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</Types>
</file>

<file path=_rels/.rels><?xml version = '1.0' encoding = 'UTF-8' standalone = 'yes'?>
<Relationships xmlns="http://schemas.openxmlformats.org/package/2006/relationships">
   <Relationship Id="rId1" Type="http://schemas.openxmlformats.org/officeDocument/2006/relationships/officeDocument" Target="xl/workbook.xml"/>
   <Relationship Id="rId2" Type="http://schemas.openxmlformats.org/package/2006/relationships/metadata/core-properties" Target="docProps/core.xml"/>
   <Relationship Id="rId3" Type="http://schemas.openxmlformats.org/officeDocument/2006/relationships/extended-properties" Target="docProps/app.xml"/>
   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80" windowHeight="7032" tabRatio="821"/>
  </bookViews>
  <sheets>
    <sheet name="Cover" sheetId="27" r:id="rId1"/>
    <sheet name="Contents" sheetId="26" r:id="rId2"/>
    <sheet name="Methodology" sheetId="17" r:id="rId3"/>
    <sheet name="Employment Factors" sheetId="1" r:id="rId4"/>
    <sheet name="Life Times" sheetId="2" r:id="rId5"/>
    <sheet name="Decline Factors" sheetId="3" r:id="rId6"/>
    <sheet name="PP Efficiencies" sheetId="23" r:id="rId7"/>
    <sheet name="Regional Factors" sheetId="4" r:id="rId8"/>
    <sheet name="Import-Export Shares" sheetId="18" r:id="rId9"/>
    <sheet name="Gross-New Capacity Addition" sheetId="5" r:id="rId10"/>
    <sheet name="Manufacturing Jobs" sheetId="14" r:id="rId11"/>
    <sheet name="Manufacturing Jobs (Exp)" sheetId="22" r:id="rId12"/>
    <sheet name="C&amp;I Jobs" sheetId="12" r:id="rId13"/>
    <sheet name="O&amp;M Jobs" sheetId="13" r:id="rId14"/>
    <sheet name="Fuel Jobs" sheetId="11" r:id="rId15"/>
    <sheet name="Decommissioning Jobs" sheetId="19" r:id="rId16"/>
    <sheet name="Grid Jobs" sheetId="16" r:id="rId17"/>
    <sheet name="Total Regional Jobs" sheetId="9" r:id="rId18"/>
    <sheet name="Total Global Jobs" sheetId="24" r:id="rId19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24" l="1"/>
  <c r="D133" i="24"/>
  <c r="E133" i="24"/>
  <c r="F133" i="24"/>
  <c r="G133" i="24"/>
  <c r="H133" i="24"/>
  <c r="I133" i="24"/>
  <c r="B133" i="24"/>
  <c r="D3" i="11"/>
  <c r="E3" i="11"/>
  <c r="F3" i="11"/>
  <c r="G3" i="11"/>
  <c r="H3" i="11"/>
  <c r="I3" i="11"/>
  <c r="J3" i="11"/>
  <c r="D4" i="11"/>
  <c r="E4" i="11"/>
  <c r="F4" i="11"/>
  <c r="G4" i="11"/>
  <c r="H4" i="11"/>
  <c r="I4" i="11"/>
  <c r="J4" i="11"/>
  <c r="D5" i="11"/>
  <c r="E5" i="11"/>
  <c r="F5" i="11"/>
  <c r="G5" i="11"/>
  <c r="H5" i="11"/>
  <c r="I5" i="11"/>
  <c r="J5" i="11"/>
  <c r="D6" i="11"/>
  <c r="E6" i="11"/>
  <c r="F6" i="11"/>
  <c r="G6" i="11"/>
  <c r="H6" i="11"/>
  <c r="I6" i="11"/>
  <c r="J6" i="11"/>
  <c r="D8" i="11"/>
  <c r="E8" i="11"/>
  <c r="F8" i="11"/>
  <c r="G8" i="11"/>
  <c r="H8" i="11"/>
  <c r="I8" i="11"/>
  <c r="J8" i="11"/>
  <c r="D9" i="11"/>
  <c r="E9" i="11"/>
  <c r="F9" i="11"/>
  <c r="G9" i="11"/>
  <c r="H9" i="11"/>
  <c r="I9" i="11"/>
  <c r="J9" i="11"/>
  <c r="D10" i="11"/>
  <c r="E10" i="11"/>
  <c r="F10" i="11"/>
  <c r="G10" i="11"/>
  <c r="H10" i="11"/>
  <c r="I10" i="11"/>
  <c r="J10" i="11"/>
  <c r="D11" i="11"/>
  <c r="E11" i="11"/>
  <c r="F11" i="11"/>
  <c r="G11" i="11"/>
  <c r="H11" i="11"/>
  <c r="I11" i="11"/>
  <c r="J11" i="11"/>
  <c r="D14" i="11"/>
  <c r="E14" i="11"/>
  <c r="F14" i="11"/>
  <c r="G14" i="11"/>
  <c r="H14" i="11"/>
  <c r="I14" i="11"/>
  <c r="J14" i="11"/>
  <c r="D19" i="11"/>
  <c r="E19" i="11"/>
  <c r="F19" i="11"/>
  <c r="G19" i="11"/>
  <c r="H19" i="11"/>
  <c r="I19" i="11"/>
  <c r="J19" i="11"/>
  <c r="D20" i="11"/>
  <c r="E20" i="11"/>
  <c r="F20" i="11"/>
  <c r="G20" i="11"/>
  <c r="H20" i="11"/>
  <c r="I20" i="11"/>
  <c r="J20" i="11"/>
  <c r="D22" i="11"/>
  <c r="E22" i="11"/>
  <c r="F22" i="11"/>
  <c r="G22" i="11"/>
  <c r="H22" i="11"/>
  <c r="I22" i="11"/>
  <c r="J22" i="11"/>
  <c r="D23" i="11"/>
  <c r="E23" i="11"/>
  <c r="F23" i="11"/>
  <c r="G23" i="11"/>
  <c r="H23" i="11"/>
  <c r="I23" i="11"/>
  <c r="J23" i="11"/>
  <c r="D24" i="11"/>
  <c r="E24" i="11"/>
  <c r="F24" i="11"/>
  <c r="G24" i="11"/>
  <c r="H24" i="11"/>
  <c r="I24" i="11"/>
  <c r="J24" i="11"/>
  <c r="D25" i="11"/>
  <c r="E25" i="11"/>
  <c r="F25" i="11"/>
  <c r="G25" i="11"/>
  <c r="H25" i="11"/>
  <c r="I25" i="11"/>
  <c r="J25" i="11"/>
  <c r="D26" i="11"/>
  <c r="E26" i="11"/>
  <c r="F26" i="11"/>
  <c r="G26" i="11"/>
  <c r="H26" i="11"/>
  <c r="I26" i="11"/>
  <c r="J26" i="11"/>
  <c r="D27" i="11"/>
  <c r="E27" i="11"/>
  <c r="F27" i="11"/>
  <c r="G27" i="11"/>
  <c r="H27" i="11"/>
  <c r="I27" i="11"/>
  <c r="J27" i="11"/>
  <c r="C27" i="11"/>
  <c r="C26" i="11"/>
  <c r="C25" i="11"/>
  <c r="C24" i="11"/>
  <c r="C23" i="11"/>
  <c r="C22" i="11"/>
  <c r="C20" i="11"/>
  <c r="C19" i="11"/>
  <c r="C14" i="11"/>
  <c r="C11" i="11"/>
  <c r="C10" i="11"/>
  <c r="C9" i="11"/>
  <c r="C8" i="11"/>
  <c r="C6" i="11"/>
  <c r="C5" i="11"/>
  <c r="C4" i="11"/>
  <c r="C3" i="11"/>
  <c r="C3" i="16"/>
  <c r="D3" i="16"/>
  <c r="E3" i="16"/>
  <c r="F3" i="16"/>
  <c r="G3" i="16"/>
  <c r="H3" i="16"/>
  <c r="I3" i="16"/>
  <c r="B3" i="16"/>
  <c r="AL3" i="5" l="1"/>
  <c r="B237" i="22" l="1"/>
  <c r="C237" i="22"/>
  <c r="D237" i="22"/>
  <c r="E237" i="22"/>
  <c r="F237" i="22"/>
  <c r="G237" i="22"/>
  <c r="H237" i="22"/>
  <c r="I237" i="22"/>
  <c r="B238" i="22"/>
  <c r="C238" i="22"/>
  <c r="D238" i="22"/>
  <c r="E238" i="22"/>
  <c r="F238" i="22"/>
  <c r="G238" i="22"/>
  <c r="H238" i="22"/>
  <c r="I238" i="22"/>
  <c r="B239" i="22"/>
  <c r="C239" i="22"/>
  <c r="D239" i="22"/>
  <c r="E239" i="22"/>
  <c r="F239" i="22"/>
  <c r="G239" i="22"/>
  <c r="H239" i="22"/>
  <c r="I239" i="22"/>
  <c r="B240" i="22"/>
  <c r="C240" i="22"/>
  <c r="D240" i="22"/>
  <c r="E240" i="22"/>
  <c r="F240" i="22"/>
  <c r="G240" i="22"/>
  <c r="H240" i="22"/>
  <c r="I240" i="22"/>
  <c r="B241" i="22"/>
  <c r="C241" i="22"/>
  <c r="D241" i="22"/>
  <c r="E241" i="22"/>
  <c r="F241" i="22"/>
  <c r="G241" i="22"/>
  <c r="H241" i="22"/>
  <c r="I241" i="22"/>
  <c r="B242" i="22"/>
  <c r="C242" i="22"/>
  <c r="D242" i="22"/>
  <c r="E242" i="22"/>
  <c r="F242" i="22"/>
  <c r="G242" i="22"/>
  <c r="H242" i="22"/>
  <c r="I242" i="22"/>
  <c r="B243" i="22"/>
  <c r="C243" i="22"/>
  <c r="D243" i="22"/>
  <c r="E243" i="22"/>
  <c r="F243" i="22"/>
  <c r="G243" i="22"/>
  <c r="H243" i="22"/>
  <c r="I243" i="22"/>
  <c r="B244" i="22"/>
  <c r="C244" i="22"/>
  <c r="D244" i="22"/>
  <c r="E244" i="22"/>
  <c r="F244" i="22"/>
  <c r="G244" i="22"/>
  <c r="H244" i="22"/>
  <c r="I244" i="22"/>
  <c r="B245" i="22"/>
  <c r="C245" i="22"/>
  <c r="D245" i="22"/>
  <c r="E245" i="22"/>
  <c r="F245" i="22"/>
  <c r="G245" i="22"/>
  <c r="H245" i="22"/>
  <c r="I245" i="22"/>
  <c r="B246" i="22"/>
  <c r="C246" i="22"/>
  <c r="D246" i="22"/>
  <c r="E246" i="22"/>
  <c r="F246" i="22"/>
  <c r="G246" i="22"/>
  <c r="H246" i="22"/>
  <c r="I246" i="22"/>
  <c r="B247" i="22"/>
  <c r="C247" i="22"/>
  <c r="D247" i="22"/>
  <c r="E247" i="22"/>
  <c r="F247" i="22"/>
  <c r="G247" i="22"/>
  <c r="H247" i="22"/>
  <c r="I247" i="22"/>
  <c r="B248" i="22"/>
  <c r="C248" i="22"/>
  <c r="D248" i="22"/>
  <c r="E248" i="22"/>
  <c r="F248" i="22"/>
  <c r="G248" i="22"/>
  <c r="H248" i="22"/>
  <c r="I248" i="22"/>
  <c r="B249" i="22"/>
  <c r="C249" i="22"/>
  <c r="D249" i="22"/>
  <c r="E249" i="22"/>
  <c r="F249" i="22"/>
  <c r="G249" i="22"/>
  <c r="H249" i="22"/>
  <c r="I249" i="22"/>
  <c r="B250" i="22"/>
  <c r="C250" i="22"/>
  <c r="D250" i="22"/>
  <c r="E250" i="22"/>
  <c r="F250" i="22"/>
  <c r="G250" i="22"/>
  <c r="H250" i="22"/>
  <c r="I250" i="22"/>
  <c r="B251" i="22"/>
  <c r="C251" i="22"/>
  <c r="D251" i="22"/>
  <c r="E251" i="22"/>
  <c r="F251" i="22"/>
  <c r="G251" i="22"/>
  <c r="H251" i="22"/>
  <c r="I251" i="22"/>
  <c r="B252" i="22"/>
  <c r="C252" i="22"/>
  <c r="D252" i="22"/>
  <c r="E252" i="22"/>
  <c r="F252" i="22"/>
  <c r="G252" i="22"/>
  <c r="H252" i="22"/>
  <c r="I252" i="22"/>
  <c r="B253" i="22"/>
  <c r="C253" i="22"/>
  <c r="D253" i="22"/>
  <c r="E253" i="22"/>
  <c r="F253" i="22"/>
  <c r="G253" i="22"/>
  <c r="H253" i="22"/>
  <c r="I253" i="22"/>
  <c r="B254" i="22"/>
  <c r="C254" i="22"/>
  <c r="D254" i="22"/>
  <c r="E254" i="22"/>
  <c r="F254" i="22"/>
  <c r="G254" i="22"/>
  <c r="H254" i="22"/>
  <c r="I254" i="22"/>
  <c r="B255" i="22"/>
  <c r="C255" i="22"/>
  <c r="D255" i="22"/>
  <c r="E255" i="22"/>
  <c r="F255" i="22"/>
  <c r="G255" i="22"/>
  <c r="H255" i="22"/>
  <c r="I255" i="22"/>
  <c r="B256" i="22"/>
  <c r="C256" i="22"/>
  <c r="D256" i="22"/>
  <c r="E256" i="22"/>
  <c r="F256" i="22"/>
  <c r="G256" i="22"/>
  <c r="H256" i="22"/>
  <c r="I256" i="22"/>
  <c r="B257" i="22"/>
  <c r="C257" i="22"/>
  <c r="D257" i="22"/>
  <c r="E257" i="22"/>
  <c r="F257" i="22"/>
  <c r="G257" i="22"/>
  <c r="H257" i="22"/>
  <c r="I257" i="22"/>
  <c r="B258" i="22"/>
  <c r="C258" i="22"/>
  <c r="D258" i="22"/>
  <c r="E258" i="22"/>
  <c r="F258" i="22"/>
  <c r="G258" i="22"/>
  <c r="H258" i="22"/>
  <c r="I258" i="22"/>
  <c r="B259" i="22"/>
  <c r="C259" i="22"/>
  <c r="D259" i="22"/>
  <c r="E259" i="22"/>
  <c r="F259" i="22"/>
  <c r="G259" i="22"/>
  <c r="H259" i="22"/>
  <c r="I259" i="22"/>
  <c r="B260" i="22"/>
  <c r="C260" i="22"/>
  <c r="D260" i="22"/>
  <c r="E260" i="22"/>
  <c r="F260" i="22"/>
  <c r="G260" i="22"/>
  <c r="H260" i="22"/>
  <c r="I260" i="22"/>
  <c r="C236" i="22"/>
  <c r="D236" i="22"/>
  <c r="E236" i="22"/>
  <c r="F236" i="22"/>
  <c r="G236" i="22"/>
  <c r="H236" i="22"/>
  <c r="I236" i="22"/>
  <c r="B179" i="22"/>
  <c r="C179" i="22"/>
  <c r="D179" i="22"/>
  <c r="E179" i="22"/>
  <c r="F179" i="22"/>
  <c r="G179" i="22"/>
  <c r="H179" i="22"/>
  <c r="I179" i="22"/>
  <c r="B180" i="22"/>
  <c r="C180" i="22"/>
  <c r="D180" i="22"/>
  <c r="E180" i="22"/>
  <c r="F180" i="22"/>
  <c r="G180" i="22"/>
  <c r="H180" i="22"/>
  <c r="I180" i="22"/>
  <c r="B181" i="22"/>
  <c r="C181" i="22"/>
  <c r="D181" i="22"/>
  <c r="E181" i="22"/>
  <c r="F181" i="22"/>
  <c r="G181" i="22"/>
  <c r="H181" i="22"/>
  <c r="I181" i="22"/>
  <c r="B182" i="22"/>
  <c r="C182" i="22"/>
  <c r="D182" i="22"/>
  <c r="E182" i="22"/>
  <c r="F182" i="22"/>
  <c r="G182" i="22"/>
  <c r="H182" i="22"/>
  <c r="I182" i="22"/>
  <c r="B183" i="22"/>
  <c r="C183" i="22"/>
  <c r="D183" i="22"/>
  <c r="E183" i="22"/>
  <c r="F183" i="22"/>
  <c r="G183" i="22"/>
  <c r="H183" i="22"/>
  <c r="I183" i="22"/>
  <c r="B184" i="22"/>
  <c r="C184" i="22"/>
  <c r="D184" i="22"/>
  <c r="E184" i="22"/>
  <c r="F184" i="22"/>
  <c r="G184" i="22"/>
  <c r="H184" i="22"/>
  <c r="I184" i="22"/>
  <c r="B185" i="22"/>
  <c r="C185" i="22"/>
  <c r="D185" i="22"/>
  <c r="E185" i="22"/>
  <c r="F185" i="22"/>
  <c r="G185" i="22"/>
  <c r="H185" i="22"/>
  <c r="I185" i="22"/>
  <c r="B186" i="22"/>
  <c r="C186" i="22"/>
  <c r="D186" i="22"/>
  <c r="E186" i="22"/>
  <c r="F186" i="22"/>
  <c r="G186" i="22"/>
  <c r="H186" i="22"/>
  <c r="I186" i="22"/>
  <c r="B187" i="22"/>
  <c r="C187" i="22"/>
  <c r="D187" i="22"/>
  <c r="E187" i="22"/>
  <c r="F187" i="22"/>
  <c r="G187" i="22"/>
  <c r="H187" i="22"/>
  <c r="I187" i="22"/>
  <c r="B188" i="22"/>
  <c r="C188" i="22"/>
  <c r="D188" i="22"/>
  <c r="E188" i="22"/>
  <c r="F188" i="22"/>
  <c r="G188" i="22"/>
  <c r="H188" i="22"/>
  <c r="I188" i="22"/>
  <c r="B189" i="22"/>
  <c r="C189" i="22"/>
  <c r="D189" i="22"/>
  <c r="E189" i="22"/>
  <c r="F189" i="22"/>
  <c r="G189" i="22"/>
  <c r="H189" i="22"/>
  <c r="I189" i="22"/>
  <c r="B190" i="22"/>
  <c r="C190" i="22"/>
  <c r="D190" i="22"/>
  <c r="E190" i="22"/>
  <c r="F190" i="22"/>
  <c r="G190" i="22"/>
  <c r="H190" i="22"/>
  <c r="I190" i="22"/>
  <c r="B191" i="22"/>
  <c r="C191" i="22"/>
  <c r="D191" i="22"/>
  <c r="E191" i="22"/>
  <c r="F191" i="22"/>
  <c r="G191" i="22"/>
  <c r="H191" i="22"/>
  <c r="I191" i="22"/>
  <c r="B192" i="22"/>
  <c r="C192" i="22"/>
  <c r="D192" i="22"/>
  <c r="E192" i="22"/>
  <c r="F192" i="22"/>
  <c r="G192" i="22"/>
  <c r="H192" i="22"/>
  <c r="I192" i="22"/>
  <c r="B193" i="22"/>
  <c r="C193" i="22"/>
  <c r="D193" i="22"/>
  <c r="E193" i="22"/>
  <c r="F193" i="22"/>
  <c r="G193" i="22"/>
  <c r="H193" i="22"/>
  <c r="I193" i="22"/>
  <c r="B194" i="22"/>
  <c r="C194" i="22"/>
  <c r="D194" i="22"/>
  <c r="E194" i="22"/>
  <c r="F194" i="22"/>
  <c r="G194" i="22"/>
  <c r="H194" i="22"/>
  <c r="I194" i="22"/>
  <c r="B195" i="22"/>
  <c r="C195" i="22"/>
  <c r="D195" i="22"/>
  <c r="E195" i="22"/>
  <c r="F195" i="22"/>
  <c r="G195" i="22"/>
  <c r="H195" i="22"/>
  <c r="I195" i="22"/>
  <c r="B196" i="22"/>
  <c r="C196" i="22"/>
  <c r="D196" i="22"/>
  <c r="E196" i="22"/>
  <c r="F196" i="22"/>
  <c r="G196" i="22"/>
  <c r="H196" i="22"/>
  <c r="I196" i="22"/>
  <c r="B197" i="22"/>
  <c r="C197" i="22"/>
  <c r="D197" i="22"/>
  <c r="E197" i="22"/>
  <c r="F197" i="22"/>
  <c r="G197" i="22"/>
  <c r="H197" i="22"/>
  <c r="I197" i="22"/>
  <c r="B198" i="22"/>
  <c r="C198" i="22"/>
  <c r="D198" i="22"/>
  <c r="E198" i="22"/>
  <c r="F198" i="22"/>
  <c r="G198" i="22"/>
  <c r="H198" i="22"/>
  <c r="I198" i="22"/>
  <c r="B199" i="22"/>
  <c r="C199" i="22"/>
  <c r="D199" i="22"/>
  <c r="E199" i="22"/>
  <c r="F199" i="22"/>
  <c r="G199" i="22"/>
  <c r="H199" i="22"/>
  <c r="I199" i="22"/>
  <c r="B200" i="22"/>
  <c r="C200" i="22"/>
  <c r="D200" i="22"/>
  <c r="E200" i="22"/>
  <c r="F200" i="22"/>
  <c r="G200" i="22"/>
  <c r="H200" i="22"/>
  <c r="I200" i="22"/>
  <c r="B201" i="22"/>
  <c r="C201" i="22"/>
  <c r="D201" i="22"/>
  <c r="E201" i="22"/>
  <c r="F201" i="22"/>
  <c r="G201" i="22"/>
  <c r="H201" i="22"/>
  <c r="I201" i="22"/>
  <c r="B202" i="22"/>
  <c r="C202" i="22"/>
  <c r="D202" i="22"/>
  <c r="E202" i="22"/>
  <c r="F202" i="22"/>
  <c r="G202" i="22"/>
  <c r="H202" i="22"/>
  <c r="I202" i="22"/>
  <c r="C178" i="22"/>
  <c r="D178" i="22"/>
  <c r="E178" i="22"/>
  <c r="F178" i="22"/>
  <c r="G178" i="22"/>
  <c r="H178" i="22"/>
  <c r="I178" i="22"/>
  <c r="B150" i="22"/>
  <c r="C150" i="22"/>
  <c r="D150" i="22"/>
  <c r="E150" i="22"/>
  <c r="F150" i="22"/>
  <c r="G150" i="22"/>
  <c r="H150" i="22"/>
  <c r="I150" i="22"/>
  <c r="B151" i="22"/>
  <c r="C151" i="22"/>
  <c r="D151" i="22"/>
  <c r="E151" i="22"/>
  <c r="F151" i="22"/>
  <c r="G151" i="22"/>
  <c r="H151" i="22"/>
  <c r="I151" i="22"/>
  <c r="B152" i="22"/>
  <c r="C152" i="22"/>
  <c r="D152" i="22"/>
  <c r="E152" i="22"/>
  <c r="F152" i="22"/>
  <c r="G152" i="22"/>
  <c r="H152" i="22"/>
  <c r="I152" i="22"/>
  <c r="B153" i="22"/>
  <c r="C153" i="22"/>
  <c r="D153" i="22"/>
  <c r="E153" i="22"/>
  <c r="F153" i="22"/>
  <c r="G153" i="22"/>
  <c r="H153" i="22"/>
  <c r="I153" i="22"/>
  <c r="B154" i="22"/>
  <c r="C154" i="22"/>
  <c r="D154" i="22"/>
  <c r="E154" i="22"/>
  <c r="F154" i="22"/>
  <c r="G154" i="22"/>
  <c r="H154" i="22"/>
  <c r="I154" i="22"/>
  <c r="B155" i="22"/>
  <c r="C155" i="22"/>
  <c r="D155" i="22"/>
  <c r="E155" i="22"/>
  <c r="F155" i="22"/>
  <c r="G155" i="22"/>
  <c r="H155" i="22"/>
  <c r="I155" i="22"/>
  <c r="B156" i="22"/>
  <c r="C156" i="22"/>
  <c r="D156" i="22"/>
  <c r="E156" i="22"/>
  <c r="F156" i="22"/>
  <c r="G156" i="22"/>
  <c r="H156" i="22"/>
  <c r="I156" i="22"/>
  <c r="B157" i="22"/>
  <c r="C157" i="22"/>
  <c r="D157" i="22"/>
  <c r="E157" i="22"/>
  <c r="F157" i="22"/>
  <c r="G157" i="22"/>
  <c r="H157" i="22"/>
  <c r="I157" i="22"/>
  <c r="B158" i="22"/>
  <c r="C158" i="22"/>
  <c r="D158" i="22"/>
  <c r="E158" i="22"/>
  <c r="F158" i="22"/>
  <c r="G158" i="22"/>
  <c r="H158" i="22"/>
  <c r="I158" i="22"/>
  <c r="B159" i="22"/>
  <c r="C159" i="22"/>
  <c r="D159" i="22"/>
  <c r="E159" i="22"/>
  <c r="F159" i="22"/>
  <c r="G159" i="22"/>
  <c r="H159" i="22"/>
  <c r="I159" i="22"/>
  <c r="B160" i="22"/>
  <c r="C160" i="22"/>
  <c r="D160" i="22"/>
  <c r="E160" i="22"/>
  <c r="F160" i="22"/>
  <c r="G160" i="22"/>
  <c r="H160" i="22"/>
  <c r="I160" i="22"/>
  <c r="B161" i="22"/>
  <c r="C161" i="22"/>
  <c r="D161" i="22"/>
  <c r="E161" i="22"/>
  <c r="F161" i="22"/>
  <c r="G161" i="22"/>
  <c r="H161" i="22"/>
  <c r="I161" i="22"/>
  <c r="B162" i="22"/>
  <c r="C162" i="22"/>
  <c r="D162" i="22"/>
  <c r="E162" i="22"/>
  <c r="F162" i="22"/>
  <c r="G162" i="22"/>
  <c r="H162" i="22"/>
  <c r="I162" i="22"/>
  <c r="B163" i="22"/>
  <c r="C163" i="22"/>
  <c r="D163" i="22"/>
  <c r="E163" i="22"/>
  <c r="F163" i="22"/>
  <c r="G163" i="22"/>
  <c r="H163" i="22"/>
  <c r="I163" i="22"/>
  <c r="B164" i="22"/>
  <c r="C164" i="22"/>
  <c r="D164" i="22"/>
  <c r="E164" i="22"/>
  <c r="F164" i="22"/>
  <c r="G164" i="22"/>
  <c r="H164" i="22"/>
  <c r="I164" i="22"/>
  <c r="B165" i="22"/>
  <c r="C165" i="22"/>
  <c r="D165" i="22"/>
  <c r="E165" i="22"/>
  <c r="F165" i="22"/>
  <c r="G165" i="22"/>
  <c r="H165" i="22"/>
  <c r="I165" i="22"/>
  <c r="B166" i="22"/>
  <c r="C166" i="22"/>
  <c r="D166" i="22"/>
  <c r="E166" i="22"/>
  <c r="F166" i="22"/>
  <c r="G166" i="22"/>
  <c r="H166" i="22"/>
  <c r="I166" i="22"/>
  <c r="B167" i="22"/>
  <c r="C167" i="22"/>
  <c r="D167" i="22"/>
  <c r="E167" i="22"/>
  <c r="F167" i="22"/>
  <c r="G167" i="22"/>
  <c r="H167" i="22"/>
  <c r="I167" i="22"/>
  <c r="B168" i="22"/>
  <c r="C168" i="22"/>
  <c r="D168" i="22"/>
  <c r="E168" i="22"/>
  <c r="F168" i="22"/>
  <c r="G168" i="22"/>
  <c r="H168" i="22"/>
  <c r="I168" i="22"/>
  <c r="B169" i="22"/>
  <c r="C169" i="22"/>
  <c r="D169" i="22"/>
  <c r="E169" i="22"/>
  <c r="F169" i="22"/>
  <c r="G169" i="22"/>
  <c r="H169" i="22"/>
  <c r="I169" i="22"/>
  <c r="B170" i="22"/>
  <c r="C170" i="22"/>
  <c r="D170" i="22"/>
  <c r="E170" i="22"/>
  <c r="F170" i="22"/>
  <c r="G170" i="22"/>
  <c r="H170" i="22"/>
  <c r="I170" i="22"/>
  <c r="B171" i="22"/>
  <c r="C171" i="22"/>
  <c r="D171" i="22"/>
  <c r="E171" i="22"/>
  <c r="F171" i="22"/>
  <c r="G171" i="22"/>
  <c r="H171" i="22"/>
  <c r="I171" i="22"/>
  <c r="B172" i="22"/>
  <c r="C172" i="22"/>
  <c r="D172" i="22"/>
  <c r="E172" i="22"/>
  <c r="F172" i="22"/>
  <c r="G172" i="22"/>
  <c r="H172" i="22"/>
  <c r="I172" i="22"/>
  <c r="B173" i="22"/>
  <c r="C173" i="22"/>
  <c r="D173" i="22"/>
  <c r="E173" i="22"/>
  <c r="F173" i="22"/>
  <c r="G173" i="22"/>
  <c r="H173" i="22"/>
  <c r="I173" i="22"/>
  <c r="C149" i="22"/>
  <c r="D149" i="22"/>
  <c r="E149" i="22"/>
  <c r="F149" i="22"/>
  <c r="G149" i="22"/>
  <c r="H149" i="22"/>
  <c r="I149" i="22"/>
  <c r="B34" i="22"/>
  <c r="C34" i="22"/>
  <c r="D34" i="22"/>
  <c r="D4" i="22" s="1"/>
  <c r="E34" i="22"/>
  <c r="F34" i="22"/>
  <c r="G34" i="22"/>
  <c r="H34" i="22"/>
  <c r="H4" i="22" s="1"/>
  <c r="I34" i="22"/>
  <c r="B35" i="22"/>
  <c r="C35" i="22"/>
  <c r="D35" i="22"/>
  <c r="D5" i="22" s="1"/>
  <c r="E35" i="22"/>
  <c r="F35" i="22"/>
  <c r="G35" i="22"/>
  <c r="H35" i="22"/>
  <c r="H5" i="22" s="1"/>
  <c r="I35" i="22"/>
  <c r="B36" i="22"/>
  <c r="C36" i="22"/>
  <c r="D36" i="22"/>
  <c r="D6" i="22" s="1"/>
  <c r="E36" i="22"/>
  <c r="F36" i="22"/>
  <c r="G36" i="22"/>
  <c r="H36" i="22"/>
  <c r="H6" i="22" s="1"/>
  <c r="I36" i="22"/>
  <c r="B37" i="22"/>
  <c r="C37" i="22"/>
  <c r="D37" i="22"/>
  <c r="D7" i="22" s="1"/>
  <c r="E37" i="22"/>
  <c r="F37" i="22"/>
  <c r="G37" i="22"/>
  <c r="H37" i="22"/>
  <c r="H7" i="22" s="1"/>
  <c r="I37" i="22"/>
  <c r="B38" i="22"/>
  <c r="C38" i="22"/>
  <c r="D38" i="22"/>
  <c r="D8" i="22" s="1"/>
  <c r="E38" i="22"/>
  <c r="F38" i="22"/>
  <c r="G38" i="22"/>
  <c r="H38" i="22"/>
  <c r="H8" i="22" s="1"/>
  <c r="I38" i="22"/>
  <c r="B39" i="22"/>
  <c r="C39" i="22"/>
  <c r="D39" i="22"/>
  <c r="D9" i="22" s="1"/>
  <c r="E39" i="22"/>
  <c r="F39" i="22"/>
  <c r="G39" i="22"/>
  <c r="H39" i="22"/>
  <c r="H9" i="22" s="1"/>
  <c r="I39" i="22"/>
  <c r="B40" i="22"/>
  <c r="C40" i="22"/>
  <c r="D40" i="22"/>
  <c r="D10" i="22" s="1"/>
  <c r="E40" i="22"/>
  <c r="F40" i="22"/>
  <c r="G40" i="22"/>
  <c r="H40" i="22"/>
  <c r="H10" i="22" s="1"/>
  <c r="I40" i="22"/>
  <c r="B41" i="22"/>
  <c r="C41" i="22"/>
  <c r="D41" i="22"/>
  <c r="D11" i="22" s="1"/>
  <c r="E41" i="22"/>
  <c r="F41" i="22"/>
  <c r="G41" i="22"/>
  <c r="H41" i="22"/>
  <c r="H11" i="22" s="1"/>
  <c r="I41" i="22"/>
  <c r="B42" i="22"/>
  <c r="C42" i="22"/>
  <c r="D42" i="22"/>
  <c r="D12" i="22" s="1"/>
  <c r="E42" i="22"/>
  <c r="F42" i="22"/>
  <c r="G42" i="22"/>
  <c r="H42" i="22"/>
  <c r="H12" i="22" s="1"/>
  <c r="I42" i="22"/>
  <c r="B43" i="22"/>
  <c r="C43" i="22"/>
  <c r="D43" i="22"/>
  <c r="D13" i="22" s="1"/>
  <c r="E43" i="22"/>
  <c r="F43" i="22"/>
  <c r="G43" i="22"/>
  <c r="H43" i="22"/>
  <c r="H13" i="22" s="1"/>
  <c r="I43" i="22"/>
  <c r="B44" i="22"/>
  <c r="C44" i="22"/>
  <c r="D44" i="22"/>
  <c r="D14" i="22" s="1"/>
  <c r="E44" i="22"/>
  <c r="F44" i="22"/>
  <c r="G44" i="22"/>
  <c r="H44" i="22"/>
  <c r="H14" i="22" s="1"/>
  <c r="I44" i="22"/>
  <c r="B45" i="22"/>
  <c r="C45" i="22"/>
  <c r="D45" i="22"/>
  <c r="D15" i="22" s="1"/>
  <c r="E45" i="22"/>
  <c r="F45" i="22"/>
  <c r="G45" i="22"/>
  <c r="H45" i="22"/>
  <c r="H15" i="22" s="1"/>
  <c r="I45" i="22"/>
  <c r="B46" i="22"/>
  <c r="C46" i="22"/>
  <c r="D46" i="22"/>
  <c r="D16" i="22" s="1"/>
  <c r="E46" i="22"/>
  <c r="F46" i="22"/>
  <c r="G46" i="22"/>
  <c r="H46" i="22"/>
  <c r="H16" i="22" s="1"/>
  <c r="I46" i="22"/>
  <c r="B47" i="22"/>
  <c r="C47" i="22"/>
  <c r="D47" i="22"/>
  <c r="D17" i="22" s="1"/>
  <c r="E47" i="22"/>
  <c r="F47" i="22"/>
  <c r="G47" i="22"/>
  <c r="H47" i="22"/>
  <c r="H17" i="22" s="1"/>
  <c r="I47" i="22"/>
  <c r="B48" i="22"/>
  <c r="C48" i="22"/>
  <c r="D48" i="22"/>
  <c r="D18" i="22" s="1"/>
  <c r="E48" i="22"/>
  <c r="F48" i="22"/>
  <c r="G48" i="22"/>
  <c r="H48" i="22"/>
  <c r="H18" i="22" s="1"/>
  <c r="I48" i="22"/>
  <c r="B49" i="22"/>
  <c r="C49" i="22"/>
  <c r="D49" i="22"/>
  <c r="D19" i="22" s="1"/>
  <c r="E49" i="22"/>
  <c r="F49" i="22"/>
  <c r="G49" i="22"/>
  <c r="H49" i="22"/>
  <c r="H19" i="22" s="1"/>
  <c r="I49" i="22"/>
  <c r="B50" i="22"/>
  <c r="C50" i="22"/>
  <c r="D50" i="22"/>
  <c r="D20" i="22" s="1"/>
  <c r="E50" i="22"/>
  <c r="F50" i="22"/>
  <c r="G50" i="22"/>
  <c r="H50" i="22"/>
  <c r="H20" i="22" s="1"/>
  <c r="I50" i="22"/>
  <c r="B51" i="22"/>
  <c r="C51" i="22"/>
  <c r="D51" i="22"/>
  <c r="D21" i="22" s="1"/>
  <c r="E51" i="22"/>
  <c r="F51" i="22"/>
  <c r="G51" i="22"/>
  <c r="H51" i="22"/>
  <c r="H21" i="22" s="1"/>
  <c r="I51" i="22"/>
  <c r="B52" i="22"/>
  <c r="C52" i="22"/>
  <c r="D52" i="22"/>
  <c r="D22" i="22" s="1"/>
  <c r="E52" i="22"/>
  <c r="F52" i="22"/>
  <c r="G52" i="22"/>
  <c r="H52" i="22"/>
  <c r="H22" i="22" s="1"/>
  <c r="I52" i="22"/>
  <c r="B53" i="22"/>
  <c r="C53" i="22"/>
  <c r="D53" i="22"/>
  <c r="D23" i="22" s="1"/>
  <c r="E53" i="22"/>
  <c r="F53" i="22"/>
  <c r="G53" i="22"/>
  <c r="H53" i="22"/>
  <c r="H23" i="22" s="1"/>
  <c r="I53" i="22"/>
  <c r="B54" i="22"/>
  <c r="C54" i="22"/>
  <c r="D54" i="22"/>
  <c r="D24" i="22" s="1"/>
  <c r="E54" i="22"/>
  <c r="F54" i="22"/>
  <c r="G54" i="22"/>
  <c r="H54" i="22"/>
  <c r="H24" i="22" s="1"/>
  <c r="I54" i="22"/>
  <c r="B55" i="22"/>
  <c r="C55" i="22"/>
  <c r="D55" i="22"/>
  <c r="D25" i="22" s="1"/>
  <c r="E55" i="22"/>
  <c r="F55" i="22"/>
  <c r="G55" i="22"/>
  <c r="H55" i="22"/>
  <c r="H25" i="22" s="1"/>
  <c r="I55" i="22"/>
  <c r="B56" i="22"/>
  <c r="C56" i="22"/>
  <c r="D56" i="22"/>
  <c r="D26" i="22" s="1"/>
  <c r="E56" i="22"/>
  <c r="F56" i="22"/>
  <c r="G56" i="22"/>
  <c r="H56" i="22"/>
  <c r="H26" i="22" s="1"/>
  <c r="I56" i="22"/>
  <c r="B57" i="22"/>
  <c r="C57" i="22"/>
  <c r="D57" i="22"/>
  <c r="D27" i="22" s="1"/>
  <c r="E57" i="22"/>
  <c r="F57" i="22"/>
  <c r="G57" i="22"/>
  <c r="H57" i="22"/>
  <c r="H27" i="22" s="1"/>
  <c r="I57" i="22"/>
  <c r="C33" i="22"/>
  <c r="D33" i="22"/>
  <c r="E33" i="22"/>
  <c r="F33" i="22"/>
  <c r="G33" i="22"/>
  <c r="H33" i="22"/>
  <c r="I33" i="22"/>
  <c r="AL207" i="5"/>
  <c r="AM207" i="5"/>
  <c r="AN207" i="5"/>
  <c r="AO207" i="5"/>
  <c r="AP207" i="5"/>
  <c r="AQ207" i="5"/>
  <c r="AR207" i="5"/>
  <c r="AS207" i="5"/>
  <c r="AL208" i="5"/>
  <c r="AM208" i="5"/>
  <c r="AN208" i="5"/>
  <c r="AO208" i="5"/>
  <c r="AP208" i="5"/>
  <c r="AQ208" i="5"/>
  <c r="AR208" i="5"/>
  <c r="AS208" i="5"/>
  <c r="AL209" i="5"/>
  <c r="AM209" i="5"/>
  <c r="AN209" i="5"/>
  <c r="AO209" i="5"/>
  <c r="AP209" i="5"/>
  <c r="AQ209" i="5"/>
  <c r="AR209" i="5"/>
  <c r="AS209" i="5"/>
  <c r="AL210" i="5"/>
  <c r="AM210" i="5"/>
  <c r="AN210" i="5"/>
  <c r="AO210" i="5"/>
  <c r="AP210" i="5"/>
  <c r="AQ210" i="5"/>
  <c r="AR210" i="5"/>
  <c r="AS210" i="5"/>
  <c r="AL211" i="5"/>
  <c r="AM211" i="5"/>
  <c r="AN211" i="5"/>
  <c r="AO211" i="5"/>
  <c r="AP211" i="5"/>
  <c r="AQ211" i="5"/>
  <c r="AR211" i="5"/>
  <c r="AS211" i="5"/>
  <c r="AL212" i="5"/>
  <c r="AM212" i="5"/>
  <c r="AN212" i="5"/>
  <c r="AO212" i="5"/>
  <c r="AP212" i="5"/>
  <c r="AQ212" i="5"/>
  <c r="AR212" i="5"/>
  <c r="AS212" i="5"/>
  <c r="AL213" i="5"/>
  <c r="AM213" i="5"/>
  <c r="AN213" i="5"/>
  <c r="AO213" i="5"/>
  <c r="AP213" i="5"/>
  <c r="AQ213" i="5"/>
  <c r="AR213" i="5"/>
  <c r="AS213" i="5"/>
  <c r="AL214" i="5"/>
  <c r="AM214" i="5"/>
  <c r="AN214" i="5"/>
  <c r="AO214" i="5"/>
  <c r="AP214" i="5"/>
  <c r="AQ214" i="5"/>
  <c r="AR214" i="5"/>
  <c r="AS214" i="5"/>
  <c r="AL215" i="5"/>
  <c r="AM215" i="5"/>
  <c r="AN215" i="5"/>
  <c r="AO215" i="5"/>
  <c r="AP215" i="5"/>
  <c r="AQ215" i="5"/>
  <c r="AR215" i="5"/>
  <c r="AS215" i="5"/>
  <c r="AL216" i="5"/>
  <c r="AM216" i="5"/>
  <c r="AN216" i="5"/>
  <c r="AO216" i="5"/>
  <c r="AP216" i="5"/>
  <c r="AQ216" i="5"/>
  <c r="AR216" i="5"/>
  <c r="AS216" i="5"/>
  <c r="AL217" i="5"/>
  <c r="AM217" i="5"/>
  <c r="AN217" i="5"/>
  <c r="AO217" i="5"/>
  <c r="AP217" i="5"/>
  <c r="AQ217" i="5"/>
  <c r="AR217" i="5"/>
  <c r="AS217" i="5"/>
  <c r="AL218" i="5"/>
  <c r="AM218" i="5"/>
  <c r="AN218" i="5"/>
  <c r="AO218" i="5"/>
  <c r="AP218" i="5"/>
  <c r="AQ218" i="5"/>
  <c r="AR218" i="5"/>
  <c r="AS218" i="5"/>
  <c r="AL219" i="5"/>
  <c r="AM219" i="5"/>
  <c r="AN219" i="5"/>
  <c r="AO219" i="5"/>
  <c r="AP219" i="5"/>
  <c r="AQ219" i="5"/>
  <c r="AR219" i="5"/>
  <c r="AS219" i="5"/>
  <c r="AL220" i="5"/>
  <c r="AM220" i="5"/>
  <c r="AN220" i="5"/>
  <c r="AO220" i="5"/>
  <c r="AP220" i="5"/>
  <c r="AQ220" i="5"/>
  <c r="AR220" i="5"/>
  <c r="AS220" i="5"/>
  <c r="AL221" i="5"/>
  <c r="AM221" i="5"/>
  <c r="AN221" i="5"/>
  <c r="AO221" i="5"/>
  <c r="AP221" i="5"/>
  <c r="AQ221" i="5"/>
  <c r="AR221" i="5"/>
  <c r="AS221" i="5"/>
  <c r="AL222" i="5"/>
  <c r="AM222" i="5"/>
  <c r="AN222" i="5"/>
  <c r="AO222" i="5"/>
  <c r="AP222" i="5"/>
  <c r="AQ222" i="5"/>
  <c r="AR222" i="5"/>
  <c r="AS222" i="5"/>
  <c r="AL223" i="5"/>
  <c r="AM223" i="5"/>
  <c r="AN223" i="5"/>
  <c r="AO223" i="5"/>
  <c r="AP223" i="5"/>
  <c r="AQ223" i="5"/>
  <c r="AR223" i="5"/>
  <c r="AS223" i="5"/>
  <c r="AL224" i="5"/>
  <c r="AM224" i="5"/>
  <c r="AN224" i="5"/>
  <c r="AO224" i="5"/>
  <c r="AP224" i="5"/>
  <c r="AQ224" i="5"/>
  <c r="AR224" i="5"/>
  <c r="AS224" i="5"/>
  <c r="AL225" i="5"/>
  <c r="AM225" i="5"/>
  <c r="AN225" i="5"/>
  <c r="AO225" i="5"/>
  <c r="AP225" i="5"/>
  <c r="AQ225" i="5"/>
  <c r="AR225" i="5"/>
  <c r="AS225" i="5"/>
  <c r="AL226" i="5"/>
  <c r="AM226" i="5"/>
  <c r="AN226" i="5"/>
  <c r="AO226" i="5"/>
  <c r="AP226" i="5"/>
  <c r="AQ226" i="5"/>
  <c r="AR226" i="5"/>
  <c r="AS226" i="5"/>
  <c r="AL227" i="5"/>
  <c r="AM227" i="5"/>
  <c r="AN227" i="5"/>
  <c r="AO227" i="5"/>
  <c r="AP227" i="5"/>
  <c r="AQ227" i="5"/>
  <c r="AR227" i="5"/>
  <c r="AS227" i="5"/>
  <c r="AL228" i="5"/>
  <c r="AM228" i="5"/>
  <c r="AN228" i="5"/>
  <c r="AO228" i="5"/>
  <c r="AP228" i="5"/>
  <c r="AQ228" i="5"/>
  <c r="AR228" i="5"/>
  <c r="AS228" i="5"/>
  <c r="AL229" i="5"/>
  <c r="AM229" i="5"/>
  <c r="AN229" i="5"/>
  <c r="AO229" i="5"/>
  <c r="AP229" i="5"/>
  <c r="AQ229" i="5"/>
  <c r="AR229" i="5"/>
  <c r="AS229" i="5"/>
  <c r="AL230" i="5"/>
  <c r="AM230" i="5"/>
  <c r="AN230" i="5"/>
  <c r="AO230" i="5"/>
  <c r="AP230" i="5"/>
  <c r="AQ230" i="5"/>
  <c r="AR230" i="5"/>
  <c r="AS230" i="5"/>
  <c r="AM206" i="5"/>
  <c r="AN206" i="5"/>
  <c r="AO206" i="5"/>
  <c r="AP206" i="5"/>
  <c r="AQ206" i="5"/>
  <c r="AR206" i="5"/>
  <c r="AS206" i="5"/>
  <c r="AL206" i="5"/>
  <c r="AL152" i="5"/>
  <c r="AM152" i="5"/>
  <c r="AN152" i="5"/>
  <c r="AO152" i="5"/>
  <c r="AP152" i="5"/>
  <c r="AQ152" i="5"/>
  <c r="AR152" i="5"/>
  <c r="AS152" i="5"/>
  <c r="AL153" i="5"/>
  <c r="AM153" i="5"/>
  <c r="AN153" i="5"/>
  <c r="AO153" i="5"/>
  <c r="AP153" i="5"/>
  <c r="AQ153" i="5"/>
  <c r="AR153" i="5"/>
  <c r="AS153" i="5"/>
  <c r="AL154" i="5"/>
  <c r="AM154" i="5"/>
  <c r="AN154" i="5"/>
  <c r="AO154" i="5"/>
  <c r="AP154" i="5"/>
  <c r="AQ154" i="5"/>
  <c r="AR154" i="5"/>
  <c r="AS154" i="5"/>
  <c r="AL155" i="5"/>
  <c r="AM155" i="5"/>
  <c r="AN155" i="5"/>
  <c r="AO155" i="5"/>
  <c r="AP155" i="5"/>
  <c r="AQ155" i="5"/>
  <c r="AR155" i="5"/>
  <c r="AS155" i="5"/>
  <c r="AL156" i="5"/>
  <c r="AM156" i="5"/>
  <c r="AN156" i="5"/>
  <c r="AO156" i="5"/>
  <c r="AP156" i="5"/>
  <c r="AQ156" i="5"/>
  <c r="AR156" i="5"/>
  <c r="AS156" i="5"/>
  <c r="AL157" i="5"/>
  <c r="AM157" i="5"/>
  <c r="AN157" i="5"/>
  <c r="AO157" i="5"/>
  <c r="AP157" i="5"/>
  <c r="AQ157" i="5"/>
  <c r="AR157" i="5"/>
  <c r="AS157" i="5"/>
  <c r="AL158" i="5"/>
  <c r="AM158" i="5"/>
  <c r="AN158" i="5"/>
  <c r="AO158" i="5"/>
  <c r="AP158" i="5"/>
  <c r="AQ158" i="5"/>
  <c r="AR158" i="5"/>
  <c r="AS158" i="5"/>
  <c r="AL159" i="5"/>
  <c r="AM159" i="5"/>
  <c r="AN159" i="5"/>
  <c r="AO159" i="5"/>
  <c r="AP159" i="5"/>
  <c r="AQ159" i="5"/>
  <c r="AR159" i="5"/>
  <c r="AS159" i="5"/>
  <c r="AL160" i="5"/>
  <c r="AM160" i="5"/>
  <c r="AN160" i="5"/>
  <c r="AO160" i="5"/>
  <c r="AP160" i="5"/>
  <c r="AQ160" i="5"/>
  <c r="AR160" i="5"/>
  <c r="AS160" i="5"/>
  <c r="AL161" i="5"/>
  <c r="AM161" i="5"/>
  <c r="AN161" i="5"/>
  <c r="AO161" i="5"/>
  <c r="AP161" i="5"/>
  <c r="AQ161" i="5"/>
  <c r="AR161" i="5"/>
  <c r="AS161" i="5"/>
  <c r="AL162" i="5"/>
  <c r="AM162" i="5"/>
  <c r="AN162" i="5"/>
  <c r="AO162" i="5"/>
  <c r="AP162" i="5"/>
  <c r="AQ162" i="5"/>
  <c r="AR162" i="5"/>
  <c r="AS162" i="5"/>
  <c r="AL163" i="5"/>
  <c r="AM163" i="5"/>
  <c r="AN163" i="5"/>
  <c r="AO163" i="5"/>
  <c r="AP163" i="5"/>
  <c r="AQ163" i="5"/>
  <c r="AR163" i="5"/>
  <c r="AS163" i="5"/>
  <c r="AL164" i="5"/>
  <c r="AM164" i="5"/>
  <c r="AN164" i="5"/>
  <c r="AO164" i="5"/>
  <c r="AP164" i="5"/>
  <c r="AQ164" i="5"/>
  <c r="AR164" i="5"/>
  <c r="AS164" i="5"/>
  <c r="AL165" i="5"/>
  <c r="AM165" i="5"/>
  <c r="AN165" i="5"/>
  <c r="AO165" i="5"/>
  <c r="AP165" i="5"/>
  <c r="AQ165" i="5"/>
  <c r="AR165" i="5"/>
  <c r="AS165" i="5"/>
  <c r="AL166" i="5"/>
  <c r="AM166" i="5"/>
  <c r="AN166" i="5"/>
  <c r="AO166" i="5"/>
  <c r="AP166" i="5"/>
  <c r="AQ166" i="5"/>
  <c r="AR166" i="5"/>
  <c r="AS166" i="5"/>
  <c r="AL167" i="5"/>
  <c r="AM167" i="5"/>
  <c r="AN167" i="5"/>
  <c r="AO167" i="5"/>
  <c r="AP167" i="5"/>
  <c r="AQ167" i="5"/>
  <c r="AR167" i="5"/>
  <c r="AS167" i="5"/>
  <c r="AL168" i="5"/>
  <c r="AM168" i="5"/>
  <c r="AN168" i="5"/>
  <c r="AO168" i="5"/>
  <c r="AP168" i="5"/>
  <c r="AQ168" i="5"/>
  <c r="AR168" i="5"/>
  <c r="AS168" i="5"/>
  <c r="AL169" i="5"/>
  <c r="AM169" i="5"/>
  <c r="AN169" i="5"/>
  <c r="AO169" i="5"/>
  <c r="AP169" i="5"/>
  <c r="AQ169" i="5"/>
  <c r="AR169" i="5"/>
  <c r="AS169" i="5"/>
  <c r="AL170" i="5"/>
  <c r="AM170" i="5"/>
  <c r="AN170" i="5"/>
  <c r="AO170" i="5"/>
  <c r="AP170" i="5"/>
  <c r="AQ170" i="5"/>
  <c r="AR170" i="5"/>
  <c r="AS170" i="5"/>
  <c r="AL171" i="5"/>
  <c r="AM171" i="5"/>
  <c r="AN171" i="5"/>
  <c r="AO171" i="5"/>
  <c r="AP171" i="5"/>
  <c r="AQ171" i="5"/>
  <c r="AR171" i="5"/>
  <c r="AS171" i="5"/>
  <c r="AL172" i="5"/>
  <c r="AM172" i="5"/>
  <c r="AN172" i="5"/>
  <c r="AO172" i="5"/>
  <c r="AP172" i="5"/>
  <c r="AQ172" i="5"/>
  <c r="AR172" i="5"/>
  <c r="AS172" i="5"/>
  <c r="AL149" i="5"/>
  <c r="AM149" i="5"/>
  <c r="AN149" i="5"/>
  <c r="AO149" i="5"/>
  <c r="AP149" i="5"/>
  <c r="AQ149" i="5"/>
  <c r="AR149" i="5"/>
  <c r="AS149" i="5"/>
  <c r="AL150" i="5"/>
  <c r="AM150" i="5"/>
  <c r="AN150" i="5"/>
  <c r="AO150" i="5"/>
  <c r="AP150" i="5"/>
  <c r="AQ150" i="5"/>
  <c r="AR150" i="5"/>
  <c r="AS150" i="5"/>
  <c r="AL151" i="5"/>
  <c r="AM151" i="5"/>
  <c r="AN151" i="5"/>
  <c r="AO151" i="5"/>
  <c r="AP151" i="5"/>
  <c r="AQ151" i="5"/>
  <c r="AR151" i="5"/>
  <c r="AS151" i="5"/>
  <c r="AM148" i="5"/>
  <c r="AN148" i="5"/>
  <c r="AO148" i="5"/>
  <c r="AP148" i="5"/>
  <c r="AQ148" i="5"/>
  <c r="AR148" i="5"/>
  <c r="AS148" i="5"/>
  <c r="AL148" i="5"/>
  <c r="AL120" i="5"/>
  <c r="AM120" i="5"/>
  <c r="AN120" i="5"/>
  <c r="AO120" i="5"/>
  <c r="AP120" i="5"/>
  <c r="AQ120" i="5"/>
  <c r="AR120" i="5"/>
  <c r="AS120" i="5"/>
  <c r="AL121" i="5"/>
  <c r="AM121" i="5"/>
  <c r="AN121" i="5"/>
  <c r="AO121" i="5"/>
  <c r="AP121" i="5"/>
  <c r="AQ121" i="5"/>
  <c r="AR121" i="5"/>
  <c r="AS121" i="5"/>
  <c r="AL122" i="5"/>
  <c r="AM122" i="5"/>
  <c r="AN122" i="5"/>
  <c r="AO122" i="5"/>
  <c r="AP122" i="5"/>
  <c r="AQ122" i="5"/>
  <c r="AR122" i="5"/>
  <c r="AS122" i="5"/>
  <c r="AL123" i="5"/>
  <c r="AM123" i="5"/>
  <c r="AN123" i="5"/>
  <c r="AO123" i="5"/>
  <c r="AP123" i="5"/>
  <c r="AQ123" i="5"/>
  <c r="AR123" i="5"/>
  <c r="AS123" i="5"/>
  <c r="AL124" i="5"/>
  <c r="AM124" i="5"/>
  <c r="AN124" i="5"/>
  <c r="AO124" i="5"/>
  <c r="AP124" i="5"/>
  <c r="AQ124" i="5"/>
  <c r="AR124" i="5"/>
  <c r="AS124" i="5"/>
  <c r="AL125" i="5"/>
  <c r="AM125" i="5"/>
  <c r="AN125" i="5"/>
  <c r="AO125" i="5"/>
  <c r="AP125" i="5"/>
  <c r="AQ125" i="5"/>
  <c r="AR125" i="5"/>
  <c r="AS125" i="5"/>
  <c r="AL126" i="5"/>
  <c r="AM126" i="5"/>
  <c r="AN126" i="5"/>
  <c r="AO126" i="5"/>
  <c r="AP126" i="5"/>
  <c r="AQ126" i="5"/>
  <c r="AR126" i="5"/>
  <c r="AS126" i="5"/>
  <c r="AL127" i="5"/>
  <c r="AM127" i="5"/>
  <c r="AN127" i="5"/>
  <c r="AO127" i="5"/>
  <c r="AP127" i="5"/>
  <c r="AQ127" i="5"/>
  <c r="AR127" i="5"/>
  <c r="AS127" i="5"/>
  <c r="AL128" i="5"/>
  <c r="AM128" i="5"/>
  <c r="AN128" i="5"/>
  <c r="AO128" i="5"/>
  <c r="AP128" i="5"/>
  <c r="AQ128" i="5"/>
  <c r="AR128" i="5"/>
  <c r="AS128" i="5"/>
  <c r="AL129" i="5"/>
  <c r="AM129" i="5"/>
  <c r="AN129" i="5"/>
  <c r="AO129" i="5"/>
  <c r="AP129" i="5"/>
  <c r="AQ129" i="5"/>
  <c r="AR129" i="5"/>
  <c r="AS129" i="5"/>
  <c r="AL130" i="5"/>
  <c r="AM130" i="5"/>
  <c r="AN130" i="5"/>
  <c r="AO130" i="5"/>
  <c r="AP130" i="5"/>
  <c r="AQ130" i="5"/>
  <c r="AR130" i="5"/>
  <c r="AS130" i="5"/>
  <c r="AL131" i="5"/>
  <c r="AM131" i="5"/>
  <c r="AN131" i="5"/>
  <c r="AO131" i="5"/>
  <c r="AP131" i="5"/>
  <c r="AQ131" i="5"/>
  <c r="AR131" i="5"/>
  <c r="AS131" i="5"/>
  <c r="AL132" i="5"/>
  <c r="AM132" i="5"/>
  <c r="AN132" i="5"/>
  <c r="AO132" i="5"/>
  <c r="AP132" i="5"/>
  <c r="AQ132" i="5"/>
  <c r="AR132" i="5"/>
  <c r="AS132" i="5"/>
  <c r="AL133" i="5"/>
  <c r="AM133" i="5"/>
  <c r="AN133" i="5"/>
  <c r="AO133" i="5"/>
  <c r="AP133" i="5"/>
  <c r="AQ133" i="5"/>
  <c r="AR133" i="5"/>
  <c r="AS133" i="5"/>
  <c r="AL134" i="5"/>
  <c r="AM134" i="5"/>
  <c r="AN134" i="5"/>
  <c r="AO134" i="5"/>
  <c r="AP134" i="5"/>
  <c r="AQ134" i="5"/>
  <c r="AR134" i="5"/>
  <c r="AS134" i="5"/>
  <c r="AL135" i="5"/>
  <c r="AM135" i="5"/>
  <c r="AN135" i="5"/>
  <c r="AO135" i="5"/>
  <c r="AP135" i="5"/>
  <c r="AQ135" i="5"/>
  <c r="AR135" i="5"/>
  <c r="AS135" i="5"/>
  <c r="AL136" i="5"/>
  <c r="AM136" i="5"/>
  <c r="AN136" i="5"/>
  <c r="AO136" i="5"/>
  <c r="AP136" i="5"/>
  <c r="AQ136" i="5"/>
  <c r="AR136" i="5"/>
  <c r="AS136" i="5"/>
  <c r="AL137" i="5"/>
  <c r="AM137" i="5"/>
  <c r="AN137" i="5"/>
  <c r="AO137" i="5"/>
  <c r="AP137" i="5"/>
  <c r="AQ137" i="5"/>
  <c r="AR137" i="5"/>
  <c r="AS137" i="5"/>
  <c r="AL138" i="5"/>
  <c r="AM138" i="5"/>
  <c r="AN138" i="5"/>
  <c r="AO138" i="5"/>
  <c r="AP138" i="5"/>
  <c r="AQ138" i="5"/>
  <c r="AR138" i="5"/>
  <c r="AS138" i="5"/>
  <c r="AL139" i="5"/>
  <c r="AM139" i="5"/>
  <c r="AN139" i="5"/>
  <c r="AO139" i="5"/>
  <c r="AP139" i="5"/>
  <c r="AQ139" i="5"/>
  <c r="AR139" i="5"/>
  <c r="AS139" i="5"/>
  <c r="AL140" i="5"/>
  <c r="AM140" i="5"/>
  <c r="AN140" i="5"/>
  <c r="AO140" i="5"/>
  <c r="AP140" i="5"/>
  <c r="AQ140" i="5"/>
  <c r="AR140" i="5"/>
  <c r="AS140" i="5"/>
  <c r="AL141" i="5"/>
  <c r="AM141" i="5"/>
  <c r="AN141" i="5"/>
  <c r="AO141" i="5"/>
  <c r="AP141" i="5"/>
  <c r="AQ141" i="5"/>
  <c r="AR141" i="5"/>
  <c r="AS141" i="5"/>
  <c r="AL142" i="5"/>
  <c r="AM142" i="5"/>
  <c r="AN142" i="5"/>
  <c r="AO142" i="5"/>
  <c r="AP142" i="5"/>
  <c r="AQ142" i="5"/>
  <c r="AR142" i="5"/>
  <c r="AS142" i="5"/>
  <c r="AL143" i="5"/>
  <c r="AM143" i="5"/>
  <c r="AN143" i="5"/>
  <c r="AO143" i="5"/>
  <c r="AP143" i="5"/>
  <c r="AQ143" i="5"/>
  <c r="AR143" i="5"/>
  <c r="AS143" i="5"/>
  <c r="AM119" i="5"/>
  <c r="AN119" i="5"/>
  <c r="AO119" i="5"/>
  <c r="AP119" i="5"/>
  <c r="AQ119" i="5"/>
  <c r="AR119" i="5"/>
  <c r="AS119" i="5"/>
  <c r="AL119" i="5"/>
  <c r="AL27" i="5"/>
  <c r="AM27" i="5"/>
  <c r="AN27" i="5"/>
  <c r="AO27" i="5"/>
  <c r="AP27" i="5"/>
  <c r="AQ27" i="5"/>
  <c r="AR27" i="5"/>
  <c r="AS27" i="5"/>
  <c r="AL10" i="5"/>
  <c r="AM10" i="5"/>
  <c r="AN10" i="5"/>
  <c r="AO10" i="5"/>
  <c r="AP10" i="5"/>
  <c r="AQ10" i="5"/>
  <c r="AR10" i="5"/>
  <c r="AS10" i="5"/>
  <c r="AL11" i="5"/>
  <c r="AM11" i="5"/>
  <c r="AN11" i="5"/>
  <c r="AO11" i="5"/>
  <c r="AP11" i="5"/>
  <c r="AQ11" i="5"/>
  <c r="AR11" i="5"/>
  <c r="AS11" i="5"/>
  <c r="AL12" i="5"/>
  <c r="AM12" i="5"/>
  <c r="AN12" i="5"/>
  <c r="AO12" i="5"/>
  <c r="AP12" i="5"/>
  <c r="AQ12" i="5"/>
  <c r="AR12" i="5"/>
  <c r="AS12" i="5"/>
  <c r="AL13" i="5"/>
  <c r="AM13" i="5"/>
  <c r="AN13" i="5"/>
  <c r="AO13" i="5"/>
  <c r="AP13" i="5"/>
  <c r="AQ13" i="5"/>
  <c r="AR13" i="5"/>
  <c r="AS13" i="5"/>
  <c r="AL14" i="5"/>
  <c r="AM14" i="5"/>
  <c r="AN14" i="5"/>
  <c r="AO14" i="5"/>
  <c r="AP14" i="5"/>
  <c r="AQ14" i="5"/>
  <c r="AR14" i="5"/>
  <c r="AS14" i="5"/>
  <c r="AL15" i="5"/>
  <c r="AM15" i="5"/>
  <c r="AN15" i="5"/>
  <c r="AO15" i="5"/>
  <c r="AP15" i="5"/>
  <c r="AQ15" i="5"/>
  <c r="AR15" i="5"/>
  <c r="AS15" i="5"/>
  <c r="AL16" i="5"/>
  <c r="AM16" i="5"/>
  <c r="AN16" i="5"/>
  <c r="AO16" i="5"/>
  <c r="AP16" i="5"/>
  <c r="AQ16" i="5"/>
  <c r="AR16" i="5"/>
  <c r="AS16" i="5"/>
  <c r="AL17" i="5"/>
  <c r="AM17" i="5"/>
  <c r="AN17" i="5"/>
  <c r="AO17" i="5"/>
  <c r="AP17" i="5"/>
  <c r="AQ17" i="5"/>
  <c r="AR17" i="5"/>
  <c r="AS17" i="5"/>
  <c r="AL18" i="5"/>
  <c r="AM18" i="5"/>
  <c r="AN18" i="5"/>
  <c r="AO18" i="5"/>
  <c r="AP18" i="5"/>
  <c r="AQ18" i="5"/>
  <c r="AR18" i="5"/>
  <c r="AS18" i="5"/>
  <c r="AL19" i="5"/>
  <c r="AM19" i="5"/>
  <c r="AN19" i="5"/>
  <c r="AO19" i="5"/>
  <c r="AP19" i="5"/>
  <c r="AQ19" i="5"/>
  <c r="AR19" i="5"/>
  <c r="AS19" i="5"/>
  <c r="AL20" i="5"/>
  <c r="AM20" i="5"/>
  <c r="AN20" i="5"/>
  <c r="AO20" i="5"/>
  <c r="AP20" i="5"/>
  <c r="AQ20" i="5"/>
  <c r="AR20" i="5"/>
  <c r="AS20" i="5"/>
  <c r="AL21" i="5"/>
  <c r="AM21" i="5"/>
  <c r="AN21" i="5"/>
  <c r="AO21" i="5"/>
  <c r="AP21" i="5"/>
  <c r="AQ21" i="5"/>
  <c r="AR21" i="5"/>
  <c r="AS21" i="5"/>
  <c r="AL22" i="5"/>
  <c r="AM22" i="5"/>
  <c r="AN22" i="5"/>
  <c r="AO22" i="5"/>
  <c r="AP22" i="5"/>
  <c r="AQ22" i="5"/>
  <c r="AR22" i="5"/>
  <c r="AS22" i="5"/>
  <c r="AL23" i="5"/>
  <c r="AM23" i="5"/>
  <c r="AN23" i="5"/>
  <c r="AO23" i="5"/>
  <c r="AP23" i="5"/>
  <c r="AQ23" i="5"/>
  <c r="AR23" i="5"/>
  <c r="AS23" i="5"/>
  <c r="AL24" i="5"/>
  <c r="AM24" i="5"/>
  <c r="AN24" i="5"/>
  <c r="AO24" i="5"/>
  <c r="AP24" i="5"/>
  <c r="AQ24" i="5"/>
  <c r="AR24" i="5"/>
  <c r="AS24" i="5"/>
  <c r="AL25" i="5"/>
  <c r="AM25" i="5"/>
  <c r="AN25" i="5"/>
  <c r="AO25" i="5"/>
  <c r="AP25" i="5"/>
  <c r="AQ25" i="5"/>
  <c r="AR25" i="5"/>
  <c r="AS25" i="5"/>
  <c r="AL26" i="5"/>
  <c r="AM26" i="5"/>
  <c r="AN26" i="5"/>
  <c r="AO26" i="5"/>
  <c r="AP26" i="5"/>
  <c r="AQ26" i="5"/>
  <c r="AR26" i="5"/>
  <c r="AS26" i="5"/>
  <c r="AL4" i="5"/>
  <c r="AM4" i="5"/>
  <c r="AN4" i="5"/>
  <c r="AO4" i="5"/>
  <c r="AP4" i="5"/>
  <c r="AQ4" i="5"/>
  <c r="AR4" i="5"/>
  <c r="AS4" i="5"/>
  <c r="AL5" i="5"/>
  <c r="AM5" i="5"/>
  <c r="AN5" i="5"/>
  <c r="AO5" i="5"/>
  <c r="AP5" i="5"/>
  <c r="AQ5" i="5"/>
  <c r="AR5" i="5"/>
  <c r="AS5" i="5"/>
  <c r="AL6" i="5"/>
  <c r="AM6" i="5"/>
  <c r="AN6" i="5"/>
  <c r="AO6" i="5"/>
  <c r="AP6" i="5"/>
  <c r="AQ6" i="5"/>
  <c r="AR6" i="5"/>
  <c r="AS6" i="5"/>
  <c r="AL7" i="5"/>
  <c r="AM7" i="5"/>
  <c r="AN7" i="5"/>
  <c r="AO7" i="5"/>
  <c r="AP7" i="5"/>
  <c r="AQ7" i="5"/>
  <c r="AR7" i="5"/>
  <c r="AS7" i="5"/>
  <c r="AL8" i="5"/>
  <c r="AM8" i="5"/>
  <c r="AN8" i="5"/>
  <c r="AO8" i="5"/>
  <c r="AP8" i="5"/>
  <c r="AQ8" i="5"/>
  <c r="AR8" i="5"/>
  <c r="AS8" i="5"/>
  <c r="AL9" i="5"/>
  <c r="AM9" i="5"/>
  <c r="AN9" i="5"/>
  <c r="AO9" i="5"/>
  <c r="AP9" i="5"/>
  <c r="AQ9" i="5"/>
  <c r="AR9" i="5"/>
  <c r="AS9" i="5"/>
  <c r="AM3" i="5"/>
  <c r="AN3" i="5"/>
  <c r="AO3" i="5"/>
  <c r="AP3" i="5"/>
  <c r="AQ3" i="5"/>
  <c r="AR3" i="5"/>
  <c r="AS3" i="5"/>
  <c r="H3" i="22" l="1"/>
  <c r="D3" i="22"/>
  <c r="G27" i="22"/>
  <c r="C27" i="22"/>
  <c r="G26" i="22"/>
  <c r="C26" i="22"/>
  <c r="G25" i="22"/>
  <c r="C25" i="22"/>
  <c r="G24" i="22"/>
  <c r="C24" i="22"/>
  <c r="G23" i="22"/>
  <c r="C23" i="22"/>
  <c r="G22" i="22"/>
  <c r="C22" i="22"/>
  <c r="G21" i="22"/>
  <c r="C21" i="22"/>
  <c r="G20" i="22"/>
  <c r="C20" i="22"/>
  <c r="G19" i="22"/>
  <c r="C19" i="22"/>
  <c r="G18" i="22"/>
  <c r="C18" i="22"/>
  <c r="G17" i="22"/>
  <c r="C17" i="22"/>
  <c r="G16" i="22"/>
  <c r="C16" i="22"/>
  <c r="G15" i="22"/>
  <c r="C15" i="22"/>
  <c r="G14" i="22"/>
  <c r="C14" i="22"/>
  <c r="G13" i="22"/>
  <c r="C13" i="22"/>
  <c r="G12" i="22"/>
  <c r="C12" i="22"/>
  <c r="G11" i="22"/>
  <c r="C11" i="22"/>
  <c r="G10" i="22"/>
  <c r="C10" i="22"/>
  <c r="G9" i="22"/>
  <c r="C9" i="22"/>
  <c r="G8" i="22"/>
  <c r="C8" i="22"/>
  <c r="G7" i="22"/>
  <c r="C7" i="22"/>
  <c r="G6" i="22"/>
  <c r="C6" i="22"/>
  <c r="G5" i="22"/>
  <c r="C5" i="22"/>
  <c r="G4" i="22"/>
  <c r="C4" i="22"/>
  <c r="G3" i="22"/>
  <c r="C3" i="22"/>
  <c r="F27" i="22"/>
  <c r="B27" i="22"/>
  <c r="F26" i="22"/>
  <c r="B26" i="22"/>
  <c r="F25" i="22"/>
  <c r="B25" i="22"/>
  <c r="F24" i="22"/>
  <c r="B24" i="22"/>
  <c r="F23" i="22"/>
  <c r="B23" i="22"/>
  <c r="F22" i="22"/>
  <c r="B22" i="22"/>
  <c r="F21" i="22"/>
  <c r="B21" i="22"/>
  <c r="F20" i="22"/>
  <c r="B20" i="22"/>
  <c r="F19" i="22"/>
  <c r="B19" i="22"/>
  <c r="F18" i="22"/>
  <c r="B18" i="22"/>
  <c r="F17" i="22"/>
  <c r="B17" i="22"/>
  <c r="F16" i="22"/>
  <c r="B16" i="22"/>
  <c r="F15" i="22"/>
  <c r="B15" i="22"/>
  <c r="F14" i="22"/>
  <c r="B14" i="22"/>
  <c r="F13" i="22"/>
  <c r="B13" i="22"/>
  <c r="F12" i="22"/>
  <c r="B12" i="22"/>
  <c r="F11" i="22"/>
  <c r="B11" i="22"/>
  <c r="F10" i="22"/>
  <c r="B10" i="22"/>
  <c r="F9" i="22"/>
  <c r="B9" i="22"/>
  <c r="F8" i="22"/>
  <c r="B8" i="22"/>
  <c r="F7" i="22"/>
  <c r="B7" i="22"/>
  <c r="F6" i="22"/>
  <c r="B6" i="22"/>
  <c r="F5" i="22"/>
  <c r="B5" i="22"/>
  <c r="F4" i="22"/>
  <c r="B4" i="22"/>
  <c r="F3" i="22"/>
  <c r="I27" i="22"/>
  <c r="E27" i="22"/>
  <c r="I26" i="22"/>
  <c r="E26" i="22"/>
  <c r="I25" i="22"/>
  <c r="E25" i="22"/>
  <c r="I24" i="22"/>
  <c r="E24" i="22"/>
  <c r="I23" i="22"/>
  <c r="E23" i="22"/>
  <c r="I22" i="22"/>
  <c r="E22" i="22"/>
  <c r="I21" i="22"/>
  <c r="E21" i="22"/>
  <c r="I20" i="22"/>
  <c r="E20" i="22"/>
  <c r="I19" i="22"/>
  <c r="E19" i="22"/>
  <c r="I18" i="22"/>
  <c r="E18" i="22"/>
  <c r="I17" i="22"/>
  <c r="E17" i="22"/>
  <c r="I16" i="22"/>
  <c r="E16" i="22"/>
  <c r="I15" i="22"/>
  <c r="E15" i="22"/>
  <c r="I14" i="22"/>
  <c r="E14" i="22"/>
  <c r="I13" i="22"/>
  <c r="E13" i="22"/>
  <c r="I12" i="22"/>
  <c r="E12" i="22"/>
  <c r="I11" i="22"/>
  <c r="E11" i="22"/>
  <c r="I10" i="22"/>
  <c r="E10" i="22"/>
  <c r="I9" i="22"/>
  <c r="E9" i="22"/>
  <c r="I8" i="22"/>
  <c r="E8" i="22"/>
  <c r="I7" i="22"/>
  <c r="E7" i="22"/>
  <c r="I6" i="22"/>
  <c r="E6" i="22"/>
  <c r="I5" i="22"/>
  <c r="E5" i="22"/>
  <c r="I4" i="22"/>
  <c r="E4" i="22"/>
  <c r="I3" i="22"/>
  <c r="E3" i="22"/>
  <c r="M244" i="9"/>
  <c r="N244" i="9"/>
  <c r="O244" i="9"/>
  <c r="P244" i="9"/>
  <c r="Q244" i="9"/>
  <c r="R244" i="9"/>
  <c r="S244" i="9"/>
  <c r="L244" i="9"/>
  <c r="M184" i="9"/>
  <c r="N184" i="9"/>
  <c r="O184" i="9"/>
  <c r="P184" i="9"/>
  <c r="Q184" i="9"/>
  <c r="R184" i="9"/>
  <c r="S184" i="9"/>
  <c r="L184" i="9"/>
  <c r="M94" i="9"/>
  <c r="N94" i="9"/>
  <c r="O94" i="9"/>
  <c r="P94" i="9"/>
  <c r="Q94" i="9"/>
  <c r="R94" i="9"/>
  <c r="S94" i="9"/>
  <c r="L94" i="9"/>
  <c r="M64" i="9"/>
  <c r="N64" i="9"/>
  <c r="O64" i="9"/>
  <c r="P64" i="9"/>
  <c r="Q64" i="9"/>
  <c r="R64" i="9"/>
  <c r="S64" i="9"/>
  <c r="L64" i="9"/>
  <c r="M34" i="9"/>
  <c r="N34" i="9"/>
  <c r="O34" i="9"/>
  <c r="P34" i="9"/>
  <c r="Q34" i="9"/>
  <c r="R34" i="9"/>
  <c r="S34" i="9"/>
  <c r="L34" i="9"/>
  <c r="B80" i="1"/>
  <c r="G80" i="1" s="1"/>
  <c r="B77" i="1"/>
  <c r="G82" i="1"/>
  <c r="G81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R48" i="16" l="1"/>
  <c r="Q48" i="16"/>
  <c r="P48" i="16"/>
  <c r="O48" i="16"/>
  <c r="N48" i="16"/>
  <c r="M48" i="16"/>
  <c r="L48" i="16"/>
  <c r="K48" i="16"/>
  <c r="I47" i="16"/>
  <c r="H47" i="16"/>
  <c r="G47" i="16"/>
  <c r="G48" i="16" s="1"/>
  <c r="Q248" i="9" s="1"/>
  <c r="F47" i="16"/>
  <c r="F48" i="16" s="1"/>
  <c r="P248" i="9" s="1"/>
  <c r="E47" i="16"/>
  <c r="D47" i="16"/>
  <c r="C47" i="16"/>
  <c r="C48" i="16" s="1"/>
  <c r="M248" i="9" s="1"/>
  <c r="B47" i="16"/>
  <c r="B48" i="16" s="1"/>
  <c r="L248" i="9" s="1"/>
  <c r="R43" i="16"/>
  <c r="Q43" i="16"/>
  <c r="P43" i="16"/>
  <c r="O43" i="16"/>
  <c r="N43" i="16"/>
  <c r="M43" i="16"/>
  <c r="L43" i="16"/>
  <c r="K43" i="16"/>
  <c r="I42" i="16"/>
  <c r="H42" i="16"/>
  <c r="G42" i="16"/>
  <c r="G43" i="16" s="1"/>
  <c r="Q218" i="9" s="1"/>
  <c r="F42" i="16"/>
  <c r="F43" i="16" s="1"/>
  <c r="P218" i="9" s="1"/>
  <c r="E42" i="16"/>
  <c r="D42" i="16"/>
  <c r="C42" i="16"/>
  <c r="C43" i="16" s="1"/>
  <c r="M218" i="9" s="1"/>
  <c r="B42" i="16"/>
  <c r="B43" i="16" s="1"/>
  <c r="L218" i="9" s="1"/>
  <c r="R38" i="16"/>
  <c r="Q38" i="16"/>
  <c r="P38" i="16"/>
  <c r="O38" i="16"/>
  <c r="N38" i="16"/>
  <c r="M38" i="16"/>
  <c r="L38" i="16"/>
  <c r="K38" i="16"/>
  <c r="I37" i="16"/>
  <c r="H37" i="16"/>
  <c r="G37" i="16"/>
  <c r="G38" i="16" s="1"/>
  <c r="Q188" i="9" s="1"/>
  <c r="F37" i="16"/>
  <c r="F38" i="16" s="1"/>
  <c r="P188" i="9" s="1"/>
  <c r="E37" i="16"/>
  <c r="D37" i="16"/>
  <c r="C37" i="16"/>
  <c r="C38" i="16" s="1"/>
  <c r="M188" i="9" s="1"/>
  <c r="B37" i="16"/>
  <c r="B38" i="16" s="1"/>
  <c r="L188" i="9" s="1"/>
  <c r="R33" i="16"/>
  <c r="Q33" i="16"/>
  <c r="P33" i="16"/>
  <c r="O33" i="16"/>
  <c r="N33" i="16"/>
  <c r="M33" i="16"/>
  <c r="L33" i="16"/>
  <c r="K33" i="16"/>
  <c r="I32" i="16"/>
  <c r="H32" i="16"/>
  <c r="G32" i="16"/>
  <c r="G33" i="16" s="1"/>
  <c r="Q158" i="9" s="1"/>
  <c r="F32" i="16"/>
  <c r="F33" i="16" s="1"/>
  <c r="P158" i="9" s="1"/>
  <c r="E32" i="16"/>
  <c r="D32" i="16"/>
  <c r="C32" i="16"/>
  <c r="C33" i="16" s="1"/>
  <c r="M158" i="9" s="1"/>
  <c r="B32" i="16"/>
  <c r="B33" i="16" s="1"/>
  <c r="L158" i="9" s="1"/>
  <c r="R28" i="16"/>
  <c r="Q28" i="16"/>
  <c r="P28" i="16"/>
  <c r="O28" i="16"/>
  <c r="N28" i="16"/>
  <c r="M28" i="16"/>
  <c r="L28" i="16"/>
  <c r="K28" i="16"/>
  <c r="I27" i="16"/>
  <c r="H27" i="16"/>
  <c r="G27" i="16"/>
  <c r="G28" i="16" s="1"/>
  <c r="Q128" i="9" s="1"/>
  <c r="F27" i="16"/>
  <c r="F28" i="16" s="1"/>
  <c r="P128" i="9" s="1"/>
  <c r="E27" i="16"/>
  <c r="D27" i="16"/>
  <c r="C27" i="16"/>
  <c r="C28" i="16" s="1"/>
  <c r="M128" i="9" s="1"/>
  <c r="B27" i="16"/>
  <c r="B28" i="16" s="1"/>
  <c r="L128" i="9" s="1"/>
  <c r="R23" i="16"/>
  <c r="Q23" i="16"/>
  <c r="P23" i="16"/>
  <c r="O23" i="16"/>
  <c r="N23" i="16"/>
  <c r="M23" i="16"/>
  <c r="L23" i="16"/>
  <c r="K23" i="16"/>
  <c r="I22" i="16"/>
  <c r="H22" i="16"/>
  <c r="G22" i="16"/>
  <c r="G23" i="16" s="1"/>
  <c r="Q98" i="9" s="1"/>
  <c r="F22" i="16"/>
  <c r="F23" i="16" s="1"/>
  <c r="P98" i="9" s="1"/>
  <c r="E22" i="16"/>
  <c r="D22" i="16"/>
  <c r="C22" i="16"/>
  <c r="C23" i="16" s="1"/>
  <c r="M98" i="9" s="1"/>
  <c r="B22" i="16"/>
  <c r="B23" i="16" s="1"/>
  <c r="L98" i="9" s="1"/>
  <c r="R18" i="16"/>
  <c r="Q18" i="16"/>
  <c r="P18" i="16"/>
  <c r="O18" i="16"/>
  <c r="N18" i="16"/>
  <c r="M18" i="16"/>
  <c r="L18" i="16"/>
  <c r="K18" i="16"/>
  <c r="I17" i="16"/>
  <c r="H17" i="16"/>
  <c r="G17" i="16"/>
  <c r="G18" i="16" s="1"/>
  <c r="Q68" i="9" s="1"/>
  <c r="F17" i="16"/>
  <c r="F18" i="16" s="1"/>
  <c r="P68" i="9" s="1"/>
  <c r="E17" i="16"/>
  <c r="D17" i="16"/>
  <c r="C17" i="16"/>
  <c r="C18" i="16" s="1"/>
  <c r="M68" i="9" s="1"/>
  <c r="B17" i="16"/>
  <c r="B18" i="16" s="1"/>
  <c r="L68" i="9" s="1"/>
  <c r="R13" i="16"/>
  <c r="Q13" i="16"/>
  <c r="P13" i="16"/>
  <c r="O13" i="16"/>
  <c r="N13" i="16"/>
  <c r="M13" i="16"/>
  <c r="L13" i="16"/>
  <c r="K13" i="16"/>
  <c r="I12" i="16"/>
  <c r="H12" i="16"/>
  <c r="G12" i="16"/>
  <c r="G13" i="16" s="1"/>
  <c r="Q38" i="9" s="1"/>
  <c r="F12" i="16"/>
  <c r="F13" i="16" s="1"/>
  <c r="P38" i="9" s="1"/>
  <c r="E12" i="16"/>
  <c r="D12" i="16"/>
  <c r="C12" i="16"/>
  <c r="C13" i="16" s="1"/>
  <c r="M38" i="9" s="1"/>
  <c r="B12" i="16"/>
  <c r="B13" i="16" s="1"/>
  <c r="L38" i="9" s="1"/>
  <c r="T9" i="16"/>
  <c r="I48" i="16" s="1"/>
  <c r="S248" i="9" s="1"/>
  <c r="R8" i="16"/>
  <c r="Q8" i="16"/>
  <c r="P8" i="16"/>
  <c r="O8" i="16"/>
  <c r="N8" i="16"/>
  <c r="M8" i="16"/>
  <c r="L8" i="16"/>
  <c r="K8" i="16"/>
  <c r="I7" i="16"/>
  <c r="H7" i="16"/>
  <c r="H8" i="16" s="1"/>
  <c r="R8" i="9" s="1"/>
  <c r="G7" i="16"/>
  <c r="G8" i="16" s="1"/>
  <c r="Q8" i="9" s="1"/>
  <c r="F7" i="16"/>
  <c r="F8" i="16" s="1"/>
  <c r="P8" i="9" s="1"/>
  <c r="E7" i="16"/>
  <c r="D7" i="16"/>
  <c r="D8" i="16" s="1"/>
  <c r="N8" i="9" s="1"/>
  <c r="C7" i="16"/>
  <c r="C8" i="16" s="1"/>
  <c r="M8" i="9" s="1"/>
  <c r="B7" i="16"/>
  <c r="B8" i="16" s="1"/>
  <c r="L8" i="9" s="1"/>
  <c r="I278" i="19"/>
  <c r="H278" i="19"/>
  <c r="G278" i="19"/>
  <c r="F278" i="19"/>
  <c r="E278" i="19"/>
  <c r="D278" i="19"/>
  <c r="C278" i="19"/>
  <c r="B278" i="19"/>
  <c r="I277" i="19"/>
  <c r="H277" i="19"/>
  <c r="G277" i="19"/>
  <c r="F277" i="19"/>
  <c r="E277" i="19"/>
  <c r="D277" i="19"/>
  <c r="C277" i="19"/>
  <c r="B277" i="19"/>
  <c r="I249" i="19"/>
  <c r="H249" i="19"/>
  <c r="G249" i="19"/>
  <c r="F249" i="19"/>
  <c r="E249" i="19"/>
  <c r="D249" i="19"/>
  <c r="C249" i="19"/>
  <c r="B249" i="19"/>
  <c r="I248" i="19"/>
  <c r="H248" i="19"/>
  <c r="G248" i="19"/>
  <c r="F248" i="19"/>
  <c r="E248" i="19"/>
  <c r="D248" i="19"/>
  <c r="C248" i="19"/>
  <c r="B248" i="19"/>
  <c r="I220" i="19"/>
  <c r="H220" i="19"/>
  <c r="G220" i="19"/>
  <c r="F220" i="19"/>
  <c r="E220" i="19"/>
  <c r="D220" i="19"/>
  <c r="C220" i="19"/>
  <c r="B220" i="19"/>
  <c r="I219" i="19"/>
  <c r="H219" i="19"/>
  <c r="G219" i="19"/>
  <c r="F219" i="19"/>
  <c r="E219" i="19"/>
  <c r="D219" i="19"/>
  <c r="C219" i="19"/>
  <c r="B219" i="19"/>
  <c r="I191" i="19"/>
  <c r="H191" i="19"/>
  <c r="G191" i="19"/>
  <c r="F191" i="19"/>
  <c r="E191" i="19"/>
  <c r="D191" i="19"/>
  <c r="C191" i="19"/>
  <c r="B191" i="19"/>
  <c r="I190" i="19"/>
  <c r="H190" i="19"/>
  <c r="G190" i="19"/>
  <c r="F190" i="19"/>
  <c r="E190" i="19"/>
  <c r="D190" i="19"/>
  <c r="C190" i="19"/>
  <c r="B190" i="19"/>
  <c r="I162" i="19"/>
  <c r="H162" i="19"/>
  <c r="G162" i="19"/>
  <c r="F162" i="19"/>
  <c r="E162" i="19"/>
  <c r="D162" i="19"/>
  <c r="C162" i="19"/>
  <c r="B162" i="19"/>
  <c r="I161" i="19"/>
  <c r="H161" i="19"/>
  <c r="G161" i="19"/>
  <c r="F161" i="19"/>
  <c r="E161" i="19"/>
  <c r="D161" i="19"/>
  <c r="C161" i="19"/>
  <c r="B161" i="19"/>
  <c r="I133" i="19"/>
  <c r="H133" i="19"/>
  <c r="G133" i="19"/>
  <c r="F133" i="19"/>
  <c r="E133" i="19"/>
  <c r="D133" i="19"/>
  <c r="C133" i="19"/>
  <c r="B133" i="19"/>
  <c r="I132" i="19"/>
  <c r="H132" i="19"/>
  <c r="G132" i="19"/>
  <c r="F132" i="19"/>
  <c r="E132" i="19"/>
  <c r="D132" i="19"/>
  <c r="C132" i="19"/>
  <c r="B132" i="19"/>
  <c r="I104" i="19"/>
  <c r="H104" i="19"/>
  <c r="G104" i="19"/>
  <c r="F104" i="19"/>
  <c r="E104" i="19"/>
  <c r="D104" i="19"/>
  <c r="C104" i="19"/>
  <c r="B104" i="19"/>
  <c r="I103" i="19"/>
  <c r="H103" i="19"/>
  <c r="G103" i="19"/>
  <c r="F103" i="19"/>
  <c r="E103" i="19"/>
  <c r="D103" i="19"/>
  <c r="C103" i="19"/>
  <c r="B103" i="19"/>
  <c r="I75" i="19"/>
  <c r="H75" i="19"/>
  <c r="G75" i="19"/>
  <c r="F75" i="19"/>
  <c r="E75" i="19"/>
  <c r="D75" i="19"/>
  <c r="C75" i="19"/>
  <c r="B75" i="19"/>
  <c r="I74" i="19"/>
  <c r="H74" i="19"/>
  <c r="G74" i="19"/>
  <c r="F74" i="19"/>
  <c r="E74" i="19"/>
  <c r="D74" i="19"/>
  <c r="C74" i="19"/>
  <c r="B74" i="19"/>
  <c r="I46" i="19"/>
  <c r="I16" i="19" s="1"/>
  <c r="H46" i="19"/>
  <c r="H16" i="19" s="1"/>
  <c r="G46" i="19"/>
  <c r="G16" i="19" s="1"/>
  <c r="F46" i="19"/>
  <c r="F16" i="19" s="1"/>
  <c r="E46" i="19"/>
  <c r="E16" i="19" s="1"/>
  <c r="D46" i="19"/>
  <c r="D16" i="19" s="1"/>
  <c r="C46" i="19"/>
  <c r="C16" i="19" s="1"/>
  <c r="B46" i="19"/>
  <c r="B16" i="19" s="1"/>
  <c r="I45" i="19"/>
  <c r="I15" i="19" s="1"/>
  <c r="H45" i="19"/>
  <c r="H15" i="19" s="1"/>
  <c r="G45" i="19"/>
  <c r="G15" i="19" s="1"/>
  <c r="F45" i="19"/>
  <c r="F15" i="19" s="1"/>
  <c r="E45" i="19"/>
  <c r="E15" i="19" s="1"/>
  <c r="D45" i="19"/>
  <c r="D15" i="19" s="1"/>
  <c r="C45" i="19"/>
  <c r="C15" i="19" s="1"/>
  <c r="B45" i="19"/>
  <c r="B15" i="19" s="1"/>
  <c r="J283" i="11"/>
  <c r="I283" i="11"/>
  <c r="H283" i="11"/>
  <c r="G283" i="11"/>
  <c r="F283" i="11"/>
  <c r="E283" i="11"/>
  <c r="D283" i="11"/>
  <c r="C283" i="11"/>
  <c r="J280" i="11"/>
  <c r="I280" i="11"/>
  <c r="H280" i="11"/>
  <c r="G280" i="11"/>
  <c r="F280" i="11"/>
  <c r="E280" i="11"/>
  <c r="D280" i="11"/>
  <c r="C280" i="11"/>
  <c r="J279" i="11"/>
  <c r="I279" i="11"/>
  <c r="H279" i="11"/>
  <c r="G279" i="11"/>
  <c r="F279" i="11"/>
  <c r="E279" i="11"/>
  <c r="D279" i="11"/>
  <c r="C279" i="11"/>
  <c r="J278" i="11"/>
  <c r="I278" i="11"/>
  <c r="H278" i="11"/>
  <c r="G278" i="11"/>
  <c r="F278" i="11"/>
  <c r="E278" i="11"/>
  <c r="D278" i="11"/>
  <c r="C278" i="11"/>
  <c r="J277" i="11"/>
  <c r="I277" i="11"/>
  <c r="H277" i="11"/>
  <c r="G277" i="11"/>
  <c r="F277" i="11"/>
  <c r="E277" i="11"/>
  <c r="D277" i="11"/>
  <c r="C277" i="11"/>
  <c r="J275" i="11"/>
  <c r="I275" i="11"/>
  <c r="H275" i="11"/>
  <c r="G275" i="11"/>
  <c r="F275" i="11"/>
  <c r="E275" i="11"/>
  <c r="D275" i="11"/>
  <c r="C275" i="11"/>
  <c r="J274" i="11"/>
  <c r="I274" i="11"/>
  <c r="H274" i="11"/>
  <c r="G274" i="11"/>
  <c r="F274" i="11"/>
  <c r="E274" i="11"/>
  <c r="D274" i="11"/>
  <c r="C274" i="11"/>
  <c r="J269" i="11"/>
  <c r="J290" i="11" s="1"/>
  <c r="I269" i="11"/>
  <c r="I290" i="11" s="1"/>
  <c r="H269" i="11"/>
  <c r="H290" i="11" s="1"/>
  <c r="G269" i="11"/>
  <c r="G290" i="11" s="1"/>
  <c r="F269" i="11"/>
  <c r="F290" i="11" s="1"/>
  <c r="E269" i="11"/>
  <c r="E290" i="11" s="1"/>
  <c r="D269" i="11"/>
  <c r="D290" i="11" s="1"/>
  <c r="C269" i="11"/>
  <c r="C290" i="11" s="1"/>
  <c r="B269" i="11"/>
  <c r="J254" i="11"/>
  <c r="I254" i="11"/>
  <c r="H254" i="11"/>
  <c r="G254" i="11"/>
  <c r="F254" i="11"/>
  <c r="E254" i="11"/>
  <c r="D254" i="11"/>
  <c r="C254" i="11"/>
  <c r="J251" i="11"/>
  <c r="I251" i="11"/>
  <c r="H251" i="11"/>
  <c r="G251" i="11"/>
  <c r="F251" i="11"/>
  <c r="E251" i="11"/>
  <c r="D251" i="11"/>
  <c r="C251" i="11"/>
  <c r="J250" i="11"/>
  <c r="I250" i="11"/>
  <c r="H250" i="11"/>
  <c r="G250" i="11"/>
  <c r="F250" i="11"/>
  <c r="E250" i="11"/>
  <c r="D250" i="11"/>
  <c r="C250" i="11"/>
  <c r="J249" i="11"/>
  <c r="I249" i="11"/>
  <c r="H249" i="11"/>
  <c r="G249" i="11"/>
  <c r="F249" i="11"/>
  <c r="E249" i="11"/>
  <c r="D249" i="11"/>
  <c r="C249" i="11"/>
  <c r="J248" i="11"/>
  <c r="I248" i="11"/>
  <c r="H248" i="11"/>
  <c r="G248" i="11"/>
  <c r="F248" i="11"/>
  <c r="E248" i="11"/>
  <c r="D248" i="11"/>
  <c r="C248" i="11"/>
  <c r="J246" i="11"/>
  <c r="I246" i="11"/>
  <c r="H246" i="11"/>
  <c r="G246" i="11"/>
  <c r="F246" i="11"/>
  <c r="E246" i="11"/>
  <c r="D246" i="11"/>
  <c r="C246" i="11"/>
  <c r="J245" i="11"/>
  <c r="I245" i="11"/>
  <c r="H245" i="11"/>
  <c r="G245" i="11"/>
  <c r="F245" i="11"/>
  <c r="E245" i="11"/>
  <c r="D245" i="11"/>
  <c r="C245" i="11"/>
  <c r="J240" i="11"/>
  <c r="J261" i="11" s="1"/>
  <c r="S217" i="9" s="1"/>
  <c r="I240" i="11"/>
  <c r="I261" i="11" s="1"/>
  <c r="R217" i="9" s="1"/>
  <c r="H240" i="11"/>
  <c r="H261" i="11" s="1"/>
  <c r="G240" i="11"/>
  <c r="F240" i="11"/>
  <c r="F261" i="11" s="1"/>
  <c r="O217" i="9" s="1"/>
  <c r="E240" i="11"/>
  <c r="E261" i="11" s="1"/>
  <c r="N217" i="9" s="1"/>
  <c r="D240" i="11"/>
  <c r="D261" i="11" s="1"/>
  <c r="C240" i="11"/>
  <c r="C261" i="11" s="1"/>
  <c r="J225" i="11"/>
  <c r="I225" i="11"/>
  <c r="H225" i="11"/>
  <c r="G225" i="11"/>
  <c r="F225" i="11"/>
  <c r="E225" i="11"/>
  <c r="D225" i="11"/>
  <c r="C225" i="11"/>
  <c r="J222" i="11"/>
  <c r="I222" i="11"/>
  <c r="H222" i="11"/>
  <c r="G222" i="11"/>
  <c r="F222" i="11"/>
  <c r="E222" i="11"/>
  <c r="D222" i="11"/>
  <c r="C222" i="11"/>
  <c r="J221" i="11"/>
  <c r="I221" i="11"/>
  <c r="H221" i="11"/>
  <c r="G221" i="11"/>
  <c r="F221" i="11"/>
  <c r="E221" i="11"/>
  <c r="D221" i="11"/>
  <c r="C221" i="11"/>
  <c r="J220" i="11"/>
  <c r="I220" i="11"/>
  <c r="H220" i="11"/>
  <c r="G220" i="11"/>
  <c r="F220" i="11"/>
  <c r="E220" i="11"/>
  <c r="D220" i="11"/>
  <c r="C220" i="11"/>
  <c r="J219" i="11"/>
  <c r="I219" i="11"/>
  <c r="H219" i="11"/>
  <c r="G219" i="11"/>
  <c r="F219" i="11"/>
  <c r="E219" i="11"/>
  <c r="D219" i="11"/>
  <c r="C219" i="11"/>
  <c r="J217" i="11"/>
  <c r="I217" i="11"/>
  <c r="H217" i="11"/>
  <c r="G217" i="11"/>
  <c r="F217" i="11"/>
  <c r="E217" i="11"/>
  <c r="D217" i="11"/>
  <c r="C217" i="11"/>
  <c r="J216" i="11"/>
  <c r="I216" i="11"/>
  <c r="H216" i="11"/>
  <c r="G216" i="11"/>
  <c r="F216" i="11"/>
  <c r="E216" i="11"/>
  <c r="D216" i="11"/>
  <c r="C216" i="11"/>
  <c r="J211" i="11"/>
  <c r="I211" i="11"/>
  <c r="I232" i="11" s="1"/>
  <c r="H211" i="11"/>
  <c r="H232" i="11" s="1"/>
  <c r="G211" i="11"/>
  <c r="G232" i="11" s="1"/>
  <c r="F211" i="11"/>
  <c r="F232" i="11" s="1"/>
  <c r="E211" i="11"/>
  <c r="E232" i="11" s="1"/>
  <c r="D211" i="11"/>
  <c r="D232" i="11" s="1"/>
  <c r="C211" i="11"/>
  <c r="C232" i="11" s="1"/>
  <c r="J196" i="11"/>
  <c r="I196" i="11"/>
  <c r="H196" i="11"/>
  <c r="G196" i="11"/>
  <c r="F196" i="11"/>
  <c r="E196" i="11"/>
  <c r="D196" i="11"/>
  <c r="C196" i="11"/>
  <c r="J193" i="11"/>
  <c r="I193" i="11"/>
  <c r="H193" i="11"/>
  <c r="G193" i="11"/>
  <c r="F193" i="11"/>
  <c r="E193" i="11"/>
  <c r="D193" i="11"/>
  <c r="C193" i="11"/>
  <c r="J192" i="11"/>
  <c r="I192" i="11"/>
  <c r="H192" i="11"/>
  <c r="G192" i="11"/>
  <c r="F192" i="11"/>
  <c r="E192" i="11"/>
  <c r="D192" i="11"/>
  <c r="C192" i="11"/>
  <c r="J191" i="11"/>
  <c r="I191" i="11"/>
  <c r="H191" i="11"/>
  <c r="G191" i="11"/>
  <c r="F191" i="11"/>
  <c r="E191" i="11"/>
  <c r="D191" i="11"/>
  <c r="C191" i="11"/>
  <c r="J190" i="11"/>
  <c r="I190" i="11"/>
  <c r="H190" i="11"/>
  <c r="G190" i="11"/>
  <c r="F190" i="11"/>
  <c r="E190" i="11"/>
  <c r="D190" i="11"/>
  <c r="C190" i="11"/>
  <c r="J188" i="11"/>
  <c r="I188" i="11"/>
  <c r="H188" i="11"/>
  <c r="G188" i="11"/>
  <c r="F188" i="11"/>
  <c r="E188" i="11"/>
  <c r="D188" i="11"/>
  <c r="C188" i="11"/>
  <c r="J187" i="11"/>
  <c r="I187" i="11"/>
  <c r="H187" i="11"/>
  <c r="G187" i="11"/>
  <c r="F187" i="11"/>
  <c r="E187" i="11"/>
  <c r="D187" i="11"/>
  <c r="C187" i="11"/>
  <c r="J182" i="11"/>
  <c r="J203" i="11" s="1"/>
  <c r="I182" i="11"/>
  <c r="I203" i="11" s="1"/>
  <c r="H182" i="11"/>
  <c r="H203" i="11" s="1"/>
  <c r="G182" i="11"/>
  <c r="G203" i="11" s="1"/>
  <c r="F182" i="11"/>
  <c r="F203" i="11" s="1"/>
  <c r="E182" i="11"/>
  <c r="E203" i="11" s="1"/>
  <c r="D182" i="11"/>
  <c r="D203" i="11" s="1"/>
  <c r="C182" i="11"/>
  <c r="C203" i="11" s="1"/>
  <c r="J167" i="11"/>
  <c r="I167" i="11"/>
  <c r="H167" i="11"/>
  <c r="G167" i="11"/>
  <c r="F167" i="11"/>
  <c r="E167" i="11"/>
  <c r="D167" i="11"/>
  <c r="C167" i="11"/>
  <c r="J164" i="11"/>
  <c r="I164" i="11"/>
  <c r="H164" i="11"/>
  <c r="G164" i="11"/>
  <c r="F164" i="11"/>
  <c r="E164" i="11"/>
  <c r="D164" i="11"/>
  <c r="C164" i="11"/>
  <c r="J163" i="11"/>
  <c r="I163" i="11"/>
  <c r="H163" i="11"/>
  <c r="G163" i="11"/>
  <c r="F163" i="11"/>
  <c r="E163" i="11"/>
  <c r="D163" i="11"/>
  <c r="C163" i="11"/>
  <c r="J162" i="11"/>
  <c r="I162" i="11"/>
  <c r="H162" i="11"/>
  <c r="G162" i="11"/>
  <c r="F162" i="11"/>
  <c r="E162" i="11"/>
  <c r="D162" i="11"/>
  <c r="C162" i="11"/>
  <c r="J161" i="11"/>
  <c r="I161" i="11"/>
  <c r="H161" i="11"/>
  <c r="G161" i="11"/>
  <c r="F161" i="11"/>
  <c r="E161" i="11"/>
  <c r="D161" i="11"/>
  <c r="C161" i="11"/>
  <c r="J159" i="11"/>
  <c r="I159" i="11"/>
  <c r="H159" i="11"/>
  <c r="G159" i="11"/>
  <c r="F159" i="11"/>
  <c r="E159" i="11"/>
  <c r="D159" i="11"/>
  <c r="C159" i="11"/>
  <c r="J158" i="11"/>
  <c r="I158" i="11"/>
  <c r="H158" i="11"/>
  <c r="G158" i="11"/>
  <c r="F158" i="11"/>
  <c r="E158" i="11"/>
  <c r="D158" i="11"/>
  <c r="C158" i="11"/>
  <c r="J153" i="11"/>
  <c r="J174" i="11" s="1"/>
  <c r="I153" i="11"/>
  <c r="I174" i="11" s="1"/>
  <c r="H153" i="11"/>
  <c r="H174" i="11" s="1"/>
  <c r="G153" i="11"/>
  <c r="G174" i="11" s="1"/>
  <c r="F153" i="11"/>
  <c r="F174" i="11" s="1"/>
  <c r="E153" i="11"/>
  <c r="E174" i="11" s="1"/>
  <c r="D153" i="11"/>
  <c r="D174" i="11" s="1"/>
  <c r="C153" i="11"/>
  <c r="C174" i="11" s="1"/>
  <c r="J138" i="11"/>
  <c r="I138" i="11"/>
  <c r="H138" i="11"/>
  <c r="G138" i="11"/>
  <c r="F138" i="11"/>
  <c r="E138" i="11"/>
  <c r="D138" i="11"/>
  <c r="C138" i="11"/>
  <c r="J135" i="11"/>
  <c r="I135" i="11"/>
  <c r="H135" i="11"/>
  <c r="G135" i="11"/>
  <c r="F135" i="11"/>
  <c r="E135" i="11"/>
  <c r="D135" i="11"/>
  <c r="C135" i="11"/>
  <c r="J134" i="11"/>
  <c r="I134" i="11"/>
  <c r="H134" i="11"/>
  <c r="G134" i="11"/>
  <c r="F134" i="11"/>
  <c r="E134" i="11"/>
  <c r="D134" i="11"/>
  <c r="C134" i="11"/>
  <c r="J133" i="11"/>
  <c r="I133" i="11"/>
  <c r="H133" i="11"/>
  <c r="G133" i="11"/>
  <c r="F133" i="11"/>
  <c r="E133" i="11"/>
  <c r="D133" i="11"/>
  <c r="C133" i="11"/>
  <c r="J132" i="11"/>
  <c r="I132" i="11"/>
  <c r="H132" i="11"/>
  <c r="G132" i="11"/>
  <c r="F132" i="11"/>
  <c r="E132" i="11"/>
  <c r="D132" i="11"/>
  <c r="C132" i="11"/>
  <c r="J130" i="11"/>
  <c r="I130" i="11"/>
  <c r="H130" i="11"/>
  <c r="G130" i="11"/>
  <c r="F130" i="11"/>
  <c r="E130" i="11"/>
  <c r="D130" i="11"/>
  <c r="C130" i="11"/>
  <c r="J129" i="11"/>
  <c r="I129" i="11"/>
  <c r="H129" i="11"/>
  <c r="G129" i="11"/>
  <c r="F129" i="11"/>
  <c r="E129" i="11"/>
  <c r="D129" i="11"/>
  <c r="C129" i="11"/>
  <c r="J124" i="11"/>
  <c r="J145" i="11" s="1"/>
  <c r="I124" i="11"/>
  <c r="I145" i="11" s="1"/>
  <c r="H124" i="11"/>
  <c r="H145" i="11" s="1"/>
  <c r="G124" i="11"/>
  <c r="F124" i="11"/>
  <c r="F145" i="11" s="1"/>
  <c r="E124" i="11"/>
  <c r="E145" i="11" s="1"/>
  <c r="D124" i="11"/>
  <c r="D145" i="11" s="1"/>
  <c r="C124" i="11"/>
  <c r="B124" i="11"/>
  <c r="J109" i="11"/>
  <c r="I109" i="11"/>
  <c r="H109" i="11"/>
  <c r="G109" i="11"/>
  <c r="F109" i="11"/>
  <c r="E109" i="11"/>
  <c r="D109" i="11"/>
  <c r="C109" i="11"/>
  <c r="J106" i="11"/>
  <c r="I106" i="11"/>
  <c r="H106" i="11"/>
  <c r="G106" i="11"/>
  <c r="F106" i="11"/>
  <c r="E106" i="11"/>
  <c r="D106" i="11"/>
  <c r="C106" i="11"/>
  <c r="J105" i="11"/>
  <c r="I105" i="11"/>
  <c r="H105" i="11"/>
  <c r="G105" i="11"/>
  <c r="F105" i="11"/>
  <c r="E105" i="11"/>
  <c r="D105" i="11"/>
  <c r="C105" i="11"/>
  <c r="J104" i="11"/>
  <c r="I104" i="11"/>
  <c r="H104" i="11"/>
  <c r="G104" i="11"/>
  <c r="F104" i="11"/>
  <c r="E104" i="11"/>
  <c r="D104" i="11"/>
  <c r="C104" i="11"/>
  <c r="J103" i="11"/>
  <c r="I103" i="11"/>
  <c r="H103" i="11"/>
  <c r="G103" i="11"/>
  <c r="F103" i="11"/>
  <c r="E103" i="11"/>
  <c r="D103" i="11"/>
  <c r="C103" i="11"/>
  <c r="J101" i="11"/>
  <c r="I101" i="11"/>
  <c r="H101" i="11"/>
  <c r="G101" i="11"/>
  <c r="F101" i="11"/>
  <c r="E101" i="11"/>
  <c r="D101" i="11"/>
  <c r="C101" i="11"/>
  <c r="J100" i="11"/>
  <c r="I100" i="11"/>
  <c r="H100" i="11"/>
  <c r="G100" i="11"/>
  <c r="F100" i="11"/>
  <c r="E100" i="11"/>
  <c r="D100" i="11"/>
  <c r="C100" i="11"/>
  <c r="J95" i="11"/>
  <c r="J116" i="11" s="1"/>
  <c r="I95" i="11"/>
  <c r="I116" i="11" s="1"/>
  <c r="H95" i="11"/>
  <c r="H116" i="11" s="1"/>
  <c r="G95" i="11"/>
  <c r="G116" i="11" s="1"/>
  <c r="F95" i="11"/>
  <c r="F116" i="11" s="1"/>
  <c r="E95" i="11"/>
  <c r="E116" i="11" s="1"/>
  <c r="D95" i="11"/>
  <c r="D116" i="11" s="1"/>
  <c r="C95" i="11"/>
  <c r="C116" i="11" s="1"/>
  <c r="J80" i="11"/>
  <c r="I80" i="11"/>
  <c r="H80" i="11"/>
  <c r="G80" i="11"/>
  <c r="F80" i="11"/>
  <c r="E80" i="11"/>
  <c r="D80" i="11"/>
  <c r="C80" i="11"/>
  <c r="J77" i="11"/>
  <c r="I77" i="11"/>
  <c r="H77" i="11"/>
  <c r="G77" i="11"/>
  <c r="F77" i="11"/>
  <c r="E77" i="11"/>
  <c r="D77" i="11"/>
  <c r="C77" i="11"/>
  <c r="J76" i="11"/>
  <c r="I76" i="11"/>
  <c r="H76" i="11"/>
  <c r="G76" i="11"/>
  <c r="F76" i="11"/>
  <c r="E76" i="11"/>
  <c r="D76" i="11"/>
  <c r="C76" i="11"/>
  <c r="J75" i="11"/>
  <c r="I75" i="11"/>
  <c r="H75" i="11"/>
  <c r="G75" i="11"/>
  <c r="F75" i="11"/>
  <c r="E75" i="11"/>
  <c r="D75" i="11"/>
  <c r="C75" i="11"/>
  <c r="J74" i="11"/>
  <c r="I74" i="11"/>
  <c r="H74" i="11"/>
  <c r="G74" i="11"/>
  <c r="F74" i="11"/>
  <c r="E74" i="11"/>
  <c r="D74" i="11"/>
  <c r="C74" i="11"/>
  <c r="J72" i="11"/>
  <c r="I72" i="11"/>
  <c r="H72" i="11"/>
  <c r="G72" i="11"/>
  <c r="F72" i="11"/>
  <c r="E72" i="11"/>
  <c r="D72" i="11"/>
  <c r="C72" i="11"/>
  <c r="J71" i="11"/>
  <c r="I71" i="11"/>
  <c r="H71" i="11"/>
  <c r="G71" i="11"/>
  <c r="F71" i="11"/>
  <c r="E71" i="11"/>
  <c r="D71" i="11"/>
  <c r="C71" i="11"/>
  <c r="J66" i="11"/>
  <c r="J87" i="11" s="1"/>
  <c r="I66" i="11"/>
  <c r="I87" i="11" s="1"/>
  <c r="H66" i="11"/>
  <c r="H87" i="11" s="1"/>
  <c r="G66" i="11"/>
  <c r="G87" i="11" s="1"/>
  <c r="F66" i="11"/>
  <c r="F87" i="11" s="1"/>
  <c r="E66" i="11"/>
  <c r="E87" i="11" s="1"/>
  <c r="D66" i="11"/>
  <c r="D87" i="11" s="1"/>
  <c r="C66" i="11"/>
  <c r="C87" i="11" s="1"/>
  <c r="J51" i="11"/>
  <c r="J21" i="11" s="1"/>
  <c r="I51" i="11"/>
  <c r="H51" i="11"/>
  <c r="G51" i="11"/>
  <c r="G21" i="11" s="1"/>
  <c r="F51" i="11"/>
  <c r="F21" i="11" s="1"/>
  <c r="E51" i="11"/>
  <c r="D51" i="11"/>
  <c r="C51" i="11"/>
  <c r="C21" i="11" s="1"/>
  <c r="J48" i="11"/>
  <c r="J18" i="11" s="1"/>
  <c r="I48" i="11"/>
  <c r="H48" i="11"/>
  <c r="G48" i="11"/>
  <c r="G18" i="11" s="1"/>
  <c r="F48" i="11"/>
  <c r="F18" i="11" s="1"/>
  <c r="E48" i="11"/>
  <c r="D48" i="11"/>
  <c r="C48" i="11"/>
  <c r="C18" i="11" s="1"/>
  <c r="J47" i="11"/>
  <c r="J17" i="11" s="1"/>
  <c r="I47" i="11"/>
  <c r="H47" i="11"/>
  <c r="G47" i="11"/>
  <c r="G17" i="11" s="1"/>
  <c r="F47" i="11"/>
  <c r="F17" i="11" s="1"/>
  <c r="E47" i="11"/>
  <c r="D47" i="11"/>
  <c r="C47" i="11"/>
  <c r="C17" i="11" s="1"/>
  <c r="J46" i="11"/>
  <c r="J16" i="11" s="1"/>
  <c r="I46" i="11"/>
  <c r="H46" i="11"/>
  <c r="G46" i="11"/>
  <c r="G16" i="11" s="1"/>
  <c r="F46" i="11"/>
  <c r="F16" i="11" s="1"/>
  <c r="E46" i="11"/>
  <c r="D46" i="11"/>
  <c r="C46" i="11"/>
  <c r="C16" i="11" s="1"/>
  <c r="J45" i="11"/>
  <c r="J15" i="11" s="1"/>
  <c r="I45" i="11"/>
  <c r="H45" i="11"/>
  <c r="G45" i="11"/>
  <c r="G15" i="11" s="1"/>
  <c r="F45" i="11"/>
  <c r="F15" i="11" s="1"/>
  <c r="E45" i="11"/>
  <c r="D45" i="11"/>
  <c r="C45" i="11"/>
  <c r="C15" i="11" s="1"/>
  <c r="J43" i="11"/>
  <c r="J13" i="11" s="1"/>
  <c r="I43" i="11"/>
  <c r="H43" i="11"/>
  <c r="G43" i="11"/>
  <c r="G13" i="11" s="1"/>
  <c r="F43" i="11"/>
  <c r="F13" i="11" s="1"/>
  <c r="E43" i="11"/>
  <c r="D43" i="11"/>
  <c r="C43" i="11"/>
  <c r="C13" i="11" s="1"/>
  <c r="J42" i="11"/>
  <c r="J12" i="11" s="1"/>
  <c r="I42" i="11"/>
  <c r="H42" i="11"/>
  <c r="G42" i="11"/>
  <c r="G12" i="11" s="1"/>
  <c r="F42" i="11"/>
  <c r="F12" i="11" s="1"/>
  <c r="E42" i="11"/>
  <c r="D42" i="11"/>
  <c r="C42" i="11"/>
  <c r="C12" i="11" s="1"/>
  <c r="J37" i="11"/>
  <c r="I37" i="11"/>
  <c r="H37" i="11"/>
  <c r="G37" i="11"/>
  <c r="F37" i="11"/>
  <c r="E37" i="11"/>
  <c r="D37" i="11"/>
  <c r="C37" i="11"/>
  <c r="M36" i="11"/>
  <c r="I289" i="13"/>
  <c r="H289" i="13"/>
  <c r="G289" i="13"/>
  <c r="F289" i="13"/>
  <c r="E289" i="13"/>
  <c r="D289" i="13"/>
  <c r="C289" i="13"/>
  <c r="B289" i="13"/>
  <c r="I288" i="13"/>
  <c r="H288" i="13"/>
  <c r="G288" i="13"/>
  <c r="F288" i="13"/>
  <c r="E288" i="13"/>
  <c r="D288" i="13"/>
  <c r="C288" i="13"/>
  <c r="B288" i="13"/>
  <c r="I287" i="13"/>
  <c r="H287" i="13"/>
  <c r="G287" i="13"/>
  <c r="F287" i="13"/>
  <c r="E287" i="13"/>
  <c r="D287" i="13"/>
  <c r="C287" i="13"/>
  <c r="B287" i="13"/>
  <c r="I285" i="13"/>
  <c r="H285" i="13"/>
  <c r="G285" i="13"/>
  <c r="F285" i="13"/>
  <c r="E285" i="13"/>
  <c r="D285" i="13"/>
  <c r="C285" i="13"/>
  <c r="B285" i="13"/>
  <c r="I283" i="13"/>
  <c r="H283" i="13"/>
  <c r="G283" i="13"/>
  <c r="F283" i="13"/>
  <c r="E283" i="13"/>
  <c r="D283" i="13"/>
  <c r="C283" i="13"/>
  <c r="B283" i="13"/>
  <c r="I282" i="13"/>
  <c r="H282" i="13"/>
  <c r="G282" i="13"/>
  <c r="F282" i="13"/>
  <c r="E282" i="13"/>
  <c r="D282" i="13"/>
  <c r="C282" i="13"/>
  <c r="B282" i="13"/>
  <c r="I281" i="13"/>
  <c r="H281" i="13"/>
  <c r="G281" i="13"/>
  <c r="F281" i="13"/>
  <c r="E281" i="13"/>
  <c r="D281" i="13"/>
  <c r="C281" i="13"/>
  <c r="B281" i="13"/>
  <c r="I280" i="13"/>
  <c r="H280" i="13"/>
  <c r="G280" i="13"/>
  <c r="F280" i="13"/>
  <c r="E280" i="13"/>
  <c r="D280" i="13"/>
  <c r="C280" i="13"/>
  <c r="B280" i="13"/>
  <c r="I279" i="13"/>
  <c r="H279" i="13"/>
  <c r="G279" i="13"/>
  <c r="F279" i="13"/>
  <c r="E279" i="13"/>
  <c r="D279" i="13"/>
  <c r="C279" i="13"/>
  <c r="B279" i="13"/>
  <c r="I278" i="13"/>
  <c r="H278" i="13"/>
  <c r="G278" i="13"/>
  <c r="F278" i="13"/>
  <c r="E278" i="13"/>
  <c r="D278" i="13"/>
  <c r="C278" i="13"/>
  <c r="B278" i="13"/>
  <c r="I277" i="13"/>
  <c r="H277" i="13"/>
  <c r="G277" i="13"/>
  <c r="F277" i="13"/>
  <c r="E277" i="13"/>
  <c r="D277" i="13"/>
  <c r="C277" i="13"/>
  <c r="B277" i="13"/>
  <c r="I276" i="13"/>
  <c r="H276" i="13"/>
  <c r="G276" i="13"/>
  <c r="F276" i="13"/>
  <c r="E276" i="13"/>
  <c r="D276" i="13"/>
  <c r="C276" i="13"/>
  <c r="B276" i="13"/>
  <c r="I275" i="13"/>
  <c r="H275" i="13"/>
  <c r="G275" i="13"/>
  <c r="F275" i="13"/>
  <c r="E275" i="13"/>
  <c r="D275" i="13"/>
  <c r="C275" i="13"/>
  <c r="B275" i="13"/>
  <c r="I274" i="13"/>
  <c r="H274" i="13"/>
  <c r="G274" i="13"/>
  <c r="F274" i="13"/>
  <c r="E274" i="13"/>
  <c r="D274" i="13"/>
  <c r="C274" i="13"/>
  <c r="B274" i="13"/>
  <c r="I273" i="13"/>
  <c r="H273" i="13"/>
  <c r="G273" i="13"/>
  <c r="F273" i="13"/>
  <c r="E273" i="13"/>
  <c r="D273" i="13"/>
  <c r="C273" i="13"/>
  <c r="B273" i="13"/>
  <c r="I272" i="13"/>
  <c r="H272" i="13"/>
  <c r="G272" i="13"/>
  <c r="F272" i="13"/>
  <c r="E272" i="13"/>
  <c r="D272" i="13"/>
  <c r="C272" i="13"/>
  <c r="B272" i="13"/>
  <c r="I271" i="13"/>
  <c r="H271" i="13"/>
  <c r="G271" i="13"/>
  <c r="F271" i="13"/>
  <c r="E271" i="13"/>
  <c r="D271" i="13"/>
  <c r="C271" i="13"/>
  <c r="B271" i="13"/>
  <c r="I270" i="13"/>
  <c r="H270" i="13"/>
  <c r="G270" i="13"/>
  <c r="F270" i="13"/>
  <c r="E270" i="13"/>
  <c r="D270" i="13"/>
  <c r="C270" i="13"/>
  <c r="B270" i="13"/>
  <c r="I269" i="13"/>
  <c r="H269" i="13"/>
  <c r="G269" i="13"/>
  <c r="F269" i="13"/>
  <c r="E269" i="13"/>
  <c r="D269" i="13"/>
  <c r="C269" i="13"/>
  <c r="B269" i="13"/>
  <c r="I268" i="13"/>
  <c r="H268" i="13"/>
  <c r="G268" i="13"/>
  <c r="F268" i="13"/>
  <c r="E268" i="13"/>
  <c r="D268" i="13"/>
  <c r="C268" i="13"/>
  <c r="B268" i="13"/>
  <c r="I267" i="13"/>
  <c r="H267" i="13"/>
  <c r="G267" i="13"/>
  <c r="F267" i="13"/>
  <c r="E267" i="13"/>
  <c r="D267" i="13"/>
  <c r="C267" i="13"/>
  <c r="B267" i="13"/>
  <c r="I266" i="13"/>
  <c r="H266" i="13"/>
  <c r="G266" i="13"/>
  <c r="F266" i="13"/>
  <c r="E266" i="13"/>
  <c r="D266" i="13"/>
  <c r="C266" i="13"/>
  <c r="B266" i="13"/>
  <c r="I265" i="13"/>
  <c r="H265" i="13"/>
  <c r="G265" i="13"/>
  <c r="F265" i="13"/>
  <c r="E265" i="13"/>
  <c r="D265" i="13"/>
  <c r="C265" i="13"/>
  <c r="B265" i="13"/>
  <c r="I260" i="13"/>
  <c r="H260" i="13"/>
  <c r="G260" i="13"/>
  <c r="F260" i="13"/>
  <c r="E260" i="13"/>
  <c r="D260" i="13"/>
  <c r="C260" i="13"/>
  <c r="B260" i="13"/>
  <c r="I259" i="13"/>
  <c r="H259" i="13"/>
  <c r="G259" i="13"/>
  <c r="F259" i="13"/>
  <c r="E259" i="13"/>
  <c r="D259" i="13"/>
  <c r="C259" i="13"/>
  <c r="B259" i="13"/>
  <c r="I258" i="13"/>
  <c r="H258" i="13"/>
  <c r="G258" i="13"/>
  <c r="F258" i="13"/>
  <c r="E258" i="13"/>
  <c r="D258" i="13"/>
  <c r="C258" i="13"/>
  <c r="B258" i="13"/>
  <c r="I256" i="13"/>
  <c r="H256" i="13"/>
  <c r="G256" i="13"/>
  <c r="F256" i="13"/>
  <c r="E256" i="13"/>
  <c r="D256" i="13"/>
  <c r="C256" i="13"/>
  <c r="B256" i="13"/>
  <c r="I254" i="13"/>
  <c r="H254" i="13"/>
  <c r="G254" i="13"/>
  <c r="F254" i="13"/>
  <c r="E254" i="13"/>
  <c r="D254" i="13"/>
  <c r="C254" i="13"/>
  <c r="B254" i="13"/>
  <c r="I253" i="13"/>
  <c r="H253" i="13"/>
  <c r="G253" i="13"/>
  <c r="F253" i="13"/>
  <c r="E253" i="13"/>
  <c r="D253" i="13"/>
  <c r="C253" i="13"/>
  <c r="B253" i="13"/>
  <c r="I252" i="13"/>
  <c r="H252" i="13"/>
  <c r="G252" i="13"/>
  <c r="F252" i="13"/>
  <c r="E252" i="13"/>
  <c r="D252" i="13"/>
  <c r="C252" i="13"/>
  <c r="B252" i="13"/>
  <c r="I251" i="13"/>
  <c r="H251" i="13"/>
  <c r="G251" i="13"/>
  <c r="F251" i="13"/>
  <c r="E251" i="13"/>
  <c r="D251" i="13"/>
  <c r="C251" i="13"/>
  <c r="B251" i="13"/>
  <c r="I250" i="13"/>
  <c r="H250" i="13"/>
  <c r="G250" i="13"/>
  <c r="F250" i="13"/>
  <c r="E250" i="13"/>
  <c r="D250" i="13"/>
  <c r="C250" i="13"/>
  <c r="B250" i="13"/>
  <c r="I249" i="13"/>
  <c r="H249" i="13"/>
  <c r="G249" i="13"/>
  <c r="F249" i="13"/>
  <c r="E249" i="13"/>
  <c r="D249" i="13"/>
  <c r="C249" i="13"/>
  <c r="B249" i="13"/>
  <c r="I248" i="13"/>
  <c r="H248" i="13"/>
  <c r="G248" i="13"/>
  <c r="F248" i="13"/>
  <c r="E248" i="13"/>
  <c r="D248" i="13"/>
  <c r="C248" i="13"/>
  <c r="B248" i="13"/>
  <c r="I247" i="13"/>
  <c r="H247" i="13"/>
  <c r="G247" i="13"/>
  <c r="F247" i="13"/>
  <c r="E247" i="13"/>
  <c r="D247" i="13"/>
  <c r="C247" i="13"/>
  <c r="B247" i="13"/>
  <c r="I246" i="13"/>
  <c r="H246" i="13"/>
  <c r="G246" i="13"/>
  <c r="F246" i="13"/>
  <c r="E246" i="13"/>
  <c r="D246" i="13"/>
  <c r="C246" i="13"/>
  <c r="B246" i="13"/>
  <c r="I245" i="13"/>
  <c r="H245" i="13"/>
  <c r="G245" i="13"/>
  <c r="F245" i="13"/>
  <c r="E245" i="13"/>
  <c r="D245" i="13"/>
  <c r="C245" i="13"/>
  <c r="B245" i="13"/>
  <c r="I244" i="13"/>
  <c r="H244" i="13"/>
  <c r="G244" i="13"/>
  <c r="F244" i="13"/>
  <c r="E244" i="13"/>
  <c r="D244" i="13"/>
  <c r="C244" i="13"/>
  <c r="B244" i="13"/>
  <c r="I243" i="13"/>
  <c r="H243" i="13"/>
  <c r="G243" i="13"/>
  <c r="F243" i="13"/>
  <c r="E243" i="13"/>
  <c r="D243" i="13"/>
  <c r="C243" i="13"/>
  <c r="B243" i="13"/>
  <c r="I242" i="13"/>
  <c r="H242" i="13"/>
  <c r="G242" i="13"/>
  <c r="F242" i="13"/>
  <c r="E242" i="13"/>
  <c r="D242" i="13"/>
  <c r="C242" i="13"/>
  <c r="B242" i="13"/>
  <c r="I241" i="13"/>
  <c r="H241" i="13"/>
  <c r="G241" i="13"/>
  <c r="F241" i="13"/>
  <c r="E241" i="13"/>
  <c r="D241" i="13"/>
  <c r="C241" i="13"/>
  <c r="B241" i="13"/>
  <c r="I240" i="13"/>
  <c r="H240" i="13"/>
  <c r="G240" i="13"/>
  <c r="F240" i="13"/>
  <c r="E240" i="13"/>
  <c r="D240" i="13"/>
  <c r="C240" i="13"/>
  <c r="B240" i="13"/>
  <c r="I239" i="13"/>
  <c r="H239" i="13"/>
  <c r="G239" i="13"/>
  <c r="F239" i="13"/>
  <c r="E239" i="13"/>
  <c r="D239" i="13"/>
  <c r="C239" i="13"/>
  <c r="B239" i="13"/>
  <c r="I238" i="13"/>
  <c r="H238" i="13"/>
  <c r="G238" i="13"/>
  <c r="F238" i="13"/>
  <c r="E238" i="13"/>
  <c r="D238" i="13"/>
  <c r="C238" i="13"/>
  <c r="B238" i="13"/>
  <c r="I237" i="13"/>
  <c r="H237" i="13"/>
  <c r="G237" i="13"/>
  <c r="F237" i="13"/>
  <c r="E237" i="13"/>
  <c r="D237" i="13"/>
  <c r="C237" i="13"/>
  <c r="B237" i="13"/>
  <c r="I236" i="13"/>
  <c r="H236" i="13"/>
  <c r="G236" i="13"/>
  <c r="F236" i="13"/>
  <c r="E236" i="13"/>
  <c r="D236" i="13"/>
  <c r="C236" i="13"/>
  <c r="B236" i="13"/>
  <c r="I231" i="13"/>
  <c r="H231" i="13"/>
  <c r="G231" i="13"/>
  <c r="F231" i="13"/>
  <c r="E231" i="13"/>
  <c r="D231" i="13"/>
  <c r="C231" i="13"/>
  <c r="B231" i="13"/>
  <c r="I230" i="13"/>
  <c r="H230" i="13"/>
  <c r="G230" i="13"/>
  <c r="F230" i="13"/>
  <c r="E230" i="13"/>
  <c r="D230" i="13"/>
  <c r="C230" i="13"/>
  <c r="B230" i="13"/>
  <c r="I229" i="13"/>
  <c r="H229" i="13"/>
  <c r="G229" i="13"/>
  <c r="F229" i="13"/>
  <c r="E229" i="13"/>
  <c r="D229" i="13"/>
  <c r="C229" i="13"/>
  <c r="B229" i="13"/>
  <c r="I227" i="13"/>
  <c r="H227" i="13"/>
  <c r="G227" i="13"/>
  <c r="F227" i="13"/>
  <c r="E227" i="13"/>
  <c r="D227" i="13"/>
  <c r="C227" i="13"/>
  <c r="B227" i="13"/>
  <c r="I225" i="13"/>
  <c r="H225" i="13"/>
  <c r="G225" i="13"/>
  <c r="F225" i="13"/>
  <c r="E225" i="13"/>
  <c r="D225" i="13"/>
  <c r="C225" i="13"/>
  <c r="B225" i="13"/>
  <c r="I224" i="13"/>
  <c r="H224" i="13"/>
  <c r="G224" i="13"/>
  <c r="F224" i="13"/>
  <c r="E224" i="13"/>
  <c r="D224" i="13"/>
  <c r="C224" i="13"/>
  <c r="B224" i="13"/>
  <c r="I223" i="13"/>
  <c r="H223" i="13"/>
  <c r="G223" i="13"/>
  <c r="F223" i="13"/>
  <c r="E223" i="13"/>
  <c r="D223" i="13"/>
  <c r="C223" i="13"/>
  <c r="B223" i="13"/>
  <c r="I222" i="13"/>
  <c r="H222" i="13"/>
  <c r="G222" i="13"/>
  <c r="F222" i="13"/>
  <c r="E222" i="13"/>
  <c r="D222" i="13"/>
  <c r="C222" i="13"/>
  <c r="B222" i="13"/>
  <c r="I221" i="13"/>
  <c r="H221" i="13"/>
  <c r="G221" i="13"/>
  <c r="F221" i="13"/>
  <c r="E221" i="13"/>
  <c r="D221" i="13"/>
  <c r="C221" i="13"/>
  <c r="B221" i="13"/>
  <c r="I220" i="13"/>
  <c r="H220" i="13"/>
  <c r="G220" i="13"/>
  <c r="F220" i="13"/>
  <c r="E220" i="13"/>
  <c r="D220" i="13"/>
  <c r="C220" i="13"/>
  <c r="B220" i="13"/>
  <c r="I219" i="13"/>
  <c r="H219" i="13"/>
  <c r="G219" i="13"/>
  <c r="F219" i="13"/>
  <c r="E219" i="13"/>
  <c r="D219" i="13"/>
  <c r="C219" i="13"/>
  <c r="B219" i="13"/>
  <c r="I218" i="13"/>
  <c r="H218" i="13"/>
  <c r="G218" i="13"/>
  <c r="F218" i="13"/>
  <c r="E218" i="13"/>
  <c r="D218" i="13"/>
  <c r="C218" i="13"/>
  <c r="B218" i="13"/>
  <c r="I217" i="13"/>
  <c r="H217" i="13"/>
  <c r="G217" i="13"/>
  <c r="F217" i="13"/>
  <c r="E217" i="13"/>
  <c r="D217" i="13"/>
  <c r="C217" i="13"/>
  <c r="B217" i="13"/>
  <c r="I216" i="13"/>
  <c r="H216" i="13"/>
  <c r="G216" i="13"/>
  <c r="F216" i="13"/>
  <c r="E216" i="13"/>
  <c r="D216" i="13"/>
  <c r="C216" i="13"/>
  <c r="B216" i="13"/>
  <c r="I215" i="13"/>
  <c r="H215" i="13"/>
  <c r="G215" i="13"/>
  <c r="F215" i="13"/>
  <c r="E215" i="13"/>
  <c r="D215" i="13"/>
  <c r="C215" i="13"/>
  <c r="B215" i="13"/>
  <c r="I214" i="13"/>
  <c r="H214" i="13"/>
  <c r="G214" i="13"/>
  <c r="F214" i="13"/>
  <c r="E214" i="13"/>
  <c r="D214" i="13"/>
  <c r="C214" i="13"/>
  <c r="B214" i="13"/>
  <c r="I213" i="13"/>
  <c r="H213" i="13"/>
  <c r="G213" i="13"/>
  <c r="F213" i="13"/>
  <c r="E213" i="13"/>
  <c r="D213" i="13"/>
  <c r="C213" i="13"/>
  <c r="B213" i="13"/>
  <c r="I212" i="13"/>
  <c r="H212" i="13"/>
  <c r="G212" i="13"/>
  <c r="F212" i="13"/>
  <c r="E212" i="13"/>
  <c r="D212" i="13"/>
  <c r="C212" i="13"/>
  <c r="B212" i="13"/>
  <c r="I211" i="13"/>
  <c r="H211" i="13"/>
  <c r="G211" i="13"/>
  <c r="F211" i="13"/>
  <c r="E211" i="13"/>
  <c r="D211" i="13"/>
  <c r="C211" i="13"/>
  <c r="B211" i="13"/>
  <c r="I210" i="13"/>
  <c r="H210" i="13"/>
  <c r="G210" i="13"/>
  <c r="F210" i="13"/>
  <c r="E210" i="13"/>
  <c r="D210" i="13"/>
  <c r="C210" i="13"/>
  <c r="B210" i="13"/>
  <c r="I209" i="13"/>
  <c r="H209" i="13"/>
  <c r="G209" i="13"/>
  <c r="F209" i="13"/>
  <c r="E209" i="13"/>
  <c r="D209" i="13"/>
  <c r="C209" i="13"/>
  <c r="B209" i="13"/>
  <c r="I208" i="13"/>
  <c r="H208" i="13"/>
  <c r="G208" i="13"/>
  <c r="F208" i="13"/>
  <c r="E208" i="13"/>
  <c r="D208" i="13"/>
  <c r="C208" i="13"/>
  <c r="B208" i="13"/>
  <c r="I207" i="13"/>
  <c r="H207" i="13"/>
  <c r="G207" i="13"/>
  <c r="F207" i="13"/>
  <c r="E207" i="13"/>
  <c r="D207" i="13"/>
  <c r="C207" i="13"/>
  <c r="B207" i="13"/>
  <c r="I202" i="13"/>
  <c r="H202" i="13"/>
  <c r="G202" i="13"/>
  <c r="F202" i="13"/>
  <c r="E202" i="13"/>
  <c r="D202" i="13"/>
  <c r="C202" i="13"/>
  <c r="B202" i="13"/>
  <c r="I201" i="13"/>
  <c r="H201" i="13"/>
  <c r="G201" i="13"/>
  <c r="F201" i="13"/>
  <c r="E201" i="13"/>
  <c r="D201" i="13"/>
  <c r="C201" i="13"/>
  <c r="B201" i="13"/>
  <c r="I200" i="13"/>
  <c r="H200" i="13"/>
  <c r="G200" i="13"/>
  <c r="F200" i="13"/>
  <c r="E200" i="13"/>
  <c r="D200" i="13"/>
  <c r="C200" i="13"/>
  <c r="B200" i="13"/>
  <c r="I198" i="13"/>
  <c r="H198" i="13"/>
  <c r="G198" i="13"/>
  <c r="F198" i="13"/>
  <c r="E198" i="13"/>
  <c r="D198" i="13"/>
  <c r="C198" i="13"/>
  <c r="B198" i="13"/>
  <c r="I196" i="13"/>
  <c r="H196" i="13"/>
  <c r="G196" i="13"/>
  <c r="F196" i="13"/>
  <c r="E196" i="13"/>
  <c r="D196" i="13"/>
  <c r="C196" i="13"/>
  <c r="B196" i="13"/>
  <c r="I195" i="13"/>
  <c r="H195" i="13"/>
  <c r="G195" i="13"/>
  <c r="F195" i="13"/>
  <c r="E195" i="13"/>
  <c r="D195" i="13"/>
  <c r="C195" i="13"/>
  <c r="B195" i="13"/>
  <c r="I194" i="13"/>
  <c r="H194" i="13"/>
  <c r="G194" i="13"/>
  <c r="F194" i="13"/>
  <c r="E194" i="13"/>
  <c r="D194" i="13"/>
  <c r="C194" i="13"/>
  <c r="B194" i="13"/>
  <c r="I193" i="13"/>
  <c r="H193" i="13"/>
  <c r="G193" i="13"/>
  <c r="F193" i="13"/>
  <c r="E193" i="13"/>
  <c r="D193" i="13"/>
  <c r="C193" i="13"/>
  <c r="B193" i="13"/>
  <c r="I192" i="13"/>
  <c r="H192" i="13"/>
  <c r="G192" i="13"/>
  <c r="F192" i="13"/>
  <c r="E192" i="13"/>
  <c r="D192" i="13"/>
  <c r="C192" i="13"/>
  <c r="B192" i="13"/>
  <c r="I191" i="13"/>
  <c r="H191" i="13"/>
  <c r="G191" i="13"/>
  <c r="F191" i="13"/>
  <c r="E191" i="13"/>
  <c r="D191" i="13"/>
  <c r="C191" i="13"/>
  <c r="B191" i="13"/>
  <c r="I190" i="13"/>
  <c r="H190" i="13"/>
  <c r="G190" i="13"/>
  <c r="F190" i="13"/>
  <c r="E190" i="13"/>
  <c r="D190" i="13"/>
  <c r="C190" i="13"/>
  <c r="B190" i="13"/>
  <c r="I189" i="13"/>
  <c r="H189" i="13"/>
  <c r="G189" i="13"/>
  <c r="F189" i="13"/>
  <c r="E189" i="13"/>
  <c r="D189" i="13"/>
  <c r="C189" i="13"/>
  <c r="B189" i="13"/>
  <c r="I188" i="13"/>
  <c r="H188" i="13"/>
  <c r="G188" i="13"/>
  <c r="F188" i="13"/>
  <c r="E188" i="13"/>
  <c r="D188" i="13"/>
  <c r="C188" i="13"/>
  <c r="B188" i="13"/>
  <c r="I187" i="13"/>
  <c r="H187" i="13"/>
  <c r="G187" i="13"/>
  <c r="F187" i="13"/>
  <c r="E187" i="13"/>
  <c r="D187" i="13"/>
  <c r="C187" i="13"/>
  <c r="B187" i="13"/>
  <c r="I186" i="13"/>
  <c r="H186" i="13"/>
  <c r="G186" i="13"/>
  <c r="F186" i="13"/>
  <c r="E186" i="13"/>
  <c r="D186" i="13"/>
  <c r="C186" i="13"/>
  <c r="B186" i="13"/>
  <c r="I185" i="13"/>
  <c r="H185" i="13"/>
  <c r="G185" i="13"/>
  <c r="F185" i="13"/>
  <c r="E185" i="13"/>
  <c r="D185" i="13"/>
  <c r="C185" i="13"/>
  <c r="B185" i="13"/>
  <c r="I184" i="13"/>
  <c r="H184" i="13"/>
  <c r="G184" i="13"/>
  <c r="F184" i="13"/>
  <c r="E184" i="13"/>
  <c r="D184" i="13"/>
  <c r="C184" i="13"/>
  <c r="B184" i="13"/>
  <c r="I183" i="13"/>
  <c r="H183" i="13"/>
  <c r="G183" i="13"/>
  <c r="F183" i="13"/>
  <c r="E183" i="13"/>
  <c r="D183" i="13"/>
  <c r="C183" i="13"/>
  <c r="B183" i="13"/>
  <c r="I182" i="13"/>
  <c r="H182" i="13"/>
  <c r="G182" i="13"/>
  <c r="F182" i="13"/>
  <c r="E182" i="13"/>
  <c r="D182" i="13"/>
  <c r="C182" i="13"/>
  <c r="B182" i="13"/>
  <c r="I181" i="13"/>
  <c r="H181" i="13"/>
  <c r="G181" i="13"/>
  <c r="F181" i="13"/>
  <c r="E181" i="13"/>
  <c r="D181" i="13"/>
  <c r="C181" i="13"/>
  <c r="B181" i="13"/>
  <c r="I180" i="13"/>
  <c r="H180" i="13"/>
  <c r="G180" i="13"/>
  <c r="F180" i="13"/>
  <c r="E180" i="13"/>
  <c r="D180" i="13"/>
  <c r="C180" i="13"/>
  <c r="B180" i="13"/>
  <c r="I179" i="13"/>
  <c r="H179" i="13"/>
  <c r="G179" i="13"/>
  <c r="F179" i="13"/>
  <c r="E179" i="13"/>
  <c r="D179" i="13"/>
  <c r="C179" i="13"/>
  <c r="B179" i="13"/>
  <c r="I178" i="13"/>
  <c r="H178" i="13"/>
  <c r="G178" i="13"/>
  <c r="F178" i="13"/>
  <c r="E178" i="13"/>
  <c r="D178" i="13"/>
  <c r="C178" i="13"/>
  <c r="B178" i="13"/>
  <c r="I173" i="13"/>
  <c r="H173" i="13"/>
  <c r="G173" i="13"/>
  <c r="F173" i="13"/>
  <c r="E173" i="13"/>
  <c r="D173" i="13"/>
  <c r="C173" i="13"/>
  <c r="B173" i="13"/>
  <c r="I172" i="13"/>
  <c r="H172" i="13"/>
  <c r="G172" i="13"/>
  <c r="F172" i="13"/>
  <c r="E172" i="13"/>
  <c r="D172" i="13"/>
  <c r="C172" i="13"/>
  <c r="B172" i="13"/>
  <c r="I171" i="13"/>
  <c r="H171" i="13"/>
  <c r="G171" i="13"/>
  <c r="F171" i="13"/>
  <c r="E171" i="13"/>
  <c r="D171" i="13"/>
  <c r="C171" i="13"/>
  <c r="B171" i="13"/>
  <c r="I169" i="13"/>
  <c r="H169" i="13"/>
  <c r="G169" i="13"/>
  <c r="F169" i="13"/>
  <c r="E169" i="13"/>
  <c r="D169" i="13"/>
  <c r="C169" i="13"/>
  <c r="B169" i="13"/>
  <c r="I167" i="13"/>
  <c r="H167" i="13"/>
  <c r="G167" i="13"/>
  <c r="F167" i="13"/>
  <c r="E167" i="13"/>
  <c r="D167" i="13"/>
  <c r="C167" i="13"/>
  <c r="B167" i="13"/>
  <c r="I166" i="13"/>
  <c r="H166" i="13"/>
  <c r="G166" i="13"/>
  <c r="F166" i="13"/>
  <c r="E166" i="13"/>
  <c r="D166" i="13"/>
  <c r="C166" i="13"/>
  <c r="B166" i="13"/>
  <c r="I165" i="13"/>
  <c r="H165" i="13"/>
  <c r="G165" i="13"/>
  <c r="F165" i="13"/>
  <c r="E165" i="13"/>
  <c r="D165" i="13"/>
  <c r="C165" i="13"/>
  <c r="B165" i="13"/>
  <c r="I164" i="13"/>
  <c r="H164" i="13"/>
  <c r="G164" i="13"/>
  <c r="F164" i="13"/>
  <c r="E164" i="13"/>
  <c r="D164" i="13"/>
  <c r="C164" i="13"/>
  <c r="B164" i="13"/>
  <c r="I163" i="13"/>
  <c r="H163" i="13"/>
  <c r="G163" i="13"/>
  <c r="F163" i="13"/>
  <c r="E163" i="13"/>
  <c r="D163" i="13"/>
  <c r="C163" i="13"/>
  <c r="B163" i="13"/>
  <c r="I162" i="13"/>
  <c r="H162" i="13"/>
  <c r="G162" i="13"/>
  <c r="F162" i="13"/>
  <c r="E162" i="13"/>
  <c r="D162" i="13"/>
  <c r="C162" i="13"/>
  <c r="B162" i="13"/>
  <c r="I161" i="13"/>
  <c r="H161" i="13"/>
  <c r="G161" i="13"/>
  <c r="F161" i="13"/>
  <c r="E161" i="13"/>
  <c r="D161" i="13"/>
  <c r="C161" i="13"/>
  <c r="B161" i="13"/>
  <c r="I160" i="13"/>
  <c r="H160" i="13"/>
  <c r="G160" i="13"/>
  <c r="F160" i="13"/>
  <c r="E160" i="13"/>
  <c r="D160" i="13"/>
  <c r="C160" i="13"/>
  <c r="B160" i="13"/>
  <c r="I159" i="13"/>
  <c r="H159" i="13"/>
  <c r="G159" i="13"/>
  <c r="F159" i="13"/>
  <c r="E159" i="13"/>
  <c r="D159" i="13"/>
  <c r="C159" i="13"/>
  <c r="B159" i="13"/>
  <c r="I158" i="13"/>
  <c r="H158" i="13"/>
  <c r="G158" i="13"/>
  <c r="F158" i="13"/>
  <c r="E158" i="13"/>
  <c r="D158" i="13"/>
  <c r="C158" i="13"/>
  <c r="B158" i="13"/>
  <c r="I157" i="13"/>
  <c r="H157" i="13"/>
  <c r="G157" i="13"/>
  <c r="F157" i="13"/>
  <c r="E157" i="13"/>
  <c r="D157" i="13"/>
  <c r="C157" i="13"/>
  <c r="B157" i="13"/>
  <c r="I156" i="13"/>
  <c r="H156" i="13"/>
  <c r="G156" i="13"/>
  <c r="F156" i="13"/>
  <c r="E156" i="13"/>
  <c r="D156" i="13"/>
  <c r="C156" i="13"/>
  <c r="B156" i="13"/>
  <c r="I155" i="13"/>
  <c r="H155" i="13"/>
  <c r="G155" i="13"/>
  <c r="F155" i="13"/>
  <c r="E155" i="13"/>
  <c r="D155" i="13"/>
  <c r="C155" i="13"/>
  <c r="B155" i="13"/>
  <c r="I154" i="13"/>
  <c r="H154" i="13"/>
  <c r="G154" i="13"/>
  <c r="F154" i="13"/>
  <c r="E154" i="13"/>
  <c r="D154" i="13"/>
  <c r="C154" i="13"/>
  <c r="B154" i="13"/>
  <c r="I153" i="13"/>
  <c r="H153" i="13"/>
  <c r="G153" i="13"/>
  <c r="F153" i="13"/>
  <c r="E153" i="13"/>
  <c r="D153" i="13"/>
  <c r="C153" i="13"/>
  <c r="B153" i="13"/>
  <c r="I152" i="13"/>
  <c r="H152" i="13"/>
  <c r="G152" i="13"/>
  <c r="F152" i="13"/>
  <c r="E152" i="13"/>
  <c r="D152" i="13"/>
  <c r="C152" i="13"/>
  <c r="B152" i="13"/>
  <c r="I151" i="13"/>
  <c r="H151" i="13"/>
  <c r="G151" i="13"/>
  <c r="F151" i="13"/>
  <c r="E151" i="13"/>
  <c r="D151" i="13"/>
  <c r="C151" i="13"/>
  <c r="B151" i="13"/>
  <c r="I150" i="13"/>
  <c r="H150" i="13"/>
  <c r="G150" i="13"/>
  <c r="F150" i="13"/>
  <c r="E150" i="13"/>
  <c r="D150" i="13"/>
  <c r="C150" i="13"/>
  <c r="B150" i="13"/>
  <c r="I149" i="13"/>
  <c r="H149" i="13"/>
  <c r="G149" i="13"/>
  <c r="F149" i="13"/>
  <c r="E149" i="13"/>
  <c r="D149" i="13"/>
  <c r="C149" i="13"/>
  <c r="B149" i="13"/>
  <c r="I144" i="13"/>
  <c r="H144" i="13"/>
  <c r="G144" i="13"/>
  <c r="F144" i="13"/>
  <c r="E144" i="13"/>
  <c r="D144" i="13"/>
  <c r="C144" i="13"/>
  <c r="B144" i="13"/>
  <c r="I143" i="13"/>
  <c r="H143" i="13"/>
  <c r="G143" i="13"/>
  <c r="F143" i="13"/>
  <c r="E143" i="13"/>
  <c r="D143" i="13"/>
  <c r="C143" i="13"/>
  <c r="B143" i="13"/>
  <c r="I142" i="13"/>
  <c r="H142" i="13"/>
  <c r="G142" i="13"/>
  <c r="F142" i="13"/>
  <c r="E142" i="13"/>
  <c r="D142" i="13"/>
  <c r="C142" i="13"/>
  <c r="B142" i="13"/>
  <c r="I140" i="13"/>
  <c r="H140" i="13"/>
  <c r="G140" i="13"/>
  <c r="F140" i="13"/>
  <c r="E140" i="13"/>
  <c r="D140" i="13"/>
  <c r="C140" i="13"/>
  <c r="B140" i="13"/>
  <c r="I138" i="13"/>
  <c r="H138" i="13"/>
  <c r="G138" i="13"/>
  <c r="F138" i="13"/>
  <c r="E138" i="13"/>
  <c r="D138" i="13"/>
  <c r="C138" i="13"/>
  <c r="B138" i="13"/>
  <c r="I137" i="13"/>
  <c r="H137" i="13"/>
  <c r="G137" i="13"/>
  <c r="F137" i="13"/>
  <c r="E137" i="13"/>
  <c r="D137" i="13"/>
  <c r="C137" i="13"/>
  <c r="B137" i="13"/>
  <c r="I136" i="13"/>
  <c r="H136" i="13"/>
  <c r="G136" i="13"/>
  <c r="F136" i="13"/>
  <c r="E136" i="13"/>
  <c r="D136" i="13"/>
  <c r="C136" i="13"/>
  <c r="B136" i="13"/>
  <c r="I135" i="13"/>
  <c r="H135" i="13"/>
  <c r="G135" i="13"/>
  <c r="F135" i="13"/>
  <c r="E135" i="13"/>
  <c r="D135" i="13"/>
  <c r="C135" i="13"/>
  <c r="B135" i="13"/>
  <c r="I134" i="13"/>
  <c r="H134" i="13"/>
  <c r="G134" i="13"/>
  <c r="F134" i="13"/>
  <c r="E134" i="13"/>
  <c r="D134" i="13"/>
  <c r="C134" i="13"/>
  <c r="B134" i="13"/>
  <c r="I133" i="13"/>
  <c r="H133" i="13"/>
  <c r="G133" i="13"/>
  <c r="F133" i="13"/>
  <c r="E133" i="13"/>
  <c r="D133" i="13"/>
  <c r="C133" i="13"/>
  <c r="B133" i="13"/>
  <c r="I132" i="13"/>
  <c r="H132" i="13"/>
  <c r="G132" i="13"/>
  <c r="F132" i="13"/>
  <c r="E132" i="13"/>
  <c r="D132" i="13"/>
  <c r="C132" i="13"/>
  <c r="B132" i="13"/>
  <c r="I131" i="13"/>
  <c r="H131" i="13"/>
  <c r="G131" i="13"/>
  <c r="F131" i="13"/>
  <c r="E131" i="13"/>
  <c r="D131" i="13"/>
  <c r="C131" i="13"/>
  <c r="B131" i="13"/>
  <c r="I130" i="13"/>
  <c r="H130" i="13"/>
  <c r="G130" i="13"/>
  <c r="F130" i="13"/>
  <c r="E130" i="13"/>
  <c r="D130" i="13"/>
  <c r="C130" i="13"/>
  <c r="B130" i="13"/>
  <c r="I129" i="13"/>
  <c r="H129" i="13"/>
  <c r="G129" i="13"/>
  <c r="F129" i="13"/>
  <c r="E129" i="13"/>
  <c r="D129" i="13"/>
  <c r="C129" i="13"/>
  <c r="B129" i="13"/>
  <c r="I128" i="13"/>
  <c r="H128" i="13"/>
  <c r="G128" i="13"/>
  <c r="F128" i="13"/>
  <c r="E128" i="13"/>
  <c r="D128" i="13"/>
  <c r="C128" i="13"/>
  <c r="B128" i="13"/>
  <c r="I127" i="13"/>
  <c r="H127" i="13"/>
  <c r="G127" i="13"/>
  <c r="F127" i="13"/>
  <c r="E127" i="13"/>
  <c r="D127" i="13"/>
  <c r="C127" i="13"/>
  <c r="B127" i="13"/>
  <c r="I126" i="13"/>
  <c r="H126" i="13"/>
  <c r="G126" i="13"/>
  <c r="F126" i="13"/>
  <c r="E126" i="13"/>
  <c r="D126" i="13"/>
  <c r="C126" i="13"/>
  <c r="B126" i="13"/>
  <c r="I125" i="13"/>
  <c r="H125" i="13"/>
  <c r="G125" i="13"/>
  <c r="F125" i="13"/>
  <c r="E125" i="13"/>
  <c r="D125" i="13"/>
  <c r="C125" i="13"/>
  <c r="B125" i="13"/>
  <c r="I124" i="13"/>
  <c r="H124" i="13"/>
  <c r="G124" i="13"/>
  <c r="F124" i="13"/>
  <c r="E124" i="13"/>
  <c r="D124" i="13"/>
  <c r="C124" i="13"/>
  <c r="B124" i="13"/>
  <c r="I123" i="13"/>
  <c r="H123" i="13"/>
  <c r="G123" i="13"/>
  <c r="F123" i="13"/>
  <c r="E123" i="13"/>
  <c r="D123" i="13"/>
  <c r="C123" i="13"/>
  <c r="B123" i="13"/>
  <c r="I122" i="13"/>
  <c r="H122" i="13"/>
  <c r="G122" i="13"/>
  <c r="F122" i="13"/>
  <c r="E122" i="13"/>
  <c r="D122" i="13"/>
  <c r="C122" i="13"/>
  <c r="B122" i="13"/>
  <c r="I121" i="13"/>
  <c r="H121" i="13"/>
  <c r="G121" i="13"/>
  <c r="F121" i="13"/>
  <c r="E121" i="13"/>
  <c r="D121" i="13"/>
  <c r="C121" i="13"/>
  <c r="B121" i="13"/>
  <c r="I120" i="13"/>
  <c r="H120" i="13"/>
  <c r="G120" i="13"/>
  <c r="F120" i="13"/>
  <c r="E120" i="13"/>
  <c r="D120" i="13"/>
  <c r="C120" i="13"/>
  <c r="B120" i="13"/>
  <c r="I115" i="13"/>
  <c r="H115" i="13"/>
  <c r="G115" i="13"/>
  <c r="F115" i="13"/>
  <c r="E115" i="13"/>
  <c r="D115" i="13"/>
  <c r="C115" i="13"/>
  <c r="B115" i="13"/>
  <c r="I114" i="13"/>
  <c r="H114" i="13"/>
  <c r="G114" i="13"/>
  <c r="F114" i="13"/>
  <c r="E114" i="13"/>
  <c r="D114" i="13"/>
  <c r="C114" i="13"/>
  <c r="B114" i="13"/>
  <c r="I113" i="13"/>
  <c r="H113" i="13"/>
  <c r="G113" i="13"/>
  <c r="F113" i="13"/>
  <c r="E113" i="13"/>
  <c r="D113" i="13"/>
  <c r="C113" i="13"/>
  <c r="B113" i="13"/>
  <c r="I111" i="13"/>
  <c r="H111" i="13"/>
  <c r="G111" i="13"/>
  <c r="F111" i="13"/>
  <c r="E111" i="13"/>
  <c r="D111" i="13"/>
  <c r="C111" i="13"/>
  <c r="B111" i="13"/>
  <c r="I109" i="13"/>
  <c r="H109" i="13"/>
  <c r="G109" i="13"/>
  <c r="F109" i="13"/>
  <c r="E109" i="13"/>
  <c r="D109" i="13"/>
  <c r="C109" i="13"/>
  <c r="B109" i="13"/>
  <c r="I108" i="13"/>
  <c r="H108" i="13"/>
  <c r="G108" i="13"/>
  <c r="F108" i="13"/>
  <c r="E108" i="13"/>
  <c r="D108" i="13"/>
  <c r="C108" i="13"/>
  <c r="B108" i="13"/>
  <c r="I107" i="13"/>
  <c r="H107" i="13"/>
  <c r="G107" i="13"/>
  <c r="F107" i="13"/>
  <c r="E107" i="13"/>
  <c r="D107" i="13"/>
  <c r="C107" i="13"/>
  <c r="B107" i="13"/>
  <c r="I106" i="13"/>
  <c r="H106" i="13"/>
  <c r="G106" i="13"/>
  <c r="F106" i="13"/>
  <c r="E106" i="13"/>
  <c r="D106" i="13"/>
  <c r="C106" i="13"/>
  <c r="B106" i="13"/>
  <c r="I105" i="13"/>
  <c r="H105" i="13"/>
  <c r="G105" i="13"/>
  <c r="F105" i="13"/>
  <c r="E105" i="13"/>
  <c r="D105" i="13"/>
  <c r="C105" i="13"/>
  <c r="B105" i="13"/>
  <c r="I104" i="13"/>
  <c r="H104" i="13"/>
  <c r="G104" i="13"/>
  <c r="F104" i="13"/>
  <c r="E104" i="13"/>
  <c r="D104" i="13"/>
  <c r="C104" i="13"/>
  <c r="B104" i="13"/>
  <c r="I103" i="13"/>
  <c r="H103" i="13"/>
  <c r="G103" i="13"/>
  <c r="F103" i="13"/>
  <c r="E103" i="13"/>
  <c r="D103" i="13"/>
  <c r="C103" i="13"/>
  <c r="B103" i="13"/>
  <c r="I102" i="13"/>
  <c r="H102" i="13"/>
  <c r="G102" i="13"/>
  <c r="F102" i="13"/>
  <c r="E102" i="13"/>
  <c r="D102" i="13"/>
  <c r="C102" i="13"/>
  <c r="B102" i="13"/>
  <c r="I101" i="13"/>
  <c r="H101" i="13"/>
  <c r="G101" i="13"/>
  <c r="F101" i="13"/>
  <c r="E101" i="13"/>
  <c r="D101" i="13"/>
  <c r="C101" i="13"/>
  <c r="B101" i="13"/>
  <c r="I100" i="13"/>
  <c r="H100" i="13"/>
  <c r="G100" i="13"/>
  <c r="F100" i="13"/>
  <c r="E100" i="13"/>
  <c r="D100" i="13"/>
  <c r="C100" i="13"/>
  <c r="B100" i="13"/>
  <c r="I99" i="13"/>
  <c r="H99" i="13"/>
  <c r="G99" i="13"/>
  <c r="F99" i="13"/>
  <c r="E99" i="13"/>
  <c r="D99" i="13"/>
  <c r="C99" i="13"/>
  <c r="B99" i="13"/>
  <c r="I98" i="13"/>
  <c r="H98" i="13"/>
  <c r="G98" i="13"/>
  <c r="F98" i="13"/>
  <c r="E98" i="13"/>
  <c r="D98" i="13"/>
  <c r="C98" i="13"/>
  <c r="B98" i="13"/>
  <c r="I97" i="13"/>
  <c r="H97" i="13"/>
  <c r="G97" i="13"/>
  <c r="F97" i="13"/>
  <c r="E97" i="13"/>
  <c r="D97" i="13"/>
  <c r="C97" i="13"/>
  <c r="B97" i="13"/>
  <c r="I96" i="13"/>
  <c r="H96" i="13"/>
  <c r="G96" i="13"/>
  <c r="F96" i="13"/>
  <c r="E96" i="13"/>
  <c r="D96" i="13"/>
  <c r="C96" i="13"/>
  <c r="B96" i="13"/>
  <c r="I95" i="13"/>
  <c r="H95" i="13"/>
  <c r="G95" i="13"/>
  <c r="F95" i="13"/>
  <c r="E95" i="13"/>
  <c r="D95" i="13"/>
  <c r="C95" i="13"/>
  <c r="B95" i="13"/>
  <c r="I94" i="13"/>
  <c r="H94" i="13"/>
  <c r="G94" i="13"/>
  <c r="F94" i="13"/>
  <c r="E94" i="13"/>
  <c r="D94" i="13"/>
  <c r="C94" i="13"/>
  <c r="B94" i="13"/>
  <c r="I93" i="13"/>
  <c r="H93" i="13"/>
  <c r="G93" i="13"/>
  <c r="F93" i="13"/>
  <c r="E93" i="13"/>
  <c r="D93" i="13"/>
  <c r="C93" i="13"/>
  <c r="B93" i="13"/>
  <c r="I92" i="13"/>
  <c r="H92" i="13"/>
  <c r="G92" i="13"/>
  <c r="F92" i="13"/>
  <c r="E92" i="13"/>
  <c r="D92" i="13"/>
  <c r="C92" i="13"/>
  <c r="B92" i="13"/>
  <c r="I91" i="13"/>
  <c r="H91" i="13"/>
  <c r="G91" i="13"/>
  <c r="F91" i="13"/>
  <c r="E91" i="13"/>
  <c r="D91" i="13"/>
  <c r="C91" i="13"/>
  <c r="B91" i="13"/>
  <c r="I86" i="13"/>
  <c r="H86" i="13"/>
  <c r="G86" i="13"/>
  <c r="F86" i="13"/>
  <c r="E86" i="13"/>
  <c r="D86" i="13"/>
  <c r="C86" i="13"/>
  <c r="B86" i="13"/>
  <c r="I85" i="13"/>
  <c r="H85" i="13"/>
  <c r="G85" i="13"/>
  <c r="F85" i="13"/>
  <c r="E85" i="13"/>
  <c r="D85" i="13"/>
  <c r="C85" i="13"/>
  <c r="B85" i="13"/>
  <c r="I84" i="13"/>
  <c r="H84" i="13"/>
  <c r="G84" i="13"/>
  <c r="F84" i="13"/>
  <c r="E84" i="13"/>
  <c r="D84" i="13"/>
  <c r="C84" i="13"/>
  <c r="B84" i="13"/>
  <c r="I82" i="13"/>
  <c r="H82" i="13"/>
  <c r="G82" i="13"/>
  <c r="F82" i="13"/>
  <c r="E82" i="13"/>
  <c r="D82" i="13"/>
  <c r="C82" i="13"/>
  <c r="B82" i="13"/>
  <c r="I80" i="13"/>
  <c r="H80" i="13"/>
  <c r="G80" i="13"/>
  <c r="F80" i="13"/>
  <c r="E80" i="13"/>
  <c r="D80" i="13"/>
  <c r="C80" i="13"/>
  <c r="B80" i="13"/>
  <c r="I79" i="13"/>
  <c r="H79" i="13"/>
  <c r="G79" i="13"/>
  <c r="F79" i="13"/>
  <c r="E79" i="13"/>
  <c r="D79" i="13"/>
  <c r="C79" i="13"/>
  <c r="B79" i="13"/>
  <c r="I78" i="13"/>
  <c r="H78" i="13"/>
  <c r="G78" i="13"/>
  <c r="F78" i="13"/>
  <c r="E78" i="13"/>
  <c r="D78" i="13"/>
  <c r="C78" i="13"/>
  <c r="B78" i="13"/>
  <c r="I77" i="13"/>
  <c r="H77" i="13"/>
  <c r="G77" i="13"/>
  <c r="F77" i="13"/>
  <c r="E77" i="13"/>
  <c r="D77" i="13"/>
  <c r="C77" i="13"/>
  <c r="B77" i="13"/>
  <c r="I76" i="13"/>
  <c r="H76" i="13"/>
  <c r="G76" i="13"/>
  <c r="F76" i="13"/>
  <c r="E76" i="13"/>
  <c r="D76" i="13"/>
  <c r="C76" i="13"/>
  <c r="B76" i="13"/>
  <c r="I75" i="13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I73" i="13"/>
  <c r="H73" i="13"/>
  <c r="G73" i="13"/>
  <c r="F73" i="13"/>
  <c r="E73" i="13"/>
  <c r="D73" i="13"/>
  <c r="C73" i="13"/>
  <c r="B73" i="13"/>
  <c r="I72" i="13"/>
  <c r="H72" i="13"/>
  <c r="G72" i="13"/>
  <c r="F72" i="13"/>
  <c r="E72" i="13"/>
  <c r="D72" i="13"/>
  <c r="C72" i="13"/>
  <c r="B72" i="13"/>
  <c r="I71" i="13"/>
  <c r="H71" i="13"/>
  <c r="G71" i="13"/>
  <c r="F71" i="13"/>
  <c r="E71" i="13"/>
  <c r="D71" i="13"/>
  <c r="C71" i="13"/>
  <c r="B71" i="13"/>
  <c r="I70" i="13"/>
  <c r="H70" i="13"/>
  <c r="G70" i="13"/>
  <c r="F70" i="13"/>
  <c r="E70" i="13"/>
  <c r="D70" i="13"/>
  <c r="C70" i="13"/>
  <c r="B70" i="13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I66" i="13"/>
  <c r="H66" i="13"/>
  <c r="G66" i="13"/>
  <c r="F66" i="13"/>
  <c r="E66" i="13"/>
  <c r="D66" i="13"/>
  <c r="C66" i="13"/>
  <c r="B66" i="13"/>
  <c r="I65" i="13"/>
  <c r="H65" i="13"/>
  <c r="G65" i="13"/>
  <c r="F65" i="13"/>
  <c r="E65" i="13"/>
  <c r="D65" i="13"/>
  <c r="C65" i="13"/>
  <c r="B65" i="13"/>
  <c r="I64" i="13"/>
  <c r="H64" i="13"/>
  <c r="G64" i="13"/>
  <c r="F64" i="13"/>
  <c r="E64" i="13"/>
  <c r="D64" i="13"/>
  <c r="C64" i="13"/>
  <c r="B64" i="13"/>
  <c r="I63" i="13"/>
  <c r="H63" i="13"/>
  <c r="G63" i="13"/>
  <c r="F63" i="13"/>
  <c r="E63" i="13"/>
  <c r="D63" i="13"/>
  <c r="C63" i="13"/>
  <c r="B63" i="13"/>
  <c r="I62" i="13"/>
  <c r="H62" i="13"/>
  <c r="G62" i="13"/>
  <c r="F62" i="13"/>
  <c r="E62" i="13"/>
  <c r="D62" i="13"/>
  <c r="C62" i="13"/>
  <c r="B62" i="13"/>
  <c r="I57" i="13"/>
  <c r="I27" i="13" s="1"/>
  <c r="H57" i="13"/>
  <c r="H27" i="13" s="1"/>
  <c r="G57" i="13"/>
  <c r="G27" i="13" s="1"/>
  <c r="F57" i="13"/>
  <c r="F27" i="13" s="1"/>
  <c r="E57" i="13"/>
  <c r="E27" i="13" s="1"/>
  <c r="D57" i="13"/>
  <c r="D27" i="13" s="1"/>
  <c r="C57" i="13"/>
  <c r="C27" i="13" s="1"/>
  <c r="B57" i="13"/>
  <c r="B27" i="13" s="1"/>
  <c r="I56" i="13"/>
  <c r="I26" i="13" s="1"/>
  <c r="H56" i="13"/>
  <c r="H26" i="13" s="1"/>
  <c r="G56" i="13"/>
  <c r="G26" i="13" s="1"/>
  <c r="F56" i="13"/>
  <c r="F26" i="13" s="1"/>
  <c r="E56" i="13"/>
  <c r="E26" i="13" s="1"/>
  <c r="D56" i="13"/>
  <c r="D26" i="13" s="1"/>
  <c r="C56" i="13"/>
  <c r="C26" i="13" s="1"/>
  <c r="B56" i="13"/>
  <c r="B26" i="13" s="1"/>
  <c r="I55" i="13"/>
  <c r="I25" i="13" s="1"/>
  <c r="H55" i="13"/>
  <c r="H25" i="13" s="1"/>
  <c r="G55" i="13"/>
  <c r="G25" i="13" s="1"/>
  <c r="F55" i="13"/>
  <c r="F25" i="13" s="1"/>
  <c r="E55" i="13"/>
  <c r="E25" i="13" s="1"/>
  <c r="D55" i="13"/>
  <c r="D25" i="13" s="1"/>
  <c r="C55" i="13"/>
  <c r="C25" i="13" s="1"/>
  <c r="B55" i="13"/>
  <c r="B25" i="13" s="1"/>
  <c r="I53" i="13"/>
  <c r="I23" i="13" s="1"/>
  <c r="H53" i="13"/>
  <c r="H23" i="13" s="1"/>
  <c r="G53" i="13"/>
  <c r="G23" i="13" s="1"/>
  <c r="F53" i="13"/>
  <c r="F23" i="13" s="1"/>
  <c r="E53" i="13"/>
  <c r="E23" i="13" s="1"/>
  <c r="D53" i="13"/>
  <c r="D23" i="13" s="1"/>
  <c r="C53" i="13"/>
  <c r="C23" i="13" s="1"/>
  <c r="B53" i="13"/>
  <c r="B23" i="13" s="1"/>
  <c r="I51" i="13"/>
  <c r="I21" i="13" s="1"/>
  <c r="H51" i="13"/>
  <c r="H21" i="13" s="1"/>
  <c r="G51" i="13"/>
  <c r="G21" i="13" s="1"/>
  <c r="F51" i="13"/>
  <c r="F21" i="13" s="1"/>
  <c r="E51" i="13"/>
  <c r="E21" i="13" s="1"/>
  <c r="D51" i="13"/>
  <c r="D21" i="13" s="1"/>
  <c r="C51" i="13"/>
  <c r="C21" i="13" s="1"/>
  <c r="B51" i="13"/>
  <c r="B21" i="13" s="1"/>
  <c r="I50" i="13"/>
  <c r="I20" i="13" s="1"/>
  <c r="H50" i="13"/>
  <c r="H20" i="13" s="1"/>
  <c r="G50" i="13"/>
  <c r="G20" i="13" s="1"/>
  <c r="F50" i="13"/>
  <c r="F20" i="13" s="1"/>
  <c r="E50" i="13"/>
  <c r="E20" i="13" s="1"/>
  <c r="D50" i="13"/>
  <c r="D20" i="13" s="1"/>
  <c r="C50" i="13"/>
  <c r="C20" i="13" s="1"/>
  <c r="B50" i="13"/>
  <c r="B20" i="13" s="1"/>
  <c r="I49" i="13"/>
  <c r="I19" i="13" s="1"/>
  <c r="H49" i="13"/>
  <c r="H19" i="13" s="1"/>
  <c r="G49" i="13"/>
  <c r="G19" i="13" s="1"/>
  <c r="F49" i="13"/>
  <c r="F19" i="13" s="1"/>
  <c r="E49" i="13"/>
  <c r="E19" i="13" s="1"/>
  <c r="D49" i="13"/>
  <c r="D19" i="13" s="1"/>
  <c r="C49" i="13"/>
  <c r="C19" i="13" s="1"/>
  <c r="B49" i="13"/>
  <c r="B19" i="13" s="1"/>
  <c r="I48" i="13"/>
  <c r="I18" i="13" s="1"/>
  <c r="H48" i="13"/>
  <c r="H18" i="13" s="1"/>
  <c r="G48" i="13"/>
  <c r="G18" i="13" s="1"/>
  <c r="F48" i="13"/>
  <c r="F18" i="13" s="1"/>
  <c r="E48" i="13"/>
  <c r="E18" i="13" s="1"/>
  <c r="D48" i="13"/>
  <c r="D18" i="13" s="1"/>
  <c r="C48" i="13"/>
  <c r="C18" i="13" s="1"/>
  <c r="B48" i="13"/>
  <c r="B18" i="13" s="1"/>
  <c r="I47" i="13"/>
  <c r="I17" i="13" s="1"/>
  <c r="H47" i="13"/>
  <c r="H17" i="13" s="1"/>
  <c r="G47" i="13"/>
  <c r="G17" i="13" s="1"/>
  <c r="F47" i="13"/>
  <c r="F17" i="13" s="1"/>
  <c r="E47" i="13"/>
  <c r="E17" i="13" s="1"/>
  <c r="D47" i="13"/>
  <c r="D17" i="13" s="1"/>
  <c r="C47" i="13"/>
  <c r="C17" i="13" s="1"/>
  <c r="B47" i="13"/>
  <c r="B17" i="13" s="1"/>
  <c r="I46" i="13"/>
  <c r="I16" i="13" s="1"/>
  <c r="H46" i="13"/>
  <c r="H16" i="13" s="1"/>
  <c r="G46" i="13"/>
  <c r="G16" i="13" s="1"/>
  <c r="F46" i="13"/>
  <c r="F16" i="13" s="1"/>
  <c r="E46" i="13"/>
  <c r="E16" i="13" s="1"/>
  <c r="D46" i="13"/>
  <c r="D16" i="13" s="1"/>
  <c r="C46" i="13"/>
  <c r="C16" i="13" s="1"/>
  <c r="B46" i="13"/>
  <c r="B16" i="13" s="1"/>
  <c r="I45" i="13"/>
  <c r="I15" i="13" s="1"/>
  <c r="H45" i="13"/>
  <c r="H15" i="13" s="1"/>
  <c r="G45" i="13"/>
  <c r="G15" i="13" s="1"/>
  <c r="F45" i="13"/>
  <c r="F15" i="13" s="1"/>
  <c r="E45" i="13"/>
  <c r="E15" i="13" s="1"/>
  <c r="D45" i="13"/>
  <c r="D15" i="13" s="1"/>
  <c r="C45" i="13"/>
  <c r="C15" i="13" s="1"/>
  <c r="B45" i="13"/>
  <c r="B15" i="13" s="1"/>
  <c r="I44" i="13"/>
  <c r="I14" i="13" s="1"/>
  <c r="H44" i="13"/>
  <c r="H14" i="13" s="1"/>
  <c r="G44" i="13"/>
  <c r="G14" i="13" s="1"/>
  <c r="F44" i="13"/>
  <c r="F14" i="13" s="1"/>
  <c r="E44" i="13"/>
  <c r="E14" i="13" s="1"/>
  <c r="D44" i="13"/>
  <c r="D14" i="13" s="1"/>
  <c r="C44" i="13"/>
  <c r="C14" i="13" s="1"/>
  <c r="B44" i="13"/>
  <c r="B14" i="13" s="1"/>
  <c r="I43" i="13"/>
  <c r="I13" i="13" s="1"/>
  <c r="H43" i="13"/>
  <c r="H13" i="13" s="1"/>
  <c r="G43" i="13"/>
  <c r="G13" i="13" s="1"/>
  <c r="F43" i="13"/>
  <c r="F13" i="13" s="1"/>
  <c r="E43" i="13"/>
  <c r="E13" i="13" s="1"/>
  <c r="D43" i="13"/>
  <c r="D13" i="13" s="1"/>
  <c r="C43" i="13"/>
  <c r="C13" i="13" s="1"/>
  <c r="B43" i="13"/>
  <c r="B13" i="13" s="1"/>
  <c r="I42" i="13"/>
  <c r="I12" i="13" s="1"/>
  <c r="H42" i="13"/>
  <c r="H12" i="13" s="1"/>
  <c r="G42" i="13"/>
  <c r="G12" i="13" s="1"/>
  <c r="F42" i="13"/>
  <c r="F12" i="13" s="1"/>
  <c r="E42" i="13"/>
  <c r="E12" i="13" s="1"/>
  <c r="D42" i="13"/>
  <c r="D12" i="13" s="1"/>
  <c r="C42" i="13"/>
  <c r="C12" i="13" s="1"/>
  <c r="B42" i="13"/>
  <c r="B12" i="13" s="1"/>
  <c r="I41" i="13"/>
  <c r="I11" i="13" s="1"/>
  <c r="H41" i="13"/>
  <c r="H11" i="13" s="1"/>
  <c r="G41" i="13"/>
  <c r="G11" i="13" s="1"/>
  <c r="F41" i="13"/>
  <c r="F11" i="13" s="1"/>
  <c r="E41" i="13"/>
  <c r="E11" i="13" s="1"/>
  <c r="D41" i="13"/>
  <c r="D11" i="13" s="1"/>
  <c r="C41" i="13"/>
  <c r="C11" i="13" s="1"/>
  <c r="B41" i="13"/>
  <c r="B11" i="13" s="1"/>
  <c r="I40" i="13"/>
  <c r="I10" i="13" s="1"/>
  <c r="H40" i="13"/>
  <c r="H10" i="13" s="1"/>
  <c r="G40" i="13"/>
  <c r="G10" i="13" s="1"/>
  <c r="F40" i="13"/>
  <c r="F10" i="13" s="1"/>
  <c r="E40" i="13"/>
  <c r="E10" i="13" s="1"/>
  <c r="D40" i="13"/>
  <c r="D10" i="13" s="1"/>
  <c r="C40" i="13"/>
  <c r="C10" i="13" s="1"/>
  <c r="B40" i="13"/>
  <c r="B10" i="13" s="1"/>
  <c r="I39" i="13"/>
  <c r="I9" i="13" s="1"/>
  <c r="H39" i="13"/>
  <c r="H9" i="13" s="1"/>
  <c r="G39" i="13"/>
  <c r="G9" i="13" s="1"/>
  <c r="F39" i="13"/>
  <c r="F9" i="13" s="1"/>
  <c r="E39" i="13"/>
  <c r="E9" i="13" s="1"/>
  <c r="D39" i="13"/>
  <c r="D9" i="13" s="1"/>
  <c r="C39" i="13"/>
  <c r="C9" i="13" s="1"/>
  <c r="B39" i="13"/>
  <c r="B9" i="13" s="1"/>
  <c r="I38" i="13"/>
  <c r="I8" i="13" s="1"/>
  <c r="H38" i="13"/>
  <c r="H8" i="13" s="1"/>
  <c r="G38" i="13"/>
  <c r="G8" i="13" s="1"/>
  <c r="F38" i="13"/>
  <c r="F8" i="13" s="1"/>
  <c r="E38" i="13"/>
  <c r="E8" i="13" s="1"/>
  <c r="D38" i="13"/>
  <c r="D8" i="13" s="1"/>
  <c r="C38" i="13"/>
  <c r="C8" i="13" s="1"/>
  <c r="B38" i="13"/>
  <c r="B8" i="13" s="1"/>
  <c r="I37" i="13"/>
  <c r="I7" i="13" s="1"/>
  <c r="H37" i="13"/>
  <c r="H7" i="13" s="1"/>
  <c r="G37" i="13"/>
  <c r="G7" i="13" s="1"/>
  <c r="F37" i="13"/>
  <c r="F7" i="13" s="1"/>
  <c r="E37" i="13"/>
  <c r="E7" i="13" s="1"/>
  <c r="D37" i="13"/>
  <c r="D7" i="13" s="1"/>
  <c r="C37" i="13"/>
  <c r="C7" i="13" s="1"/>
  <c r="B37" i="13"/>
  <c r="B7" i="13" s="1"/>
  <c r="I36" i="13"/>
  <c r="I6" i="13" s="1"/>
  <c r="H36" i="13"/>
  <c r="H6" i="13" s="1"/>
  <c r="G36" i="13"/>
  <c r="F36" i="13"/>
  <c r="F6" i="13" s="1"/>
  <c r="E36" i="13"/>
  <c r="E6" i="13" s="1"/>
  <c r="D36" i="13"/>
  <c r="D6" i="13" s="1"/>
  <c r="C36" i="13"/>
  <c r="C6" i="13" s="1"/>
  <c r="B36" i="13"/>
  <c r="B6" i="13" s="1"/>
  <c r="I35" i="13"/>
  <c r="I5" i="13" s="1"/>
  <c r="H35" i="13"/>
  <c r="H5" i="13" s="1"/>
  <c r="G35" i="13"/>
  <c r="G5" i="13" s="1"/>
  <c r="F35" i="13"/>
  <c r="F5" i="13" s="1"/>
  <c r="E35" i="13"/>
  <c r="E5" i="13" s="1"/>
  <c r="D35" i="13"/>
  <c r="D5" i="13" s="1"/>
  <c r="C35" i="13"/>
  <c r="C5" i="13" s="1"/>
  <c r="B35" i="13"/>
  <c r="B5" i="13" s="1"/>
  <c r="I34" i="13"/>
  <c r="I4" i="13" s="1"/>
  <c r="H34" i="13"/>
  <c r="H4" i="13" s="1"/>
  <c r="G34" i="13"/>
  <c r="G4" i="13" s="1"/>
  <c r="F34" i="13"/>
  <c r="F4" i="13" s="1"/>
  <c r="E34" i="13"/>
  <c r="E4" i="13" s="1"/>
  <c r="D34" i="13"/>
  <c r="D4" i="13" s="1"/>
  <c r="C34" i="13"/>
  <c r="C4" i="13" s="1"/>
  <c r="B34" i="13"/>
  <c r="B4" i="13" s="1"/>
  <c r="I33" i="13"/>
  <c r="I3" i="13" s="1"/>
  <c r="H33" i="13"/>
  <c r="H3" i="13" s="1"/>
  <c r="G33" i="13"/>
  <c r="G3" i="13" s="1"/>
  <c r="F33" i="13"/>
  <c r="F3" i="13" s="1"/>
  <c r="E33" i="13"/>
  <c r="E3" i="13" s="1"/>
  <c r="D33" i="13"/>
  <c r="D3" i="13" s="1"/>
  <c r="C33" i="13"/>
  <c r="C3" i="13" s="1"/>
  <c r="B33" i="13"/>
  <c r="B3" i="13" s="1"/>
  <c r="I289" i="12"/>
  <c r="H289" i="12"/>
  <c r="G289" i="12"/>
  <c r="F289" i="12"/>
  <c r="E289" i="12"/>
  <c r="D289" i="12"/>
  <c r="C289" i="12"/>
  <c r="B289" i="12"/>
  <c r="I288" i="12"/>
  <c r="H288" i="12"/>
  <c r="G288" i="12"/>
  <c r="F288" i="12"/>
  <c r="E288" i="12"/>
  <c r="D288" i="12"/>
  <c r="C288" i="12"/>
  <c r="B288" i="12"/>
  <c r="I287" i="12"/>
  <c r="H287" i="12"/>
  <c r="G287" i="12"/>
  <c r="F287" i="12"/>
  <c r="E287" i="12"/>
  <c r="D287" i="12"/>
  <c r="C287" i="12"/>
  <c r="B287" i="12"/>
  <c r="I285" i="12"/>
  <c r="H285" i="12"/>
  <c r="G285" i="12"/>
  <c r="F285" i="12"/>
  <c r="E285" i="12"/>
  <c r="D285" i="12"/>
  <c r="C285" i="12"/>
  <c r="B285" i="12"/>
  <c r="I283" i="12"/>
  <c r="H283" i="12"/>
  <c r="G283" i="12"/>
  <c r="F283" i="12"/>
  <c r="E283" i="12"/>
  <c r="D283" i="12"/>
  <c r="C283" i="12"/>
  <c r="B283" i="12"/>
  <c r="I282" i="12"/>
  <c r="H282" i="12"/>
  <c r="G282" i="12"/>
  <c r="F282" i="12"/>
  <c r="E282" i="12"/>
  <c r="D282" i="12"/>
  <c r="C282" i="12"/>
  <c r="B282" i="12"/>
  <c r="I281" i="12"/>
  <c r="H281" i="12"/>
  <c r="G281" i="12"/>
  <c r="F281" i="12"/>
  <c r="E281" i="12"/>
  <c r="D281" i="12"/>
  <c r="C281" i="12"/>
  <c r="B281" i="12"/>
  <c r="I280" i="12"/>
  <c r="H280" i="12"/>
  <c r="G280" i="12"/>
  <c r="F280" i="12"/>
  <c r="E280" i="12"/>
  <c r="D280" i="12"/>
  <c r="C280" i="12"/>
  <c r="B280" i="12"/>
  <c r="I279" i="12"/>
  <c r="H279" i="12"/>
  <c r="G279" i="12"/>
  <c r="F279" i="12"/>
  <c r="E279" i="12"/>
  <c r="D279" i="12"/>
  <c r="C279" i="12"/>
  <c r="B279" i="12"/>
  <c r="I278" i="12"/>
  <c r="H278" i="12"/>
  <c r="G278" i="12"/>
  <c r="F278" i="12"/>
  <c r="E278" i="12"/>
  <c r="D278" i="12"/>
  <c r="C278" i="12"/>
  <c r="B278" i="12"/>
  <c r="I277" i="12"/>
  <c r="H277" i="12"/>
  <c r="G277" i="12"/>
  <c r="F277" i="12"/>
  <c r="E277" i="12"/>
  <c r="D277" i="12"/>
  <c r="C277" i="12"/>
  <c r="B277" i="12"/>
  <c r="I276" i="12"/>
  <c r="H276" i="12"/>
  <c r="G276" i="12"/>
  <c r="F276" i="12"/>
  <c r="E276" i="12"/>
  <c r="D276" i="12"/>
  <c r="C276" i="12"/>
  <c r="B276" i="12"/>
  <c r="I275" i="12"/>
  <c r="H275" i="12"/>
  <c r="G275" i="12"/>
  <c r="F275" i="12"/>
  <c r="E275" i="12"/>
  <c r="D275" i="12"/>
  <c r="C275" i="12"/>
  <c r="B275" i="12"/>
  <c r="I274" i="12"/>
  <c r="H274" i="12"/>
  <c r="G274" i="12"/>
  <c r="F274" i="12"/>
  <c r="E274" i="12"/>
  <c r="D274" i="12"/>
  <c r="C274" i="12"/>
  <c r="B274" i="12"/>
  <c r="I273" i="12"/>
  <c r="H273" i="12"/>
  <c r="G273" i="12"/>
  <c r="F273" i="12"/>
  <c r="E273" i="12"/>
  <c r="D273" i="12"/>
  <c r="C273" i="12"/>
  <c r="B273" i="12"/>
  <c r="I272" i="12"/>
  <c r="H272" i="12"/>
  <c r="G272" i="12"/>
  <c r="F272" i="12"/>
  <c r="E272" i="12"/>
  <c r="D272" i="12"/>
  <c r="C272" i="12"/>
  <c r="B272" i="12"/>
  <c r="I271" i="12"/>
  <c r="H271" i="12"/>
  <c r="G271" i="12"/>
  <c r="F271" i="12"/>
  <c r="E271" i="12"/>
  <c r="D271" i="12"/>
  <c r="C271" i="12"/>
  <c r="B271" i="12"/>
  <c r="I270" i="12"/>
  <c r="H270" i="12"/>
  <c r="G270" i="12"/>
  <c r="F270" i="12"/>
  <c r="E270" i="12"/>
  <c r="D270" i="12"/>
  <c r="C270" i="12"/>
  <c r="B270" i="12"/>
  <c r="I269" i="12"/>
  <c r="H269" i="12"/>
  <c r="G269" i="12"/>
  <c r="F269" i="12"/>
  <c r="E269" i="12"/>
  <c r="D269" i="12"/>
  <c r="C269" i="12"/>
  <c r="B269" i="12"/>
  <c r="I268" i="12"/>
  <c r="H268" i="12"/>
  <c r="G268" i="12"/>
  <c r="F268" i="12"/>
  <c r="E268" i="12"/>
  <c r="D268" i="12"/>
  <c r="C268" i="12"/>
  <c r="B268" i="12"/>
  <c r="I267" i="12"/>
  <c r="H267" i="12"/>
  <c r="G267" i="12"/>
  <c r="F267" i="12"/>
  <c r="E267" i="12"/>
  <c r="D267" i="12"/>
  <c r="C267" i="12"/>
  <c r="B267" i="12"/>
  <c r="I266" i="12"/>
  <c r="H266" i="12"/>
  <c r="G266" i="12"/>
  <c r="F266" i="12"/>
  <c r="E266" i="12"/>
  <c r="D266" i="12"/>
  <c r="C266" i="12"/>
  <c r="B266" i="12"/>
  <c r="I265" i="12"/>
  <c r="H265" i="12"/>
  <c r="G265" i="12"/>
  <c r="F265" i="12"/>
  <c r="E265" i="12"/>
  <c r="D265" i="12"/>
  <c r="C265" i="12"/>
  <c r="B265" i="12"/>
  <c r="I260" i="12"/>
  <c r="H260" i="12"/>
  <c r="G260" i="12"/>
  <c r="F260" i="12"/>
  <c r="E260" i="12"/>
  <c r="D260" i="12"/>
  <c r="C260" i="12"/>
  <c r="B260" i="12"/>
  <c r="I259" i="12"/>
  <c r="H259" i="12"/>
  <c r="G259" i="12"/>
  <c r="F259" i="12"/>
  <c r="E259" i="12"/>
  <c r="D259" i="12"/>
  <c r="C259" i="12"/>
  <c r="B259" i="12"/>
  <c r="I258" i="12"/>
  <c r="H258" i="12"/>
  <c r="G258" i="12"/>
  <c r="F258" i="12"/>
  <c r="E258" i="12"/>
  <c r="D258" i="12"/>
  <c r="C258" i="12"/>
  <c r="B258" i="12"/>
  <c r="I256" i="12"/>
  <c r="H256" i="12"/>
  <c r="G256" i="12"/>
  <c r="F256" i="12"/>
  <c r="E256" i="12"/>
  <c r="D256" i="12"/>
  <c r="C256" i="12"/>
  <c r="B256" i="12"/>
  <c r="I254" i="12"/>
  <c r="H254" i="12"/>
  <c r="G254" i="12"/>
  <c r="F254" i="12"/>
  <c r="E254" i="12"/>
  <c r="D254" i="12"/>
  <c r="C254" i="12"/>
  <c r="B254" i="12"/>
  <c r="I253" i="12"/>
  <c r="H253" i="12"/>
  <c r="G253" i="12"/>
  <c r="F253" i="12"/>
  <c r="E253" i="12"/>
  <c r="D253" i="12"/>
  <c r="C253" i="12"/>
  <c r="B253" i="12"/>
  <c r="I252" i="12"/>
  <c r="H252" i="12"/>
  <c r="G252" i="12"/>
  <c r="F252" i="12"/>
  <c r="E252" i="12"/>
  <c r="D252" i="12"/>
  <c r="C252" i="12"/>
  <c r="B252" i="12"/>
  <c r="I251" i="12"/>
  <c r="H251" i="12"/>
  <c r="G251" i="12"/>
  <c r="F251" i="12"/>
  <c r="E251" i="12"/>
  <c r="D251" i="12"/>
  <c r="C251" i="12"/>
  <c r="B251" i="12"/>
  <c r="I250" i="12"/>
  <c r="H250" i="12"/>
  <c r="G250" i="12"/>
  <c r="F250" i="12"/>
  <c r="E250" i="12"/>
  <c r="D250" i="12"/>
  <c r="C250" i="12"/>
  <c r="B250" i="12"/>
  <c r="I249" i="12"/>
  <c r="H249" i="12"/>
  <c r="G249" i="12"/>
  <c r="F249" i="12"/>
  <c r="E249" i="12"/>
  <c r="D249" i="12"/>
  <c r="C249" i="12"/>
  <c r="B249" i="12"/>
  <c r="I248" i="12"/>
  <c r="H248" i="12"/>
  <c r="G248" i="12"/>
  <c r="F248" i="12"/>
  <c r="E248" i="12"/>
  <c r="D248" i="12"/>
  <c r="C248" i="12"/>
  <c r="B248" i="12"/>
  <c r="I247" i="12"/>
  <c r="H247" i="12"/>
  <c r="G247" i="12"/>
  <c r="F247" i="12"/>
  <c r="E247" i="12"/>
  <c r="D247" i="12"/>
  <c r="C247" i="12"/>
  <c r="B247" i="12"/>
  <c r="I246" i="12"/>
  <c r="H246" i="12"/>
  <c r="G246" i="12"/>
  <c r="F246" i="12"/>
  <c r="E246" i="12"/>
  <c r="D246" i="12"/>
  <c r="C246" i="12"/>
  <c r="B246" i="12"/>
  <c r="I245" i="12"/>
  <c r="H245" i="12"/>
  <c r="G245" i="12"/>
  <c r="F245" i="12"/>
  <c r="E245" i="12"/>
  <c r="D245" i="12"/>
  <c r="C245" i="12"/>
  <c r="B245" i="12"/>
  <c r="I244" i="12"/>
  <c r="H244" i="12"/>
  <c r="G244" i="12"/>
  <c r="F244" i="12"/>
  <c r="E244" i="12"/>
  <c r="D244" i="12"/>
  <c r="C244" i="12"/>
  <c r="B244" i="12"/>
  <c r="I243" i="12"/>
  <c r="H243" i="12"/>
  <c r="G243" i="12"/>
  <c r="F243" i="12"/>
  <c r="E243" i="12"/>
  <c r="D243" i="12"/>
  <c r="C243" i="12"/>
  <c r="B243" i="12"/>
  <c r="I242" i="12"/>
  <c r="H242" i="12"/>
  <c r="G242" i="12"/>
  <c r="F242" i="12"/>
  <c r="E242" i="12"/>
  <c r="D242" i="12"/>
  <c r="C242" i="12"/>
  <c r="B242" i="12"/>
  <c r="I241" i="12"/>
  <c r="H241" i="12"/>
  <c r="G241" i="12"/>
  <c r="F241" i="12"/>
  <c r="E241" i="12"/>
  <c r="D241" i="12"/>
  <c r="C241" i="12"/>
  <c r="B241" i="12"/>
  <c r="I240" i="12"/>
  <c r="H240" i="12"/>
  <c r="G240" i="12"/>
  <c r="F240" i="12"/>
  <c r="E240" i="12"/>
  <c r="D240" i="12"/>
  <c r="C240" i="12"/>
  <c r="B240" i="12"/>
  <c r="I239" i="12"/>
  <c r="H239" i="12"/>
  <c r="G239" i="12"/>
  <c r="F239" i="12"/>
  <c r="E239" i="12"/>
  <c r="D239" i="12"/>
  <c r="C239" i="12"/>
  <c r="B239" i="12"/>
  <c r="I238" i="12"/>
  <c r="H238" i="12"/>
  <c r="G238" i="12"/>
  <c r="F238" i="12"/>
  <c r="E238" i="12"/>
  <c r="D238" i="12"/>
  <c r="C238" i="12"/>
  <c r="B238" i="12"/>
  <c r="I237" i="12"/>
  <c r="H237" i="12"/>
  <c r="G237" i="12"/>
  <c r="F237" i="12"/>
  <c r="E237" i="12"/>
  <c r="D237" i="12"/>
  <c r="C237" i="12"/>
  <c r="B237" i="12"/>
  <c r="I236" i="12"/>
  <c r="H236" i="12"/>
  <c r="G236" i="12"/>
  <c r="F236" i="12"/>
  <c r="E236" i="12"/>
  <c r="D236" i="12"/>
  <c r="C236" i="12"/>
  <c r="B236" i="12"/>
  <c r="I231" i="12"/>
  <c r="H231" i="12"/>
  <c r="G231" i="12"/>
  <c r="F231" i="12"/>
  <c r="E231" i="12"/>
  <c r="D231" i="12"/>
  <c r="C231" i="12"/>
  <c r="B231" i="12"/>
  <c r="I230" i="12"/>
  <c r="H230" i="12"/>
  <c r="G230" i="12"/>
  <c r="F230" i="12"/>
  <c r="E230" i="12"/>
  <c r="D230" i="12"/>
  <c r="C230" i="12"/>
  <c r="B230" i="12"/>
  <c r="I229" i="12"/>
  <c r="H229" i="12"/>
  <c r="G229" i="12"/>
  <c r="F229" i="12"/>
  <c r="E229" i="12"/>
  <c r="D229" i="12"/>
  <c r="C229" i="12"/>
  <c r="B229" i="12"/>
  <c r="I227" i="12"/>
  <c r="H227" i="12"/>
  <c r="G227" i="12"/>
  <c r="F227" i="12"/>
  <c r="E227" i="12"/>
  <c r="D227" i="12"/>
  <c r="C227" i="12"/>
  <c r="B227" i="12"/>
  <c r="I225" i="12"/>
  <c r="H225" i="12"/>
  <c r="G225" i="12"/>
  <c r="F225" i="12"/>
  <c r="E225" i="12"/>
  <c r="D225" i="12"/>
  <c r="C225" i="12"/>
  <c r="B225" i="12"/>
  <c r="I224" i="12"/>
  <c r="H224" i="12"/>
  <c r="G224" i="12"/>
  <c r="F224" i="12"/>
  <c r="E224" i="12"/>
  <c r="D224" i="12"/>
  <c r="C224" i="12"/>
  <c r="B224" i="12"/>
  <c r="I223" i="12"/>
  <c r="H223" i="12"/>
  <c r="G223" i="12"/>
  <c r="F223" i="12"/>
  <c r="E223" i="12"/>
  <c r="D223" i="12"/>
  <c r="C223" i="12"/>
  <c r="B223" i="12"/>
  <c r="I222" i="12"/>
  <c r="H222" i="12"/>
  <c r="G222" i="12"/>
  <c r="F222" i="12"/>
  <c r="E222" i="12"/>
  <c r="D222" i="12"/>
  <c r="C222" i="12"/>
  <c r="B222" i="12"/>
  <c r="I221" i="12"/>
  <c r="H221" i="12"/>
  <c r="G221" i="12"/>
  <c r="F221" i="12"/>
  <c r="E221" i="12"/>
  <c r="D221" i="12"/>
  <c r="C221" i="12"/>
  <c r="B221" i="12"/>
  <c r="I220" i="12"/>
  <c r="H220" i="12"/>
  <c r="G220" i="12"/>
  <c r="F220" i="12"/>
  <c r="E220" i="12"/>
  <c r="D220" i="12"/>
  <c r="C220" i="12"/>
  <c r="B220" i="12"/>
  <c r="I219" i="12"/>
  <c r="H219" i="12"/>
  <c r="G219" i="12"/>
  <c r="F219" i="12"/>
  <c r="E219" i="12"/>
  <c r="D219" i="12"/>
  <c r="C219" i="12"/>
  <c r="B219" i="12"/>
  <c r="I218" i="12"/>
  <c r="H218" i="12"/>
  <c r="G218" i="12"/>
  <c r="F218" i="12"/>
  <c r="E218" i="12"/>
  <c r="D218" i="12"/>
  <c r="C218" i="12"/>
  <c r="B218" i="12"/>
  <c r="I217" i="12"/>
  <c r="H217" i="12"/>
  <c r="G217" i="12"/>
  <c r="F217" i="12"/>
  <c r="E217" i="12"/>
  <c r="D217" i="12"/>
  <c r="C217" i="12"/>
  <c r="B217" i="12"/>
  <c r="I216" i="12"/>
  <c r="H216" i="12"/>
  <c r="G216" i="12"/>
  <c r="F216" i="12"/>
  <c r="E216" i="12"/>
  <c r="D216" i="12"/>
  <c r="C216" i="12"/>
  <c r="B216" i="12"/>
  <c r="I215" i="12"/>
  <c r="H215" i="12"/>
  <c r="G215" i="12"/>
  <c r="F215" i="12"/>
  <c r="E215" i="12"/>
  <c r="D215" i="12"/>
  <c r="C215" i="12"/>
  <c r="B215" i="12"/>
  <c r="I214" i="12"/>
  <c r="H214" i="12"/>
  <c r="G214" i="12"/>
  <c r="F214" i="12"/>
  <c r="E214" i="12"/>
  <c r="D214" i="12"/>
  <c r="C214" i="12"/>
  <c r="B214" i="12"/>
  <c r="I213" i="12"/>
  <c r="H213" i="12"/>
  <c r="G213" i="12"/>
  <c r="F213" i="12"/>
  <c r="E213" i="12"/>
  <c r="D213" i="12"/>
  <c r="C213" i="12"/>
  <c r="B213" i="12"/>
  <c r="I212" i="12"/>
  <c r="H212" i="12"/>
  <c r="G212" i="12"/>
  <c r="F212" i="12"/>
  <c r="E212" i="12"/>
  <c r="D212" i="12"/>
  <c r="C212" i="12"/>
  <c r="B212" i="12"/>
  <c r="I211" i="12"/>
  <c r="H211" i="12"/>
  <c r="G211" i="12"/>
  <c r="F211" i="12"/>
  <c r="E211" i="12"/>
  <c r="D211" i="12"/>
  <c r="C211" i="12"/>
  <c r="B211" i="12"/>
  <c r="I210" i="12"/>
  <c r="H210" i="12"/>
  <c r="G210" i="12"/>
  <c r="F210" i="12"/>
  <c r="E210" i="12"/>
  <c r="D210" i="12"/>
  <c r="C210" i="12"/>
  <c r="B210" i="12"/>
  <c r="I209" i="12"/>
  <c r="H209" i="12"/>
  <c r="G209" i="12"/>
  <c r="F209" i="12"/>
  <c r="E209" i="12"/>
  <c r="D209" i="12"/>
  <c r="C209" i="12"/>
  <c r="B209" i="12"/>
  <c r="I208" i="12"/>
  <c r="H208" i="12"/>
  <c r="G208" i="12"/>
  <c r="F208" i="12"/>
  <c r="E208" i="12"/>
  <c r="D208" i="12"/>
  <c r="C208" i="12"/>
  <c r="B208" i="12"/>
  <c r="I207" i="12"/>
  <c r="H207" i="12"/>
  <c r="G207" i="12"/>
  <c r="F207" i="12"/>
  <c r="E207" i="12"/>
  <c r="D207" i="12"/>
  <c r="C207" i="12"/>
  <c r="B207" i="12"/>
  <c r="I202" i="12"/>
  <c r="H202" i="12"/>
  <c r="G202" i="12"/>
  <c r="F202" i="12"/>
  <c r="E202" i="12"/>
  <c r="D202" i="12"/>
  <c r="C202" i="12"/>
  <c r="B202" i="12"/>
  <c r="I201" i="12"/>
  <c r="H201" i="12"/>
  <c r="G201" i="12"/>
  <c r="F201" i="12"/>
  <c r="E201" i="12"/>
  <c r="D201" i="12"/>
  <c r="C201" i="12"/>
  <c r="B201" i="12"/>
  <c r="I200" i="12"/>
  <c r="H200" i="12"/>
  <c r="G200" i="12"/>
  <c r="F200" i="12"/>
  <c r="E200" i="12"/>
  <c r="D200" i="12"/>
  <c r="C200" i="12"/>
  <c r="B200" i="12"/>
  <c r="I198" i="12"/>
  <c r="H198" i="12"/>
  <c r="G198" i="12"/>
  <c r="F198" i="12"/>
  <c r="E198" i="12"/>
  <c r="D198" i="12"/>
  <c r="C198" i="12"/>
  <c r="B198" i="12"/>
  <c r="I196" i="12"/>
  <c r="H196" i="12"/>
  <c r="G196" i="12"/>
  <c r="F196" i="12"/>
  <c r="E196" i="12"/>
  <c r="D196" i="12"/>
  <c r="C196" i="12"/>
  <c r="B196" i="12"/>
  <c r="I195" i="12"/>
  <c r="H195" i="12"/>
  <c r="G195" i="12"/>
  <c r="F195" i="12"/>
  <c r="E195" i="12"/>
  <c r="D195" i="12"/>
  <c r="C195" i="12"/>
  <c r="B195" i="12"/>
  <c r="I194" i="12"/>
  <c r="H194" i="12"/>
  <c r="G194" i="12"/>
  <c r="F194" i="12"/>
  <c r="E194" i="12"/>
  <c r="D194" i="12"/>
  <c r="C194" i="12"/>
  <c r="B194" i="12"/>
  <c r="I193" i="12"/>
  <c r="H193" i="12"/>
  <c r="G193" i="12"/>
  <c r="F193" i="12"/>
  <c r="E193" i="12"/>
  <c r="D193" i="12"/>
  <c r="C193" i="12"/>
  <c r="B193" i="12"/>
  <c r="I192" i="12"/>
  <c r="H192" i="12"/>
  <c r="G192" i="12"/>
  <c r="F192" i="12"/>
  <c r="E192" i="12"/>
  <c r="D192" i="12"/>
  <c r="C192" i="12"/>
  <c r="B192" i="12"/>
  <c r="I191" i="12"/>
  <c r="H191" i="12"/>
  <c r="G191" i="12"/>
  <c r="F191" i="12"/>
  <c r="E191" i="12"/>
  <c r="D191" i="12"/>
  <c r="C191" i="12"/>
  <c r="B191" i="12"/>
  <c r="I190" i="12"/>
  <c r="H190" i="12"/>
  <c r="G190" i="12"/>
  <c r="F190" i="12"/>
  <c r="E190" i="12"/>
  <c r="D190" i="12"/>
  <c r="C190" i="12"/>
  <c r="B190" i="12"/>
  <c r="I189" i="12"/>
  <c r="H189" i="12"/>
  <c r="G189" i="12"/>
  <c r="F189" i="12"/>
  <c r="E189" i="12"/>
  <c r="D189" i="12"/>
  <c r="C189" i="12"/>
  <c r="B189" i="12"/>
  <c r="I188" i="12"/>
  <c r="H188" i="12"/>
  <c r="G188" i="12"/>
  <c r="F188" i="12"/>
  <c r="E188" i="12"/>
  <c r="D188" i="12"/>
  <c r="C188" i="12"/>
  <c r="B188" i="12"/>
  <c r="I187" i="12"/>
  <c r="H187" i="12"/>
  <c r="G187" i="12"/>
  <c r="F187" i="12"/>
  <c r="E187" i="12"/>
  <c r="D187" i="12"/>
  <c r="C187" i="12"/>
  <c r="B187" i="12"/>
  <c r="I186" i="12"/>
  <c r="H186" i="12"/>
  <c r="G186" i="12"/>
  <c r="F186" i="12"/>
  <c r="E186" i="12"/>
  <c r="D186" i="12"/>
  <c r="C186" i="12"/>
  <c r="B186" i="12"/>
  <c r="I185" i="12"/>
  <c r="H185" i="12"/>
  <c r="G185" i="12"/>
  <c r="F185" i="12"/>
  <c r="E185" i="12"/>
  <c r="D185" i="12"/>
  <c r="C185" i="12"/>
  <c r="B185" i="12"/>
  <c r="I184" i="12"/>
  <c r="H184" i="12"/>
  <c r="G184" i="12"/>
  <c r="F184" i="12"/>
  <c r="E184" i="12"/>
  <c r="D184" i="12"/>
  <c r="C184" i="12"/>
  <c r="B184" i="12"/>
  <c r="I183" i="12"/>
  <c r="H183" i="12"/>
  <c r="G183" i="12"/>
  <c r="F183" i="12"/>
  <c r="E183" i="12"/>
  <c r="D183" i="12"/>
  <c r="C183" i="12"/>
  <c r="B183" i="12"/>
  <c r="I182" i="12"/>
  <c r="H182" i="12"/>
  <c r="G182" i="12"/>
  <c r="F182" i="12"/>
  <c r="E182" i="12"/>
  <c r="D182" i="12"/>
  <c r="C182" i="12"/>
  <c r="B182" i="12"/>
  <c r="I181" i="12"/>
  <c r="H181" i="12"/>
  <c r="G181" i="12"/>
  <c r="F181" i="12"/>
  <c r="E181" i="12"/>
  <c r="D181" i="12"/>
  <c r="C181" i="12"/>
  <c r="B181" i="12"/>
  <c r="I180" i="12"/>
  <c r="H180" i="12"/>
  <c r="G180" i="12"/>
  <c r="F180" i="12"/>
  <c r="E180" i="12"/>
  <c r="D180" i="12"/>
  <c r="C180" i="12"/>
  <c r="B180" i="12"/>
  <c r="I179" i="12"/>
  <c r="H179" i="12"/>
  <c r="G179" i="12"/>
  <c r="F179" i="12"/>
  <c r="E179" i="12"/>
  <c r="D179" i="12"/>
  <c r="C179" i="12"/>
  <c r="B179" i="12"/>
  <c r="I178" i="12"/>
  <c r="H178" i="12"/>
  <c r="G178" i="12"/>
  <c r="F178" i="12"/>
  <c r="E178" i="12"/>
  <c r="D178" i="12"/>
  <c r="C178" i="12"/>
  <c r="B178" i="12"/>
  <c r="I173" i="12"/>
  <c r="H173" i="12"/>
  <c r="G173" i="12"/>
  <c r="F173" i="12"/>
  <c r="E173" i="12"/>
  <c r="D173" i="12"/>
  <c r="C173" i="12"/>
  <c r="B173" i="12"/>
  <c r="I172" i="12"/>
  <c r="H172" i="12"/>
  <c r="G172" i="12"/>
  <c r="F172" i="12"/>
  <c r="E172" i="12"/>
  <c r="D172" i="12"/>
  <c r="C172" i="12"/>
  <c r="B172" i="12"/>
  <c r="I171" i="12"/>
  <c r="H171" i="12"/>
  <c r="G171" i="12"/>
  <c r="F171" i="12"/>
  <c r="E171" i="12"/>
  <c r="D171" i="12"/>
  <c r="C171" i="12"/>
  <c r="B171" i="12"/>
  <c r="I169" i="12"/>
  <c r="H169" i="12"/>
  <c r="G169" i="12"/>
  <c r="F169" i="12"/>
  <c r="E169" i="12"/>
  <c r="D169" i="12"/>
  <c r="C169" i="12"/>
  <c r="B169" i="12"/>
  <c r="I167" i="12"/>
  <c r="H167" i="12"/>
  <c r="G167" i="12"/>
  <c r="F167" i="12"/>
  <c r="E167" i="12"/>
  <c r="D167" i="12"/>
  <c r="C167" i="12"/>
  <c r="B167" i="12"/>
  <c r="I166" i="12"/>
  <c r="H166" i="12"/>
  <c r="G166" i="12"/>
  <c r="F166" i="12"/>
  <c r="E166" i="12"/>
  <c r="D166" i="12"/>
  <c r="C166" i="12"/>
  <c r="B166" i="12"/>
  <c r="I165" i="12"/>
  <c r="H165" i="12"/>
  <c r="G165" i="12"/>
  <c r="F165" i="12"/>
  <c r="E165" i="12"/>
  <c r="D165" i="12"/>
  <c r="C165" i="12"/>
  <c r="B165" i="12"/>
  <c r="I164" i="12"/>
  <c r="H164" i="12"/>
  <c r="G164" i="12"/>
  <c r="F164" i="12"/>
  <c r="E164" i="12"/>
  <c r="D164" i="12"/>
  <c r="C164" i="12"/>
  <c r="B164" i="12"/>
  <c r="I163" i="12"/>
  <c r="H163" i="12"/>
  <c r="G163" i="12"/>
  <c r="F163" i="12"/>
  <c r="E163" i="12"/>
  <c r="D163" i="12"/>
  <c r="C163" i="12"/>
  <c r="B163" i="12"/>
  <c r="I162" i="12"/>
  <c r="H162" i="12"/>
  <c r="G162" i="12"/>
  <c r="F162" i="12"/>
  <c r="E162" i="12"/>
  <c r="D162" i="12"/>
  <c r="C162" i="12"/>
  <c r="B162" i="12"/>
  <c r="I161" i="12"/>
  <c r="H161" i="12"/>
  <c r="G161" i="12"/>
  <c r="F161" i="12"/>
  <c r="E161" i="12"/>
  <c r="D161" i="12"/>
  <c r="C161" i="12"/>
  <c r="B161" i="12"/>
  <c r="I160" i="12"/>
  <c r="H160" i="12"/>
  <c r="G160" i="12"/>
  <c r="F160" i="12"/>
  <c r="E160" i="12"/>
  <c r="D160" i="12"/>
  <c r="C160" i="12"/>
  <c r="B160" i="12"/>
  <c r="I159" i="12"/>
  <c r="H159" i="12"/>
  <c r="G159" i="12"/>
  <c r="F159" i="12"/>
  <c r="E159" i="12"/>
  <c r="D159" i="12"/>
  <c r="C159" i="12"/>
  <c r="B159" i="12"/>
  <c r="I158" i="12"/>
  <c r="H158" i="12"/>
  <c r="G158" i="12"/>
  <c r="F158" i="12"/>
  <c r="E158" i="12"/>
  <c r="D158" i="12"/>
  <c r="C158" i="12"/>
  <c r="B158" i="12"/>
  <c r="I157" i="12"/>
  <c r="H157" i="12"/>
  <c r="G157" i="12"/>
  <c r="F157" i="12"/>
  <c r="E157" i="12"/>
  <c r="D157" i="12"/>
  <c r="C157" i="12"/>
  <c r="B157" i="12"/>
  <c r="I156" i="12"/>
  <c r="H156" i="12"/>
  <c r="G156" i="12"/>
  <c r="F156" i="12"/>
  <c r="E156" i="12"/>
  <c r="D156" i="12"/>
  <c r="C156" i="12"/>
  <c r="B156" i="12"/>
  <c r="I155" i="12"/>
  <c r="H155" i="12"/>
  <c r="G155" i="12"/>
  <c r="F155" i="12"/>
  <c r="E155" i="12"/>
  <c r="D155" i="12"/>
  <c r="C155" i="12"/>
  <c r="B155" i="12"/>
  <c r="I154" i="12"/>
  <c r="H154" i="12"/>
  <c r="G154" i="12"/>
  <c r="F154" i="12"/>
  <c r="E154" i="12"/>
  <c r="D154" i="12"/>
  <c r="C154" i="12"/>
  <c r="B154" i="12"/>
  <c r="I153" i="12"/>
  <c r="H153" i="12"/>
  <c r="G153" i="12"/>
  <c r="F153" i="12"/>
  <c r="E153" i="12"/>
  <c r="D153" i="12"/>
  <c r="C153" i="12"/>
  <c r="B153" i="12"/>
  <c r="I152" i="12"/>
  <c r="H152" i="12"/>
  <c r="G152" i="12"/>
  <c r="F152" i="12"/>
  <c r="E152" i="12"/>
  <c r="D152" i="12"/>
  <c r="C152" i="12"/>
  <c r="B152" i="12"/>
  <c r="I151" i="12"/>
  <c r="H151" i="12"/>
  <c r="G151" i="12"/>
  <c r="F151" i="12"/>
  <c r="E151" i="12"/>
  <c r="D151" i="12"/>
  <c r="C151" i="12"/>
  <c r="B151" i="12"/>
  <c r="I150" i="12"/>
  <c r="H150" i="12"/>
  <c r="G150" i="12"/>
  <c r="F150" i="12"/>
  <c r="E150" i="12"/>
  <c r="D150" i="12"/>
  <c r="C150" i="12"/>
  <c r="B150" i="12"/>
  <c r="I149" i="12"/>
  <c r="H149" i="12"/>
  <c r="G149" i="12"/>
  <c r="F149" i="12"/>
  <c r="E149" i="12"/>
  <c r="D149" i="12"/>
  <c r="C149" i="12"/>
  <c r="B149" i="12"/>
  <c r="I144" i="12"/>
  <c r="H144" i="12"/>
  <c r="G144" i="12"/>
  <c r="F144" i="12"/>
  <c r="E144" i="12"/>
  <c r="D144" i="12"/>
  <c r="C144" i="12"/>
  <c r="B144" i="12"/>
  <c r="I143" i="12"/>
  <c r="H143" i="12"/>
  <c r="G143" i="12"/>
  <c r="F143" i="12"/>
  <c r="E143" i="12"/>
  <c r="D143" i="12"/>
  <c r="C143" i="12"/>
  <c r="B143" i="12"/>
  <c r="I142" i="12"/>
  <c r="H142" i="12"/>
  <c r="G142" i="12"/>
  <c r="F142" i="12"/>
  <c r="E142" i="12"/>
  <c r="D142" i="12"/>
  <c r="C142" i="12"/>
  <c r="B142" i="12"/>
  <c r="I140" i="12"/>
  <c r="H140" i="12"/>
  <c r="G140" i="12"/>
  <c r="F140" i="12"/>
  <c r="E140" i="12"/>
  <c r="D140" i="12"/>
  <c r="C140" i="12"/>
  <c r="B140" i="12"/>
  <c r="I138" i="12"/>
  <c r="H138" i="12"/>
  <c r="G138" i="12"/>
  <c r="F138" i="12"/>
  <c r="E138" i="12"/>
  <c r="D138" i="12"/>
  <c r="C138" i="12"/>
  <c r="B138" i="12"/>
  <c r="I137" i="12"/>
  <c r="H137" i="12"/>
  <c r="G137" i="12"/>
  <c r="F137" i="12"/>
  <c r="E137" i="12"/>
  <c r="D137" i="12"/>
  <c r="C137" i="12"/>
  <c r="B137" i="12"/>
  <c r="I136" i="12"/>
  <c r="H136" i="12"/>
  <c r="G136" i="12"/>
  <c r="F136" i="12"/>
  <c r="E136" i="12"/>
  <c r="D136" i="12"/>
  <c r="C136" i="12"/>
  <c r="B136" i="12"/>
  <c r="I135" i="12"/>
  <c r="H135" i="12"/>
  <c r="G135" i="12"/>
  <c r="F135" i="12"/>
  <c r="E135" i="12"/>
  <c r="D135" i="12"/>
  <c r="C135" i="12"/>
  <c r="B135" i="12"/>
  <c r="I134" i="12"/>
  <c r="H134" i="12"/>
  <c r="G134" i="12"/>
  <c r="F134" i="12"/>
  <c r="E134" i="12"/>
  <c r="D134" i="12"/>
  <c r="C134" i="12"/>
  <c r="B134" i="12"/>
  <c r="I133" i="12"/>
  <c r="H133" i="12"/>
  <c r="G133" i="12"/>
  <c r="F133" i="12"/>
  <c r="E133" i="12"/>
  <c r="D133" i="12"/>
  <c r="C133" i="12"/>
  <c r="B133" i="12"/>
  <c r="I132" i="12"/>
  <c r="H132" i="12"/>
  <c r="G132" i="12"/>
  <c r="F132" i="12"/>
  <c r="E132" i="12"/>
  <c r="D132" i="12"/>
  <c r="C132" i="12"/>
  <c r="B132" i="12"/>
  <c r="I131" i="12"/>
  <c r="H131" i="12"/>
  <c r="G131" i="12"/>
  <c r="F131" i="12"/>
  <c r="E131" i="12"/>
  <c r="D131" i="12"/>
  <c r="C131" i="12"/>
  <c r="B131" i="12"/>
  <c r="I130" i="12"/>
  <c r="H130" i="12"/>
  <c r="G130" i="12"/>
  <c r="F130" i="12"/>
  <c r="E130" i="12"/>
  <c r="D130" i="12"/>
  <c r="C130" i="12"/>
  <c r="B130" i="12"/>
  <c r="I129" i="12"/>
  <c r="H129" i="12"/>
  <c r="G129" i="12"/>
  <c r="F129" i="12"/>
  <c r="E129" i="12"/>
  <c r="D129" i="12"/>
  <c r="C129" i="12"/>
  <c r="B129" i="12"/>
  <c r="I128" i="12"/>
  <c r="H128" i="12"/>
  <c r="G128" i="12"/>
  <c r="F128" i="12"/>
  <c r="E128" i="12"/>
  <c r="D128" i="12"/>
  <c r="C128" i="12"/>
  <c r="B128" i="12"/>
  <c r="I127" i="12"/>
  <c r="H127" i="12"/>
  <c r="G127" i="12"/>
  <c r="F127" i="12"/>
  <c r="E127" i="12"/>
  <c r="D127" i="12"/>
  <c r="C127" i="12"/>
  <c r="B127" i="12"/>
  <c r="I126" i="12"/>
  <c r="H126" i="12"/>
  <c r="G126" i="12"/>
  <c r="F126" i="12"/>
  <c r="E126" i="12"/>
  <c r="D126" i="12"/>
  <c r="C126" i="12"/>
  <c r="B126" i="12"/>
  <c r="I125" i="12"/>
  <c r="H125" i="12"/>
  <c r="G125" i="12"/>
  <c r="F125" i="12"/>
  <c r="E125" i="12"/>
  <c r="D125" i="12"/>
  <c r="C125" i="12"/>
  <c r="B125" i="12"/>
  <c r="I124" i="12"/>
  <c r="H124" i="12"/>
  <c r="G124" i="12"/>
  <c r="F124" i="12"/>
  <c r="E124" i="12"/>
  <c r="D124" i="12"/>
  <c r="C124" i="12"/>
  <c r="B124" i="12"/>
  <c r="I123" i="12"/>
  <c r="H123" i="12"/>
  <c r="G123" i="12"/>
  <c r="F123" i="12"/>
  <c r="E123" i="12"/>
  <c r="D123" i="12"/>
  <c r="C123" i="12"/>
  <c r="B123" i="12"/>
  <c r="I122" i="12"/>
  <c r="H122" i="12"/>
  <c r="G122" i="12"/>
  <c r="F122" i="12"/>
  <c r="E122" i="12"/>
  <c r="D122" i="12"/>
  <c r="C122" i="12"/>
  <c r="B122" i="12"/>
  <c r="I121" i="12"/>
  <c r="H121" i="12"/>
  <c r="G121" i="12"/>
  <c r="F121" i="12"/>
  <c r="E121" i="12"/>
  <c r="D121" i="12"/>
  <c r="C121" i="12"/>
  <c r="B121" i="12"/>
  <c r="I120" i="12"/>
  <c r="H120" i="12"/>
  <c r="G120" i="12"/>
  <c r="F120" i="12"/>
  <c r="E120" i="12"/>
  <c r="D120" i="12"/>
  <c r="C120" i="12"/>
  <c r="B120" i="12"/>
  <c r="I115" i="12"/>
  <c r="H115" i="12"/>
  <c r="G115" i="12"/>
  <c r="F115" i="12"/>
  <c r="E115" i="12"/>
  <c r="D115" i="12"/>
  <c r="C115" i="12"/>
  <c r="B115" i="12"/>
  <c r="I114" i="12"/>
  <c r="H114" i="12"/>
  <c r="G114" i="12"/>
  <c r="F114" i="12"/>
  <c r="E114" i="12"/>
  <c r="D114" i="12"/>
  <c r="C114" i="12"/>
  <c r="B114" i="12"/>
  <c r="I113" i="12"/>
  <c r="H113" i="12"/>
  <c r="G113" i="12"/>
  <c r="F113" i="12"/>
  <c r="E113" i="12"/>
  <c r="D113" i="12"/>
  <c r="C113" i="12"/>
  <c r="B113" i="12"/>
  <c r="I111" i="12"/>
  <c r="H111" i="12"/>
  <c r="G111" i="12"/>
  <c r="F111" i="12"/>
  <c r="E111" i="12"/>
  <c r="D111" i="12"/>
  <c r="C111" i="12"/>
  <c r="B111" i="12"/>
  <c r="I109" i="12"/>
  <c r="H109" i="12"/>
  <c r="G109" i="12"/>
  <c r="F109" i="12"/>
  <c r="E109" i="12"/>
  <c r="D109" i="12"/>
  <c r="C109" i="12"/>
  <c r="B109" i="12"/>
  <c r="I108" i="12"/>
  <c r="H108" i="12"/>
  <c r="G108" i="12"/>
  <c r="F108" i="12"/>
  <c r="E108" i="12"/>
  <c r="D108" i="12"/>
  <c r="C108" i="12"/>
  <c r="B108" i="12"/>
  <c r="I107" i="12"/>
  <c r="H107" i="12"/>
  <c r="G107" i="12"/>
  <c r="F107" i="12"/>
  <c r="E107" i="12"/>
  <c r="D107" i="12"/>
  <c r="C107" i="12"/>
  <c r="B107" i="12"/>
  <c r="I106" i="12"/>
  <c r="H106" i="12"/>
  <c r="G106" i="12"/>
  <c r="F106" i="12"/>
  <c r="E106" i="12"/>
  <c r="D106" i="12"/>
  <c r="C106" i="12"/>
  <c r="B106" i="12"/>
  <c r="I105" i="12"/>
  <c r="H105" i="12"/>
  <c r="G105" i="12"/>
  <c r="F105" i="12"/>
  <c r="E105" i="12"/>
  <c r="D105" i="12"/>
  <c r="C105" i="12"/>
  <c r="B105" i="12"/>
  <c r="I104" i="12"/>
  <c r="H104" i="12"/>
  <c r="G104" i="12"/>
  <c r="F104" i="12"/>
  <c r="E104" i="12"/>
  <c r="D104" i="12"/>
  <c r="C104" i="12"/>
  <c r="B104" i="12"/>
  <c r="I103" i="12"/>
  <c r="H103" i="12"/>
  <c r="G103" i="12"/>
  <c r="F103" i="12"/>
  <c r="E103" i="12"/>
  <c r="D103" i="12"/>
  <c r="C103" i="12"/>
  <c r="B103" i="12"/>
  <c r="I102" i="12"/>
  <c r="H102" i="12"/>
  <c r="G102" i="12"/>
  <c r="F102" i="12"/>
  <c r="E102" i="12"/>
  <c r="D102" i="12"/>
  <c r="C102" i="12"/>
  <c r="B102" i="12"/>
  <c r="I101" i="12"/>
  <c r="H101" i="12"/>
  <c r="G101" i="12"/>
  <c r="F101" i="12"/>
  <c r="E101" i="12"/>
  <c r="D101" i="12"/>
  <c r="C101" i="12"/>
  <c r="B101" i="12"/>
  <c r="I100" i="12"/>
  <c r="H100" i="12"/>
  <c r="G100" i="12"/>
  <c r="F100" i="12"/>
  <c r="E100" i="12"/>
  <c r="D100" i="12"/>
  <c r="C100" i="12"/>
  <c r="B100" i="12"/>
  <c r="I99" i="12"/>
  <c r="H99" i="12"/>
  <c r="G99" i="12"/>
  <c r="F99" i="12"/>
  <c r="E99" i="12"/>
  <c r="D99" i="12"/>
  <c r="C99" i="12"/>
  <c r="B99" i="12"/>
  <c r="I98" i="12"/>
  <c r="H98" i="12"/>
  <c r="G98" i="12"/>
  <c r="F98" i="12"/>
  <c r="E98" i="12"/>
  <c r="D98" i="12"/>
  <c r="C98" i="12"/>
  <c r="B98" i="12"/>
  <c r="I97" i="12"/>
  <c r="H97" i="12"/>
  <c r="G97" i="12"/>
  <c r="F97" i="12"/>
  <c r="E97" i="12"/>
  <c r="D97" i="12"/>
  <c r="C97" i="12"/>
  <c r="B97" i="12"/>
  <c r="I96" i="12"/>
  <c r="H96" i="12"/>
  <c r="G96" i="12"/>
  <c r="F96" i="12"/>
  <c r="E96" i="12"/>
  <c r="D96" i="12"/>
  <c r="C96" i="12"/>
  <c r="B96" i="12"/>
  <c r="I95" i="12"/>
  <c r="H95" i="12"/>
  <c r="G95" i="12"/>
  <c r="F95" i="12"/>
  <c r="E95" i="12"/>
  <c r="D95" i="12"/>
  <c r="C95" i="12"/>
  <c r="B95" i="12"/>
  <c r="I94" i="12"/>
  <c r="H94" i="12"/>
  <c r="G94" i="12"/>
  <c r="F94" i="12"/>
  <c r="E94" i="12"/>
  <c r="D94" i="12"/>
  <c r="C94" i="12"/>
  <c r="B94" i="12"/>
  <c r="I93" i="12"/>
  <c r="H93" i="12"/>
  <c r="G93" i="12"/>
  <c r="F93" i="12"/>
  <c r="E93" i="12"/>
  <c r="D93" i="12"/>
  <c r="C93" i="12"/>
  <c r="B93" i="12"/>
  <c r="I92" i="12"/>
  <c r="H92" i="12"/>
  <c r="G92" i="12"/>
  <c r="F92" i="12"/>
  <c r="E92" i="12"/>
  <c r="D92" i="12"/>
  <c r="C92" i="12"/>
  <c r="B92" i="12"/>
  <c r="I91" i="12"/>
  <c r="H91" i="12"/>
  <c r="G91" i="12"/>
  <c r="F91" i="12"/>
  <c r="E91" i="12"/>
  <c r="D91" i="12"/>
  <c r="C91" i="12"/>
  <c r="B91" i="12"/>
  <c r="I86" i="12"/>
  <c r="H86" i="12"/>
  <c r="G86" i="12"/>
  <c r="F86" i="12"/>
  <c r="E86" i="12"/>
  <c r="D86" i="12"/>
  <c r="C86" i="12"/>
  <c r="B86" i="12"/>
  <c r="I85" i="12"/>
  <c r="H85" i="12"/>
  <c r="G85" i="12"/>
  <c r="F85" i="12"/>
  <c r="E85" i="12"/>
  <c r="D85" i="12"/>
  <c r="C85" i="12"/>
  <c r="B85" i="12"/>
  <c r="I84" i="12"/>
  <c r="H84" i="12"/>
  <c r="G84" i="12"/>
  <c r="F84" i="12"/>
  <c r="E84" i="12"/>
  <c r="D84" i="12"/>
  <c r="C84" i="12"/>
  <c r="B84" i="12"/>
  <c r="I82" i="12"/>
  <c r="H82" i="12"/>
  <c r="G82" i="12"/>
  <c r="F82" i="12"/>
  <c r="E82" i="12"/>
  <c r="D82" i="12"/>
  <c r="C82" i="12"/>
  <c r="B82" i="12"/>
  <c r="I80" i="12"/>
  <c r="H80" i="12"/>
  <c r="G80" i="12"/>
  <c r="F80" i="12"/>
  <c r="E80" i="12"/>
  <c r="D80" i="12"/>
  <c r="C80" i="12"/>
  <c r="B80" i="12"/>
  <c r="I79" i="12"/>
  <c r="H79" i="12"/>
  <c r="G79" i="12"/>
  <c r="F79" i="12"/>
  <c r="E79" i="12"/>
  <c r="D79" i="12"/>
  <c r="C79" i="12"/>
  <c r="B79" i="12"/>
  <c r="I78" i="12"/>
  <c r="H78" i="12"/>
  <c r="G78" i="12"/>
  <c r="F78" i="12"/>
  <c r="E78" i="12"/>
  <c r="D78" i="12"/>
  <c r="C78" i="12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B75" i="12"/>
  <c r="I74" i="12"/>
  <c r="H74" i="12"/>
  <c r="G74" i="12"/>
  <c r="F74" i="12"/>
  <c r="E74" i="12"/>
  <c r="D74" i="12"/>
  <c r="C74" i="12"/>
  <c r="B74" i="12"/>
  <c r="I73" i="12"/>
  <c r="H73" i="12"/>
  <c r="G73" i="12"/>
  <c r="F73" i="12"/>
  <c r="E73" i="12"/>
  <c r="D73" i="12"/>
  <c r="C73" i="12"/>
  <c r="B73" i="12"/>
  <c r="I72" i="12"/>
  <c r="H72" i="12"/>
  <c r="G72" i="12"/>
  <c r="F72" i="12"/>
  <c r="E72" i="12"/>
  <c r="D72" i="12"/>
  <c r="C72" i="12"/>
  <c r="B72" i="12"/>
  <c r="I71" i="12"/>
  <c r="H71" i="12"/>
  <c r="G71" i="12"/>
  <c r="F71" i="12"/>
  <c r="E71" i="12"/>
  <c r="D71" i="12"/>
  <c r="C71" i="12"/>
  <c r="B71" i="12"/>
  <c r="I70" i="12"/>
  <c r="H70" i="12"/>
  <c r="G70" i="12"/>
  <c r="F70" i="12"/>
  <c r="E70" i="12"/>
  <c r="D70" i="12"/>
  <c r="C70" i="12"/>
  <c r="B70" i="12"/>
  <c r="I69" i="12"/>
  <c r="H69" i="12"/>
  <c r="G69" i="12"/>
  <c r="F69" i="12"/>
  <c r="E69" i="12"/>
  <c r="D69" i="12"/>
  <c r="C69" i="12"/>
  <c r="B69" i="12"/>
  <c r="I68" i="12"/>
  <c r="H68" i="12"/>
  <c r="G68" i="12"/>
  <c r="F68" i="12"/>
  <c r="E68" i="12"/>
  <c r="D68" i="12"/>
  <c r="C68" i="12"/>
  <c r="B68" i="12"/>
  <c r="I67" i="12"/>
  <c r="H67" i="12"/>
  <c r="G67" i="12"/>
  <c r="F67" i="12"/>
  <c r="E67" i="12"/>
  <c r="D67" i="12"/>
  <c r="C67" i="12"/>
  <c r="B67" i="12"/>
  <c r="I66" i="12"/>
  <c r="H66" i="12"/>
  <c r="G66" i="12"/>
  <c r="F66" i="12"/>
  <c r="E66" i="12"/>
  <c r="D66" i="12"/>
  <c r="C66" i="12"/>
  <c r="B66" i="12"/>
  <c r="I65" i="12"/>
  <c r="H65" i="12"/>
  <c r="G65" i="12"/>
  <c r="F65" i="12"/>
  <c r="E65" i="12"/>
  <c r="D65" i="12"/>
  <c r="C65" i="12"/>
  <c r="B65" i="12"/>
  <c r="I64" i="12"/>
  <c r="H64" i="12"/>
  <c r="G64" i="12"/>
  <c r="F64" i="12"/>
  <c r="E64" i="12"/>
  <c r="D64" i="12"/>
  <c r="C64" i="12"/>
  <c r="B64" i="12"/>
  <c r="I63" i="12"/>
  <c r="H63" i="12"/>
  <c r="G63" i="12"/>
  <c r="F63" i="12"/>
  <c r="E63" i="12"/>
  <c r="D63" i="12"/>
  <c r="C63" i="12"/>
  <c r="B63" i="12"/>
  <c r="I62" i="12"/>
  <c r="H62" i="12"/>
  <c r="G62" i="12"/>
  <c r="F62" i="12"/>
  <c r="E62" i="12"/>
  <c r="D62" i="12"/>
  <c r="C62" i="12"/>
  <c r="B62" i="12"/>
  <c r="I57" i="12"/>
  <c r="I27" i="12" s="1"/>
  <c r="H57" i="12"/>
  <c r="H27" i="12" s="1"/>
  <c r="G57" i="12"/>
  <c r="G27" i="12" s="1"/>
  <c r="F57" i="12"/>
  <c r="F27" i="12" s="1"/>
  <c r="E57" i="12"/>
  <c r="E27" i="12" s="1"/>
  <c r="D57" i="12"/>
  <c r="D27" i="12" s="1"/>
  <c r="C57" i="12"/>
  <c r="C27" i="12" s="1"/>
  <c r="B57" i="12"/>
  <c r="B27" i="12" s="1"/>
  <c r="I56" i="12"/>
  <c r="I26" i="12" s="1"/>
  <c r="H56" i="12"/>
  <c r="H26" i="12" s="1"/>
  <c r="G56" i="12"/>
  <c r="G26" i="12" s="1"/>
  <c r="F56" i="12"/>
  <c r="F26" i="12" s="1"/>
  <c r="E56" i="12"/>
  <c r="E26" i="12" s="1"/>
  <c r="D56" i="12"/>
  <c r="D26" i="12" s="1"/>
  <c r="C56" i="12"/>
  <c r="C26" i="12" s="1"/>
  <c r="B56" i="12"/>
  <c r="B26" i="12" s="1"/>
  <c r="I55" i="12"/>
  <c r="I25" i="12" s="1"/>
  <c r="H55" i="12"/>
  <c r="H25" i="12" s="1"/>
  <c r="G55" i="12"/>
  <c r="G25" i="12" s="1"/>
  <c r="F55" i="12"/>
  <c r="F25" i="12" s="1"/>
  <c r="E55" i="12"/>
  <c r="E25" i="12" s="1"/>
  <c r="D55" i="12"/>
  <c r="D25" i="12" s="1"/>
  <c r="C55" i="12"/>
  <c r="C25" i="12" s="1"/>
  <c r="B55" i="12"/>
  <c r="B25" i="12" s="1"/>
  <c r="I53" i="12"/>
  <c r="I23" i="12" s="1"/>
  <c r="H53" i="12"/>
  <c r="H23" i="12" s="1"/>
  <c r="G53" i="12"/>
  <c r="G23" i="12" s="1"/>
  <c r="F53" i="12"/>
  <c r="F23" i="12" s="1"/>
  <c r="E53" i="12"/>
  <c r="E23" i="12" s="1"/>
  <c r="D53" i="12"/>
  <c r="D23" i="12" s="1"/>
  <c r="C53" i="12"/>
  <c r="C23" i="12" s="1"/>
  <c r="B53" i="12"/>
  <c r="B23" i="12" s="1"/>
  <c r="I51" i="12"/>
  <c r="I21" i="12" s="1"/>
  <c r="H51" i="12"/>
  <c r="H21" i="12" s="1"/>
  <c r="G51" i="12"/>
  <c r="G21" i="12" s="1"/>
  <c r="F51" i="12"/>
  <c r="F21" i="12" s="1"/>
  <c r="E51" i="12"/>
  <c r="E21" i="12" s="1"/>
  <c r="D51" i="12"/>
  <c r="D21" i="12" s="1"/>
  <c r="C51" i="12"/>
  <c r="C21" i="12" s="1"/>
  <c r="B51" i="12"/>
  <c r="B21" i="12" s="1"/>
  <c r="I50" i="12"/>
  <c r="I20" i="12" s="1"/>
  <c r="H50" i="12"/>
  <c r="H20" i="12" s="1"/>
  <c r="G50" i="12"/>
  <c r="G20" i="12" s="1"/>
  <c r="F50" i="12"/>
  <c r="F20" i="12" s="1"/>
  <c r="E50" i="12"/>
  <c r="E20" i="12" s="1"/>
  <c r="D50" i="12"/>
  <c r="D20" i="12" s="1"/>
  <c r="C50" i="12"/>
  <c r="C20" i="12" s="1"/>
  <c r="B50" i="12"/>
  <c r="B20" i="12" s="1"/>
  <c r="I49" i="12"/>
  <c r="I19" i="12" s="1"/>
  <c r="H49" i="12"/>
  <c r="H19" i="12" s="1"/>
  <c r="G49" i="12"/>
  <c r="G19" i="12" s="1"/>
  <c r="F49" i="12"/>
  <c r="F19" i="12" s="1"/>
  <c r="E49" i="12"/>
  <c r="E19" i="12" s="1"/>
  <c r="D49" i="12"/>
  <c r="D19" i="12" s="1"/>
  <c r="C49" i="12"/>
  <c r="C19" i="12" s="1"/>
  <c r="B49" i="12"/>
  <c r="B19" i="12" s="1"/>
  <c r="I48" i="12"/>
  <c r="I18" i="12" s="1"/>
  <c r="H48" i="12"/>
  <c r="H18" i="12" s="1"/>
  <c r="G48" i="12"/>
  <c r="G18" i="12" s="1"/>
  <c r="F48" i="12"/>
  <c r="F18" i="12" s="1"/>
  <c r="E48" i="12"/>
  <c r="E18" i="12" s="1"/>
  <c r="D48" i="12"/>
  <c r="D18" i="12" s="1"/>
  <c r="C48" i="12"/>
  <c r="C18" i="12" s="1"/>
  <c r="B48" i="12"/>
  <c r="B18" i="12" s="1"/>
  <c r="I47" i="12"/>
  <c r="I17" i="12" s="1"/>
  <c r="H47" i="12"/>
  <c r="H17" i="12" s="1"/>
  <c r="G47" i="12"/>
  <c r="G17" i="12" s="1"/>
  <c r="F47" i="12"/>
  <c r="F17" i="12" s="1"/>
  <c r="E47" i="12"/>
  <c r="E17" i="12" s="1"/>
  <c r="D47" i="12"/>
  <c r="D17" i="12" s="1"/>
  <c r="C47" i="12"/>
  <c r="C17" i="12" s="1"/>
  <c r="B47" i="12"/>
  <c r="B17" i="12" s="1"/>
  <c r="I46" i="12"/>
  <c r="I16" i="12" s="1"/>
  <c r="H46" i="12"/>
  <c r="H16" i="12" s="1"/>
  <c r="G46" i="12"/>
  <c r="G16" i="12" s="1"/>
  <c r="F46" i="12"/>
  <c r="F16" i="12" s="1"/>
  <c r="E46" i="12"/>
  <c r="E16" i="12" s="1"/>
  <c r="D46" i="12"/>
  <c r="D16" i="12" s="1"/>
  <c r="C46" i="12"/>
  <c r="C16" i="12" s="1"/>
  <c r="B46" i="12"/>
  <c r="B16" i="12" s="1"/>
  <c r="I45" i="12"/>
  <c r="I15" i="12" s="1"/>
  <c r="H45" i="12"/>
  <c r="H15" i="12" s="1"/>
  <c r="G45" i="12"/>
  <c r="G15" i="12" s="1"/>
  <c r="F45" i="12"/>
  <c r="F15" i="12" s="1"/>
  <c r="E45" i="12"/>
  <c r="E15" i="12" s="1"/>
  <c r="D45" i="12"/>
  <c r="D15" i="12" s="1"/>
  <c r="C45" i="12"/>
  <c r="C15" i="12" s="1"/>
  <c r="B45" i="12"/>
  <c r="B15" i="12" s="1"/>
  <c r="I44" i="12"/>
  <c r="I14" i="12" s="1"/>
  <c r="H44" i="12"/>
  <c r="H14" i="12" s="1"/>
  <c r="G44" i="12"/>
  <c r="G14" i="12" s="1"/>
  <c r="F44" i="12"/>
  <c r="F14" i="12" s="1"/>
  <c r="E44" i="12"/>
  <c r="E14" i="12" s="1"/>
  <c r="D44" i="12"/>
  <c r="D14" i="12" s="1"/>
  <c r="C44" i="12"/>
  <c r="C14" i="12" s="1"/>
  <c r="B44" i="12"/>
  <c r="B14" i="12" s="1"/>
  <c r="I43" i="12"/>
  <c r="I13" i="12" s="1"/>
  <c r="H43" i="12"/>
  <c r="H13" i="12" s="1"/>
  <c r="G43" i="12"/>
  <c r="G13" i="12" s="1"/>
  <c r="F43" i="12"/>
  <c r="F13" i="12" s="1"/>
  <c r="E43" i="12"/>
  <c r="E13" i="12" s="1"/>
  <c r="D43" i="12"/>
  <c r="D13" i="12" s="1"/>
  <c r="C43" i="12"/>
  <c r="C13" i="12" s="1"/>
  <c r="B43" i="12"/>
  <c r="B13" i="12" s="1"/>
  <c r="I42" i="12"/>
  <c r="I12" i="12" s="1"/>
  <c r="H42" i="12"/>
  <c r="H12" i="12" s="1"/>
  <c r="G42" i="12"/>
  <c r="G12" i="12" s="1"/>
  <c r="F42" i="12"/>
  <c r="F12" i="12" s="1"/>
  <c r="E42" i="12"/>
  <c r="E12" i="12" s="1"/>
  <c r="D42" i="12"/>
  <c r="D12" i="12" s="1"/>
  <c r="C42" i="12"/>
  <c r="C12" i="12" s="1"/>
  <c r="B42" i="12"/>
  <c r="B12" i="12" s="1"/>
  <c r="I41" i="12"/>
  <c r="I11" i="12" s="1"/>
  <c r="H41" i="12"/>
  <c r="H11" i="12" s="1"/>
  <c r="G41" i="12"/>
  <c r="G11" i="12" s="1"/>
  <c r="F41" i="12"/>
  <c r="F11" i="12" s="1"/>
  <c r="E41" i="12"/>
  <c r="E11" i="12" s="1"/>
  <c r="D41" i="12"/>
  <c r="D11" i="12" s="1"/>
  <c r="C41" i="12"/>
  <c r="C11" i="12" s="1"/>
  <c r="B41" i="12"/>
  <c r="B11" i="12" s="1"/>
  <c r="I40" i="12"/>
  <c r="I10" i="12" s="1"/>
  <c r="H40" i="12"/>
  <c r="H10" i="12" s="1"/>
  <c r="G40" i="12"/>
  <c r="G10" i="12" s="1"/>
  <c r="F40" i="12"/>
  <c r="F10" i="12" s="1"/>
  <c r="E40" i="12"/>
  <c r="E10" i="12" s="1"/>
  <c r="D40" i="12"/>
  <c r="D10" i="12" s="1"/>
  <c r="C40" i="12"/>
  <c r="C10" i="12" s="1"/>
  <c r="B40" i="12"/>
  <c r="B10" i="12" s="1"/>
  <c r="I39" i="12"/>
  <c r="I9" i="12" s="1"/>
  <c r="H39" i="12"/>
  <c r="H9" i="12" s="1"/>
  <c r="G39" i="12"/>
  <c r="G9" i="12" s="1"/>
  <c r="F39" i="12"/>
  <c r="F9" i="12" s="1"/>
  <c r="E39" i="12"/>
  <c r="E9" i="12" s="1"/>
  <c r="D39" i="12"/>
  <c r="D9" i="12" s="1"/>
  <c r="C39" i="12"/>
  <c r="C9" i="12" s="1"/>
  <c r="B39" i="12"/>
  <c r="B9" i="12" s="1"/>
  <c r="I38" i="12"/>
  <c r="I8" i="12" s="1"/>
  <c r="H38" i="12"/>
  <c r="H8" i="12" s="1"/>
  <c r="G38" i="12"/>
  <c r="G8" i="12" s="1"/>
  <c r="F38" i="12"/>
  <c r="F8" i="12" s="1"/>
  <c r="E38" i="12"/>
  <c r="E8" i="12" s="1"/>
  <c r="D38" i="12"/>
  <c r="D8" i="12" s="1"/>
  <c r="C38" i="12"/>
  <c r="C8" i="12" s="1"/>
  <c r="B38" i="12"/>
  <c r="B8" i="12" s="1"/>
  <c r="I37" i="12"/>
  <c r="I7" i="12" s="1"/>
  <c r="H37" i="12"/>
  <c r="H7" i="12" s="1"/>
  <c r="G37" i="12"/>
  <c r="G7" i="12" s="1"/>
  <c r="F37" i="12"/>
  <c r="F7" i="12" s="1"/>
  <c r="E37" i="12"/>
  <c r="E7" i="12" s="1"/>
  <c r="D37" i="12"/>
  <c r="D7" i="12" s="1"/>
  <c r="C37" i="12"/>
  <c r="C7" i="12" s="1"/>
  <c r="B37" i="12"/>
  <c r="B7" i="12" s="1"/>
  <c r="I36" i="12"/>
  <c r="I6" i="12" s="1"/>
  <c r="H36" i="12"/>
  <c r="H6" i="12" s="1"/>
  <c r="G36" i="12"/>
  <c r="G6" i="12" s="1"/>
  <c r="F36" i="12"/>
  <c r="F6" i="12" s="1"/>
  <c r="E36" i="12"/>
  <c r="E6" i="12" s="1"/>
  <c r="D36" i="12"/>
  <c r="D6" i="12" s="1"/>
  <c r="C36" i="12"/>
  <c r="C6" i="12" s="1"/>
  <c r="B36" i="12"/>
  <c r="B6" i="12" s="1"/>
  <c r="I35" i="12"/>
  <c r="I5" i="12" s="1"/>
  <c r="H35" i="12"/>
  <c r="H5" i="12" s="1"/>
  <c r="G35" i="12"/>
  <c r="G5" i="12" s="1"/>
  <c r="F35" i="12"/>
  <c r="F5" i="12" s="1"/>
  <c r="E35" i="12"/>
  <c r="E5" i="12" s="1"/>
  <c r="D35" i="12"/>
  <c r="D5" i="12" s="1"/>
  <c r="C35" i="12"/>
  <c r="C5" i="12" s="1"/>
  <c r="B35" i="12"/>
  <c r="B5" i="12" s="1"/>
  <c r="I34" i="12"/>
  <c r="I4" i="12" s="1"/>
  <c r="H34" i="12"/>
  <c r="H4" i="12" s="1"/>
  <c r="G34" i="12"/>
  <c r="G4" i="12" s="1"/>
  <c r="F34" i="12"/>
  <c r="F4" i="12" s="1"/>
  <c r="E34" i="12"/>
  <c r="E4" i="12" s="1"/>
  <c r="D34" i="12"/>
  <c r="D4" i="12" s="1"/>
  <c r="C34" i="12"/>
  <c r="C4" i="12" s="1"/>
  <c r="B34" i="12"/>
  <c r="B4" i="12" s="1"/>
  <c r="I33" i="12"/>
  <c r="I3" i="12" s="1"/>
  <c r="H33" i="12"/>
  <c r="H3" i="12" s="1"/>
  <c r="G33" i="12"/>
  <c r="G3" i="12" s="1"/>
  <c r="F33" i="12"/>
  <c r="F3" i="12" s="1"/>
  <c r="E33" i="12"/>
  <c r="E3" i="12" s="1"/>
  <c r="D33" i="12"/>
  <c r="D3" i="12" s="1"/>
  <c r="C33" i="12"/>
  <c r="C3" i="12" s="1"/>
  <c r="B33" i="12"/>
  <c r="B3" i="12" s="1"/>
  <c r="I289" i="14"/>
  <c r="H289" i="14"/>
  <c r="G289" i="14"/>
  <c r="F289" i="14"/>
  <c r="E289" i="14"/>
  <c r="D289" i="14"/>
  <c r="C289" i="14"/>
  <c r="B289" i="14"/>
  <c r="I288" i="14"/>
  <c r="H288" i="14"/>
  <c r="G288" i="14"/>
  <c r="F288" i="14"/>
  <c r="E288" i="14"/>
  <c r="D288" i="14"/>
  <c r="C288" i="14"/>
  <c r="B288" i="14"/>
  <c r="I287" i="14"/>
  <c r="H287" i="14"/>
  <c r="G287" i="14"/>
  <c r="F287" i="14"/>
  <c r="E287" i="14"/>
  <c r="D287" i="14"/>
  <c r="C287" i="14"/>
  <c r="B287" i="14"/>
  <c r="I285" i="14"/>
  <c r="H285" i="14"/>
  <c r="G285" i="14"/>
  <c r="F285" i="14"/>
  <c r="E285" i="14"/>
  <c r="D285" i="14"/>
  <c r="C285" i="14"/>
  <c r="B285" i="14"/>
  <c r="I284" i="14"/>
  <c r="H284" i="14"/>
  <c r="G284" i="14"/>
  <c r="F284" i="14"/>
  <c r="E284" i="14"/>
  <c r="D284" i="14"/>
  <c r="C284" i="14"/>
  <c r="B284" i="14"/>
  <c r="I283" i="14"/>
  <c r="H283" i="14"/>
  <c r="G283" i="14"/>
  <c r="F283" i="14"/>
  <c r="E283" i="14"/>
  <c r="D283" i="14"/>
  <c r="C283" i="14"/>
  <c r="B283" i="14"/>
  <c r="I282" i="14"/>
  <c r="H282" i="14"/>
  <c r="G282" i="14"/>
  <c r="F282" i="14"/>
  <c r="E282" i="14"/>
  <c r="D282" i="14"/>
  <c r="C282" i="14"/>
  <c r="B282" i="14"/>
  <c r="I281" i="14"/>
  <c r="H281" i="14"/>
  <c r="G281" i="14"/>
  <c r="F281" i="14"/>
  <c r="E281" i="14"/>
  <c r="D281" i="14"/>
  <c r="C281" i="14"/>
  <c r="B281" i="14"/>
  <c r="I280" i="14"/>
  <c r="H280" i="14"/>
  <c r="G280" i="14"/>
  <c r="F280" i="14"/>
  <c r="E280" i="14"/>
  <c r="D280" i="14"/>
  <c r="C280" i="14"/>
  <c r="B280" i="14"/>
  <c r="I279" i="14"/>
  <c r="H279" i="14"/>
  <c r="G279" i="14"/>
  <c r="F279" i="14"/>
  <c r="E279" i="14"/>
  <c r="D279" i="14"/>
  <c r="C279" i="14"/>
  <c r="B279" i="14"/>
  <c r="I278" i="14"/>
  <c r="H278" i="14"/>
  <c r="G278" i="14"/>
  <c r="F278" i="14"/>
  <c r="F256" i="9" s="1"/>
  <c r="E278" i="14"/>
  <c r="D278" i="14"/>
  <c r="C278" i="14"/>
  <c r="B278" i="14"/>
  <c r="B256" i="9" s="1"/>
  <c r="I277" i="14"/>
  <c r="H277" i="14"/>
  <c r="G277" i="14"/>
  <c r="F277" i="14"/>
  <c r="F255" i="9" s="1"/>
  <c r="E277" i="14"/>
  <c r="D277" i="14"/>
  <c r="C277" i="14"/>
  <c r="B277" i="14"/>
  <c r="B255" i="9" s="1"/>
  <c r="I276" i="14"/>
  <c r="H276" i="14"/>
  <c r="G276" i="14"/>
  <c r="F276" i="14"/>
  <c r="E276" i="14"/>
  <c r="D276" i="14"/>
  <c r="C276" i="14"/>
  <c r="B276" i="14"/>
  <c r="I275" i="14"/>
  <c r="H275" i="14"/>
  <c r="G275" i="14"/>
  <c r="F275" i="14"/>
  <c r="E275" i="14"/>
  <c r="D275" i="14"/>
  <c r="C275" i="14"/>
  <c r="B275" i="14"/>
  <c r="I274" i="14"/>
  <c r="H274" i="14"/>
  <c r="G274" i="14"/>
  <c r="F274" i="14"/>
  <c r="E274" i="14"/>
  <c r="D274" i="14"/>
  <c r="C274" i="14"/>
  <c r="B274" i="14"/>
  <c r="I273" i="14"/>
  <c r="H273" i="14"/>
  <c r="G273" i="14"/>
  <c r="F273" i="14"/>
  <c r="E273" i="14"/>
  <c r="D273" i="14"/>
  <c r="C273" i="14"/>
  <c r="B273" i="14"/>
  <c r="I272" i="14"/>
  <c r="H272" i="14"/>
  <c r="G272" i="14"/>
  <c r="F272" i="14"/>
  <c r="E272" i="14"/>
  <c r="D272" i="14"/>
  <c r="C272" i="14"/>
  <c r="B272" i="14"/>
  <c r="I271" i="14"/>
  <c r="H271" i="14"/>
  <c r="G271" i="14"/>
  <c r="F271" i="14"/>
  <c r="E271" i="14"/>
  <c r="D271" i="14"/>
  <c r="C271" i="14"/>
  <c r="B271" i="14"/>
  <c r="I270" i="14"/>
  <c r="H270" i="14"/>
  <c r="G270" i="14"/>
  <c r="F270" i="14"/>
  <c r="E270" i="14"/>
  <c r="D270" i="14"/>
  <c r="C270" i="14"/>
  <c r="B270" i="14"/>
  <c r="I269" i="14"/>
  <c r="H269" i="14"/>
  <c r="G269" i="14"/>
  <c r="F269" i="14"/>
  <c r="E269" i="14"/>
  <c r="D269" i="14"/>
  <c r="C269" i="14"/>
  <c r="B269" i="14"/>
  <c r="I268" i="14"/>
  <c r="H268" i="14"/>
  <c r="G268" i="14"/>
  <c r="F268" i="14"/>
  <c r="E268" i="14"/>
  <c r="D268" i="14"/>
  <c r="C268" i="14"/>
  <c r="B268" i="14"/>
  <c r="I267" i="14"/>
  <c r="H267" i="14"/>
  <c r="G267" i="14"/>
  <c r="F267" i="14"/>
  <c r="E267" i="14"/>
  <c r="D267" i="14"/>
  <c r="C267" i="14"/>
  <c r="B267" i="14"/>
  <c r="I266" i="14"/>
  <c r="H266" i="14"/>
  <c r="G266" i="14"/>
  <c r="F266" i="14"/>
  <c r="E266" i="14"/>
  <c r="D266" i="14"/>
  <c r="C266" i="14"/>
  <c r="B266" i="14"/>
  <c r="I265" i="14"/>
  <c r="H265" i="14"/>
  <c r="G265" i="14"/>
  <c r="F265" i="14"/>
  <c r="E265" i="14"/>
  <c r="D265" i="14"/>
  <c r="C265" i="14"/>
  <c r="B265" i="14"/>
  <c r="I260" i="14"/>
  <c r="H260" i="14"/>
  <c r="G260" i="14"/>
  <c r="F260" i="14"/>
  <c r="E260" i="14"/>
  <c r="D260" i="14"/>
  <c r="C260" i="14"/>
  <c r="B260" i="14"/>
  <c r="I259" i="14"/>
  <c r="H259" i="14"/>
  <c r="G259" i="14"/>
  <c r="F259" i="14"/>
  <c r="E259" i="14"/>
  <c r="D259" i="14"/>
  <c r="C259" i="14"/>
  <c r="B259" i="14"/>
  <c r="I258" i="14"/>
  <c r="H258" i="14"/>
  <c r="G258" i="14"/>
  <c r="F258" i="14"/>
  <c r="E258" i="14"/>
  <c r="D258" i="14"/>
  <c r="C258" i="14"/>
  <c r="B258" i="14"/>
  <c r="I256" i="14"/>
  <c r="H256" i="14"/>
  <c r="G256" i="14"/>
  <c r="F256" i="14"/>
  <c r="E256" i="14"/>
  <c r="D256" i="14"/>
  <c r="C256" i="14"/>
  <c r="B256" i="14"/>
  <c r="I255" i="14"/>
  <c r="H255" i="14"/>
  <c r="G255" i="14"/>
  <c r="F255" i="14"/>
  <c r="E255" i="14"/>
  <c r="D255" i="14"/>
  <c r="C255" i="14"/>
  <c r="B255" i="14"/>
  <c r="I254" i="14"/>
  <c r="H254" i="14"/>
  <c r="G254" i="14"/>
  <c r="F254" i="14"/>
  <c r="E254" i="14"/>
  <c r="D254" i="14"/>
  <c r="C254" i="14"/>
  <c r="B254" i="14"/>
  <c r="I253" i="14"/>
  <c r="H253" i="14"/>
  <c r="G253" i="14"/>
  <c r="F253" i="14"/>
  <c r="E253" i="14"/>
  <c r="D253" i="14"/>
  <c r="C253" i="14"/>
  <c r="B253" i="14"/>
  <c r="I252" i="14"/>
  <c r="H252" i="14"/>
  <c r="G252" i="14"/>
  <c r="F252" i="14"/>
  <c r="E252" i="14"/>
  <c r="D252" i="14"/>
  <c r="C252" i="14"/>
  <c r="B252" i="14"/>
  <c r="I251" i="14"/>
  <c r="H251" i="14"/>
  <c r="G251" i="14"/>
  <c r="F251" i="14"/>
  <c r="E251" i="14"/>
  <c r="D251" i="14"/>
  <c r="C251" i="14"/>
  <c r="B251" i="14"/>
  <c r="I250" i="14"/>
  <c r="H250" i="14"/>
  <c r="G250" i="14"/>
  <c r="F250" i="14"/>
  <c r="E250" i="14"/>
  <c r="D250" i="14"/>
  <c r="C250" i="14"/>
  <c r="B250" i="14"/>
  <c r="I249" i="14"/>
  <c r="H249" i="14"/>
  <c r="G249" i="14"/>
  <c r="F249" i="14"/>
  <c r="E249" i="14"/>
  <c r="D249" i="14"/>
  <c r="C249" i="14"/>
  <c r="B249" i="14"/>
  <c r="I248" i="14"/>
  <c r="H248" i="14"/>
  <c r="G248" i="14"/>
  <c r="F248" i="14"/>
  <c r="E248" i="14"/>
  <c r="D248" i="14"/>
  <c r="C248" i="14"/>
  <c r="B248" i="14"/>
  <c r="I247" i="14"/>
  <c r="H247" i="14"/>
  <c r="G247" i="14"/>
  <c r="F247" i="14"/>
  <c r="E247" i="14"/>
  <c r="D247" i="14"/>
  <c r="C247" i="14"/>
  <c r="B247" i="14"/>
  <c r="I246" i="14"/>
  <c r="H246" i="14"/>
  <c r="G246" i="14"/>
  <c r="F246" i="14"/>
  <c r="E246" i="14"/>
  <c r="D246" i="14"/>
  <c r="C246" i="14"/>
  <c r="B246" i="14"/>
  <c r="I245" i="14"/>
  <c r="H245" i="14"/>
  <c r="G245" i="14"/>
  <c r="F245" i="14"/>
  <c r="E245" i="14"/>
  <c r="D245" i="14"/>
  <c r="C245" i="14"/>
  <c r="B245" i="14"/>
  <c r="I244" i="14"/>
  <c r="H244" i="14"/>
  <c r="G244" i="14"/>
  <c r="F244" i="14"/>
  <c r="E244" i="14"/>
  <c r="D244" i="14"/>
  <c r="C244" i="14"/>
  <c r="B244" i="14"/>
  <c r="I243" i="14"/>
  <c r="H243" i="14"/>
  <c r="G243" i="14"/>
  <c r="F243" i="14"/>
  <c r="E243" i="14"/>
  <c r="D243" i="14"/>
  <c r="C243" i="14"/>
  <c r="B243" i="14"/>
  <c r="I242" i="14"/>
  <c r="H242" i="14"/>
  <c r="G242" i="14"/>
  <c r="F242" i="14"/>
  <c r="E242" i="14"/>
  <c r="D242" i="14"/>
  <c r="C242" i="14"/>
  <c r="B242" i="14"/>
  <c r="I241" i="14"/>
  <c r="H241" i="14"/>
  <c r="G241" i="14"/>
  <c r="F241" i="14"/>
  <c r="E241" i="14"/>
  <c r="D241" i="14"/>
  <c r="C241" i="14"/>
  <c r="B241" i="14"/>
  <c r="I240" i="14"/>
  <c r="H240" i="14"/>
  <c r="G240" i="14"/>
  <c r="F240" i="14"/>
  <c r="E240" i="14"/>
  <c r="D240" i="14"/>
  <c r="C240" i="14"/>
  <c r="B240" i="14"/>
  <c r="I239" i="14"/>
  <c r="H239" i="14"/>
  <c r="G239" i="14"/>
  <c r="F239" i="14"/>
  <c r="E239" i="14"/>
  <c r="D239" i="14"/>
  <c r="C239" i="14"/>
  <c r="B239" i="14"/>
  <c r="I238" i="14"/>
  <c r="H238" i="14"/>
  <c r="G238" i="14"/>
  <c r="F238" i="14"/>
  <c r="E238" i="14"/>
  <c r="D238" i="14"/>
  <c r="C238" i="14"/>
  <c r="B238" i="14"/>
  <c r="I237" i="14"/>
  <c r="H237" i="14"/>
  <c r="G237" i="14"/>
  <c r="F237" i="14"/>
  <c r="E237" i="14"/>
  <c r="D237" i="14"/>
  <c r="C237" i="14"/>
  <c r="B237" i="14"/>
  <c r="I236" i="14"/>
  <c r="H236" i="14"/>
  <c r="G236" i="14"/>
  <c r="F236" i="14"/>
  <c r="E236" i="14"/>
  <c r="D236" i="14"/>
  <c r="C236" i="14"/>
  <c r="B236" i="14"/>
  <c r="I231" i="14"/>
  <c r="H231" i="14"/>
  <c r="G231" i="14"/>
  <c r="F231" i="14"/>
  <c r="E231" i="14"/>
  <c r="D231" i="14"/>
  <c r="C231" i="14"/>
  <c r="B231" i="14"/>
  <c r="I230" i="14"/>
  <c r="H230" i="14"/>
  <c r="G230" i="14"/>
  <c r="F230" i="14"/>
  <c r="E230" i="14"/>
  <c r="D230" i="14"/>
  <c r="C230" i="14"/>
  <c r="B230" i="14"/>
  <c r="I229" i="14"/>
  <c r="H229" i="14"/>
  <c r="G229" i="14"/>
  <c r="F229" i="14"/>
  <c r="E229" i="14"/>
  <c r="D229" i="14"/>
  <c r="C229" i="14"/>
  <c r="B229" i="14"/>
  <c r="I227" i="14"/>
  <c r="H227" i="14"/>
  <c r="G227" i="14"/>
  <c r="F227" i="14"/>
  <c r="E227" i="14"/>
  <c r="D227" i="14"/>
  <c r="C227" i="14"/>
  <c r="B227" i="14"/>
  <c r="I226" i="14"/>
  <c r="H226" i="14"/>
  <c r="G226" i="14"/>
  <c r="F226" i="14"/>
  <c r="E226" i="14"/>
  <c r="D226" i="14"/>
  <c r="C226" i="14"/>
  <c r="B226" i="14"/>
  <c r="I225" i="14"/>
  <c r="H225" i="14"/>
  <c r="G225" i="14"/>
  <c r="F225" i="14"/>
  <c r="E225" i="14"/>
  <c r="D225" i="14"/>
  <c r="C225" i="14"/>
  <c r="B225" i="14"/>
  <c r="I224" i="14"/>
  <c r="H224" i="14"/>
  <c r="G224" i="14"/>
  <c r="F224" i="14"/>
  <c r="E224" i="14"/>
  <c r="D224" i="14"/>
  <c r="C224" i="14"/>
  <c r="B224" i="14"/>
  <c r="I223" i="14"/>
  <c r="H223" i="14"/>
  <c r="G223" i="14"/>
  <c r="F223" i="14"/>
  <c r="E223" i="14"/>
  <c r="D223" i="14"/>
  <c r="C223" i="14"/>
  <c r="B223" i="14"/>
  <c r="I222" i="14"/>
  <c r="H222" i="14"/>
  <c r="G222" i="14"/>
  <c r="F222" i="14"/>
  <c r="E222" i="14"/>
  <c r="D222" i="14"/>
  <c r="C222" i="14"/>
  <c r="B222" i="14"/>
  <c r="I221" i="14"/>
  <c r="H221" i="14"/>
  <c r="G221" i="14"/>
  <c r="F221" i="14"/>
  <c r="E221" i="14"/>
  <c r="D221" i="14"/>
  <c r="C221" i="14"/>
  <c r="B221" i="14"/>
  <c r="I220" i="14"/>
  <c r="H220" i="14"/>
  <c r="G220" i="14"/>
  <c r="F220" i="14"/>
  <c r="E220" i="14"/>
  <c r="D220" i="14"/>
  <c r="C220" i="14"/>
  <c r="B220" i="14"/>
  <c r="I219" i="14"/>
  <c r="H219" i="14"/>
  <c r="G219" i="14"/>
  <c r="F219" i="14"/>
  <c r="E219" i="14"/>
  <c r="D219" i="14"/>
  <c r="C219" i="14"/>
  <c r="B219" i="14"/>
  <c r="I218" i="14"/>
  <c r="H218" i="14"/>
  <c r="G218" i="14"/>
  <c r="F218" i="14"/>
  <c r="E218" i="14"/>
  <c r="D218" i="14"/>
  <c r="C218" i="14"/>
  <c r="B218" i="14"/>
  <c r="I217" i="14"/>
  <c r="H217" i="14"/>
  <c r="G217" i="14"/>
  <c r="F217" i="14"/>
  <c r="E217" i="14"/>
  <c r="D217" i="14"/>
  <c r="C217" i="14"/>
  <c r="B217" i="14"/>
  <c r="I216" i="14"/>
  <c r="H216" i="14"/>
  <c r="G216" i="14"/>
  <c r="F216" i="14"/>
  <c r="E216" i="14"/>
  <c r="D216" i="14"/>
  <c r="C216" i="14"/>
  <c r="B216" i="14"/>
  <c r="I215" i="14"/>
  <c r="H215" i="14"/>
  <c r="G215" i="14"/>
  <c r="F215" i="14"/>
  <c r="E215" i="14"/>
  <c r="D215" i="14"/>
  <c r="C215" i="14"/>
  <c r="B215" i="14"/>
  <c r="I214" i="14"/>
  <c r="H214" i="14"/>
  <c r="G214" i="14"/>
  <c r="F214" i="14"/>
  <c r="E214" i="14"/>
  <c r="D214" i="14"/>
  <c r="C214" i="14"/>
  <c r="B214" i="14"/>
  <c r="I213" i="14"/>
  <c r="H213" i="14"/>
  <c r="G213" i="14"/>
  <c r="F213" i="14"/>
  <c r="E213" i="14"/>
  <c r="D213" i="14"/>
  <c r="C213" i="14"/>
  <c r="B213" i="14"/>
  <c r="I212" i="14"/>
  <c r="H212" i="14"/>
  <c r="G212" i="14"/>
  <c r="F212" i="14"/>
  <c r="E212" i="14"/>
  <c r="D212" i="14"/>
  <c r="C212" i="14"/>
  <c r="B212" i="14"/>
  <c r="I211" i="14"/>
  <c r="H211" i="14"/>
  <c r="G211" i="14"/>
  <c r="F211" i="14"/>
  <c r="E211" i="14"/>
  <c r="D211" i="14"/>
  <c r="C211" i="14"/>
  <c r="B211" i="14"/>
  <c r="I210" i="14"/>
  <c r="H210" i="14"/>
  <c r="G210" i="14"/>
  <c r="F210" i="14"/>
  <c r="E210" i="14"/>
  <c r="D210" i="14"/>
  <c r="C210" i="14"/>
  <c r="B210" i="14"/>
  <c r="I209" i="14"/>
  <c r="H209" i="14"/>
  <c r="G209" i="14"/>
  <c r="F209" i="14"/>
  <c r="E209" i="14"/>
  <c r="D209" i="14"/>
  <c r="C209" i="14"/>
  <c r="B209" i="14"/>
  <c r="I208" i="14"/>
  <c r="H208" i="14"/>
  <c r="G208" i="14"/>
  <c r="F208" i="14"/>
  <c r="E208" i="14"/>
  <c r="D208" i="14"/>
  <c r="C208" i="14"/>
  <c r="B208" i="14"/>
  <c r="I207" i="14"/>
  <c r="H207" i="14"/>
  <c r="G207" i="14"/>
  <c r="F207" i="14"/>
  <c r="E207" i="14"/>
  <c r="D207" i="14"/>
  <c r="C207" i="14"/>
  <c r="B207" i="14"/>
  <c r="I202" i="14"/>
  <c r="H202" i="14"/>
  <c r="G202" i="14"/>
  <c r="F202" i="14"/>
  <c r="E202" i="14"/>
  <c r="D202" i="14"/>
  <c r="C202" i="14"/>
  <c r="B202" i="14"/>
  <c r="I201" i="14"/>
  <c r="H201" i="14"/>
  <c r="G201" i="14"/>
  <c r="F201" i="14"/>
  <c r="E201" i="14"/>
  <c r="D201" i="14"/>
  <c r="C201" i="14"/>
  <c r="B201" i="14"/>
  <c r="I200" i="14"/>
  <c r="H200" i="14"/>
  <c r="G200" i="14"/>
  <c r="F200" i="14"/>
  <c r="E200" i="14"/>
  <c r="D200" i="14"/>
  <c r="C200" i="14"/>
  <c r="B200" i="14"/>
  <c r="I198" i="14"/>
  <c r="H198" i="14"/>
  <c r="G198" i="14"/>
  <c r="F198" i="14"/>
  <c r="E198" i="14"/>
  <c r="D198" i="14"/>
  <c r="C198" i="14"/>
  <c r="B198" i="14"/>
  <c r="I197" i="14"/>
  <c r="H197" i="14"/>
  <c r="G197" i="14"/>
  <c r="F197" i="14"/>
  <c r="E197" i="14"/>
  <c r="D197" i="14"/>
  <c r="C197" i="14"/>
  <c r="B197" i="14"/>
  <c r="I196" i="14"/>
  <c r="H196" i="14"/>
  <c r="G196" i="14"/>
  <c r="F196" i="14"/>
  <c r="E196" i="14"/>
  <c r="D196" i="14"/>
  <c r="C196" i="14"/>
  <c r="B196" i="14"/>
  <c r="I195" i="14"/>
  <c r="H195" i="14"/>
  <c r="G195" i="14"/>
  <c r="F195" i="14"/>
  <c r="E195" i="14"/>
  <c r="D195" i="14"/>
  <c r="C195" i="14"/>
  <c r="B195" i="14"/>
  <c r="I194" i="14"/>
  <c r="H194" i="14"/>
  <c r="G194" i="14"/>
  <c r="F194" i="14"/>
  <c r="E194" i="14"/>
  <c r="D194" i="14"/>
  <c r="C194" i="14"/>
  <c r="B194" i="14"/>
  <c r="I193" i="14"/>
  <c r="H193" i="14"/>
  <c r="G193" i="14"/>
  <c r="F193" i="14"/>
  <c r="E193" i="14"/>
  <c r="D193" i="14"/>
  <c r="C193" i="14"/>
  <c r="B193" i="14"/>
  <c r="I192" i="14"/>
  <c r="H192" i="14"/>
  <c r="G192" i="14"/>
  <c r="F192" i="14"/>
  <c r="E192" i="14"/>
  <c r="D192" i="14"/>
  <c r="C192" i="14"/>
  <c r="B192" i="14"/>
  <c r="I191" i="14"/>
  <c r="H191" i="14"/>
  <c r="G191" i="14"/>
  <c r="F191" i="14"/>
  <c r="E191" i="14"/>
  <c r="D191" i="14"/>
  <c r="C191" i="14"/>
  <c r="B191" i="14"/>
  <c r="I190" i="14"/>
  <c r="H190" i="14"/>
  <c r="G190" i="14"/>
  <c r="F190" i="14"/>
  <c r="E190" i="14"/>
  <c r="D190" i="14"/>
  <c r="C190" i="14"/>
  <c r="B190" i="14"/>
  <c r="I189" i="14"/>
  <c r="H189" i="14"/>
  <c r="G189" i="14"/>
  <c r="F189" i="14"/>
  <c r="E189" i="14"/>
  <c r="D189" i="14"/>
  <c r="C189" i="14"/>
  <c r="B189" i="14"/>
  <c r="I188" i="14"/>
  <c r="H188" i="14"/>
  <c r="G188" i="14"/>
  <c r="F188" i="14"/>
  <c r="E188" i="14"/>
  <c r="D188" i="14"/>
  <c r="C188" i="14"/>
  <c r="B188" i="14"/>
  <c r="I187" i="14"/>
  <c r="H187" i="14"/>
  <c r="G187" i="14"/>
  <c r="F187" i="14"/>
  <c r="E187" i="14"/>
  <c r="D187" i="14"/>
  <c r="C187" i="14"/>
  <c r="B187" i="14"/>
  <c r="I186" i="14"/>
  <c r="H186" i="14"/>
  <c r="G186" i="14"/>
  <c r="F186" i="14"/>
  <c r="E186" i="14"/>
  <c r="D186" i="14"/>
  <c r="C186" i="14"/>
  <c r="B186" i="14"/>
  <c r="I185" i="14"/>
  <c r="H185" i="14"/>
  <c r="G185" i="14"/>
  <c r="F185" i="14"/>
  <c r="E185" i="14"/>
  <c r="D185" i="14"/>
  <c r="C185" i="14"/>
  <c r="B185" i="14"/>
  <c r="I184" i="14"/>
  <c r="H184" i="14"/>
  <c r="G184" i="14"/>
  <c r="F184" i="14"/>
  <c r="E184" i="14"/>
  <c r="D184" i="14"/>
  <c r="C184" i="14"/>
  <c r="B184" i="14"/>
  <c r="I183" i="14"/>
  <c r="H183" i="14"/>
  <c r="G183" i="14"/>
  <c r="F183" i="14"/>
  <c r="E183" i="14"/>
  <c r="D183" i="14"/>
  <c r="C183" i="14"/>
  <c r="B183" i="14"/>
  <c r="I182" i="14"/>
  <c r="H182" i="14"/>
  <c r="G182" i="14"/>
  <c r="F182" i="14"/>
  <c r="E182" i="14"/>
  <c r="D182" i="14"/>
  <c r="C182" i="14"/>
  <c r="B182" i="14"/>
  <c r="I181" i="14"/>
  <c r="H181" i="14"/>
  <c r="G181" i="14"/>
  <c r="F181" i="14"/>
  <c r="E181" i="14"/>
  <c r="D181" i="14"/>
  <c r="C181" i="14"/>
  <c r="B181" i="14"/>
  <c r="I180" i="14"/>
  <c r="H180" i="14"/>
  <c r="G180" i="14"/>
  <c r="F180" i="14"/>
  <c r="E180" i="14"/>
  <c r="D180" i="14"/>
  <c r="C180" i="14"/>
  <c r="B180" i="14"/>
  <c r="I179" i="14"/>
  <c r="H179" i="14"/>
  <c r="G179" i="14"/>
  <c r="F179" i="14"/>
  <c r="E179" i="14"/>
  <c r="D179" i="14"/>
  <c r="C179" i="14"/>
  <c r="B179" i="14"/>
  <c r="I178" i="14"/>
  <c r="H178" i="14"/>
  <c r="G178" i="14"/>
  <c r="F178" i="14"/>
  <c r="E178" i="14"/>
  <c r="D178" i="14"/>
  <c r="C178" i="14"/>
  <c r="B178" i="14"/>
  <c r="I173" i="14"/>
  <c r="H173" i="14"/>
  <c r="G173" i="14"/>
  <c r="F173" i="14"/>
  <c r="E173" i="14"/>
  <c r="D173" i="14"/>
  <c r="C173" i="14"/>
  <c r="B173" i="14"/>
  <c r="I172" i="14"/>
  <c r="H172" i="14"/>
  <c r="G172" i="14"/>
  <c r="F172" i="14"/>
  <c r="E172" i="14"/>
  <c r="D172" i="14"/>
  <c r="C172" i="14"/>
  <c r="B172" i="14"/>
  <c r="I171" i="14"/>
  <c r="H171" i="14"/>
  <c r="G171" i="14"/>
  <c r="F171" i="14"/>
  <c r="E171" i="14"/>
  <c r="D171" i="14"/>
  <c r="C171" i="14"/>
  <c r="B171" i="14"/>
  <c r="I169" i="14"/>
  <c r="H169" i="14"/>
  <c r="G169" i="14"/>
  <c r="F169" i="14"/>
  <c r="E169" i="14"/>
  <c r="D169" i="14"/>
  <c r="C169" i="14"/>
  <c r="B169" i="14"/>
  <c r="I168" i="14"/>
  <c r="H168" i="14"/>
  <c r="G168" i="14"/>
  <c r="F168" i="14"/>
  <c r="E168" i="14"/>
  <c r="D168" i="14"/>
  <c r="C168" i="14"/>
  <c r="B168" i="14"/>
  <c r="I167" i="14"/>
  <c r="H167" i="14"/>
  <c r="G167" i="14"/>
  <c r="F167" i="14"/>
  <c r="E167" i="14"/>
  <c r="D167" i="14"/>
  <c r="C167" i="14"/>
  <c r="B167" i="14"/>
  <c r="I166" i="14"/>
  <c r="H166" i="14"/>
  <c r="G166" i="14"/>
  <c r="F166" i="14"/>
  <c r="E166" i="14"/>
  <c r="D166" i="14"/>
  <c r="C166" i="14"/>
  <c r="B166" i="14"/>
  <c r="I165" i="14"/>
  <c r="H165" i="14"/>
  <c r="G165" i="14"/>
  <c r="F165" i="14"/>
  <c r="E165" i="14"/>
  <c r="D165" i="14"/>
  <c r="C165" i="14"/>
  <c r="B165" i="14"/>
  <c r="I164" i="14"/>
  <c r="H164" i="14"/>
  <c r="G164" i="14"/>
  <c r="F164" i="14"/>
  <c r="E164" i="14"/>
  <c r="D164" i="14"/>
  <c r="C164" i="14"/>
  <c r="B164" i="14"/>
  <c r="I163" i="14"/>
  <c r="H163" i="14"/>
  <c r="G163" i="14"/>
  <c r="F163" i="14"/>
  <c r="E163" i="14"/>
  <c r="D163" i="14"/>
  <c r="C163" i="14"/>
  <c r="B163" i="14"/>
  <c r="I162" i="14"/>
  <c r="H162" i="14"/>
  <c r="G162" i="14"/>
  <c r="F162" i="14"/>
  <c r="E162" i="14"/>
  <c r="D162" i="14"/>
  <c r="C162" i="14"/>
  <c r="B162" i="14"/>
  <c r="I161" i="14"/>
  <c r="H161" i="14"/>
  <c r="G161" i="14"/>
  <c r="F161" i="14"/>
  <c r="E161" i="14"/>
  <c r="D161" i="14"/>
  <c r="C161" i="14"/>
  <c r="B161" i="14"/>
  <c r="I160" i="14"/>
  <c r="H160" i="14"/>
  <c r="G160" i="14"/>
  <c r="F160" i="14"/>
  <c r="E160" i="14"/>
  <c r="D160" i="14"/>
  <c r="C160" i="14"/>
  <c r="B160" i="14"/>
  <c r="I159" i="14"/>
  <c r="H159" i="14"/>
  <c r="G159" i="14"/>
  <c r="F159" i="14"/>
  <c r="E159" i="14"/>
  <c r="D159" i="14"/>
  <c r="C159" i="14"/>
  <c r="B159" i="14"/>
  <c r="I158" i="14"/>
  <c r="H158" i="14"/>
  <c r="G158" i="14"/>
  <c r="F158" i="14"/>
  <c r="E158" i="14"/>
  <c r="D158" i="14"/>
  <c r="C158" i="14"/>
  <c r="B158" i="14"/>
  <c r="I157" i="14"/>
  <c r="H157" i="14"/>
  <c r="G157" i="14"/>
  <c r="F157" i="14"/>
  <c r="E157" i="14"/>
  <c r="D157" i="14"/>
  <c r="C157" i="14"/>
  <c r="B157" i="14"/>
  <c r="I156" i="14"/>
  <c r="H156" i="14"/>
  <c r="G156" i="14"/>
  <c r="F156" i="14"/>
  <c r="E156" i="14"/>
  <c r="D156" i="14"/>
  <c r="C156" i="14"/>
  <c r="B156" i="14"/>
  <c r="I155" i="14"/>
  <c r="H155" i="14"/>
  <c r="G155" i="14"/>
  <c r="F155" i="14"/>
  <c r="E155" i="14"/>
  <c r="D155" i="14"/>
  <c r="C155" i="14"/>
  <c r="B155" i="14"/>
  <c r="I154" i="14"/>
  <c r="H154" i="14"/>
  <c r="G154" i="14"/>
  <c r="F154" i="14"/>
  <c r="E154" i="14"/>
  <c r="D154" i="14"/>
  <c r="C154" i="14"/>
  <c r="B154" i="14"/>
  <c r="I153" i="14"/>
  <c r="H153" i="14"/>
  <c r="G153" i="14"/>
  <c r="F153" i="14"/>
  <c r="E153" i="14"/>
  <c r="D153" i="14"/>
  <c r="C153" i="14"/>
  <c r="B153" i="14"/>
  <c r="I152" i="14"/>
  <c r="H152" i="14"/>
  <c r="G152" i="14"/>
  <c r="F152" i="14"/>
  <c r="E152" i="14"/>
  <c r="D152" i="14"/>
  <c r="C152" i="14"/>
  <c r="B152" i="14"/>
  <c r="I151" i="14"/>
  <c r="H151" i="14"/>
  <c r="G151" i="14"/>
  <c r="F151" i="14"/>
  <c r="E151" i="14"/>
  <c r="D151" i="14"/>
  <c r="C151" i="14"/>
  <c r="B151" i="14"/>
  <c r="I150" i="14"/>
  <c r="H150" i="14"/>
  <c r="G150" i="14"/>
  <c r="F150" i="14"/>
  <c r="E150" i="14"/>
  <c r="D150" i="14"/>
  <c r="C150" i="14"/>
  <c r="B150" i="14"/>
  <c r="I149" i="14"/>
  <c r="H149" i="14"/>
  <c r="G149" i="14"/>
  <c r="F149" i="14"/>
  <c r="E149" i="14"/>
  <c r="D149" i="14"/>
  <c r="C149" i="14"/>
  <c r="B149" i="14"/>
  <c r="I144" i="14"/>
  <c r="H144" i="14"/>
  <c r="G144" i="14"/>
  <c r="F144" i="14"/>
  <c r="E144" i="14"/>
  <c r="D144" i="14"/>
  <c r="C144" i="14"/>
  <c r="B144" i="14"/>
  <c r="I143" i="14"/>
  <c r="H143" i="14"/>
  <c r="G143" i="14"/>
  <c r="F143" i="14"/>
  <c r="E143" i="14"/>
  <c r="D143" i="14"/>
  <c r="C143" i="14"/>
  <c r="B143" i="14"/>
  <c r="I142" i="14"/>
  <c r="H142" i="14"/>
  <c r="G142" i="14"/>
  <c r="F142" i="14"/>
  <c r="E142" i="14"/>
  <c r="D142" i="14"/>
  <c r="C142" i="14"/>
  <c r="B142" i="14"/>
  <c r="I140" i="14"/>
  <c r="H140" i="14"/>
  <c r="G140" i="14"/>
  <c r="F140" i="14"/>
  <c r="E140" i="14"/>
  <c r="D140" i="14"/>
  <c r="C140" i="14"/>
  <c r="B140" i="14"/>
  <c r="I139" i="14"/>
  <c r="H139" i="14"/>
  <c r="G139" i="14"/>
  <c r="F139" i="14"/>
  <c r="E139" i="14"/>
  <c r="D139" i="14"/>
  <c r="C139" i="14"/>
  <c r="B139" i="14"/>
  <c r="I138" i="14"/>
  <c r="H138" i="14"/>
  <c r="G138" i="14"/>
  <c r="F138" i="14"/>
  <c r="E138" i="14"/>
  <c r="D138" i="14"/>
  <c r="C138" i="14"/>
  <c r="B138" i="14"/>
  <c r="I137" i="14"/>
  <c r="H137" i="14"/>
  <c r="G137" i="14"/>
  <c r="F137" i="14"/>
  <c r="E137" i="14"/>
  <c r="D137" i="14"/>
  <c r="C137" i="14"/>
  <c r="B137" i="14"/>
  <c r="I136" i="14"/>
  <c r="H136" i="14"/>
  <c r="G136" i="14"/>
  <c r="F136" i="14"/>
  <c r="E136" i="14"/>
  <c r="D136" i="14"/>
  <c r="C136" i="14"/>
  <c r="B136" i="14"/>
  <c r="I135" i="14"/>
  <c r="H135" i="14"/>
  <c r="G135" i="14"/>
  <c r="F135" i="14"/>
  <c r="E135" i="14"/>
  <c r="D135" i="14"/>
  <c r="C135" i="14"/>
  <c r="B135" i="14"/>
  <c r="I134" i="14"/>
  <c r="H134" i="14"/>
  <c r="G134" i="14"/>
  <c r="F134" i="14"/>
  <c r="E134" i="14"/>
  <c r="D134" i="14"/>
  <c r="C134" i="14"/>
  <c r="B134" i="14"/>
  <c r="I133" i="14"/>
  <c r="H133" i="14"/>
  <c r="G133" i="14"/>
  <c r="F133" i="14"/>
  <c r="E133" i="14"/>
  <c r="D133" i="14"/>
  <c r="C133" i="14"/>
  <c r="B133" i="14"/>
  <c r="I132" i="14"/>
  <c r="H132" i="14"/>
  <c r="G132" i="14"/>
  <c r="F132" i="14"/>
  <c r="E132" i="14"/>
  <c r="D132" i="14"/>
  <c r="C132" i="14"/>
  <c r="B132" i="14"/>
  <c r="I131" i="14"/>
  <c r="H131" i="14"/>
  <c r="G131" i="14"/>
  <c r="F131" i="14"/>
  <c r="E131" i="14"/>
  <c r="D131" i="14"/>
  <c r="C131" i="14"/>
  <c r="B131" i="14"/>
  <c r="I130" i="14"/>
  <c r="H130" i="14"/>
  <c r="G130" i="14"/>
  <c r="F130" i="14"/>
  <c r="E130" i="14"/>
  <c r="D130" i="14"/>
  <c r="C130" i="14"/>
  <c r="B130" i="14"/>
  <c r="I129" i="14"/>
  <c r="H129" i="14"/>
  <c r="G129" i="14"/>
  <c r="F129" i="14"/>
  <c r="E129" i="14"/>
  <c r="D129" i="14"/>
  <c r="C129" i="14"/>
  <c r="B129" i="14"/>
  <c r="I128" i="14"/>
  <c r="H128" i="14"/>
  <c r="G128" i="14"/>
  <c r="F128" i="14"/>
  <c r="E128" i="14"/>
  <c r="D128" i="14"/>
  <c r="C128" i="14"/>
  <c r="B128" i="14"/>
  <c r="I127" i="14"/>
  <c r="H127" i="14"/>
  <c r="G127" i="14"/>
  <c r="F127" i="14"/>
  <c r="E127" i="14"/>
  <c r="D127" i="14"/>
  <c r="C127" i="14"/>
  <c r="B127" i="14"/>
  <c r="I126" i="14"/>
  <c r="H126" i="14"/>
  <c r="G126" i="14"/>
  <c r="F126" i="14"/>
  <c r="E126" i="14"/>
  <c r="D126" i="14"/>
  <c r="C126" i="14"/>
  <c r="B126" i="14"/>
  <c r="I125" i="14"/>
  <c r="H125" i="14"/>
  <c r="G125" i="14"/>
  <c r="F125" i="14"/>
  <c r="E125" i="14"/>
  <c r="D125" i="14"/>
  <c r="C125" i="14"/>
  <c r="B125" i="14"/>
  <c r="I124" i="14"/>
  <c r="H124" i="14"/>
  <c r="G124" i="14"/>
  <c r="F124" i="14"/>
  <c r="E124" i="14"/>
  <c r="D124" i="14"/>
  <c r="C124" i="14"/>
  <c r="B124" i="14"/>
  <c r="I123" i="14"/>
  <c r="H123" i="14"/>
  <c r="G123" i="14"/>
  <c r="F123" i="14"/>
  <c r="E123" i="14"/>
  <c r="D123" i="14"/>
  <c r="C123" i="14"/>
  <c r="B123" i="14"/>
  <c r="I122" i="14"/>
  <c r="H122" i="14"/>
  <c r="G122" i="14"/>
  <c r="F122" i="14"/>
  <c r="E122" i="14"/>
  <c r="D122" i="14"/>
  <c r="C122" i="14"/>
  <c r="B122" i="14"/>
  <c r="I121" i="14"/>
  <c r="H121" i="14"/>
  <c r="G121" i="14"/>
  <c r="F121" i="14"/>
  <c r="E121" i="14"/>
  <c r="D121" i="14"/>
  <c r="C121" i="14"/>
  <c r="B121" i="14"/>
  <c r="I120" i="14"/>
  <c r="H120" i="14"/>
  <c r="G120" i="14"/>
  <c r="F120" i="14"/>
  <c r="E120" i="14"/>
  <c r="D120" i="14"/>
  <c r="C120" i="14"/>
  <c r="B120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G106" i="14"/>
  <c r="F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F102" i="14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I86" i="14"/>
  <c r="H86" i="14"/>
  <c r="G86" i="14"/>
  <c r="F86" i="14"/>
  <c r="E86" i="14"/>
  <c r="D86" i="14"/>
  <c r="C86" i="14"/>
  <c r="B86" i="14"/>
  <c r="I85" i="14"/>
  <c r="H85" i="14"/>
  <c r="G85" i="14"/>
  <c r="F85" i="14"/>
  <c r="E85" i="14"/>
  <c r="D85" i="14"/>
  <c r="C85" i="14"/>
  <c r="B85" i="14"/>
  <c r="I84" i="14"/>
  <c r="H84" i="14"/>
  <c r="G84" i="14"/>
  <c r="F84" i="14"/>
  <c r="E84" i="14"/>
  <c r="D84" i="14"/>
  <c r="C84" i="14"/>
  <c r="B84" i="14"/>
  <c r="F83" i="14"/>
  <c r="B83" i="14"/>
  <c r="I82" i="14"/>
  <c r="H82" i="14"/>
  <c r="G82" i="14"/>
  <c r="F82" i="14"/>
  <c r="E82" i="14"/>
  <c r="D82" i="14"/>
  <c r="C82" i="14"/>
  <c r="B82" i="14"/>
  <c r="I81" i="14"/>
  <c r="H81" i="14"/>
  <c r="G81" i="14"/>
  <c r="F81" i="14"/>
  <c r="E81" i="14"/>
  <c r="D81" i="14"/>
  <c r="C81" i="14"/>
  <c r="B81" i="14"/>
  <c r="I80" i="14"/>
  <c r="H80" i="14"/>
  <c r="G80" i="14"/>
  <c r="F80" i="14"/>
  <c r="E80" i="14"/>
  <c r="D80" i="14"/>
  <c r="C80" i="14"/>
  <c r="B80" i="14"/>
  <c r="I79" i="14"/>
  <c r="H79" i="14"/>
  <c r="G79" i="14"/>
  <c r="F79" i="14"/>
  <c r="E79" i="14"/>
  <c r="D79" i="14"/>
  <c r="C79" i="14"/>
  <c r="B79" i="14"/>
  <c r="I78" i="14"/>
  <c r="H78" i="14"/>
  <c r="G78" i="14"/>
  <c r="F78" i="14"/>
  <c r="E78" i="14"/>
  <c r="D78" i="14"/>
  <c r="C78" i="14"/>
  <c r="B78" i="14"/>
  <c r="I77" i="14"/>
  <c r="H77" i="14"/>
  <c r="G77" i="14"/>
  <c r="F77" i="14"/>
  <c r="E77" i="14"/>
  <c r="D77" i="14"/>
  <c r="C77" i="14"/>
  <c r="B77" i="14"/>
  <c r="I76" i="14"/>
  <c r="H76" i="14"/>
  <c r="G76" i="14"/>
  <c r="F76" i="14"/>
  <c r="E76" i="14"/>
  <c r="D76" i="14"/>
  <c r="C76" i="14"/>
  <c r="B76" i="14"/>
  <c r="I75" i="14"/>
  <c r="H75" i="14"/>
  <c r="G75" i="14"/>
  <c r="F75" i="14"/>
  <c r="E75" i="14"/>
  <c r="D75" i="14"/>
  <c r="C75" i="14"/>
  <c r="B75" i="14"/>
  <c r="I74" i="14"/>
  <c r="H74" i="14"/>
  <c r="G74" i="14"/>
  <c r="F74" i="14"/>
  <c r="E74" i="14"/>
  <c r="D74" i="14"/>
  <c r="C74" i="14"/>
  <c r="B74" i="14"/>
  <c r="I73" i="14"/>
  <c r="H73" i="14"/>
  <c r="G73" i="14"/>
  <c r="F73" i="14"/>
  <c r="E73" i="14"/>
  <c r="D73" i="14"/>
  <c r="C73" i="14"/>
  <c r="B73" i="14"/>
  <c r="I72" i="14"/>
  <c r="H72" i="14"/>
  <c r="G72" i="14"/>
  <c r="F72" i="14"/>
  <c r="E72" i="14"/>
  <c r="D72" i="14"/>
  <c r="C72" i="14"/>
  <c r="B72" i="14"/>
  <c r="I71" i="14"/>
  <c r="H71" i="14"/>
  <c r="G71" i="14"/>
  <c r="F71" i="14"/>
  <c r="E71" i="14"/>
  <c r="D71" i="14"/>
  <c r="C71" i="14"/>
  <c r="B71" i="14"/>
  <c r="I70" i="14"/>
  <c r="H70" i="14"/>
  <c r="G70" i="14"/>
  <c r="F70" i="14"/>
  <c r="E70" i="14"/>
  <c r="D70" i="14"/>
  <c r="C70" i="14"/>
  <c r="B70" i="14"/>
  <c r="I69" i="14"/>
  <c r="H69" i="14"/>
  <c r="G69" i="14"/>
  <c r="F69" i="14"/>
  <c r="E69" i="14"/>
  <c r="D69" i="14"/>
  <c r="C69" i="14"/>
  <c r="B69" i="14"/>
  <c r="I68" i="14"/>
  <c r="H68" i="14"/>
  <c r="G68" i="14"/>
  <c r="F68" i="14"/>
  <c r="E68" i="14"/>
  <c r="D68" i="14"/>
  <c r="C68" i="14"/>
  <c r="B68" i="14"/>
  <c r="I67" i="14"/>
  <c r="H67" i="14"/>
  <c r="G67" i="14"/>
  <c r="F67" i="14"/>
  <c r="E67" i="14"/>
  <c r="D67" i="14"/>
  <c r="C67" i="14"/>
  <c r="B67" i="14"/>
  <c r="I66" i="14"/>
  <c r="H66" i="14"/>
  <c r="G66" i="14"/>
  <c r="F66" i="14"/>
  <c r="E66" i="14"/>
  <c r="D66" i="14"/>
  <c r="C66" i="14"/>
  <c r="B66" i="14"/>
  <c r="I65" i="14"/>
  <c r="H65" i="14"/>
  <c r="G65" i="14"/>
  <c r="F65" i="14"/>
  <c r="E65" i="14"/>
  <c r="D65" i="14"/>
  <c r="C65" i="14"/>
  <c r="B65" i="14"/>
  <c r="I64" i="14"/>
  <c r="H64" i="14"/>
  <c r="G64" i="14"/>
  <c r="F64" i="14"/>
  <c r="E64" i="14"/>
  <c r="D64" i="14"/>
  <c r="C64" i="14"/>
  <c r="B64" i="14"/>
  <c r="I63" i="14"/>
  <c r="H63" i="14"/>
  <c r="G63" i="14"/>
  <c r="F63" i="14"/>
  <c r="E63" i="14"/>
  <c r="D63" i="14"/>
  <c r="C63" i="14"/>
  <c r="B63" i="14"/>
  <c r="I62" i="14"/>
  <c r="H62" i="14"/>
  <c r="G62" i="14"/>
  <c r="F62" i="14"/>
  <c r="E62" i="14"/>
  <c r="D62" i="14"/>
  <c r="C62" i="14"/>
  <c r="B62" i="14"/>
  <c r="I57" i="14"/>
  <c r="H57" i="14"/>
  <c r="H27" i="14" s="1"/>
  <c r="G57" i="14"/>
  <c r="F57" i="14"/>
  <c r="F27" i="14" s="1"/>
  <c r="E57" i="14"/>
  <c r="D57" i="14"/>
  <c r="D27" i="14" s="1"/>
  <c r="C57" i="14"/>
  <c r="B57" i="14"/>
  <c r="B27" i="14" s="1"/>
  <c r="I56" i="14"/>
  <c r="H56" i="14"/>
  <c r="H26" i="14" s="1"/>
  <c r="G56" i="14"/>
  <c r="F56" i="14"/>
  <c r="F26" i="14" s="1"/>
  <c r="E56" i="14"/>
  <c r="D56" i="14"/>
  <c r="D26" i="14" s="1"/>
  <c r="C56" i="14"/>
  <c r="B56" i="14"/>
  <c r="B26" i="14" s="1"/>
  <c r="I55" i="14"/>
  <c r="H55" i="14"/>
  <c r="H25" i="14" s="1"/>
  <c r="G55" i="14"/>
  <c r="F55" i="14"/>
  <c r="F25" i="14" s="1"/>
  <c r="E55" i="14"/>
  <c r="D55" i="14"/>
  <c r="D25" i="14" s="1"/>
  <c r="C55" i="14"/>
  <c r="B55" i="14"/>
  <c r="B25" i="14" s="1"/>
  <c r="I54" i="14"/>
  <c r="H54" i="14"/>
  <c r="F54" i="14"/>
  <c r="E54" i="14"/>
  <c r="D54" i="14"/>
  <c r="B54" i="14"/>
  <c r="I53" i="14"/>
  <c r="H53" i="14"/>
  <c r="H23" i="14" s="1"/>
  <c r="G53" i="14"/>
  <c r="F53" i="14"/>
  <c r="F23" i="14" s="1"/>
  <c r="E53" i="14"/>
  <c r="D53" i="14"/>
  <c r="D23" i="14" s="1"/>
  <c r="C53" i="14"/>
  <c r="B53" i="14"/>
  <c r="B23" i="14" s="1"/>
  <c r="I52" i="14"/>
  <c r="H52" i="14"/>
  <c r="H22" i="14" s="1"/>
  <c r="G52" i="14"/>
  <c r="F52" i="14"/>
  <c r="F22" i="14" s="1"/>
  <c r="E52" i="14"/>
  <c r="D52" i="14"/>
  <c r="D22" i="14" s="1"/>
  <c r="C52" i="14"/>
  <c r="B52" i="14"/>
  <c r="B22" i="14" s="1"/>
  <c r="I51" i="14"/>
  <c r="H51" i="14"/>
  <c r="H21" i="14" s="1"/>
  <c r="G51" i="14"/>
  <c r="F51" i="14"/>
  <c r="F21" i="14" s="1"/>
  <c r="E51" i="14"/>
  <c r="D51" i="14"/>
  <c r="D21" i="14" s="1"/>
  <c r="C51" i="14"/>
  <c r="B51" i="14"/>
  <c r="B21" i="14" s="1"/>
  <c r="I50" i="14"/>
  <c r="H50" i="14"/>
  <c r="H20" i="14" s="1"/>
  <c r="G50" i="14"/>
  <c r="F50" i="14"/>
  <c r="F20" i="14" s="1"/>
  <c r="E50" i="14"/>
  <c r="D50" i="14"/>
  <c r="D20" i="14" s="1"/>
  <c r="C50" i="14"/>
  <c r="B50" i="14"/>
  <c r="B20" i="14" s="1"/>
  <c r="I49" i="14"/>
  <c r="H49" i="14"/>
  <c r="H19" i="14" s="1"/>
  <c r="G49" i="14"/>
  <c r="F49" i="14"/>
  <c r="F19" i="14" s="1"/>
  <c r="E49" i="14"/>
  <c r="D49" i="14"/>
  <c r="D19" i="14" s="1"/>
  <c r="C49" i="14"/>
  <c r="B49" i="14"/>
  <c r="B19" i="14" s="1"/>
  <c r="I48" i="14"/>
  <c r="H48" i="14"/>
  <c r="H18" i="14" s="1"/>
  <c r="G48" i="14"/>
  <c r="F48" i="14"/>
  <c r="F18" i="14" s="1"/>
  <c r="E48" i="14"/>
  <c r="D48" i="14"/>
  <c r="D18" i="14" s="1"/>
  <c r="C48" i="14"/>
  <c r="B48" i="14"/>
  <c r="B18" i="14" s="1"/>
  <c r="I47" i="14"/>
  <c r="H47" i="14"/>
  <c r="H17" i="14" s="1"/>
  <c r="G47" i="14"/>
  <c r="F47" i="14"/>
  <c r="F17" i="14" s="1"/>
  <c r="E47" i="14"/>
  <c r="D47" i="14"/>
  <c r="D17" i="14" s="1"/>
  <c r="C47" i="14"/>
  <c r="B47" i="14"/>
  <c r="B17" i="14" s="1"/>
  <c r="I46" i="14"/>
  <c r="H46" i="14"/>
  <c r="H16" i="14" s="1"/>
  <c r="G46" i="14"/>
  <c r="F46" i="14"/>
  <c r="F16" i="14" s="1"/>
  <c r="E46" i="14"/>
  <c r="D46" i="14"/>
  <c r="D16" i="14" s="1"/>
  <c r="C46" i="14"/>
  <c r="B46" i="14"/>
  <c r="B16" i="14" s="1"/>
  <c r="I45" i="14"/>
  <c r="H45" i="14"/>
  <c r="H15" i="14" s="1"/>
  <c r="G45" i="14"/>
  <c r="F45" i="14"/>
  <c r="F15" i="14" s="1"/>
  <c r="E45" i="14"/>
  <c r="D45" i="14"/>
  <c r="D15" i="14" s="1"/>
  <c r="C45" i="14"/>
  <c r="B45" i="14"/>
  <c r="B15" i="14" s="1"/>
  <c r="I44" i="14"/>
  <c r="H44" i="14"/>
  <c r="H14" i="14" s="1"/>
  <c r="G44" i="14"/>
  <c r="F44" i="14"/>
  <c r="F14" i="14" s="1"/>
  <c r="E44" i="14"/>
  <c r="D44" i="14"/>
  <c r="D14" i="14" s="1"/>
  <c r="C44" i="14"/>
  <c r="B44" i="14"/>
  <c r="B14" i="14" s="1"/>
  <c r="I43" i="14"/>
  <c r="H43" i="14"/>
  <c r="H13" i="14" s="1"/>
  <c r="G43" i="14"/>
  <c r="F43" i="14"/>
  <c r="F13" i="14" s="1"/>
  <c r="E43" i="14"/>
  <c r="D43" i="14"/>
  <c r="D13" i="14" s="1"/>
  <c r="C43" i="14"/>
  <c r="B43" i="14"/>
  <c r="B13" i="14" s="1"/>
  <c r="I42" i="14"/>
  <c r="H42" i="14"/>
  <c r="H12" i="14" s="1"/>
  <c r="G42" i="14"/>
  <c r="F42" i="14"/>
  <c r="F12" i="14" s="1"/>
  <c r="E42" i="14"/>
  <c r="D42" i="14"/>
  <c r="D12" i="14" s="1"/>
  <c r="C42" i="14"/>
  <c r="B42" i="14"/>
  <c r="B12" i="14" s="1"/>
  <c r="I41" i="14"/>
  <c r="H41" i="14"/>
  <c r="H11" i="14" s="1"/>
  <c r="G41" i="14"/>
  <c r="F41" i="14"/>
  <c r="F11" i="14" s="1"/>
  <c r="E41" i="14"/>
  <c r="D41" i="14"/>
  <c r="D11" i="14" s="1"/>
  <c r="C41" i="14"/>
  <c r="B41" i="14"/>
  <c r="B11" i="14" s="1"/>
  <c r="I40" i="14"/>
  <c r="H40" i="14"/>
  <c r="H10" i="14" s="1"/>
  <c r="G40" i="14"/>
  <c r="F40" i="14"/>
  <c r="F10" i="14" s="1"/>
  <c r="E40" i="14"/>
  <c r="D40" i="14"/>
  <c r="D10" i="14" s="1"/>
  <c r="C40" i="14"/>
  <c r="B40" i="14"/>
  <c r="B10" i="14" s="1"/>
  <c r="I39" i="14"/>
  <c r="H39" i="14"/>
  <c r="H9" i="14" s="1"/>
  <c r="G39" i="14"/>
  <c r="F39" i="14"/>
  <c r="F9" i="14" s="1"/>
  <c r="E39" i="14"/>
  <c r="D39" i="14"/>
  <c r="D9" i="14" s="1"/>
  <c r="C39" i="14"/>
  <c r="B39" i="14"/>
  <c r="B9" i="14" s="1"/>
  <c r="I38" i="14"/>
  <c r="H38" i="14"/>
  <c r="H8" i="14" s="1"/>
  <c r="G38" i="14"/>
  <c r="F38" i="14"/>
  <c r="F8" i="14" s="1"/>
  <c r="E38" i="14"/>
  <c r="D38" i="14"/>
  <c r="D8" i="14" s="1"/>
  <c r="C38" i="14"/>
  <c r="B38" i="14"/>
  <c r="B8" i="14" s="1"/>
  <c r="I37" i="14"/>
  <c r="H37" i="14"/>
  <c r="H7" i="14" s="1"/>
  <c r="G37" i="14"/>
  <c r="F37" i="14"/>
  <c r="F7" i="14" s="1"/>
  <c r="E37" i="14"/>
  <c r="D37" i="14"/>
  <c r="D7" i="14" s="1"/>
  <c r="C37" i="14"/>
  <c r="B37" i="14"/>
  <c r="B7" i="14" s="1"/>
  <c r="I36" i="14"/>
  <c r="H36" i="14"/>
  <c r="H6" i="14" s="1"/>
  <c r="G36" i="14"/>
  <c r="F36" i="14"/>
  <c r="F6" i="14" s="1"/>
  <c r="E36" i="14"/>
  <c r="D36" i="14"/>
  <c r="D6" i="14" s="1"/>
  <c r="C36" i="14"/>
  <c r="B36" i="14"/>
  <c r="B6" i="14" s="1"/>
  <c r="I35" i="14"/>
  <c r="H35" i="14"/>
  <c r="H5" i="14" s="1"/>
  <c r="G35" i="14"/>
  <c r="F35" i="14"/>
  <c r="F5" i="14" s="1"/>
  <c r="E35" i="14"/>
  <c r="D35" i="14"/>
  <c r="D5" i="14" s="1"/>
  <c r="C35" i="14"/>
  <c r="B35" i="14"/>
  <c r="B5" i="14" s="1"/>
  <c r="I34" i="14"/>
  <c r="H34" i="14"/>
  <c r="H4" i="14" s="1"/>
  <c r="G34" i="14"/>
  <c r="F34" i="14"/>
  <c r="F4" i="14" s="1"/>
  <c r="E34" i="14"/>
  <c r="D34" i="14"/>
  <c r="D4" i="14" s="1"/>
  <c r="C34" i="14"/>
  <c r="B34" i="14"/>
  <c r="B4" i="14" s="1"/>
  <c r="I33" i="14"/>
  <c r="H33" i="14"/>
  <c r="H3" i="14" s="1"/>
  <c r="G33" i="14"/>
  <c r="F33" i="14"/>
  <c r="F3" i="14" s="1"/>
  <c r="E33" i="14"/>
  <c r="D33" i="14"/>
  <c r="D3" i="14" s="1"/>
  <c r="C33" i="14"/>
  <c r="B33" i="14"/>
  <c r="B3" i="14" s="1"/>
  <c r="B236" i="22"/>
  <c r="B178" i="22"/>
  <c r="B149" i="22"/>
  <c r="B33" i="22"/>
  <c r="I97" i="4"/>
  <c r="H97" i="4"/>
  <c r="G97" i="4"/>
  <c r="F97" i="4"/>
  <c r="E97" i="4"/>
  <c r="D97" i="4"/>
  <c r="C97" i="4"/>
  <c r="B97" i="4"/>
  <c r="I96" i="4"/>
  <c r="H96" i="4"/>
  <c r="G96" i="4"/>
  <c r="F96" i="4"/>
  <c r="E96" i="4"/>
  <c r="D96" i="4"/>
  <c r="C96" i="4"/>
  <c r="B96" i="4"/>
  <c r="I95" i="4"/>
  <c r="H95" i="4"/>
  <c r="G95" i="4"/>
  <c r="F95" i="4"/>
  <c r="E95" i="4"/>
  <c r="D95" i="4"/>
  <c r="C95" i="4"/>
  <c r="B95" i="4"/>
  <c r="I94" i="4"/>
  <c r="H94" i="4"/>
  <c r="G94" i="4"/>
  <c r="F94" i="4"/>
  <c r="E94" i="4"/>
  <c r="D94" i="4"/>
  <c r="C94" i="4"/>
  <c r="B94" i="4"/>
  <c r="I93" i="4"/>
  <c r="H93" i="4"/>
  <c r="G93" i="4"/>
  <c r="F93" i="4"/>
  <c r="E93" i="4"/>
  <c r="D93" i="4"/>
  <c r="C93" i="4"/>
  <c r="B93" i="4"/>
  <c r="I92" i="4"/>
  <c r="H92" i="4"/>
  <c r="G92" i="4"/>
  <c r="F92" i="4"/>
  <c r="E92" i="4"/>
  <c r="D92" i="4"/>
  <c r="C92" i="4"/>
  <c r="B92" i="4"/>
  <c r="I91" i="4"/>
  <c r="H91" i="4"/>
  <c r="G91" i="4"/>
  <c r="F91" i="4"/>
  <c r="E91" i="4"/>
  <c r="D91" i="4"/>
  <c r="C91" i="4"/>
  <c r="B91" i="4"/>
  <c r="I90" i="4"/>
  <c r="H90" i="4"/>
  <c r="G90" i="4"/>
  <c r="F90" i="4"/>
  <c r="E90" i="4"/>
  <c r="D90" i="4"/>
  <c r="C90" i="4"/>
  <c r="B90" i="4"/>
  <c r="I89" i="4"/>
  <c r="H89" i="4"/>
  <c r="G89" i="4"/>
  <c r="F89" i="4"/>
  <c r="E89" i="4"/>
  <c r="D89" i="4"/>
  <c r="C89" i="4"/>
  <c r="B89" i="4"/>
  <c r="I88" i="4"/>
  <c r="H88" i="4"/>
  <c r="G88" i="4"/>
  <c r="F88" i="4"/>
  <c r="E88" i="4"/>
  <c r="D88" i="4"/>
  <c r="C88" i="4"/>
  <c r="B88" i="4"/>
  <c r="I87" i="4"/>
  <c r="H87" i="4"/>
  <c r="G87" i="4"/>
  <c r="F87" i="4"/>
  <c r="E87" i="4"/>
  <c r="D87" i="4"/>
  <c r="C87" i="4"/>
  <c r="B87" i="4"/>
  <c r="I84" i="4"/>
  <c r="H84" i="4"/>
  <c r="G84" i="4"/>
  <c r="F84" i="4"/>
  <c r="E84" i="4"/>
  <c r="D84" i="4"/>
  <c r="C84" i="4"/>
  <c r="B84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I81" i="4"/>
  <c r="H81" i="4"/>
  <c r="G81" i="4"/>
  <c r="F81" i="4"/>
  <c r="E81" i="4"/>
  <c r="D81" i="4"/>
  <c r="C81" i="4"/>
  <c r="B81" i="4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8" i="4"/>
  <c r="H78" i="4"/>
  <c r="G78" i="4"/>
  <c r="F78" i="4"/>
  <c r="E78" i="4"/>
  <c r="D78" i="4"/>
  <c r="C78" i="4"/>
  <c r="B78" i="4"/>
  <c r="I77" i="4"/>
  <c r="H77" i="4"/>
  <c r="G77" i="4"/>
  <c r="F77" i="4"/>
  <c r="E77" i="4"/>
  <c r="D77" i="4"/>
  <c r="C77" i="4"/>
  <c r="B77" i="4"/>
  <c r="I76" i="4"/>
  <c r="H76" i="4"/>
  <c r="G76" i="4"/>
  <c r="F76" i="4"/>
  <c r="E76" i="4"/>
  <c r="D76" i="4"/>
  <c r="C76" i="4"/>
  <c r="B76" i="4"/>
  <c r="I75" i="4"/>
  <c r="H75" i="4"/>
  <c r="G75" i="4"/>
  <c r="F75" i="4"/>
  <c r="E75" i="4"/>
  <c r="D75" i="4"/>
  <c r="C75" i="4"/>
  <c r="B75" i="4"/>
  <c r="I74" i="4"/>
  <c r="H74" i="4"/>
  <c r="G74" i="4"/>
  <c r="F74" i="4"/>
  <c r="E74" i="4"/>
  <c r="D74" i="4"/>
  <c r="C74" i="4"/>
  <c r="B74" i="4"/>
  <c r="I70" i="4"/>
  <c r="H70" i="4"/>
  <c r="G70" i="4"/>
  <c r="F70" i="4"/>
  <c r="E70" i="4"/>
  <c r="D70" i="4"/>
  <c r="C70" i="4"/>
  <c r="I69" i="4"/>
  <c r="H69" i="4"/>
  <c r="G69" i="4"/>
  <c r="F69" i="4"/>
  <c r="E69" i="4"/>
  <c r="D69" i="4"/>
  <c r="C69" i="4"/>
  <c r="I68" i="4"/>
  <c r="H68" i="4"/>
  <c r="G68" i="4"/>
  <c r="F68" i="4"/>
  <c r="E68" i="4"/>
  <c r="D68" i="4"/>
  <c r="C68" i="4"/>
  <c r="I67" i="4"/>
  <c r="H67" i="4"/>
  <c r="G67" i="4"/>
  <c r="F67" i="4"/>
  <c r="E67" i="4"/>
  <c r="D67" i="4"/>
  <c r="C67" i="4"/>
  <c r="I66" i="4"/>
  <c r="H66" i="4"/>
  <c r="G66" i="4"/>
  <c r="F66" i="4"/>
  <c r="E66" i="4"/>
  <c r="D66" i="4"/>
  <c r="C66" i="4"/>
  <c r="I65" i="4"/>
  <c r="H65" i="4"/>
  <c r="G65" i="4"/>
  <c r="F65" i="4"/>
  <c r="E65" i="4"/>
  <c r="D65" i="4"/>
  <c r="C65" i="4"/>
  <c r="I64" i="4"/>
  <c r="H64" i="4"/>
  <c r="G64" i="4"/>
  <c r="F64" i="4"/>
  <c r="E64" i="4"/>
  <c r="D64" i="4"/>
  <c r="C64" i="4"/>
  <c r="I63" i="4"/>
  <c r="H63" i="4"/>
  <c r="G63" i="4"/>
  <c r="F63" i="4"/>
  <c r="E63" i="4"/>
  <c r="D63" i="4"/>
  <c r="C63" i="4"/>
  <c r="I62" i="4"/>
  <c r="H62" i="4"/>
  <c r="G62" i="4"/>
  <c r="F62" i="4"/>
  <c r="E62" i="4"/>
  <c r="D62" i="4"/>
  <c r="C62" i="4"/>
  <c r="I61" i="4"/>
  <c r="H61" i="4"/>
  <c r="G61" i="4"/>
  <c r="F61" i="4"/>
  <c r="E61" i="4"/>
  <c r="D61" i="4"/>
  <c r="C61" i="4"/>
  <c r="I60" i="4"/>
  <c r="H60" i="4"/>
  <c r="G60" i="4"/>
  <c r="F60" i="4"/>
  <c r="E60" i="4"/>
  <c r="D60" i="4"/>
  <c r="C60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J110" i="3"/>
  <c r="I110" i="3"/>
  <c r="H110" i="3"/>
  <c r="G110" i="3"/>
  <c r="F110" i="3"/>
  <c r="E110" i="3"/>
  <c r="D110" i="3"/>
  <c r="C110" i="3"/>
  <c r="J104" i="3"/>
  <c r="I104" i="3"/>
  <c r="H104" i="3"/>
  <c r="G104" i="3"/>
  <c r="F104" i="3"/>
  <c r="E104" i="3"/>
  <c r="D104" i="3"/>
  <c r="C104" i="3"/>
  <c r="J98" i="3"/>
  <c r="I98" i="3"/>
  <c r="H98" i="3"/>
  <c r="G98" i="3"/>
  <c r="F98" i="3"/>
  <c r="E98" i="3"/>
  <c r="D98" i="3"/>
  <c r="J97" i="3"/>
  <c r="I97" i="3"/>
  <c r="H97" i="3"/>
  <c r="G97" i="3"/>
  <c r="F97" i="3"/>
  <c r="E97" i="3"/>
  <c r="D97" i="3"/>
  <c r="J96" i="3"/>
  <c r="I96" i="3"/>
  <c r="H96" i="3"/>
  <c r="G96" i="3"/>
  <c r="F96" i="3"/>
  <c r="E96" i="3"/>
  <c r="D96" i="3"/>
  <c r="J93" i="3"/>
  <c r="I93" i="3"/>
  <c r="H93" i="3"/>
  <c r="G93" i="3"/>
  <c r="F93" i="3"/>
  <c r="E93" i="3"/>
  <c r="D93" i="3"/>
  <c r="C93" i="3"/>
  <c r="J87" i="3"/>
  <c r="I87" i="3"/>
  <c r="H87" i="3"/>
  <c r="G87" i="3"/>
  <c r="F87" i="3"/>
  <c r="E87" i="3"/>
  <c r="D87" i="3"/>
  <c r="C87" i="3"/>
  <c r="J81" i="3"/>
  <c r="I81" i="3"/>
  <c r="H81" i="3"/>
  <c r="G81" i="3"/>
  <c r="F81" i="3"/>
  <c r="E81" i="3"/>
  <c r="D81" i="3"/>
  <c r="C81" i="3"/>
  <c r="J75" i="3"/>
  <c r="I75" i="3"/>
  <c r="H75" i="3"/>
  <c r="G75" i="3"/>
  <c r="F75" i="3"/>
  <c r="E75" i="3"/>
  <c r="D75" i="3"/>
  <c r="C75" i="3"/>
  <c r="J74" i="3"/>
  <c r="I74" i="3"/>
  <c r="H74" i="3"/>
  <c r="G74" i="3"/>
  <c r="F74" i="3"/>
  <c r="E74" i="3"/>
  <c r="D74" i="3"/>
  <c r="C74" i="3"/>
  <c r="J73" i="3"/>
  <c r="I73" i="3"/>
  <c r="H73" i="3"/>
  <c r="G73" i="3"/>
  <c r="F73" i="3"/>
  <c r="E73" i="3"/>
  <c r="D73" i="3"/>
  <c r="C73" i="3"/>
  <c r="J70" i="3"/>
  <c r="I70" i="3"/>
  <c r="H70" i="3"/>
  <c r="G70" i="3"/>
  <c r="F70" i="3"/>
  <c r="E70" i="3"/>
  <c r="D70" i="3"/>
  <c r="J69" i="3"/>
  <c r="I69" i="3"/>
  <c r="H69" i="3"/>
  <c r="G69" i="3"/>
  <c r="F69" i="3"/>
  <c r="E69" i="3"/>
  <c r="D69" i="3"/>
  <c r="J68" i="3"/>
  <c r="I68" i="3"/>
  <c r="H68" i="3"/>
  <c r="G68" i="3"/>
  <c r="F68" i="3"/>
  <c r="E68" i="3"/>
  <c r="D68" i="3"/>
  <c r="J67" i="3"/>
  <c r="I67" i="3"/>
  <c r="H67" i="3"/>
  <c r="G67" i="3"/>
  <c r="F67" i="3"/>
  <c r="E67" i="3"/>
  <c r="D67" i="3"/>
  <c r="C67" i="3"/>
  <c r="R55" i="3"/>
  <c r="Q55" i="3"/>
  <c r="P55" i="3"/>
  <c r="O55" i="3"/>
  <c r="N55" i="3"/>
  <c r="M55" i="3"/>
  <c r="L55" i="3"/>
  <c r="R54" i="3"/>
  <c r="Q54" i="3"/>
  <c r="P54" i="3"/>
  <c r="O54" i="3"/>
  <c r="N54" i="3"/>
  <c r="M54" i="3"/>
  <c r="L54" i="3"/>
  <c r="R53" i="3"/>
  <c r="Q53" i="3"/>
  <c r="P53" i="3"/>
  <c r="O53" i="3"/>
  <c r="N53" i="3"/>
  <c r="M53" i="3"/>
  <c r="L53" i="3"/>
  <c r="I53" i="3"/>
  <c r="H53" i="3"/>
  <c r="G53" i="3"/>
  <c r="F53" i="3"/>
  <c r="E53" i="3"/>
  <c r="D53" i="3"/>
  <c r="C53" i="3"/>
  <c r="B53" i="3"/>
  <c r="R52" i="3"/>
  <c r="Q52" i="3"/>
  <c r="P52" i="3"/>
  <c r="O52" i="3"/>
  <c r="N52" i="3"/>
  <c r="M52" i="3"/>
  <c r="L52" i="3"/>
  <c r="R51" i="3"/>
  <c r="Q51" i="3"/>
  <c r="P51" i="3"/>
  <c r="O51" i="3"/>
  <c r="N51" i="3"/>
  <c r="M51" i="3"/>
  <c r="L51" i="3"/>
  <c r="R50" i="3"/>
  <c r="Q50" i="3"/>
  <c r="P50" i="3"/>
  <c r="O50" i="3"/>
  <c r="N50" i="3"/>
  <c r="M50" i="3"/>
  <c r="L50" i="3"/>
  <c r="R49" i="3"/>
  <c r="Q49" i="3"/>
  <c r="P49" i="3"/>
  <c r="O49" i="3"/>
  <c r="N49" i="3"/>
  <c r="M49" i="3"/>
  <c r="L49" i="3"/>
  <c r="R48" i="3"/>
  <c r="Q48" i="3"/>
  <c r="P48" i="3"/>
  <c r="O48" i="3"/>
  <c r="N48" i="3"/>
  <c r="M48" i="3"/>
  <c r="L48" i="3"/>
  <c r="R47" i="3"/>
  <c r="Q47" i="3"/>
  <c r="P47" i="3"/>
  <c r="O47" i="3"/>
  <c r="N47" i="3"/>
  <c r="M47" i="3"/>
  <c r="L47" i="3"/>
  <c r="R46" i="3"/>
  <c r="Q46" i="3"/>
  <c r="P46" i="3"/>
  <c r="O46" i="3"/>
  <c r="N46" i="3"/>
  <c r="M46" i="3"/>
  <c r="L46" i="3"/>
  <c r="R45" i="3"/>
  <c r="Q45" i="3"/>
  <c r="P45" i="3"/>
  <c r="O45" i="3"/>
  <c r="N45" i="3"/>
  <c r="M45" i="3"/>
  <c r="L45" i="3"/>
  <c r="R44" i="3"/>
  <c r="Q44" i="3"/>
  <c r="P44" i="3"/>
  <c r="O44" i="3"/>
  <c r="N44" i="3"/>
  <c r="M44" i="3"/>
  <c r="L44" i="3"/>
  <c r="R43" i="3"/>
  <c r="Q43" i="3"/>
  <c r="P43" i="3"/>
  <c r="O43" i="3"/>
  <c r="N43" i="3"/>
  <c r="M43" i="3"/>
  <c r="L43" i="3"/>
  <c r="R42" i="3"/>
  <c r="Q42" i="3"/>
  <c r="P42" i="3"/>
  <c r="O42" i="3"/>
  <c r="N42" i="3"/>
  <c r="M42" i="3"/>
  <c r="L42" i="3"/>
  <c r="R41" i="3"/>
  <c r="Q41" i="3"/>
  <c r="P41" i="3"/>
  <c r="O41" i="3"/>
  <c r="N41" i="3"/>
  <c r="M41" i="3"/>
  <c r="L41" i="3"/>
  <c r="R40" i="3"/>
  <c r="Q40" i="3"/>
  <c r="P40" i="3"/>
  <c r="O40" i="3"/>
  <c r="N40" i="3"/>
  <c r="M40" i="3"/>
  <c r="L40" i="3"/>
  <c r="R39" i="3"/>
  <c r="Q39" i="3"/>
  <c r="P39" i="3"/>
  <c r="O39" i="3"/>
  <c r="N39" i="3"/>
  <c r="M39" i="3"/>
  <c r="L39" i="3"/>
  <c r="R38" i="3"/>
  <c r="Q38" i="3"/>
  <c r="P38" i="3"/>
  <c r="O38" i="3"/>
  <c r="N38" i="3"/>
  <c r="M38" i="3"/>
  <c r="L38" i="3"/>
  <c r="R37" i="3"/>
  <c r="Q37" i="3"/>
  <c r="P37" i="3"/>
  <c r="O37" i="3"/>
  <c r="N37" i="3"/>
  <c r="M37" i="3"/>
  <c r="L37" i="3"/>
  <c r="R36" i="3"/>
  <c r="Q36" i="3"/>
  <c r="P36" i="3"/>
  <c r="O36" i="3"/>
  <c r="N36" i="3"/>
  <c r="M36" i="3"/>
  <c r="L36" i="3"/>
  <c r="R35" i="3"/>
  <c r="Q35" i="3"/>
  <c r="P35" i="3"/>
  <c r="O35" i="3"/>
  <c r="N35" i="3"/>
  <c r="M35" i="3"/>
  <c r="L35" i="3"/>
  <c r="R34" i="3"/>
  <c r="Q34" i="3"/>
  <c r="P34" i="3"/>
  <c r="O34" i="3"/>
  <c r="N34" i="3"/>
  <c r="M34" i="3"/>
  <c r="L34" i="3"/>
  <c r="I34" i="3"/>
  <c r="H34" i="3"/>
  <c r="G34" i="3"/>
  <c r="F34" i="3"/>
  <c r="E34" i="3"/>
  <c r="D34" i="3"/>
  <c r="C34" i="3"/>
  <c r="B34" i="3"/>
  <c r="R33" i="3"/>
  <c r="Q33" i="3"/>
  <c r="P33" i="3"/>
  <c r="O33" i="3"/>
  <c r="N33" i="3"/>
  <c r="M33" i="3"/>
  <c r="L33" i="3"/>
  <c r="R32" i="3"/>
  <c r="Q32" i="3"/>
  <c r="P32" i="3"/>
  <c r="O32" i="3"/>
  <c r="N32" i="3"/>
  <c r="M32" i="3"/>
  <c r="L32" i="3"/>
  <c r="R31" i="3"/>
  <c r="Q31" i="3"/>
  <c r="P31" i="3"/>
  <c r="O31" i="3"/>
  <c r="N31" i="3"/>
  <c r="M31" i="3"/>
  <c r="L31" i="3"/>
  <c r="R27" i="3"/>
  <c r="Q27" i="3"/>
  <c r="P27" i="3"/>
  <c r="O27" i="3"/>
  <c r="N27" i="3"/>
  <c r="M27" i="3"/>
  <c r="L27" i="3"/>
  <c r="R26" i="3"/>
  <c r="Q26" i="3"/>
  <c r="P26" i="3"/>
  <c r="O26" i="3"/>
  <c r="N26" i="3"/>
  <c r="M26" i="3"/>
  <c r="L26" i="3"/>
  <c r="R25" i="3"/>
  <c r="Q25" i="3"/>
  <c r="P25" i="3"/>
  <c r="O25" i="3"/>
  <c r="N25" i="3"/>
  <c r="M25" i="3"/>
  <c r="L25" i="3"/>
  <c r="I25" i="3"/>
  <c r="H25" i="3"/>
  <c r="G25" i="3"/>
  <c r="F25" i="3"/>
  <c r="E25" i="3"/>
  <c r="D25" i="3"/>
  <c r="C25" i="3"/>
  <c r="B25" i="3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Q22" i="3"/>
  <c r="P22" i="3"/>
  <c r="O22" i="3"/>
  <c r="N22" i="3"/>
  <c r="M22" i="3"/>
  <c r="L22" i="3"/>
  <c r="R21" i="3"/>
  <c r="Q21" i="3"/>
  <c r="P21" i="3"/>
  <c r="O21" i="3"/>
  <c r="N21" i="3"/>
  <c r="M21" i="3"/>
  <c r="L21" i="3"/>
  <c r="R20" i="3"/>
  <c r="Q20" i="3"/>
  <c r="P20" i="3"/>
  <c r="O20" i="3"/>
  <c r="N20" i="3"/>
  <c r="M20" i="3"/>
  <c r="L20" i="3"/>
  <c r="R19" i="3"/>
  <c r="Q19" i="3"/>
  <c r="P19" i="3"/>
  <c r="O19" i="3"/>
  <c r="N19" i="3"/>
  <c r="M19" i="3"/>
  <c r="L19" i="3"/>
  <c r="R18" i="3"/>
  <c r="Q18" i="3"/>
  <c r="P18" i="3"/>
  <c r="O18" i="3"/>
  <c r="N18" i="3"/>
  <c r="M18" i="3"/>
  <c r="L18" i="3"/>
  <c r="R17" i="3"/>
  <c r="Q17" i="3"/>
  <c r="P17" i="3"/>
  <c r="O17" i="3"/>
  <c r="N17" i="3"/>
  <c r="M17" i="3"/>
  <c r="L17" i="3"/>
  <c r="R16" i="3"/>
  <c r="Q16" i="3"/>
  <c r="P16" i="3"/>
  <c r="O16" i="3"/>
  <c r="N16" i="3"/>
  <c r="M16" i="3"/>
  <c r="L16" i="3"/>
  <c r="R15" i="3"/>
  <c r="Q15" i="3"/>
  <c r="P15" i="3"/>
  <c r="O15" i="3"/>
  <c r="N15" i="3"/>
  <c r="M15" i="3"/>
  <c r="L15" i="3"/>
  <c r="R14" i="3"/>
  <c r="Q14" i="3"/>
  <c r="P14" i="3"/>
  <c r="O14" i="3"/>
  <c r="N14" i="3"/>
  <c r="M14" i="3"/>
  <c r="L14" i="3"/>
  <c r="R13" i="3"/>
  <c r="Q13" i="3"/>
  <c r="P13" i="3"/>
  <c r="O13" i="3"/>
  <c r="N13" i="3"/>
  <c r="M13" i="3"/>
  <c r="L13" i="3"/>
  <c r="R12" i="3"/>
  <c r="Q12" i="3"/>
  <c r="P12" i="3"/>
  <c r="O12" i="3"/>
  <c r="N12" i="3"/>
  <c r="M12" i="3"/>
  <c r="L12" i="3"/>
  <c r="R11" i="3"/>
  <c r="Q11" i="3"/>
  <c r="P11" i="3"/>
  <c r="O11" i="3"/>
  <c r="N11" i="3"/>
  <c r="M11" i="3"/>
  <c r="L11" i="3"/>
  <c r="R10" i="3"/>
  <c r="Q10" i="3"/>
  <c r="P10" i="3"/>
  <c r="O10" i="3"/>
  <c r="N10" i="3"/>
  <c r="M10" i="3"/>
  <c r="L10" i="3"/>
  <c r="R9" i="3"/>
  <c r="Q9" i="3"/>
  <c r="P9" i="3"/>
  <c r="O9" i="3"/>
  <c r="N9" i="3"/>
  <c r="M9" i="3"/>
  <c r="L9" i="3"/>
  <c r="R8" i="3"/>
  <c r="Q8" i="3"/>
  <c r="P8" i="3"/>
  <c r="O8" i="3"/>
  <c r="N8" i="3"/>
  <c r="M8" i="3"/>
  <c r="L8" i="3"/>
  <c r="R7" i="3"/>
  <c r="Q7" i="3"/>
  <c r="P7" i="3"/>
  <c r="O7" i="3"/>
  <c r="N7" i="3"/>
  <c r="M7" i="3"/>
  <c r="L7" i="3"/>
  <c r="R6" i="3"/>
  <c r="Q6" i="3"/>
  <c r="P6" i="3"/>
  <c r="O6" i="3"/>
  <c r="N6" i="3"/>
  <c r="M6" i="3"/>
  <c r="L6" i="3"/>
  <c r="I6" i="3"/>
  <c r="H6" i="3"/>
  <c r="G6" i="3"/>
  <c r="F6" i="3"/>
  <c r="E6" i="3"/>
  <c r="D6" i="3"/>
  <c r="C6" i="3"/>
  <c r="B6" i="3"/>
  <c r="R5" i="3"/>
  <c r="Q5" i="3"/>
  <c r="P5" i="3"/>
  <c r="O5" i="3"/>
  <c r="N5" i="3"/>
  <c r="M5" i="3"/>
  <c r="L5" i="3"/>
  <c r="R4" i="3"/>
  <c r="Q4" i="3"/>
  <c r="P4" i="3"/>
  <c r="O4" i="3"/>
  <c r="N4" i="3"/>
  <c r="M4" i="3"/>
  <c r="L4" i="3"/>
  <c r="R3" i="3"/>
  <c r="Q3" i="3"/>
  <c r="P3" i="3"/>
  <c r="O3" i="3"/>
  <c r="N3" i="3"/>
  <c r="M3" i="3"/>
  <c r="L3" i="3"/>
  <c r="B81" i="1"/>
  <c r="O79" i="1"/>
  <c r="O78" i="1"/>
  <c r="B78" i="1" s="1"/>
  <c r="O77" i="1"/>
  <c r="B76" i="1" s="1"/>
  <c r="G76" i="1" s="1"/>
  <c r="O76" i="1"/>
  <c r="B79" i="1" s="1"/>
  <c r="O75" i="1"/>
  <c r="B66" i="1" s="1"/>
  <c r="O74" i="1"/>
  <c r="B58" i="1" s="1"/>
  <c r="B74" i="1"/>
  <c r="O73" i="1"/>
  <c r="B69" i="1"/>
  <c r="N67" i="1"/>
  <c r="N69" i="1" s="1"/>
  <c r="N66" i="1"/>
  <c r="N65" i="1"/>
  <c r="B65" i="1"/>
  <c r="N64" i="1"/>
  <c r="B64" i="1"/>
  <c r="N63" i="1"/>
  <c r="B63" i="1"/>
  <c r="N62" i="1"/>
  <c r="B60" i="1"/>
  <c r="B59" i="1"/>
  <c r="J54" i="1"/>
  <c r="J55" i="1" s="1"/>
  <c r="B50" i="1" s="1"/>
  <c r="B36" i="1"/>
  <c r="E35" i="1"/>
  <c r="B33" i="1" s="1"/>
  <c r="H34" i="1"/>
  <c r="E34" i="1"/>
  <c r="E24" i="1"/>
  <c r="D24" i="1"/>
  <c r="C24" i="1"/>
  <c r="J58" i="11" l="1"/>
  <c r="J7" i="11"/>
  <c r="G58" i="11"/>
  <c r="P7" i="9" s="1"/>
  <c r="G7" i="11"/>
  <c r="H58" i="11"/>
  <c r="H28" i="11" s="1"/>
  <c r="H7" i="11"/>
  <c r="D13" i="11"/>
  <c r="D15" i="11"/>
  <c r="D16" i="11"/>
  <c r="D17" i="11"/>
  <c r="D18" i="11"/>
  <c r="H21" i="11"/>
  <c r="F58" i="11"/>
  <c r="F28" i="11" s="1"/>
  <c r="F7" i="11"/>
  <c r="F29" i="11" s="1"/>
  <c r="C58" i="11"/>
  <c r="L7" i="9" s="1"/>
  <c r="C7" i="11"/>
  <c r="D58" i="11"/>
  <c r="D28" i="11" s="1"/>
  <c r="D7" i="11"/>
  <c r="D12" i="11"/>
  <c r="H12" i="11"/>
  <c r="H13" i="11"/>
  <c r="H15" i="11"/>
  <c r="H16" i="11"/>
  <c r="H17" i="11"/>
  <c r="H18" i="11"/>
  <c r="D21" i="11"/>
  <c r="E58" i="11"/>
  <c r="E28" i="11" s="1"/>
  <c r="E7" i="11"/>
  <c r="E29" i="11" s="1"/>
  <c r="I58" i="11"/>
  <c r="I28" i="11" s="1"/>
  <c r="I7" i="11"/>
  <c r="E12" i="11"/>
  <c r="I12" i="11"/>
  <c r="E13" i="11"/>
  <c r="I13" i="11"/>
  <c r="E15" i="11"/>
  <c r="I15" i="11"/>
  <c r="E16" i="11"/>
  <c r="I16" i="11"/>
  <c r="E17" i="11"/>
  <c r="I17" i="11"/>
  <c r="E18" i="11"/>
  <c r="I18" i="11"/>
  <c r="E21" i="11"/>
  <c r="I21" i="11"/>
  <c r="G6" i="13"/>
  <c r="E3" i="14"/>
  <c r="I3" i="14"/>
  <c r="E4" i="14"/>
  <c r="I4" i="14"/>
  <c r="E5" i="14"/>
  <c r="I5" i="14"/>
  <c r="E6" i="14"/>
  <c r="I6" i="14"/>
  <c r="E7" i="14"/>
  <c r="I7" i="14"/>
  <c r="E8" i="14"/>
  <c r="I8" i="14"/>
  <c r="E9" i="14"/>
  <c r="I9" i="14"/>
  <c r="E10" i="14"/>
  <c r="I10" i="14"/>
  <c r="E11" i="14"/>
  <c r="I11" i="14"/>
  <c r="E12" i="14"/>
  <c r="I12" i="14"/>
  <c r="E13" i="14"/>
  <c r="I13" i="14"/>
  <c r="E14" i="14"/>
  <c r="I14" i="14"/>
  <c r="E15" i="14"/>
  <c r="I15" i="14"/>
  <c r="E16" i="14"/>
  <c r="I16" i="14"/>
  <c r="E17" i="14"/>
  <c r="I17" i="14"/>
  <c r="E18" i="14"/>
  <c r="I18" i="14"/>
  <c r="E19" i="14"/>
  <c r="I19" i="14"/>
  <c r="E20" i="14"/>
  <c r="I20" i="14"/>
  <c r="E21" i="14"/>
  <c r="I21" i="14"/>
  <c r="E22" i="14"/>
  <c r="I22" i="14"/>
  <c r="E23" i="14"/>
  <c r="I23" i="14"/>
  <c r="C25" i="14"/>
  <c r="G25" i="14"/>
  <c r="C26" i="14"/>
  <c r="G26" i="14"/>
  <c r="C27" i="14"/>
  <c r="G27" i="14"/>
  <c r="G3" i="14"/>
  <c r="G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20" i="14"/>
  <c r="B3" i="22"/>
  <c r="C3" i="14"/>
  <c r="C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C19" i="14"/>
  <c r="G19" i="14"/>
  <c r="G20" i="14"/>
  <c r="C21" i="14"/>
  <c r="G21" i="14"/>
  <c r="C22" i="14"/>
  <c r="G22" i="14"/>
  <c r="C23" i="14"/>
  <c r="G23" i="14"/>
  <c r="E25" i="14"/>
  <c r="I25" i="14"/>
  <c r="E26" i="14"/>
  <c r="I26" i="14"/>
  <c r="E27" i="14"/>
  <c r="I27" i="14"/>
  <c r="E255" i="9"/>
  <c r="I255" i="9"/>
  <c r="E256" i="9"/>
  <c r="I256" i="9"/>
  <c r="C105" i="9"/>
  <c r="C106" i="9"/>
  <c r="C135" i="9"/>
  <c r="C136" i="9"/>
  <c r="C165" i="9"/>
  <c r="C166" i="9"/>
  <c r="C195" i="9"/>
  <c r="C196" i="9"/>
  <c r="H15" i="9"/>
  <c r="G105" i="9"/>
  <c r="G106" i="9"/>
  <c r="G135" i="9"/>
  <c r="G136" i="9"/>
  <c r="G165" i="9"/>
  <c r="G166" i="9"/>
  <c r="G195" i="9"/>
  <c r="G196" i="9"/>
  <c r="D15" i="9"/>
  <c r="D16" i="9"/>
  <c r="H16" i="9"/>
  <c r="D75" i="9"/>
  <c r="H75" i="9"/>
  <c r="D76" i="9"/>
  <c r="H76" i="9"/>
  <c r="J232" i="11"/>
  <c r="S187" i="9" s="1"/>
  <c r="D105" i="9"/>
  <c r="H105" i="9"/>
  <c r="D106" i="9"/>
  <c r="H106" i="9"/>
  <c r="D135" i="9"/>
  <c r="H135" i="9"/>
  <c r="D136" i="9"/>
  <c r="H136" i="9"/>
  <c r="D165" i="9"/>
  <c r="H165" i="9"/>
  <c r="D166" i="9"/>
  <c r="H166" i="9"/>
  <c r="D195" i="9"/>
  <c r="H195" i="9"/>
  <c r="D196" i="9"/>
  <c r="H196" i="9"/>
  <c r="E15" i="9"/>
  <c r="I15" i="9"/>
  <c r="E16" i="9"/>
  <c r="I16" i="9"/>
  <c r="E75" i="9"/>
  <c r="I75" i="9"/>
  <c r="E76" i="9"/>
  <c r="I76" i="9"/>
  <c r="C145" i="11"/>
  <c r="L97" i="9" s="1"/>
  <c r="G145" i="11"/>
  <c r="P97" i="9" s="1"/>
  <c r="E105" i="9"/>
  <c r="I105" i="9"/>
  <c r="E106" i="9"/>
  <c r="I106" i="9"/>
  <c r="E135" i="9"/>
  <c r="I135" i="9"/>
  <c r="E136" i="9"/>
  <c r="I136" i="9"/>
  <c r="E165" i="9"/>
  <c r="I165" i="9"/>
  <c r="E166" i="9"/>
  <c r="I166" i="9"/>
  <c r="E195" i="9"/>
  <c r="I195" i="9"/>
  <c r="E196" i="9"/>
  <c r="I196" i="9"/>
  <c r="E225" i="9"/>
  <c r="I225" i="9"/>
  <c r="E226" i="9"/>
  <c r="I226" i="9"/>
  <c r="B15" i="9"/>
  <c r="F15" i="9"/>
  <c r="B16" i="9"/>
  <c r="F16" i="9"/>
  <c r="B75" i="9"/>
  <c r="F75" i="9"/>
  <c r="B76" i="9"/>
  <c r="F76" i="9"/>
  <c r="F85" i="24"/>
  <c r="P37" i="9"/>
  <c r="F86" i="24"/>
  <c r="L67" i="9"/>
  <c r="B87" i="24"/>
  <c r="S97" i="9"/>
  <c r="I88" i="24"/>
  <c r="S127" i="9"/>
  <c r="I89" i="24"/>
  <c r="M247" i="9"/>
  <c r="C93" i="24"/>
  <c r="D85" i="24"/>
  <c r="R7" i="9"/>
  <c r="H85" i="24"/>
  <c r="N37" i="9"/>
  <c r="D86" i="24"/>
  <c r="R37" i="9"/>
  <c r="H86" i="24"/>
  <c r="N67" i="9"/>
  <c r="D87" i="24"/>
  <c r="R67" i="9"/>
  <c r="H87" i="24"/>
  <c r="M97" i="9"/>
  <c r="C88" i="24"/>
  <c r="Q97" i="9"/>
  <c r="G88" i="24"/>
  <c r="M127" i="9"/>
  <c r="C89" i="24"/>
  <c r="Q127" i="9"/>
  <c r="G89" i="24"/>
  <c r="M157" i="9"/>
  <c r="C90" i="24"/>
  <c r="Q157" i="9"/>
  <c r="G90" i="24"/>
  <c r="M187" i="9"/>
  <c r="C91" i="24"/>
  <c r="Q187" i="9"/>
  <c r="G91" i="24"/>
  <c r="O247" i="9"/>
  <c r="E93" i="24"/>
  <c r="S247" i="9"/>
  <c r="I93" i="24"/>
  <c r="B85" i="24"/>
  <c r="L37" i="9"/>
  <c r="B86" i="24"/>
  <c r="P67" i="9"/>
  <c r="F87" i="24"/>
  <c r="O97" i="9"/>
  <c r="E88" i="24"/>
  <c r="O127" i="9"/>
  <c r="E89" i="24"/>
  <c r="O157" i="9"/>
  <c r="E90" i="24"/>
  <c r="S157" i="9"/>
  <c r="I90" i="24"/>
  <c r="O187" i="9"/>
  <c r="E91" i="24"/>
  <c r="I91" i="24"/>
  <c r="Q247" i="9"/>
  <c r="G93" i="24"/>
  <c r="M7" i="9"/>
  <c r="C85" i="24"/>
  <c r="Q7" i="9"/>
  <c r="G85" i="24"/>
  <c r="M37" i="9"/>
  <c r="C86" i="24"/>
  <c r="Q37" i="9"/>
  <c r="G86" i="24"/>
  <c r="M67" i="9"/>
  <c r="C87" i="24"/>
  <c r="Q67" i="9"/>
  <c r="G87" i="24"/>
  <c r="L127" i="9"/>
  <c r="B89" i="24"/>
  <c r="P127" i="9"/>
  <c r="F89" i="24"/>
  <c r="L157" i="9"/>
  <c r="B90" i="24"/>
  <c r="P157" i="9"/>
  <c r="F90" i="24"/>
  <c r="L187" i="9"/>
  <c r="B91" i="24"/>
  <c r="P187" i="9"/>
  <c r="F91" i="24"/>
  <c r="N247" i="9"/>
  <c r="D93" i="24"/>
  <c r="R247" i="9"/>
  <c r="H93" i="24"/>
  <c r="O7" i="9"/>
  <c r="E85" i="24"/>
  <c r="S7" i="9"/>
  <c r="I85" i="24"/>
  <c r="O37" i="9"/>
  <c r="E86" i="24"/>
  <c r="S37" i="9"/>
  <c r="I86" i="24"/>
  <c r="O67" i="9"/>
  <c r="E87" i="24"/>
  <c r="S67" i="9"/>
  <c r="I87" i="24"/>
  <c r="N97" i="9"/>
  <c r="D88" i="24"/>
  <c r="R97" i="9"/>
  <c r="H88" i="24"/>
  <c r="N127" i="9"/>
  <c r="D89" i="24"/>
  <c r="R127" i="9"/>
  <c r="H89" i="24"/>
  <c r="N157" i="9"/>
  <c r="D90" i="24"/>
  <c r="R157" i="9"/>
  <c r="H90" i="24"/>
  <c r="N187" i="9"/>
  <c r="D91" i="24"/>
  <c r="R187" i="9"/>
  <c r="H91" i="24"/>
  <c r="L247" i="9"/>
  <c r="B93" i="24"/>
  <c r="P247" i="9"/>
  <c r="F93" i="24"/>
  <c r="G261" i="11"/>
  <c r="P217" i="9" s="1"/>
  <c r="B105" i="9"/>
  <c r="F105" i="9"/>
  <c r="B106" i="9"/>
  <c r="F106" i="9"/>
  <c r="B135" i="9"/>
  <c r="F135" i="9"/>
  <c r="B136" i="9"/>
  <c r="F136" i="9"/>
  <c r="B165" i="9"/>
  <c r="F165" i="9"/>
  <c r="B166" i="9"/>
  <c r="F166" i="9"/>
  <c r="B195" i="9"/>
  <c r="F195" i="9"/>
  <c r="B196" i="9"/>
  <c r="F196" i="9"/>
  <c r="B225" i="9"/>
  <c r="B226" i="9"/>
  <c r="C15" i="9"/>
  <c r="G15" i="9"/>
  <c r="C16" i="9"/>
  <c r="G16" i="9"/>
  <c r="C75" i="9"/>
  <c r="G75" i="9"/>
  <c r="C76" i="9"/>
  <c r="G76" i="9"/>
  <c r="C255" i="9"/>
  <c r="G255" i="9"/>
  <c r="C256" i="9"/>
  <c r="G256" i="9"/>
  <c r="E8" i="16"/>
  <c r="O8" i="9" s="1"/>
  <c r="I8" i="16"/>
  <c r="S8" i="9" s="1"/>
  <c r="D13" i="16"/>
  <c r="N38" i="9" s="1"/>
  <c r="H13" i="16"/>
  <c r="R38" i="9" s="1"/>
  <c r="D18" i="16"/>
  <c r="N68" i="9" s="1"/>
  <c r="H18" i="16"/>
  <c r="R68" i="9" s="1"/>
  <c r="D23" i="16"/>
  <c r="N98" i="9" s="1"/>
  <c r="H23" i="16"/>
  <c r="R98" i="9" s="1"/>
  <c r="D28" i="16"/>
  <c r="N128" i="9" s="1"/>
  <c r="H28" i="16"/>
  <c r="R128" i="9" s="1"/>
  <c r="D33" i="16"/>
  <c r="N158" i="9" s="1"/>
  <c r="H33" i="16"/>
  <c r="R158" i="9" s="1"/>
  <c r="D38" i="16"/>
  <c r="N188" i="9" s="1"/>
  <c r="H38" i="16"/>
  <c r="R188" i="9" s="1"/>
  <c r="D43" i="16"/>
  <c r="N218" i="9" s="1"/>
  <c r="H43" i="16"/>
  <c r="R218" i="9" s="1"/>
  <c r="D48" i="16"/>
  <c r="N248" i="9" s="1"/>
  <c r="H48" i="16"/>
  <c r="R248" i="9" s="1"/>
  <c r="E13" i="16"/>
  <c r="O38" i="9" s="1"/>
  <c r="I13" i="16"/>
  <c r="S38" i="9" s="1"/>
  <c r="E18" i="16"/>
  <c r="O68" i="9" s="1"/>
  <c r="I18" i="16"/>
  <c r="S68" i="9" s="1"/>
  <c r="E23" i="16"/>
  <c r="O98" i="9" s="1"/>
  <c r="I23" i="16"/>
  <c r="S98" i="9" s="1"/>
  <c r="E28" i="16"/>
  <c r="O128" i="9" s="1"/>
  <c r="I28" i="16"/>
  <c r="S128" i="9" s="1"/>
  <c r="E33" i="16"/>
  <c r="O158" i="9" s="1"/>
  <c r="I33" i="16"/>
  <c r="S158" i="9" s="1"/>
  <c r="E38" i="16"/>
  <c r="O188" i="9" s="1"/>
  <c r="I38" i="16"/>
  <c r="S188" i="9" s="1"/>
  <c r="E43" i="16"/>
  <c r="O218" i="9" s="1"/>
  <c r="I43" i="16"/>
  <c r="S218" i="9" s="1"/>
  <c r="E48" i="16"/>
  <c r="O248" i="9" s="1"/>
  <c r="B111" i="24"/>
  <c r="B113" i="24"/>
  <c r="B115" i="24"/>
  <c r="B117" i="24"/>
  <c r="C111" i="24"/>
  <c r="C113" i="24"/>
  <c r="C115" i="24"/>
  <c r="C117" i="24"/>
  <c r="B268" i="9"/>
  <c r="B112" i="24"/>
  <c r="B114" i="24"/>
  <c r="B116" i="24"/>
  <c r="B119" i="24"/>
  <c r="C268" i="9"/>
  <c r="C112" i="24"/>
  <c r="C114" i="24"/>
  <c r="C116" i="24"/>
  <c r="C119" i="24"/>
  <c r="D28" i="9"/>
  <c r="F268" i="9"/>
  <c r="F111" i="24"/>
  <c r="F112" i="24"/>
  <c r="F113" i="24"/>
  <c r="F114" i="24"/>
  <c r="F115" i="24"/>
  <c r="F116" i="24"/>
  <c r="F117" i="24"/>
  <c r="F119" i="24"/>
  <c r="H28" i="9"/>
  <c r="G268" i="9"/>
  <c r="G111" i="24"/>
  <c r="G112" i="24"/>
  <c r="G113" i="24"/>
  <c r="G114" i="24"/>
  <c r="G115" i="24"/>
  <c r="G116" i="24"/>
  <c r="G117" i="24"/>
  <c r="G119" i="24"/>
  <c r="H88" i="9"/>
  <c r="H148" i="9"/>
  <c r="H208" i="9"/>
  <c r="I88" i="9"/>
  <c r="E208" i="9"/>
  <c r="B28" i="9"/>
  <c r="F28" i="9"/>
  <c r="B58" i="9"/>
  <c r="F58" i="9"/>
  <c r="B88" i="9"/>
  <c r="F88" i="9"/>
  <c r="B118" i="9"/>
  <c r="F118" i="9"/>
  <c r="B148" i="9"/>
  <c r="F148" i="9"/>
  <c r="B178" i="9"/>
  <c r="F178" i="9"/>
  <c r="B208" i="9"/>
  <c r="F208" i="9"/>
  <c r="C238" i="9"/>
  <c r="D268" i="9"/>
  <c r="H268" i="9"/>
  <c r="D111" i="24"/>
  <c r="H111" i="24"/>
  <c r="D112" i="24"/>
  <c r="D113" i="24"/>
  <c r="H113" i="24"/>
  <c r="D114" i="24"/>
  <c r="D115" i="24"/>
  <c r="H115" i="24"/>
  <c r="D116" i="24"/>
  <c r="D117" i="24"/>
  <c r="H117" i="24"/>
  <c r="D119" i="24"/>
  <c r="H119" i="24"/>
  <c r="D88" i="9"/>
  <c r="D148" i="9"/>
  <c r="D178" i="9"/>
  <c r="D208" i="9"/>
  <c r="E28" i="9"/>
  <c r="I28" i="9"/>
  <c r="E58" i="9"/>
  <c r="I58" i="9"/>
  <c r="E88" i="9"/>
  <c r="E148" i="9"/>
  <c r="I148" i="9"/>
  <c r="I208" i="9"/>
  <c r="C28" i="9"/>
  <c r="G28" i="9"/>
  <c r="C58" i="9"/>
  <c r="G58" i="9"/>
  <c r="C88" i="9"/>
  <c r="G88" i="9"/>
  <c r="C118" i="9"/>
  <c r="G118" i="9"/>
  <c r="C148" i="9"/>
  <c r="G148" i="9"/>
  <c r="C178" i="9"/>
  <c r="G178" i="9"/>
  <c r="C208" i="9"/>
  <c r="G208" i="9"/>
  <c r="G238" i="9"/>
  <c r="E268" i="9"/>
  <c r="I268" i="9"/>
  <c r="E111" i="24"/>
  <c r="I111" i="24"/>
  <c r="E112" i="24"/>
  <c r="E113" i="24"/>
  <c r="I113" i="24"/>
  <c r="E114" i="24"/>
  <c r="E115" i="24"/>
  <c r="I115" i="24"/>
  <c r="E116" i="24"/>
  <c r="E117" i="24"/>
  <c r="I117" i="24"/>
  <c r="E119" i="24"/>
  <c r="I119" i="24"/>
  <c r="D45" i="9"/>
  <c r="H45" i="9"/>
  <c r="D46" i="9"/>
  <c r="H46" i="9"/>
  <c r="E45" i="9"/>
  <c r="I45" i="9"/>
  <c r="E46" i="9"/>
  <c r="I46" i="9"/>
  <c r="B46" i="9"/>
  <c r="B45" i="9"/>
  <c r="F45" i="9"/>
  <c r="F46" i="9"/>
  <c r="C45" i="9"/>
  <c r="G45" i="9"/>
  <c r="C46" i="9"/>
  <c r="G46" i="9"/>
  <c r="F225" i="9"/>
  <c r="F226" i="9"/>
  <c r="M217" i="9"/>
  <c r="C92" i="24"/>
  <c r="Q217" i="9"/>
  <c r="G92" i="24"/>
  <c r="G94" i="24" s="1"/>
  <c r="H92" i="24"/>
  <c r="E92" i="24"/>
  <c r="I92" i="24"/>
  <c r="C118" i="24"/>
  <c r="G118" i="24"/>
  <c r="F118" i="24"/>
  <c r="C225" i="9"/>
  <c r="G225" i="9"/>
  <c r="C226" i="9"/>
  <c r="G226" i="9"/>
  <c r="E238" i="9"/>
  <c r="D92" i="24"/>
  <c r="F238" i="9"/>
  <c r="L217" i="9"/>
  <c r="B92" i="24"/>
  <c r="B238" i="9"/>
  <c r="B118" i="24"/>
  <c r="E58" i="14"/>
  <c r="B38" i="1"/>
  <c r="D22" i="1" s="1"/>
  <c r="B39" i="1"/>
  <c r="E22" i="1" s="1"/>
  <c r="C49" i="1"/>
  <c r="C47" i="1"/>
  <c r="C48" i="1"/>
  <c r="I285" i="19"/>
  <c r="I263" i="9" s="1"/>
  <c r="E285" i="19"/>
  <c r="E263" i="9" s="1"/>
  <c r="I256" i="19"/>
  <c r="I233" i="9" s="1"/>
  <c r="E256" i="19"/>
  <c r="F285" i="19"/>
  <c r="F263" i="9" s="1"/>
  <c r="H256" i="19"/>
  <c r="H233" i="9" s="1"/>
  <c r="C256" i="19"/>
  <c r="C233" i="9" s="1"/>
  <c r="F227" i="19"/>
  <c r="B227" i="19"/>
  <c r="B203" i="9" s="1"/>
  <c r="D285" i="19"/>
  <c r="D263" i="9" s="1"/>
  <c r="G256" i="19"/>
  <c r="G233" i="9" s="1"/>
  <c r="B256" i="19"/>
  <c r="H285" i="19"/>
  <c r="H263" i="9" s="1"/>
  <c r="C285" i="19"/>
  <c r="C263" i="9" s="1"/>
  <c r="G227" i="19"/>
  <c r="G203" i="9" s="1"/>
  <c r="H198" i="19"/>
  <c r="D198" i="19"/>
  <c r="D173" i="9" s="1"/>
  <c r="F256" i="19"/>
  <c r="F233" i="9" s="1"/>
  <c r="E227" i="19"/>
  <c r="G198" i="19"/>
  <c r="G173" i="9" s="1"/>
  <c r="C198" i="19"/>
  <c r="C173" i="9" s="1"/>
  <c r="G285" i="19"/>
  <c r="G263" i="9" s="1"/>
  <c r="D256" i="19"/>
  <c r="I227" i="19"/>
  <c r="I203" i="9" s="1"/>
  <c r="D227" i="19"/>
  <c r="D203" i="9" s="1"/>
  <c r="F198" i="19"/>
  <c r="F173" i="9" s="1"/>
  <c r="B198" i="19"/>
  <c r="C227" i="19"/>
  <c r="E198" i="19"/>
  <c r="E173" i="9" s="1"/>
  <c r="G169" i="19"/>
  <c r="G143" i="9" s="1"/>
  <c r="C169" i="19"/>
  <c r="G140" i="19"/>
  <c r="C140" i="19"/>
  <c r="C113" i="9" s="1"/>
  <c r="G111" i="19"/>
  <c r="G83" i="9" s="1"/>
  <c r="C111" i="19"/>
  <c r="B285" i="19"/>
  <c r="I169" i="19"/>
  <c r="I143" i="9" s="1"/>
  <c r="E169" i="19"/>
  <c r="E143" i="9" s="1"/>
  <c r="I140" i="19"/>
  <c r="I113" i="9" s="1"/>
  <c r="E140" i="19"/>
  <c r="I111" i="19"/>
  <c r="I83" i="9" s="1"/>
  <c r="E111" i="19"/>
  <c r="E83" i="9" s="1"/>
  <c r="H227" i="19"/>
  <c r="D169" i="19"/>
  <c r="D143" i="9" s="1"/>
  <c r="D140" i="19"/>
  <c r="D113" i="9" s="1"/>
  <c r="D111" i="19"/>
  <c r="D83" i="9" s="1"/>
  <c r="G82" i="19"/>
  <c r="C82" i="19"/>
  <c r="G53" i="19"/>
  <c r="C53" i="19"/>
  <c r="B169" i="19"/>
  <c r="B140" i="19"/>
  <c r="B111" i="19"/>
  <c r="B83" i="9" s="1"/>
  <c r="F82" i="19"/>
  <c r="F53" i="9" s="1"/>
  <c r="B82" i="19"/>
  <c r="B53" i="9" s="1"/>
  <c r="F53" i="19"/>
  <c r="B53" i="19"/>
  <c r="B23" i="19" s="1"/>
  <c r="I198" i="19"/>
  <c r="I173" i="9" s="1"/>
  <c r="H169" i="19"/>
  <c r="H140" i="19"/>
  <c r="H111" i="19"/>
  <c r="H83" i="9" s="1"/>
  <c r="I82" i="19"/>
  <c r="I53" i="9" s="1"/>
  <c r="E82" i="19"/>
  <c r="I53" i="19"/>
  <c r="E53" i="19"/>
  <c r="F140" i="19"/>
  <c r="F113" i="9" s="1"/>
  <c r="H53" i="19"/>
  <c r="F169" i="19"/>
  <c r="F143" i="9" s="1"/>
  <c r="D53" i="19"/>
  <c r="H82" i="19"/>
  <c r="H53" i="9" s="1"/>
  <c r="F111" i="19"/>
  <c r="F83" i="9" s="1"/>
  <c r="D82" i="19"/>
  <c r="I281" i="19"/>
  <c r="I259" i="9" s="1"/>
  <c r="E281" i="19"/>
  <c r="E259" i="9" s="1"/>
  <c r="I252" i="19"/>
  <c r="I229" i="9" s="1"/>
  <c r="E252" i="19"/>
  <c r="F281" i="19"/>
  <c r="F259" i="9" s="1"/>
  <c r="H252" i="19"/>
  <c r="H229" i="9" s="1"/>
  <c r="C252" i="19"/>
  <c r="C229" i="9" s="1"/>
  <c r="D281" i="19"/>
  <c r="G252" i="19"/>
  <c r="G229" i="9" s="1"/>
  <c r="B252" i="19"/>
  <c r="B229" i="9" s="1"/>
  <c r="H281" i="19"/>
  <c r="C281" i="19"/>
  <c r="G281" i="19"/>
  <c r="G259" i="9" s="1"/>
  <c r="H223" i="19"/>
  <c r="H199" i="9" s="1"/>
  <c r="D223" i="19"/>
  <c r="D199" i="9" s="1"/>
  <c r="B281" i="19"/>
  <c r="F252" i="19"/>
  <c r="F229" i="9" s="1"/>
  <c r="G223" i="19"/>
  <c r="G199" i="9" s="1"/>
  <c r="C223" i="19"/>
  <c r="D252" i="19"/>
  <c r="F223" i="19"/>
  <c r="F199" i="9" s="1"/>
  <c r="B223" i="19"/>
  <c r="B199" i="9" s="1"/>
  <c r="G194" i="19"/>
  <c r="G169" i="9" s="1"/>
  <c r="C194" i="19"/>
  <c r="G165" i="19"/>
  <c r="G139" i="9" s="1"/>
  <c r="C165" i="19"/>
  <c r="C139" i="9" s="1"/>
  <c r="G136" i="19"/>
  <c r="C136" i="19"/>
  <c r="G107" i="19"/>
  <c r="G79" i="9" s="1"/>
  <c r="C107" i="19"/>
  <c r="C79" i="9" s="1"/>
  <c r="E223" i="19"/>
  <c r="I194" i="19"/>
  <c r="I169" i="9" s="1"/>
  <c r="E194" i="19"/>
  <c r="E169" i="9" s="1"/>
  <c r="I165" i="19"/>
  <c r="I139" i="9" s="1"/>
  <c r="E165" i="19"/>
  <c r="I136" i="19"/>
  <c r="I109" i="9" s="1"/>
  <c r="E136" i="19"/>
  <c r="E109" i="9" s="1"/>
  <c r="I107" i="19"/>
  <c r="I79" i="9" s="1"/>
  <c r="E107" i="19"/>
  <c r="E79" i="9" s="1"/>
  <c r="D194" i="19"/>
  <c r="D169" i="9" s="1"/>
  <c r="D165" i="19"/>
  <c r="D139" i="9" s="1"/>
  <c r="D136" i="19"/>
  <c r="D109" i="9" s="1"/>
  <c r="D107" i="19"/>
  <c r="D79" i="9" s="1"/>
  <c r="G78" i="19"/>
  <c r="C78" i="19"/>
  <c r="C49" i="9" s="1"/>
  <c r="G49" i="19"/>
  <c r="C49" i="19"/>
  <c r="B194" i="19"/>
  <c r="B165" i="19"/>
  <c r="B139" i="9" s="1"/>
  <c r="B136" i="19"/>
  <c r="B109" i="9" s="1"/>
  <c r="B107" i="19"/>
  <c r="B79" i="9" s="1"/>
  <c r="F78" i="19"/>
  <c r="B78" i="19"/>
  <c r="B49" i="9" s="1"/>
  <c r="H194" i="19"/>
  <c r="H169" i="9" s="1"/>
  <c r="H165" i="19"/>
  <c r="H136" i="19"/>
  <c r="H107" i="19"/>
  <c r="H79" i="9" s="1"/>
  <c r="I78" i="19"/>
  <c r="I49" i="9" s="1"/>
  <c r="E78" i="19"/>
  <c r="I49" i="19"/>
  <c r="E49" i="19"/>
  <c r="F136" i="19"/>
  <c r="F109" i="9" s="1"/>
  <c r="D49" i="19"/>
  <c r="F165" i="19"/>
  <c r="F139" i="9" s="1"/>
  <c r="B49" i="19"/>
  <c r="B19" i="19" s="1"/>
  <c r="I223" i="19"/>
  <c r="I199" i="9" s="1"/>
  <c r="F194" i="19"/>
  <c r="F169" i="9" s="1"/>
  <c r="H78" i="19"/>
  <c r="H49" i="19"/>
  <c r="F107" i="19"/>
  <c r="F79" i="9" s="1"/>
  <c r="D78" i="19"/>
  <c r="F49" i="19"/>
  <c r="B19" i="9"/>
  <c r="B23" i="9"/>
  <c r="F23" i="9"/>
  <c r="I286" i="19"/>
  <c r="E286" i="19"/>
  <c r="I257" i="19"/>
  <c r="E257" i="19"/>
  <c r="H286" i="19"/>
  <c r="C286" i="19"/>
  <c r="F257" i="19"/>
  <c r="F228" i="19"/>
  <c r="B228" i="19"/>
  <c r="G286" i="19"/>
  <c r="B286" i="19"/>
  <c r="D257" i="19"/>
  <c r="F286" i="19"/>
  <c r="B257" i="19"/>
  <c r="I228" i="19"/>
  <c r="D228" i="19"/>
  <c r="H199" i="19"/>
  <c r="D199" i="19"/>
  <c r="D286" i="19"/>
  <c r="H257" i="19"/>
  <c r="H228" i="19"/>
  <c r="C228" i="19"/>
  <c r="G199" i="19"/>
  <c r="C199" i="19"/>
  <c r="G257" i="19"/>
  <c r="G228" i="19"/>
  <c r="F199" i="19"/>
  <c r="B199" i="19"/>
  <c r="C257" i="19"/>
  <c r="G170" i="19"/>
  <c r="C170" i="19"/>
  <c r="G141" i="19"/>
  <c r="C141" i="19"/>
  <c r="G112" i="19"/>
  <c r="C112" i="19"/>
  <c r="E228" i="19"/>
  <c r="E199" i="19"/>
  <c r="I170" i="19"/>
  <c r="E170" i="19"/>
  <c r="I141" i="19"/>
  <c r="E141" i="19"/>
  <c r="I112" i="19"/>
  <c r="E112" i="19"/>
  <c r="D170" i="19"/>
  <c r="D141" i="19"/>
  <c r="D112" i="19"/>
  <c r="G83" i="19"/>
  <c r="C83" i="19"/>
  <c r="G54" i="19"/>
  <c r="C54" i="19"/>
  <c r="I199" i="19"/>
  <c r="B170" i="19"/>
  <c r="B141" i="19"/>
  <c r="B112" i="19"/>
  <c r="F83" i="19"/>
  <c r="B83" i="19"/>
  <c r="F54" i="19"/>
  <c r="B54" i="19"/>
  <c r="B24" i="19" s="1"/>
  <c r="H170" i="19"/>
  <c r="H141" i="19"/>
  <c r="H112" i="19"/>
  <c r="I83" i="19"/>
  <c r="E83" i="19"/>
  <c r="I54" i="19"/>
  <c r="E54" i="19"/>
  <c r="F170" i="19"/>
  <c r="H83" i="19"/>
  <c r="D83" i="19"/>
  <c r="F112" i="19"/>
  <c r="H54" i="19"/>
  <c r="F141" i="19"/>
  <c r="D54" i="19"/>
  <c r="B82" i="1"/>
  <c r="B61" i="1"/>
  <c r="I265" i="19"/>
  <c r="I243" i="9" s="1"/>
  <c r="E265" i="19"/>
  <c r="F265" i="19"/>
  <c r="F236" i="19"/>
  <c r="F213" i="9" s="1"/>
  <c r="B236" i="19"/>
  <c r="B213" i="9" s="1"/>
  <c r="D265" i="19"/>
  <c r="B265" i="19"/>
  <c r="I236" i="19"/>
  <c r="I213" i="9" s="1"/>
  <c r="D236" i="19"/>
  <c r="D213" i="9" s="1"/>
  <c r="H207" i="19"/>
  <c r="D207" i="19"/>
  <c r="H265" i="19"/>
  <c r="H243" i="9" s="1"/>
  <c r="H236" i="19"/>
  <c r="H213" i="9" s="1"/>
  <c r="C236" i="19"/>
  <c r="C213" i="9" s="1"/>
  <c r="G207" i="19"/>
  <c r="C207" i="19"/>
  <c r="C183" i="9" s="1"/>
  <c r="G265" i="19"/>
  <c r="G243" i="9" s="1"/>
  <c r="G236" i="19"/>
  <c r="G213" i="9" s="1"/>
  <c r="F207" i="19"/>
  <c r="B207" i="19"/>
  <c r="B183" i="9" s="1"/>
  <c r="E236" i="19"/>
  <c r="E213" i="9" s="1"/>
  <c r="G178" i="19"/>
  <c r="G153" i="9" s="1"/>
  <c r="C178" i="19"/>
  <c r="G149" i="19"/>
  <c r="G123" i="9" s="1"/>
  <c r="C149" i="19"/>
  <c r="C123" i="9" s="1"/>
  <c r="G120" i="19"/>
  <c r="C120" i="19"/>
  <c r="E207" i="19"/>
  <c r="E183" i="9" s="1"/>
  <c r="I178" i="19"/>
  <c r="I153" i="9" s="1"/>
  <c r="E178" i="19"/>
  <c r="I149" i="19"/>
  <c r="E149" i="19"/>
  <c r="E123" i="9" s="1"/>
  <c r="I120" i="19"/>
  <c r="I93" i="9" s="1"/>
  <c r="E120" i="19"/>
  <c r="D178" i="19"/>
  <c r="D149" i="19"/>
  <c r="D123" i="9" s="1"/>
  <c r="D120" i="19"/>
  <c r="D93" i="9" s="1"/>
  <c r="G91" i="19"/>
  <c r="C91" i="19"/>
  <c r="G62" i="19"/>
  <c r="G33" i="9" s="1"/>
  <c r="C62" i="19"/>
  <c r="C33" i="9" s="1"/>
  <c r="G33" i="19"/>
  <c r="C33" i="19"/>
  <c r="I207" i="19"/>
  <c r="I183" i="9" s="1"/>
  <c r="B178" i="19"/>
  <c r="B153" i="9" s="1"/>
  <c r="B149" i="19"/>
  <c r="B120" i="19"/>
  <c r="F91" i="19"/>
  <c r="F63" i="9" s="1"/>
  <c r="B91" i="19"/>
  <c r="B63" i="9" s="1"/>
  <c r="F62" i="19"/>
  <c r="F33" i="9" s="1"/>
  <c r="B62" i="19"/>
  <c r="H178" i="19"/>
  <c r="H153" i="9" s="1"/>
  <c r="H149" i="19"/>
  <c r="H123" i="9" s="1"/>
  <c r="H120" i="19"/>
  <c r="I91" i="19"/>
  <c r="E91" i="19"/>
  <c r="E63" i="9" s="1"/>
  <c r="I62" i="19"/>
  <c r="I33" i="9" s="1"/>
  <c r="E62" i="19"/>
  <c r="I33" i="19"/>
  <c r="E33" i="19"/>
  <c r="F178" i="19"/>
  <c r="F153" i="9" s="1"/>
  <c r="H91" i="19"/>
  <c r="H63" i="9" s="1"/>
  <c r="D33" i="19"/>
  <c r="D91" i="19"/>
  <c r="D63" i="9" s="1"/>
  <c r="B33" i="19"/>
  <c r="C265" i="19"/>
  <c r="C243" i="9" s="1"/>
  <c r="F120" i="19"/>
  <c r="H62" i="19"/>
  <c r="H33" i="9" s="1"/>
  <c r="H33" i="19"/>
  <c r="F149" i="19"/>
  <c r="F123" i="9" s="1"/>
  <c r="D62" i="19"/>
  <c r="F33" i="19"/>
  <c r="F286" i="12"/>
  <c r="B286" i="12"/>
  <c r="F257" i="12"/>
  <c r="B257" i="12"/>
  <c r="F228" i="12"/>
  <c r="B228" i="12"/>
  <c r="F199" i="12"/>
  <c r="B199" i="12"/>
  <c r="F170" i="12"/>
  <c r="B170" i="12"/>
  <c r="F141" i="12"/>
  <c r="B141" i="12"/>
  <c r="F112" i="12"/>
  <c r="B112" i="12"/>
  <c r="F83" i="12"/>
  <c r="B83" i="12"/>
  <c r="I286" i="12"/>
  <c r="E286" i="12"/>
  <c r="I257" i="12"/>
  <c r="E257" i="12"/>
  <c r="I228" i="12"/>
  <c r="E228" i="12"/>
  <c r="C286" i="12"/>
  <c r="C257" i="12"/>
  <c r="C228" i="12"/>
  <c r="E199" i="12"/>
  <c r="E170" i="12"/>
  <c r="E141" i="12"/>
  <c r="E112" i="12"/>
  <c r="E83" i="12"/>
  <c r="F54" i="12"/>
  <c r="B54" i="12"/>
  <c r="B24" i="12" s="1"/>
  <c r="H286" i="12"/>
  <c r="H257" i="12"/>
  <c r="H228" i="12"/>
  <c r="I199" i="12"/>
  <c r="D199" i="12"/>
  <c r="I170" i="12"/>
  <c r="D170" i="12"/>
  <c r="I141" i="12"/>
  <c r="D141" i="12"/>
  <c r="I112" i="12"/>
  <c r="D112" i="12"/>
  <c r="I83" i="12"/>
  <c r="D83" i="12"/>
  <c r="I54" i="12"/>
  <c r="E54" i="12"/>
  <c r="G286" i="12"/>
  <c r="G257" i="12"/>
  <c r="G228" i="12"/>
  <c r="H199" i="12"/>
  <c r="C199" i="12"/>
  <c r="H170" i="12"/>
  <c r="C170" i="12"/>
  <c r="H141" i="12"/>
  <c r="C141" i="12"/>
  <c r="H112" i="12"/>
  <c r="C112" i="12"/>
  <c r="H83" i="12"/>
  <c r="C83" i="12"/>
  <c r="H54" i="12"/>
  <c r="D54" i="12"/>
  <c r="D286" i="12"/>
  <c r="D257" i="12"/>
  <c r="D228" i="12"/>
  <c r="G199" i="12"/>
  <c r="G170" i="12"/>
  <c r="G141" i="12"/>
  <c r="G112" i="12"/>
  <c r="G83" i="12"/>
  <c r="G54" i="12"/>
  <c r="C54" i="12"/>
  <c r="B67" i="1"/>
  <c r="B72" i="1"/>
  <c r="I273" i="19"/>
  <c r="I251" i="9" s="1"/>
  <c r="E273" i="19"/>
  <c r="E251" i="9" s="1"/>
  <c r="I244" i="19"/>
  <c r="I221" i="9" s="1"/>
  <c r="E244" i="19"/>
  <c r="F273" i="19"/>
  <c r="F251" i="9" s="1"/>
  <c r="H244" i="19"/>
  <c r="H221" i="9" s="1"/>
  <c r="C244" i="19"/>
  <c r="C221" i="9" s="1"/>
  <c r="D273" i="19"/>
  <c r="G244" i="19"/>
  <c r="G221" i="9" s="1"/>
  <c r="B244" i="19"/>
  <c r="B221" i="9" s="1"/>
  <c r="B273" i="19"/>
  <c r="D244" i="19"/>
  <c r="H215" i="19"/>
  <c r="H191" i="9" s="1"/>
  <c r="D215" i="19"/>
  <c r="D191" i="9" s="1"/>
  <c r="H273" i="19"/>
  <c r="G215" i="19"/>
  <c r="C215" i="19"/>
  <c r="C191" i="9" s="1"/>
  <c r="G273" i="19"/>
  <c r="G251" i="9" s="1"/>
  <c r="F215" i="19"/>
  <c r="F191" i="9" s="1"/>
  <c r="B215" i="19"/>
  <c r="F244" i="19"/>
  <c r="F221" i="9" s="1"/>
  <c r="G186" i="19"/>
  <c r="G161" i="9" s="1"/>
  <c r="C186" i="19"/>
  <c r="G157" i="19"/>
  <c r="C157" i="19"/>
  <c r="C131" i="9" s="1"/>
  <c r="G128" i="19"/>
  <c r="G101" i="9" s="1"/>
  <c r="C128" i="19"/>
  <c r="E215" i="19"/>
  <c r="I186" i="19"/>
  <c r="I161" i="9" s="1"/>
  <c r="E186" i="19"/>
  <c r="E161" i="9" s="1"/>
  <c r="I157" i="19"/>
  <c r="I131" i="9" s="1"/>
  <c r="E157" i="19"/>
  <c r="I128" i="19"/>
  <c r="I101" i="9" s="1"/>
  <c r="E128" i="19"/>
  <c r="E101" i="9" s="1"/>
  <c r="C273" i="19"/>
  <c r="C251" i="9" s="1"/>
  <c r="D186" i="19"/>
  <c r="D157" i="19"/>
  <c r="D131" i="9" s="1"/>
  <c r="D128" i="19"/>
  <c r="D101" i="9" s="1"/>
  <c r="G99" i="19"/>
  <c r="G71" i="9" s="1"/>
  <c r="C99" i="19"/>
  <c r="G70" i="19"/>
  <c r="G41" i="9" s="1"/>
  <c r="C70" i="19"/>
  <c r="C41" i="9" s="1"/>
  <c r="G41" i="19"/>
  <c r="C41" i="19"/>
  <c r="I215" i="19"/>
  <c r="I191" i="9" s="1"/>
  <c r="B186" i="19"/>
  <c r="B161" i="9" s="1"/>
  <c r="B157" i="19"/>
  <c r="B128" i="19"/>
  <c r="F99" i="19"/>
  <c r="F71" i="9" s="1"/>
  <c r="B99" i="19"/>
  <c r="B71" i="9" s="1"/>
  <c r="F70" i="19"/>
  <c r="B70" i="19"/>
  <c r="H186" i="19"/>
  <c r="H161" i="9" s="1"/>
  <c r="H157" i="19"/>
  <c r="H131" i="9" s="1"/>
  <c r="H128" i="19"/>
  <c r="I99" i="19"/>
  <c r="E99" i="19"/>
  <c r="E71" i="9" s="1"/>
  <c r="I70" i="19"/>
  <c r="I41" i="9" s="1"/>
  <c r="E70" i="19"/>
  <c r="I41" i="19"/>
  <c r="E41" i="19"/>
  <c r="F186" i="19"/>
  <c r="F161" i="9" s="1"/>
  <c r="H99" i="19"/>
  <c r="H71" i="9" s="1"/>
  <c r="D41" i="19"/>
  <c r="D99" i="19"/>
  <c r="D71" i="9" s="1"/>
  <c r="B41" i="19"/>
  <c r="F128" i="19"/>
  <c r="F101" i="9" s="1"/>
  <c r="H70" i="19"/>
  <c r="H41" i="19"/>
  <c r="F157" i="19"/>
  <c r="F131" i="9" s="1"/>
  <c r="D70" i="19"/>
  <c r="F41" i="19"/>
  <c r="F288" i="19"/>
  <c r="F266" i="9" s="1"/>
  <c r="I288" i="19"/>
  <c r="I266" i="9" s="1"/>
  <c r="E288" i="19"/>
  <c r="I259" i="19"/>
  <c r="E259" i="19"/>
  <c r="E236" i="9" s="1"/>
  <c r="C288" i="19"/>
  <c r="C266" i="9" s="1"/>
  <c r="F259" i="19"/>
  <c r="F230" i="19"/>
  <c r="B230" i="19"/>
  <c r="B206" i="9" s="1"/>
  <c r="H288" i="19"/>
  <c r="H266" i="9" s="1"/>
  <c r="B288" i="19"/>
  <c r="D259" i="19"/>
  <c r="G288" i="19"/>
  <c r="G266" i="9" s="1"/>
  <c r="G259" i="19"/>
  <c r="G236" i="9" s="1"/>
  <c r="I230" i="19"/>
  <c r="D230" i="19"/>
  <c r="H201" i="19"/>
  <c r="H176" i="9" s="1"/>
  <c r="D201" i="19"/>
  <c r="D176" i="9" s="1"/>
  <c r="C259" i="19"/>
  <c r="C236" i="9" s="1"/>
  <c r="H230" i="19"/>
  <c r="C230" i="19"/>
  <c r="C206" i="9" s="1"/>
  <c r="G201" i="19"/>
  <c r="G176" i="9" s="1"/>
  <c r="C201" i="19"/>
  <c r="C176" i="9" s="1"/>
  <c r="D288" i="19"/>
  <c r="B259" i="19"/>
  <c r="B236" i="9" s="1"/>
  <c r="G230" i="19"/>
  <c r="G206" i="9" s="1"/>
  <c r="F201" i="19"/>
  <c r="B201" i="19"/>
  <c r="G172" i="19"/>
  <c r="G146" i="9" s="1"/>
  <c r="C172" i="19"/>
  <c r="C146" i="9" s="1"/>
  <c r="G143" i="19"/>
  <c r="G116" i="9" s="1"/>
  <c r="C143" i="19"/>
  <c r="G114" i="19"/>
  <c r="G86" i="9" s="1"/>
  <c r="C114" i="19"/>
  <c r="C86" i="9" s="1"/>
  <c r="H259" i="19"/>
  <c r="E201" i="19"/>
  <c r="I172" i="19"/>
  <c r="I146" i="9" s="1"/>
  <c r="E172" i="19"/>
  <c r="E146" i="9" s="1"/>
  <c r="I143" i="19"/>
  <c r="E143" i="19"/>
  <c r="I114" i="19"/>
  <c r="I86" i="9" s="1"/>
  <c r="E114" i="19"/>
  <c r="E86" i="9" s="1"/>
  <c r="D172" i="19"/>
  <c r="D143" i="19"/>
  <c r="D114" i="19"/>
  <c r="D86" i="9" s="1"/>
  <c r="G85" i="19"/>
  <c r="G56" i="9" s="1"/>
  <c r="C85" i="19"/>
  <c r="G56" i="19"/>
  <c r="C56" i="19"/>
  <c r="B172" i="19"/>
  <c r="B146" i="9" s="1"/>
  <c r="B143" i="19"/>
  <c r="B114" i="19"/>
  <c r="F85" i="19"/>
  <c r="F56" i="9" s="1"/>
  <c r="B85" i="19"/>
  <c r="B56" i="9" s="1"/>
  <c r="F56" i="19"/>
  <c r="B56" i="19"/>
  <c r="E230" i="19"/>
  <c r="E206" i="9" s="1"/>
  <c r="H172" i="19"/>
  <c r="H146" i="9" s="1"/>
  <c r="H143" i="19"/>
  <c r="H116" i="9" s="1"/>
  <c r="H114" i="19"/>
  <c r="I85" i="19"/>
  <c r="I56" i="9" s="1"/>
  <c r="E85" i="19"/>
  <c r="E56" i="9" s="1"/>
  <c r="I56" i="19"/>
  <c r="E56" i="19"/>
  <c r="F114" i="19"/>
  <c r="F86" i="9" s="1"/>
  <c r="H85" i="19"/>
  <c r="H56" i="9" s="1"/>
  <c r="F143" i="19"/>
  <c r="D85" i="19"/>
  <c r="I201" i="19"/>
  <c r="I176" i="9" s="1"/>
  <c r="F172" i="19"/>
  <c r="F146" i="9" s="1"/>
  <c r="H56" i="19"/>
  <c r="D56" i="19"/>
  <c r="F286" i="13"/>
  <c r="B286" i="13"/>
  <c r="F257" i="13"/>
  <c r="B257" i="13"/>
  <c r="F228" i="13"/>
  <c r="B228" i="13"/>
  <c r="F199" i="13"/>
  <c r="B199" i="13"/>
  <c r="F170" i="13"/>
  <c r="B170" i="13"/>
  <c r="F141" i="13"/>
  <c r="B141" i="13"/>
  <c r="F112" i="13"/>
  <c r="B112" i="13"/>
  <c r="F83" i="13"/>
  <c r="B83" i="13"/>
  <c r="F54" i="13"/>
  <c r="B54" i="13"/>
  <c r="B24" i="13" s="1"/>
  <c r="I286" i="13"/>
  <c r="E286" i="13"/>
  <c r="I257" i="13"/>
  <c r="E257" i="13"/>
  <c r="I228" i="13"/>
  <c r="E228" i="13"/>
  <c r="I199" i="13"/>
  <c r="E199" i="13"/>
  <c r="I170" i="13"/>
  <c r="E170" i="13"/>
  <c r="I141" i="13"/>
  <c r="E141" i="13"/>
  <c r="I112" i="13"/>
  <c r="E112" i="13"/>
  <c r="I83" i="13"/>
  <c r="E83" i="13"/>
  <c r="I54" i="13"/>
  <c r="E54" i="13"/>
  <c r="H286" i="13"/>
  <c r="D286" i="13"/>
  <c r="H257" i="13"/>
  <c r="D257" i="13"/>
  <c r="H228" i="13"/>
  <c r="D228" i="13"/>
  <c r="H199" i="13"/>
  <c r="D199" i="13"/>
  <c r="H170" i="13"/>
  <c r="D170" i="13"/>
  <c r="H141" i="13"/>
  <c r="D141" i="13"/>
  <c r="H112" i="13"/>
  <c r="D112" i="13"/>
  <c r="H83" i="13"/>
  <c r="D83" i="13"/>
  <c r="H54" i="13"/>
  <c r="D54" i="13"/>
  <c r="D24" i="13" s="1"/>
  <c r="G286" i="13"/>
  <c r="C286" i="13"/>
  <c r="G257" i="13"/>
  <c r="C257" i="13"/>
  <c r="G228" i="13"/>
  <c r="C228" i="13"/>
  <c r="G199" i="13"/>
  <c r="C199" i="13"/>
  <c r="G170" i="13"/>
  <c r="C170" i="13"/>
  <c r="G141" i="13"/>
  <c r="G112" i="13"/>
  <c r="G83" i="13"/>
  <c r="G54" i="13"/>
  <c r="C141" i="13"/>
  <c r="C112" i="13"/>
  <c r="C83" i="13"/>
  <c r="C54" i="13"/>
  <c r="I270" i="19"/>
  <c r="I248" i="9" s="1"/>
  <c r="E270" i="19"/>
  <c r="E248" i="9" s="1"/>
  <c r="I241" i="19"/>
  <c r="E241" i="19"/>
  <c r="H270" i="19"/>
  <c r="H248" i="9" s="1"/>
  <c r="C270" i="19"/>
  <c r="C248" i="9" s="1"/>
  <c r="F241" i="19"/>
  <c r="G270" i="19"/>
  <c r="B270" i="19"/>
  <c r="B248" i="9" s="1"/>
  <c r="D241" i="19"/>
  <c r="D218" i="9" s="1"/>
  <c r="D270" i="19"/>
  <c r="G241" i="19"/>
  <c r="H212" i="19"/>
  <c r="H188" i="9" s="1"/>
  <c r="D212" i="19"/>
  <c r="D188" i="9" s="1"/>
  <c r="C241" i="19"/>
  <c r="G212" i="19"/>
  <c r="C212" i="19"/>
  <c r="C188" i="9" s="1"/>
  <c r="B241" i="19"/>
  <c r="B218" i="9" s="1"/>
  <c r="F212" i="19"/>
  <c r="B212" i="19"/>
  <c r="E212" i="19"/>
  <c r="E188" i="9" s="1"/>
  <c r="G183" i="19"/>
  <c r="G158" i="9" s="1"/>
  <c r="C183" i="19"/>
  <c r="C158" i="9" s="1"/>
  <c r="G154" i="19"/>
  <c r="C154" i="19"/>
  <c r="C128" i="9" s="1"/>
  <c r="G125" i="19"/>
  <c r="G98" i="9" s="1"/>
  <c r="C125" i="19"/>
  <c r="C98" i="9" s="1"/>
  <c r="H241" i="19"/>
  <c r="I183" i="19"/>
  <c r="I158" i="9" s="1"/>
  <c r="E183" i="19"/>
  <c r="E158" i="9" s="1"/>
  <c r="I154" i="19"/>
  <c r="E154" i="19"/>
  <c r="I125" i="19"/>
  <c r="I98" i="9" s="1"/>
  <c r="E125" i="19"/>
  <c r="E98" i="9" s="1"/>
  <c r="I212" i="19"/>
  <c r="D183" i="19"/>
  <c r="D154" i="19"/>
  <c r="D128" i="9" s="1"/>
  <c r="D125" i="19"/>
  <c r="D98" i="9" s="1"/>
  <c r="G96" i="19"/>
  <c r="C96" i="19"/>
  <c r="G67" i="19"/>
  <c r="G38" i="9" s="1"/>
  <c r="C67" i="19"/>
  <c r="C38" i="9" s="1"/>
  <c r="G38" i="19"/>
  <c r="C38" i="19"/>
  <c r="F270" i="19"/>
  <c r="F248" i="9" s="1"/>
  <c r="B183" i="19"/>
  <c r="B158" i="9" s="1"/>
  <c r="B154" i="19"/>
  <c r="B125" i="19"/>
  <c r="F96" i="19"/>
  <c r="F68" i="9" s="1"/>
  <c r="B96" i="19"/>
  <c r="B68" i="9" s="1"/>
  <c r="F67" i="19"/>
  <c r="F38" i="9" s="1"/>
  <c r="B67" i="19"/>
  <c r="B38" i="9" s="1"/>
  <c r="H183" i="19"/>
  <c r="H158" i="9" s="1"/>
  <c r="H154" i="19"/>
  <c r="H128" i="9" s="1"/>
  <c r="H125" i="19"/>
  <c r="H98" i="9" s="1"/>
  <c r="I96" i="19"/>
  <c r="E96" i="19"/>
  <c r="E68" i="9" s="1"/>
  <c r="I67" i="19"/>
  <c r="I38" i="9" s="1"/>
  <c r="E67" i="19"/>
  <c r="E38" i="9" s="1"/>
  <c r="I38" i="19"/>
  <c r="E38" i="19"/>
  <c r="H67" i="19"/>
  <c r="H38" i="9" s="1"/>
  <c r="D38" i="19"/>
  <c r="F125" i="19"/>
  <c r="D67" i="19"/>
  <c r="D38" i="9" s="1"/>
  <c r="B38" i="19"/>
  <c r="F154" i="19"/>
  <c r="H96" i="19"/>
  <c r="H38" i="19"/>
  <c r="F183" i="19"/>
  <c r="F158" i="9" s="1"/>
  <c r="D96" i="19"/>
  <c r="F38" i="19"/>
  <c r="I272" i="19"/>
  <c r="I250" i="9" s="1"/>
  <c r="E272" i="19"/>
  <c r="E250" i="9" s="1"/>
  <c r="I243" i="19"/>
  <c r="E243" i="19"/>
  <c r="H272" i="19"/>
  <c r="H250" i="9" s="1"/>
  <c r="C272" i="19"/>
  <c r="C250" i="9" s="1"/>
  <c r="F243" i="19"/>
  <c r="G272" i="19"/>
  <c r="B272" i="19"/>
  <c r="B250" i="9" s="1"/>
  <c r="D243" i="19"/>
  <c r="D220" i="9" s="1"/>
  <c r="B243" i="19"/>
  <c r="H214" i="19"/>
  <c r="D214" i="19"/>
  <c r="D190" i="9" s="1"/>
  <c r="F272" i="19"/>
  <c r="F250" i="9" s="1"/>
  <c r="H243" i="19"/>
  <c r="G214" i="19"/>
  <c r="C214" i="19"/>
  <c r="C190" i="9" s="1"/>
  <c r="D272" i="19"/>
  <c r="D250" i="9" s="1"/>
  <c r="G243" i="19"/>
  <c r="F214" i="19"/>
  <c r="B214" i="19"/>
  <c r="B190" i="9" s="1"/>
  <c r="E214" i="19"/>
  <c r="E190" i="9" s="1"/>
  <c r="G185" i="19"/>
  <c r="C185" i="19"/>
  <c r="G156" i="19"/>
  <c r="G130" i="9" s="1"/>
  <c r="C156" i="19"/>
  <c r="C130" i="9" s="1"/>
  <c r="G127" i="19"/>
  <c r="G100" i="9" s="1"/>
  <c r="C127" i="19"/>
  <c r="I185" i="19"/>
  <c r="I160" i="9" s="1"/>
  <c r="E185" i="19"/>
  <c r="E160" i="9" s="1"/>
  <c r="I156" i="19"/>
  <c r="E156" i="19"/>
  <c r="I127" i="19"/>
  <c r="I100" i="9" s="1"/>
  <c r="E127" i="19"/>
  <c r="E100" i="9" s="1"/>
  <c r="D185" i="19"/>
  <c r="D156" i="19"/>
  <c r="D127" i="19"/>
  <c r="D100" i="9" s="1"/>
  <c r="G98" i="19"/>
  <c r="G70" i="9" s="1"/>
  <c r="C98" i="19"/>
  <c r="C70" i="9" s="1"/>
  <c r="G69" i="19"/>
  <c r="C69" i="19"/>
  <c r="C40" i="9" s="1"/>
  <c r="G40" i="19"/>
  <c r="C40" i="19"/>
  <c r="C243" i="19"/>
  <c r="B185" i="19"/>
  <c r="B160" i="9" s="1"/>
  <c r="B156" i="19"/>
  <c r="B130" i="9" s="1"/>
  <c r="B127" i="19"/>
  <c r="F98" i="19"/>
  <c r="B98" i="19"/>
  <c r="B70" i="9" s="1"/>
  <c r="F69" i="19"/>
  <c r="F40" i="9" s="1"/>
  <c r="B69" i="19"/>
  <c r="B40" i="9" s="1"/>
  <c r="I214" i="19"/>
  <c r="H185" i="19"/>
  <c r="H160" i="9" s="1"/>
  <c r="H156" i="19"/>
  <c r="H130" i="9" s="1"/>
  <c r="H127" i="19"/>
  <c r="H100" i="9" s="1"/>
  <c r="I98" i="19"/>
  <c r="E98" i="19"/>
  <c r="E70" i="9" s="1"/>
  <c r="I69" i="19"/>
  <c r="I40" i="9" s="1"/>
  <c r="E69" i="19"/>
  <c r="E40" i="9" s="1"/>
  <c r="I40" i="19"/>
  <c r="E40" i="19"/>
  <c r="F156" i="19"/>
  <c r="F130" i="9" s="1"/>
  <c r="H69" i="19"/>
  <c r="H40" i="9" s="1"/>
  <c r="D40" i="19"/>
  <c r="F185" i="19"/>
  <c r="F160" i="9" s="1"/>
  <c r="D69" i="19"/>
  <c r="D40" i="9" s="1"/>
  <c r="B40" i="19"/>
  <c r="H98" i="19"/>
  <c r="H40" i="19"/>
  <c r="F127" i="19"/>
  <c r="F100" i="9" s="1"/>
  <c r="D98" i="19"/>
  <c r="F40" i="19"/>
  <c r="I283" i="19"/>
  <c r="I261" i="9" s="1"/>
  <c r="E283" i="19"/>
  <c r="E261" i="9" s="1"/>
  <c r="I254" i="19"/>
  <c r="E254" i="19"/>
  <c r="F283" i="19"/>
  <c r="F261" i="9" s="1"/>
  <c r="H254" i="19"/>
  <c r="H231" i="9" s="1"/>
  <c r="C254" i="19"/>
  <c r="F225" i="19"/>
  <c r="B225" i="19"/>
  <c r="B201" i="9" s="1"/>
  <c r="D283" i="19"/>
  <c r="D261" i="9" s="1"/>
  <c r="G254" i="19"/>
  <c r="B254" i="19"/>
  <c r="H283" i="19"/>
  <c r="H261" i="9" s="1"/>
  <c r="C283" i="19"/>
  <c r="C261" i="9" s="1"/>
  <c r="D254" i="19"/>
  <c r="G225" i="19"/>
  <c r="G283" i="19"/>
  <c r="G261" i="9" s="1"/>
  <c r="E225" i="19"/>
  <c r="E201" i="9" s="1"/>
  <c r="B283" i="19"/>
  <c r="I225" i="19"/>
  <c r="D225" i="19"/>
  <c r="D201" i="9" s="1"/>
  <c r="G196" i="19"/>
  <c r="G171" i="9" s="1"/>
  <c r="C196" i="19"/>
  <c r="C171" i="9" s="1"/>
  <c r="G167" i="19"/>
  <c r="C167" i="19"/>
  <c r="C141" i="9" s="1"/>
  <c r="G138" i="19"/>
  <c r="G111" i="9" s="1"/>
  <c r="C138" i="19"/>
  <c r="C111" i="9" s="1"/>
  <c r="G109" i="19"/>
  <c r="C109" i="19"/>
  <c r="C81" i="9" s="1"/>
  <c r="F254" i="19"/>
  <c r="F231" i="9" s="1"/>
  <c r="H225" i="19"/>
  <c r="H201" i="9" s="1"/>
  <c r="I196" i="19"/>
  <c r="E196" i="19"/>
  <c r="E171" i="9" s="1"/>
  <c r="I167" i="19"/>
  <c r="I141" i="9" s="1"/>
  <c r="E167" i="19"/>
  <c r="I138" i="19"/>
  <c r="E138" i="19"/>
  <c r="E111" i="9" s="1"/>
  <c r="I109" i="19"/>
  <c r="I81" i="9" s="1"/>
  <c r="E109" i="19"/>
  <c r="D196" i="19"/>
  <c r="D167" i="19"/>
  <c r="D141" i="9" s="1"/>
  <c r="D138" i="19"/>
  <c r="D111" i="9" s="1"/>
  <c r="D109" i="19"/>
  <c r="G80" i="19"/>
  <c r="C80" i="19"/>
  <c r="C51" i="9" s="1"/>
  <c r="G51" i="19"/>
  <c r="C51" i="19"/>
  <c r="B196" i="19"/>
  <c r="B167" i="19"/>
  <c r="B141" i="9" s="1"/>
  <c r="B138" i="19"/>
  <c r="B111" i="9" s="1"/>
  <c r="B109" i="19"/>
  <c r="F80" i="19"/>
  <c r="B80" i="19"/>
  <c r="B51" i="9" s="1"/>
  <c r="F51" i="19"/>
  <c r="B51" i="19"/>
  <c r="C225" i="19"/>
  <c r="H196" i="19"/>
  <c r="H171" i="9" s="1"/>
  <c r="H167" i="19"/>
  <c r="H141" i="9" s="1"/>
  <c r="H138" i="19"/>
  <c r="H111" i="9" s="1"/>
  <c r="H109" i="19"/>
  <c r="I80" i="19"/>
  <c r="I51" i="9" s="1"/>
  <c r="E80" i="19"/>
  <c r="E51" i="9" s="1"/>
  <c r="I51" i="19"/>
  <c r="E51" i="19"/>
  <c r="F196" i="19"/>
  <c r="F171" i="9" s="1"/>
  <c r="H51" i="19"/>
  <c r="F109" i="19"/>
  <c r="D51" i="19"/>
  <c r="F138" i="19"/>
  <c r="F111" i="9" s="1"/>
  <c r="H80" i="19"/>
  <c r="H51" i="9" s="1"/>
  <c r="F167" i="19"/>
  <c r="D80" i="19"/>
  <c r="B75" i="1"/>
  <c r="B73" i="1"/>
  <c r="B68" i="1"/>
  <c r="B62" i="1"/>
  <c r="D3" i="9"/>
  <c r="H3" i="9"/>
  <c r="B26" i="9"/>
  <c r="F26" i="9"/>
  <c r="B33" i="9"/>
  <c r="B41" i="9"/>
  <c r="F41" i="9"/>
  <c r="I266" i="19"/>
  <c r="I244" i="9" s="1"/>
  <c r="E266" i="19"/>
  <c r="E244" i="9" s="1"/>
  <c r="H266" i="19"/>
  <c r="H244" i="9" s="1"/>
  <c r="C266" i="19"/>
  <c r="C244" i="9" s="1"/>
  <c r="F237" i="19"/>
  <c r="F214" i="9" s="1"/>
  <c r="B237" i="19"/>
  <c r="B214" i="9" s="1"/>
  <c r="G266" i="19"/>
  <c r="G244" i="9" s="1"/>
  <c r="B266" i="19"/>
  <c r="B244" i="9" s="1"/>
  <c r="D266" i="19"/>
  <c r="D244" i="9" s="1"/>
  <c r="G237" i="19"/>
  <c r="G214" i="9" s="1"/>
  <c r="H208" i="19"/>
  <c r="H184" i="9" s="1"/>
  <c r="D208" i="19"/>
  <c r="D184" i="9" s="1"/>
  <c r="E237" i="19"/>
  <c r="E214" i="9" s="1"/>
  <c r="G208" i="19"/>
  <c r="G184" i="9" s="1"/>
  <c r="C208" i="19"/>
  <c r="C184" i="9" s="1"/>
  <c r="I237" i="19"/>
  <c r="I214" i="9" s="1"/>
  <c r="D237" i="19"/>
  <c r="D214" i="9" s="1"/>
  <c r="F208" i="19"/>
  <c r="F184" i="9" s="1"/>
  <c r="B208" i="19"/>
  <c r="B184" i="9" s="1"/>
  <c r="F266" i="19"/>
  <c r="F244" i="9" s="1"/>
  <c r="E208" i="19"/>
  <c r="E184" i="9" s="1"/>
  <c r="G179" i="19"/>
  <c r="G154" i="9" s="1"/>
  <c r="C179" i="19"/>
  <c r="C154" i="9" s="1"/>
  <c r="G150" i="19"/>
  <c r="G124" i="9" s="1"/>
  <c r="C150" i="19"/>
  <c r="C124" i="9" s="1"/>
  <c r="G121" i="19"/>
  <c r="G94" i="9" s="1"/>
  <c r="C121" i="19"/>
  <c r="C94" i="9" s="1"/>
  <c r="H237" i="19"/>
  <c r="H214" i="9" s="1"/>
  <c r="I179" i="19"/>
  <c r="I154" i="9" s="1"/>
  <c r="E179" i="19"/>
  <c r="E154" i="9" s="1"/>
  <c r="I150" i="19"/>
  <c r="I124" i="9" s="1"/>
  <c r="E150" i="19"/>
  <c r="I121" i="19"/>
  <c r="I94" i="9" s="1"/>
  <c r="E121" i="19"/>
  <c r="E94" i="9" s="1"/>
  <c r="C237" i="19"/>
  <c r="C214" i="9" s="1"/>
  <c r="I208" i="19"/>
  <c r="I184" i="9" s="1"/>
  <c r="D179" i="19"/>
  <c r="D154" i="9" s="1"/>
  <c r="D150" i="19"/>
  <c r="D124" i="9" s="1"/>
  <c r="D121" i="19"/>
  <c r="D94" i="9" s="1"/>
  <c r="G92" i="19"/>
  <c r="G64" i="9" s="1"/>
  <c r="C92" i="19"/>
  <c r="C64" i="9" s="1"/>
  <c r="G63" i="19"/>
  <c r="G34" i="9" s="1"/>
  <c r="C63" i="19"/>
  <c r="C34" i="9" s="1"/>
  <c r="G34" i="19"/>
  <c r="C34" i="19"/>
  <c r="B179" i="19"/>
  <c r="B154" i="9" s="1"/>
  <c r="B150" i="19"/>
  <c r="B124" i="9" s="1"/>
  <c r="B121" i="19"/>
  <c r="B94" i="9" s="1"/>
  <c r="F92" i="19"/>
  <c r="F64" i="9" s="1"/>
  <c r="B92" i="19"/>
  <c r="B64" i="9" s="1"/>
  <c r="F63" i="19"/>
  <c r="F34" i="9" s="1"/>
  <c r="B63" i="19"/>
  <c r="B34" i="9" s="1"/>
  <c r="H179" i="19"/>
  <c r="H154" i="9" s="1"/>
  <c r="H150" i="19"/>
  <c r="H124" i="9" s="1"/>
  <c r="H121" i="19"/>
  <c r="H94" i="9" s="1"/>
  <c r="I92" i="19"/>
  <c r="I64" i="9" s="1"/>
  <c r="E92" i="19"/>
  <c r="E64" i="9" s="1"/>
  <c r="I63" i="19"/>
  <c r="I34" i="9" s="1"/>
  <c r="E63" i="19"/>
  <c r="E34" i="9" s="1"/>
  <c r="I34" i="19"/>
  <c r="E34" i="19"/>
  <c r="H63" i="19"/>
  <c r="H34" i="9" s="1"/>
  <c r="D34" i="19"/>
  <c r="F121" i="19"/>
  <c r="F94" i="9" s="1"/>
  <c r="D63" i="19"/>
  <c r="D34" i="9" s="1"/>
  <c r="B34" i="19"/>
  <c r="F150" i="19"/>
  <c r="F124" i="9" s="1"/>
  <c r="H92" i="19"/>
  <c r="H64" i="9" s="1"/>
  <c r="H34" i="19"/>
  <c r="F179" i="19"/>
  <c r="F154" i="9" s="1"/>
  <c r="D92" i="19"/>
  <c r="D64" i="9" s="1"/>
  <c r="F34" i="19"/>
  <c r="I267" i="19"/>
  <c r="I245" i="9" s="1"/>
  <c r="E267" i="19"/>
  <c r="E245" i="9" s="1"/>
  <c r="F267" i="19"/>
  <c r="F245" i="9" s="1"/>
  <c r="F238" i="19"/>
  <c r="F215" i="9" s="1"/>
  <c r="B238" i="19"/>
  <c r="B215" i="9" s="1"/>
  <c r="D267" i="19"/>
  <c r="D245" i="9" s="1"/>
  <c r="I238" i="19"/>
  <c r="I215" i="9" s="1"/>
  <c r="G267" i="19"/>
  <c r="G245" i="9" s="1"/>
  <c r="D238" i="19"/>
  <c r="D215" i="9" s="1"/>
  <c r="H209" i="19"/>
  <c r="H185" i="9" s="1"/>
  <c r="D209" i="19"/>
  <c r="D185" i="9" s="1"/>
  <c r="C267" i="19"/>
  <c r="C245" i="9" s="1"/>
  <c r="H238" i="19"/>
  <c r="H215" i="9" s="1"/>
  <c r="C238" i="19"/>
  <c r="C215" i="9" s="1"/>
  <c r="G209" i="19"/>
  <c r="G185" i="9" s="1"/>
  <c r="C209" i="19"/>
  <c r="C185" i="9" s="1"/>
  <c r="B267" i="19"/>
  <c r="B245" i="9" s="1"/>
  <c r="G238" i="19"/>
  <c r="G215" i="9" s="1"/>
  <c r="F209" i="19"/>
  <c r="F185" i="9" s="1"/>
  <c r="B209" i="19"/>
  <c r="B185" i="9" s="1"/>
  <c r="G180" i="19"/>
  <c r="G155" i="9" s="1"/>
  <c r="C180" i="19"/>
  <c r="C155" i="9" s="1"/>
  <c r="G151" i="19"/>
  <c r="G125" i="9" s="1"/>
  <c r="C151" i="19"/>
  <c r="C125" i="9" s="1"/>
  <c r="G122" i="19"/>
  <c r="G95" i="9" s="1"/>
  <c r="C122" i="19"/>
  <c r="C95" i="9" s="1"/>
  <c r="E209" i="19"/>
  <c r="E185" i="9" s="1"/>
  <c r="I180" i="19"/>
  <c r="I155" i="9" s="1"/>
  <c r="E180" i="19"/>
  <c r="E155" i="9" s="1"/>
  <c r="I151" i="19"/>
  <c r="I125" i="9" s="1"/>
  <c r="E151" i="19"/>
  <c r="E125" i="9" s="1"/>
  <c r="I122" i="19"/>
  <c r="I95" i="9" s="1"/>
  <c r="E122" i="19"/>
  <c r="E95" i="9" s="1"/>
  <c r="D180" i="19"/>
  <c r="D155" i="9" s="1"/>
  <c r="D151" i="19"/>
  <c r="D125" i="9" s="1"/>
  <c r="D122" i="19"/>
  <c r="D95" i="9" s="1"/>
  <c r="G93" i="19"/>
  <c r="G65" i="9" s="1"/>
  <c r="C93" i="19"/>
  <c r="C65" i="9" s="1"/>
  <c r="G64" i="19"/>
  <c r="G35" i="9" s="1"/>
  <c r="C64" i="19"/>
  <c r="C35" i="9" s="1"/>
  <c r="G35" i="19"/>
  <c r="C35" i="19"/>
  <c r="B180" i="19"/>
  <c r="B155" i="9" s="1"/>
  <c r="B151" i="19"/>
  <c r="B125" i="9" s="1"/>
  <c r="B122" i="19"/>
  <c r="B95" i="9" s="1"/>
  <c r="F93" i="19"/>
  <c r="F65" i="9" s="1"/>
  <c r="B93" i="19"/>
  <c r="B65" i="9" s="1"/>
  <c r="F64" i="19"/>
  <c r="F35" i="9" s="1"/>
  <c r="B64" i="19"/>
  <c r="B35" i="9" s="1"/>
  <c r="H267" i="19"/>
  <c r="H245" i="9" s="1"/>
  <c r="H180" i="19"/>
  <c r="H155" i="9" s="1"/>
  <c r="H151" i="19"/>
  <c r="H125" i="9" s="1"/>
  <c r="H122" i="19"/>
  <c r="H95" i="9" s="1"/>
  <c r="I93" i="19"/>
  <c r="I65" i="9" s="1"/>
  <c r="E93" i="19"/>
  <c r="E65" i="9" s="1"/>
  <c r="I64" i="19"/>
  <c r="I35" i="9" s="1"/>
  <c r="E64" i="19"/>
  <c r="E35" i="9" s="1"/>
  <c r="I35" i="19"/>
  <c r="E35" i="19"/>
  <c r="E238" i="19"/>
  <c r="E215" i="9" s="1"/>
  <c r="F122" i="19"/>
  <c r="F95" i="9" s="1"/>
  <c r="H93" i="19"/>
  <c r="H65" i="9" s="1"/>
  <c r="D35" i="19"/>
  <c r="I209" i="19"/>
  <c r="I185" i="9" s="1"/>
  <c r="F151" i="19"/>
  <c r="F125" i="9" s="1"/>
  <c r="D93" i="19"/>
  <c r="D65" i="9" s="1"/>
  <c r="B35" i="19"/>
  <c r="F180" i="19"/>
  <c r="F155" i="9" s="1"/>
  <c r="H64" i="19"/>
  <c r="H35" i="9" s="1"/>
  <c r="H35" i="19"/>
  <c r="D64" i="19"/>
  <c r="D35" i="9" s="1"/>
  <c r="F35" i="19"/>
  <c r="I276" i="19"/>
  <c r="I254" i="9" s="1"/>
  <c r="E276" i="19"/>
  <c r="E254" i="9" s="1"/>
  <c r="I247" i="19"/>
  <c r="I224" i="9" s="1"/>
  <c r="E247" i="19"/>
  <c r="E224" i="9" s="1"/>
  <c r="H276" i="19"/>
  <c r="H254" i="9" s="1"/>
  <c r="C276" i="19"/>
  <c r="C254" i="9" s="1"/>
  <c r="F247" i="19"/>
  <c r="F224" i="9" s="1"/>
  <c r="G276" i="19"/>
  <c r="G254" i="9" s="1"/>
  <c r="B276" i="19"/>
  <c r="B254" i="9" s="1"/>
  <c r="D247" i="19"/>
  <c r="D224" i="9" s="1"/>
  <c r="B247" i="19"/>
  <c r="B224" i="9" s="1"/>
  <c r="H218" i="19"/>
  <c r="H194" i="9" s="1"/>
  <c r="D218" i="19"/>
  <c r="D194" i="9" s="1"/>
  <c r="F276" i="19"/>
  <c r="H247" i="19"/>
  <c r="H224" i="9" s="1"/>
  <c r="G218" i="19"/>
  <c r="G194" i="9" s="1"/>
  <c r="C218" i="19"/>
  <c r="C194" i="9" s="1"/>
  <c r="D276" i="19"/>
  <c r="D254" i="9" s="1"/>
  <c r="G247" i="19"/>
  <c r="G224" i="9" s="1"/>
  <c r="F218" i="19"/>
  <c r="F194" i="9" s="1"/>
  <c r="B218" i="19"/>
  <c r="B194" i="9" s="1"/>
  <c r="E218" i="19"/>
  <c r="E194" i="9" s="1"/>
  <c r="G189" i="19"/>
  <c r="G164" i="9" s="1"/>
  <c r="C189" i="19"/>
  <c r="C164" i="9" s="1"/>
  <c r="G160" i="19"/>
  <c r="G134" i="9" s="1"/>
  <c r="C160" i="19"/>
  <c r="C134" i="9" s="1"/>
  <c r="G131" i="19"/>
  <c r="G104" i="9" s="1"/>
  <c r="C131" i="19"/>
  <c r="C104" i="9" s="1"/>
  <c r="C247" i="19"/>
  <c r="C224" i="9" s="1"/>
  <c r="I189" i="19"/>
  <c r="I164" i="9" s="1"/>
  <c r="E189" i="19"/>
  <c r="E164" i="9" s="1"/>
  <c r="I160" i="19"/>
  <c r="I134" i="9" s="1"/>
  <c r="E160" i="19"/>
  <c r="E134" i="9" s="1"/>
  <c r="I131" i="19"/>
  <c r="I104" i="9" s="1"/>
  <c r="E131" i="19"/>
  <c r="E104" i="9" s="1"/>
  <c r="D189" i="19"/>
  <c r="D164" i="9" s="1"/>
  <c r="D160" i="19"/>
  <c r="D134" i="9" s="1"/>
  <c r="D131" i="19"/>
  <c r="D104" i="9" s="1"/>
  <c r="G102" i="19"/>
  <c r="G74" i="9" s="1"/>
  <c r="C102" i="19"/>
  <c r="C74" i="9" s="1"/>
  <c r="G73" i="19"/>
  <c r="G44" i="9" s="1"/>
  <c r="C73" i="19"/>
  <c r="C44" i="9" s="1"/>
  <c r="G44" i="19"/>
  <c r="C44" i="19"/>
  <c r="B189" i="19"/>
  <c r="B164" i="9" s="1"/>
  <c r="B160" i="19"/>
  <c r="B134" i="9" s="1"/>
  <c r="B131" i="19"/>
  <c r="B104" i="9" s="1"/>
  <c r="F102" i="19"/>
  <c r="F74" i="9" s="1"/>
  <c r="B102" i="19"/>
  <c r="B74" i="9" s="1"/>
  <c r="F73" i="19"/>
  <c r="F44" i="9" s="1"/>
  <c r="B73" i="19"/>
  <c r="B44" i="9" s="1"/>
  <c r="I218" i="19"/>
  <c r="I194" i="9" s="1"/>
  <c r="H189" i="19"/>
  <c r="H164" i="9" s="1"/>
  <c r="H160" i="19"/>
  <c r="H134" i="9" s="1"/>
  <c r="H131" i="19"/>
  <c r="H104" i="9" s="1"/>
  <c r="I102" i="19"/>
  <c r="I74" i="9" s="1"/>
  <c r="E102" i="19"/>
  <c r="E74" i="9" s="1"/>
  <c r="I73" i="19"/>
  <c r="I44" i="9" s="1"/>
  <c r="E73" i="19"/>
  <c r="E44" i="9" s="1"/>
  <c r="I44" i="19"/>
  <c r="E44" i="19"/>
  <c r="F160" i="19"/>
  <c r="F134" i="9" s="1"/>
  <c r="H73" i="19"/>
  <c r="H44" i="9" s="1"/>
  <c r="D44" i="19"/>
  <c r="F189" i="19"/>
  <c r="F164" i="9" s="1"/>
  <c r="D73" i="19"/>
  <c r="D44" i="9" s="1"/>
  <c r="B44" i="19"/>
  <c r="H102" i="19"/>
  <c r="H74" i="9" s="1"/>
  <c r="H44" i="19"/>
  <c r="F131" i="19"/>
  <c r="F104" i="9" s="1"/>
  <c r="D102" i="19"/>
  <c r="D74" i="9" s="1"/>
  <c r="F44" i="19"/>
  <c r="I3" i="9"/>
  <c r="I8" i="9"/>
  <c r="I10" i="9"/>
  <c r="I11" i="9"/>
  <c r="I19" i="9"/>
  <c r="E21" i="9"/>
  <c r="F70" i="9"/>
  <c r="F261" i="22"/>
  <c r="B261" i="22"/>
  <c r="F174" i="22"/>
  <c r="F286" i="14"/>
  <c r="B286" i="14"/>
  <c r="F257" i="14"/>
  <c r="B257" i="14"/>
  <c r="B261" i="14" s="1"/>
  <c r="L213" i="9" s="1"/>
  <c r="F228" i="14"/>
  <c r="F232" i="14" s="1"/>
  <c r="P183" i="9" s="1"/>
  <c r="B228" i="14"/>
  <c r="F199" i="14"/>
  <c r="B199" i="14"/>
  <c r="F170" i="14"/>
  <c r="B170" i="14"/>
  <c r="B174" i="14" s="1"/>
  <c r="L123" i="9" s="1"/>
  <c r="F141" i="14"/>
  <c r="B141" i="14"/>
  <c r="I261" i="22"/>
  <c r="E261" i="22"/>
  <c r="I203" i="22"/>
  <c r="I174" i="22"/>
  <c r="E174" i="22"/>
  <c r="I286" i="14"/>
  <c r="E286" i="14"/>
  <c r="I257" i="14"/>
  <c r="I261" i="14" s="1"/>
  <c r="S213" i="9" s="1"/>
  <c r="E257" i="14"/>
  <c r="E261" i="14" s="1"/>
  <c r="O213" i="9" s="1"/>
  <c r="I228" i="14"/>
  <c r="E228" i="14"/>
  <c r="I199" i="14"/>
  <c r="E199" i="14"/>
  <c r="I170" i="14"/>
  <c r="I174" i="14" s="1"/>
  <c r="S123" i="9" s="1"/>
  <c r="E170" i="14"/>
  <c r="I141" i="14"/>
  <c r="E141" i="14"/>
  <c r="H174" i="22"/>
  <c r="D174" i="22"/>
  <c r="H286" i="14"/>
  <c r="H290" i="14" s="1"/>
  <c r="R243" i="9" s="1"/>
  <c r="D286" i="14"/>
  <c r="D290" i="14" s="1"/>
  <c r="N243" i="9" s="1"/>
  <c r="H257" i="14"/>
  <c r="H261" i="14" s="1"/>
  <c r="R213" i="9" s="1"/>
  <c r="D257" i="14"/>
  <c r="D261" i="14" s="1"/>
  <c r="N213" i="9" s="1"/>
  <c r="H228" i="14"/>
  <c r="D228" i="14"/>
  <c r="H199" i="14"/>
  <c r="D199" i="14"/>
  <c r="H170" i="14"/>
  <c r="H174" i="14" s="1"/>
  <c r="R123" i="9" s="1"/>
  <c r="D170" i="14"/>
  <c r="D174" i="14" s="1"/>
  <c r="N123" i="9" s="1"/>
  <c r="H141" i="14"/>
  <c r="H145" i="14" s="1"/>
  <c r="R93" i="9" s="1"/>
  <c r="D141" i="14"/>
  <c r="H112" i="14"/>
  <c r="G261" i="22"/>
  <c r="C203" i="22"/>
  <c r="G174" i="22"/>
  <c r="C58" i="22"/>
  <c r="G286" i="14"/>
  <c r="C286" i="14"/>
  <c r="I271" i="19"/>
  <c r="I249" i="9" s="1"/>
  <c r="E271" i="19"/>
  <c r="E249" i="9" s="1"/>
  <c r="I242" i="19"/>
  <c r="I219" i="9" s="1"/>
  <c r="E242" i="19"/>
  <c r="E219" i="9" s="1"/>
  <c r="F271" i="19"/>
  <c r="F249" i="9" s="1"/>
  <c r="H242" i="19"/>
  <c r="H219" i="9" s="1"/>
  <c r="C242" i="19"/>
  <c r="C219" i="9" s="1"/>
  <c r="D271" i="19"/>
  <c r="D249" i="9" s="1"/>
  <c r="G242" i="19"/>
  <c r="G219" i="9" s="1"/>
  <c r="B242" i="19"/>
  <c r="B219" i="9" s="1"/>
  <c r="G271" i="19"/>
  <c r="G249" i="9" s="1"/>
  <c r="H213" i="19"/>
  <c r="H189" i="9" s="1"/>
  <c r="D213" i="19"/>
  <c r="D189" i="9" s="1"/>
  <c r="C271" i="19"/>
  <c r="C249" i="9" s="1"/>
  <c r="F242" i="19"/>
  <c r="F219" i="9" s="1"/>
  <c r="G213" i="19"/>
  <c r="G189" i="9" s="1"/>
  <c r="C213" i="19"/>
  <c r="C189" i="9" s="1"/>
  <c r="B271" i="19"/>
  <c r="B249" i="9" s="1"/>
  <c r="D242" i="19"/>
  <c r="D219" i="9" s="1"/>
  <c r="F213" i="19"/>
  <c r="F189" i="9" s="1"/>
  <c r="B213" i="19"/>
  <c r="B189" i="9" s="1"/>
  <c r="H271" i="19"/>
  <c r="H249" i="9" s="1"/>
  <c r="G184" i="19"/>
  <c r="G159" i="9" s="1"/>
  <c r="C184" i="19"/>
  <c r="C159" i="9" s="1"/>
  <c r="G155" i="19"/>
  <c r="G129" i="9" s="1"/>
  <c r="C155" i="19"/>
  <c r="C129" i="9" s="1"/>
  <c r="G126" i="19"/>
  <c r="G99" i="9" s="1"/>
  <c r="C126" i="19"/>
  <c r="C99" i="9" s="1"/>
  <c r="E213" i="19"/>
  <c r="E189" i="9" s="1"/>
  <c r="I184" i="19"/>
  <c r="I159" i="9" s="1"/>
  <c r="E184" i="19"/>
  <c r="E159" i="9" s="1"/>
  <c r="I155" i="19"/>
  <c r="I129" i="9" s="1"/>
  <c r="E155" i="19"/>
  <c r="E129" i="9" s="1"/>
  <c r="I126" i="19"/>
  <c r="I99" i="9" s="1"/>
  <c r="E126" i="19"/>
  <c r="E99" i="9" s="1"/>
  <c r="D184" i="19"/>
  <c r="D159" i="9" s="1"/>
  <c r="D155" i="19"/>
  <c r="D129" i="9" s="1"/>
  <c r="D126" i="19"/>
  <c r="D99" i="9" s="1"/>
  <c r="G97" i="19"/>
  <c r="G69" i="9" s="1"/>
  <c r="C97" i="19"/>
  <c r="C69" i="9" s="1"/>
  <c r="G68" i="19"/>
  <c r="G39" i="9" s="1"/>
  <c r="C68" i="19"/>
  <c r="C39" i="9" s="1"/>
  <c r="G39" i="19"/>
  <c r="C39" i="19"/>
  <c r="B184" i="19"/>
  <c r="B159" i="9" s="1"/>
  <c r="B155" i="19"/>
  <c r="B129" i="9" s="1"/>
  <c r="B126" i="19"/>
  <c r="B99" i="9" s="1"/>
  <c r="F97" i="19"/>
  <c r="F69" i="9" s="1"/>
  <c r="B97" i="19"/>
  <c r="B69" i="9" s="1"/>
  <c r="F68" i="19"/>
  <c r="F39" i="9" s="1"/>
  <c r="B68" i="19"/>
  <c r="B39" i="9" s="1"/>
  <c r="H184" i="19"/>
  <c r="H159" i="9" s="1"/>
  <c r="H155" i="19"/>
  <c r="H129" i="9" s="1"/>
  <c r="H126" i="19"/>
  <c r="H99" i="9" s="1"/>
  <c r="I97" i="19"/>
  <c r="I69" i="9" s="1"/>
  <c r="E97" i="19"/>
  <c r="E69" i="9" s="1"/>
  <c r="I68" i="19"/>
  <c r="I39" i="9" s="1"/>
  <c r="E68" i="19"/>
  <c r="E39" i="9" s="1"/>
  <c r="I39" i="19"/>
  <c r="E39" i="19"/>
  <c r="I213" i="19"/>
  <c r="I189" i="9" s="1"/>
  <c r="F126" i="19"/>
  <c r="F99" i="9" s="1"/>
  <c r="H97" i="19"/>
  <c r="H69" i="9" s="1"/>
  <c r="D39" i="19"/>
  <c r="F155" i="19"/>
  <c r="F129" i="9" s="1"/>
  <c r="D97" i="19"/>
  <c r="D69" i="9" s="1"/>
  <c r="B39" i="19"/>
  <c r="F184" i="19"/>
  <c r="F159" i="9" s="1"/>
  <c r="H68" i="19"/>
  <c r="H39" i="9" s="1"/>
  <c r="H39" i="19"/>
  <c r="D68" i="19"/>
  <c r="D39" i="9" s="1"/>
  <c r="F39" i="19"/>
  <c r="C3" i="9"/>
  <c r="G3" i="9"/>
  <c r="C8" i="9"/>
  <c r="C10" i="9"/>
  <c r="C11" i="9"/>
  <c r="C21" i="9"/>
  <c r="C54" i="14"/>
  <c r="G54" i="14"/>
  <c r="G26" i="9"/>
  <c r="G40" i="9"/>
  <c r="G49" i="9"/>
  <c r="G51" i="9"/>
  <c r="C53" i="9"/>
  <c r="G53" i="9"/>
  <c r="C83" i="14"/>
  <c r="G83" i="14"/>
  <c r="G87" i="14" s="1"/>
  <c r="Q33" i="9" s="1"/>
  <c r="C56" i="9"/>
  <c r="C63" i="9"/>
  <c r="C68" i="9"/>
  <c r="G68" i="9"/>
  <c r="C71" i="9"/>
  <c r="G81" i="9"/>
  <c r="C83" i="9"/>
  <c r="C112" i="14"/>
  <c r="G112" i="14"/>
  <c r="C170" i="14"/>
  <c r="C228" i="14"/>
  <c r="D19" i="9"/>
  <c r="D21" i="9"/>
  <c r="D26" i="9"/>
  <c r="D33" i="9"/>
  <c r="D41" i="9"/>
  <c r="H41" i="9"/>
  <c r="D49" i="9"/>
  <c r="H49" i="9"/>
  <c r="D51" i="9"/>
  <c r="D53" i="9"/>
  <c r="D83" i="14"/>
  <c r="H83" i="14"/>
  <c r="D56" i="9"/>
  <c r="D68" i="9"/>
  <c r="H68" i="9"/>
  <c r="D70" i="9"/>
  <c r="H70" i="9"/>
  <c r="D81" i="9"/>
  <c r="H81" i="9"/>
  <c r="D112" i="14"/>
  <c r="I112" i="14"/>
  <c r="C116" i="9"/>
  <c r="G128" i="9"/>
  <c r="G131" i="9"/>
  <c r="G141" i="9"/>
  <c r="C143" i="9"/>
  <c r="G170" i="14"/>
  <c r="G183" i="9"/>
  <c r="G188" i="9"/>
  <c r="G190" i="9"/>
  <c r="G191" i="9"/>
  <c r="C199" i="9"/>
  <c r="C201" i="9"/>
  <c r="G201" i="9"/>
  <c r="C203" i="9"/>
  <c r="G228" i="14"/>
  <c r="G248" i="9"/>
  <c r="G250" i="9"/>
  <c r="E26" i="9"/>
  <c r="E33" i="9"/>
  <c r="E41" i="9"/>
  <c r="E49" i="9"/>
  <c r="E53" i="9"/>
  <c r="E83" i="14"/>
  <c r="E24" i="14" s="1"/>
  <c r="I83" i="14"/>
  <c r="I24" i="14" s="1"/>
  <c r="I63" i="9"/>
  <c r="I68" i="9"/>
  <c r="I70" i="9"/>
  <c r="I71" i="9"/>
  <c r="E81" i="9"/>
  <c r="E112" i="14"/>
  <c r="C141" i="14"/>
  <c r="C199" i="14"/>
  <c r="C203" i="14" s="1"/>
  <c r="M153" i="9" s="1"/>
  <c r="C257" i="14"/>
  <c r="F49" i="9"/>
  <c r="F51" i="9"/>
  <c r="B81" i="9"/>
  <c r="F81" i="9"/>
  <c r="B112" i="14"/>
  <c r="F112" i="14"/>
  <c r="F24" i="14" s="1"/>
  <c r="C93" i="9"/>
  <c r="G93" i="9"/>
  <c r="C100" i="9"/>
  <c r="C101" i="9"/>
  <c r="C109" i="9"/>
  <c r="G109" i="9"/>
  <c r="G113" i="9"/>
  <c r="G141" i="14"/>
  <c r="G145" i="14" s="1"/>
  <c r="Q93" i="9" s="1"/>
  <c r="C153" i="9"/>
  <c r="C160" i="9"/>
  <c r="G160" i="9"/>
  <c r="C161" i="9"/>
  <c r="C169" i="9"/>
  <c r="G199" i="14"/>
  <c r="G203" i="14" s="1"/>
  <c r="Q153" i="9" s="1"/>
  <c r="C218" i="9"/>
  <c r="G218" i="9"/>
  <c r="C220" i="9"/>
  <c r="G220" i="9"/>
  <c r="C231" i="9"/>
  <c r="G231" i="9"/>
  <c r="G257" i="14"/>
  <c r="G261" i="14" s="1"/>
  <c r="Q213" i="9" s="1"/>
  <c r="C259" i="9"/>
  <c r="G58" i="22"/>
  <c r="C174" i="22"/>
  <c r="G203" i="22"/>
  <c r="C261" i="22"/>
  <c r="H86" i="9"/>
  <c r="H93" i="9"/>
  <c r="H101" i="9"/>
  <c r="H109" i="9"/>
  <c r="H113" i="9"/>
  <c r="D116" i="9"/>
  <c r="D130" i="9"/>
  <c r="H139" i="9"/>
  <c r="H143" i="9"/>
  <c r="D146" i="9"/>
  <c r="D153" i="9"/>
  <c r="D158" i="9"/>
  <c r="D160" i="9"/>
  <c r="D161" i="9"/>
  <c r="D171" i="9"/>
  <c r="H173" i="9"/>
  <c r="D183" i="9"/>
  <c r="H183" i="9"/>
  <c r="H190" i="9"/>
  <c r="H203" i="9"/>
  <c r="D206" i="9"/>
  <c r="H206" i="9"/>
  <c r="H218" i="9"/>
  <c r="D58" i="22"/>
  <c r="H58" i="22"/>
  <c r="D203" i="22"/>
  <c r="H203" i="22"/>
  <c r="H261" i="22"/>
  <c r="E93" i="9"/>
  <c r="I111" i="9"/>
  <c r="E113" i="9"/>
  <c r="E116" i="9"/>
  <c r="I116" i="9"/>
  <c r="I123" i="9"/>
  <c r="E124" i="9"/>
  <c r="E128" i="9"/>
  <c r="I128" i="9"/>
  <c r="E130" i="9"/>
  <c r="I130" i="9"/>
  <c r="E131" i="9"/>
  <c r="E139" i="9"/>
  <c r="E141" i="9"/>
  <c r="E153" i="9"/>
  <c r="I171" i="9"/>
  <c r="E176" i="9"/>
  <c r="I188" i="9"/>
  <c r="I190" i="9"/>
  <c r="E191" i="9"/>
  <c r="E199" i="9"/>
  <c r="I201" i="9"/>
  <c r="E203" i="9"/>
  <c r="I206" i="9"/>
  <c r="E218" i="9"/>
  <c r="I218" i="9"/>
  <c r="E220" i="9"/>
  <c r="I220" i="9"/>
  <c r="E221" i="9"/>
  <c r="E229" i="9"/>
  <c r="E231" i="9"/>
  <c r="I231" i="9"/>
  <c r="E233" i="9"/>
  <c r="I236" i="9"/>
  <c r="E243" i="9"/>
  <c r="E266" i="9"/>
  <c r="E58" i="22"/>
  <c r="E203" i="22"/>
  <c r="B86" i="9"/>
  <c r="B93" i="9"/>
  <c r="F93" i="9"/>
  <c r="B98" i="9"/>
  <c r="F98" i="9"/>
  <c r="B100" i="9"/>
  <c r="B101" i="9"/>
  <c r="B113" i="9"/>
  <c r="B116" i="9"/>
  <c r="F116" i="9"/>
  <c r="B123" i="9"/>
  <c r="B128" i="9"/>
  <c r="F128" i="9"/>
  <c r="B131" i="9"/>
  <c r="F141" i="9"/>
  <c r="B143" i="9"/>
  <c r="B169" i="9"/>
  <c r="B171" i="9"/>
  <c r="B173" i="9"/>
  <c r="B176" i="9"/>
  <c r="F176" i="9"/>
  <c r="F183" i="9"/>
  <c r="B188" i="9"/>
  <c r="F188" i="9"/>
  <c r="F190" i="9"/>
  <c r="B191" i="9"/>
  <c r="F201" i="9"/>
  <c r="F203" i="9"/>
  <c r="F206" i="9"/>
  <c r="F218" i="9"/>
  <c r="B220" i="9"/>
  <c r="F220" i="9"/>
  <c r="B231" i="9"/>
  <c r="B233" i="9"/>
  <c r="F236" i="9"/>
  <c r="B243" i="9"/>
  <c r="F243" i="9"/>
  <c r="B251" i="9"/>
  <c r="F254" i="9"/>
  <c r="B259" i="9"/>
  <c r="B261" i="9"/>
  <c r="B263" i="9"/>
  <c r="B266" i="9"/>
  <c r="B58" i="22"/>
  <c r="F58" i="22"/>
  <c r="B174" i="22"/>
  <c r="B203" i="22"/>
  <c r="F203" i="22"/>
  <c r="H220" i="9"/>
  <c r="D221" i="9"/>
  <c r="D225" i="9"/>
  <c r="H225" i="9"/>
  <c r="D226" i="9"/>
  <c r="H226" i="9"/>
  <c r="D229" i="9"/>
  <c r="D231" i="9"/>
  <c r="D233" i="9"/>
  <c r="D236" i="9"/>
  <c r="H236" i="9"/>
  <c r="D243" i="9"/>
  <c r="D248" i="9"/>
  <c r="D251" i="9"/>
  <c r="H251" i="9"/>
  <c r="D255" i="9"/>
  <c r="H255" i="9"/>
  <c r="D256" i="9"/>
  <c r="H256" i="9"/>
  <c r="D259" i="9"/>
  <c r="H259" i="9"/>
  <c r="D266" i="9"/>
  <c r="D58" i="14"/>
  <c r="H58" i="14"/>
  <c r="B58" i="14"/>
  <c r="F58" i="14"/>
  <c r="B87" i="14"/>
  <c r="L33" i="9" s="1"/>
  <c r="F87" i="14"/>
  <c r="P33" i="9" s="1"/>
  <c r="F174" i="14"/>
  <c r="P123" i="9" s="1"/>
  <c r="F290" i="14"/>
  <c r="P243" i="9" s="1"/>
  <c r="G63" i="9"/>
  <c r="C116" i="14"/>
  <c r="M63" i="9" s="1"/>
  <c r="H203" i="14"/>
  <c r="R153" i="9" s="1"/>
  <c r="I58" i="14"/>
  <c r="E174" i="14"/>
  <c r="O123" i="9" s="1"/>
  <c r="E232" i="14"/>
  <c r="O183" i="9" s="1"/>
  <c r="E290" i="14"/>
  <c r="O243" i="9" s="1"/>
  <c r="B88" i="24" l="1"/>
  <c r="N7" i="9"/>
  <c r="I29" i="11"/>
  <c r="D29" i="11"/>
  <c r="H29" i="11"/>
  <c r="G29" i="11"/>
  <c r="C28" i="11"/>
  <c r="C29" i="11" s="1"/>
  <c r="G28" i="11"/>
  <c r="F92" i="24"/>
  <c r="J28" i="11"/>
  <c r="J29" i="11" s="1"/>
  <c r="H24" i="14"/>
  <c r="H28" i="22"/>
  <c r="H29" i="22" s="1"/>
  <c r="G28" i="22"/>
  <c r="G29" i="22" s="1"/>
  <c r="B24" i="14"/>
  <c r="H24" i="13"/>
  <c r="F24" i="13"/>
  <c r="C24" i="12"/>
  <c r="F3" i="19"/>
  <c r="H24" i="19"/>
  <c r="C24" i="19"/>
  <c r="D24" i="14"/>
  <c r="C28" i="22"/>
  <c r="C29" i="22" s="1"/>
  <c r="G24" i="12"/>
  <c r="E24" i="12"/>
  <c r="F24" i="12"/>
  <c r="E28" i="22"/>
  <c r="E29" i="22" s="1"/>
  <c r="H9" i="9"/>
  <c r="H9" i="19"/>
  <c r="B4" i="9"/>
  <c r="B4" i="19"/>
  <c r="H10" i="9"/>
  <c r="H10" i="19"/>
  <c r="E10" i="9"/>
  <c r="E10" i="19"/>
  <c r="H8" i="9"/>
  <c r="H8" i="19"/>
  <c r="E8" i="9"/>
  <c r="E8" i="19"/>
  <c r="C26" i="9"/>
  <c r="C26" i="19"/>
  <c r="H11" i="9"/>
  <c r="H11" i="19"/>
  <c r="E11" i="9"/>
  <c r="E11" i="19"/>
  <c r="E3" i="9"/>
  <c r="E3" i="19"/>
  <c r="H19" i="9"/>
  <c r="H19" i="24" s="1"/>
  <c r="H19" i="19"/>
  <c r="E19" i="9"/>
  <c r="E19" i="19"/>
  <c r="D23" i="9"/>
  <c r="D23" i="24" s="1"/>
  <c r="D23" i="19"/>
  <c r="E23" i="9"/>
  <c r="E23" i="19"/>
  <c r="G23" i="9"/>
  <c r="G23" i="24" s="1"/>
  <c r="G23" i="19"/>
  <c r="N3" i="9"/>
  <c r="C5" i="9"/>
  <c r="C5" i="19"/>
  <c r="P3" i="9"/>
  <c r="H14" i="9"/>
  <c r="H14" i="19"/>
  <c r="E14" i="9"/>
  <c r="E14" i="19"/>
  <c r="G5" i="9"/>
  <c r="G5" i="19"/>
  <c r="H4" i="9"/>
  <c r="H4" i="19"/>
  <c r="E4" i="9"/>
  <c r="E4" i="19"/>
  <c r="C4" i="9"/>
  <c r="C4" i="19"/>
  <c r="D21" i="19"/>
  <c r="E21" i="19"/>
  <c r="F10" i="9"/>
  <c r="F10" i="19"/>
  <c r="D10" i="9"/>
  <c r="D10" i="19"/>
  <c r="I10" i="19"/>
  <c r="F8" i="9"/>
  <c r="F8" i="24" s="1"/>
  <c r="F8" i="19"/>
  <c r="I8" i="19"/>
  <c r="C8" i="19"/>
  <c r="C24" i="13"/>
  <c r="G24" i="13"/>
  <c r="E24" i="13"/>
  <c r="D26" i="19"/>
  <c r="E26" i="19"/>
  <c r="B26" i="19"/>
  <c r="G26" i="19"/>
  <c r="F11" i="9"/>
  <c r="F11" i="19"/>
  <c r="D11" i="9"/>
  <c r="D11" i="19"/>
  <c r="I11" i="19"/>
  <c r="C11" i="19"/>
  <c r="D24" i="12"/>
  <c r="I24" i="12"/>
  <c r="D3" i="19"/>
  <c r="I3" i="19"/>
  <c r="C3" i="19"/>
  <c r="E24" i="19"/>
  <c r="F24" i="19"/>
  <c r="G24" i="19"/>
  <c r="F19" i="9"/>
  <c r="F19" i="19"/>
  <c r="I19" i="19"/>
  <c r="I23" i="9"/>
  <c r="I23" i="24" s="1"/>
  <c r="I23" i="19"/>
  <c r="F23" i="19"/>
  <c r="H5" i="9"/>
  <c r="H5" i="24" s="1"/>
  <c r="H5" i="19"/>
  <c r="I5" i="9"/>
  <c r="I5" i="19"/>
  <c r="D87" i="14"/>
  <c r="N33" i="9" s="1"/>
  <c r="L3" i="9"/>
  <c r="F28" i="22"/>
  <c r="F29" i="22" s="1"/>
  <c r="G24" i="14"/>
  <c r="F9" i="9"/>
  <c r="F9" i="19"/>
  <c r="D9" i="9"/>
  <c r="D9" i="19"/>
  <c r="E9" i="9"/>
  <c r="E9" i="19"/>
  <c r="C9" i="9"/>
  <c r="C9" i="19"/>
  <c r="F14" i="9"/>
  <c r="F14" i="19"/>
  <c r="D14" i="9"/>
  <c r="D14" i="19"/>
  <c r="I14" i="9"/>
  <c r="I14" i="19"/>
  <c r="C14" i="9"/>
  <c r="C14" i="19"/>
  <c r="F5" i="9"/>
  <c r="F5" i="19"/>
  <c r="F4" i="9"/>
  <c r="F4" i="19"/>
  <c r="I4" i="9"/>
  <c r="I4" i="19"/>
  <c r="G4" i="9"/>
  <c r="G4" i="19"/>
  <c r="I21" i="9"/>
  <c r="I21" i="19"/>
  <c r="B21" i="9"/>
  <c r="B21" i="19"/>
  <c r="C21" i="19"/>
  <c r="B10" i="9"/>
  <c r="B10" i="19"/>
  <c r="C10" i="19"/>
  <c r="D8" i="9"/>
  <c r="D8" i="19"/>
  <c r="G8" i="9"/>
  <c r="G8" i="19"/>
  <c r="I24" i="9"/>
  <c r="I24" i="13"/>
  <c r="H26" i="9"/>
  <c r="H26" i="19"/>
  <c r="I26" i="9"/>
  <c r="I26" i="19"/>
  <c r="F26" i="19"/>
  <c r="G11" i="9"/>
  <c r="G11" i="24" s="1"/>
  <c r="G11" i="19"/>
  <c r="H24" i="12"/>
  <c r="G3" i="19"/>
  <c r="D24" i="19"/>
  <c r="I24" i="19"/>
  <c r="D19" i="19"/>
  <c r="C19" i="9"/>
  <c r="C19" i="19"/>
  <c r="H23" i="9"/>
  <c r="H23" i="19"/>
  <c r="O3" i="9"/>
  <c r="S3" i="9"/>
  <c r="R3" i="9"/>
  <c r="B28" i="22"/>
  <c r="B29" i="22" s="1"/>
  <c r="C24" i="14"/>
  <c r="B9" i="9"/>
  <c r="B9" i="19"/>
  <c r="I9" i="9"/>
  <c r="I9" i="24" s="1"/>
  <c r="I9" i="19"/>
  <c r="G9" i="9"/>
  <c r="G9" i="19"/>
  <c r="B14" i="9"/>
  <c r="B14" i="24" s="1"/>
  <c r="B14" i="19"/>
  <c r="G14" i="9"/>
  <c r="G14" i="19"/>
  <c r="B5" i="9"/>
  <c r="B5" i="24" s="1"/>
  <c r="B5" i="19"/>
  <c r="D5" i="9"/>
  <c r="D5" i="19"/>
  <c r="E5" i="9"/>
  <c r="E5" i="24" s="1"/>
  <c r="E5" i="19"/>
  <c r="D4" i="9"/>
  <c r="D4" i="19"/>
  <c r="H21" i="9"/>
  <c r="H21" i="24" s="1"/>
  <c r="H21" i="19"/>
  <c r="F21" i="9"/>
  <c r="F21" i="24" s="1"/>
  <c r="F21" i="19"/>
  <c r="G21" i="9"/>
  <c r="G21" i="24" s="1"/>
  <c r="G21" i="19"/>
  <c r="G10" i="9"/>
  <c r="G10" i="19"/>
  <c r="B8" i="9"/>
  <c r="B8" i="24" s="1"/>
  <c r="B8" i="19"/>
  <c r="B11" i="9"/>
  <c r="B11" i="19"/>
  <c r="F3" i="9"/>
  <c r="F3" i="24" s="1"/>
  <c r="H3" i="19"/>
  <c r="B3" i="9"/>
  <c r="B3" i="19"/>
  <c r="G19" i="9"/>
  <c r="G19" i="24" s="1"/>
  <c r="G19" i="19"/>
  <c r="C23" i="9"/>
  <c r="C23" i="19"/>
  <c r="B84" i="9"/>
  <c r="F88" i="24"/>
  <c r="F94" i="24" s="1"/>
  <c r="H94" i="24"/>
  <c r="E94" i="24"/>
  <c r="C94" i="24"/>
  <c r="B94" i="24"/>
  <c r="I94" i="24"/>
  <c r="D94" i="24"/>
  <c r="C144" i="9"/>
  <c r="H24" i="9"/>
  <c r="B54" i="9"/>
  <c r="B204" i="9"/>
  <c r="B264" i="9"/>
  <c r="D264" i="9"/>
  <c r="E24" i="9"/>
  <c r="F24" i="9"/>
  <c r="F54" i="9"/>
  <c r="E15" i="24"/>
  <c r="B24" i="9"/>
  <c r="I15" i="24"/>
  <c r="D24" i="9"/>
  <c r="E118" i="24"/>
  <c r="D118" i="24"/>
  <c r="D238" i="9"/>
  <c r="E178" i="9"/>
  <c r="E118" i="9"/>
  <c r="I118" i="24"/>
  <c r="H118" i="24"/>
  <c r="H238" i="9"/>
  <c r="I178" i="9"/>
  <c r="I118" i="9"/>
  <c r="H58" i="9"/>
  <c r="H118" i="9"/>
  <c r="I238" i="9"/>
  <c r="I116" i="24"/>
  <c r="I114" i="24"/>
  <c r="I112" i="24"/>
  <c r="I120" i="24" s="1"/>
  <c r="D118" i="9"/>
  <c r="H116" i="24"/>
  <c r="H114" i="24"/>
  <c r="H112" i="24"/>
  <c r="H120" i="24" s="1"/>
  <c r="H178" i="9"/>
  <c r="D58" i="9"/>
  <c r="C120" i="24"/>
  <c r="B120" i="24"/>
  <c r="G120" i="24"/>
  <c r="F120" i="24"/>
  <c r="C28" i="24"/>
  <c r="F28" i="24"/>
  <c r="B28" i="24"/>
  <c r="E120" i="24"/>
  <c r="D120" i="24"/>
  <c r="G28" i="24"/>
  <c r="I28" i="24"/>
  <c r="D28" i="24"/>
  <c r="F204" i="9"/>
  <c r="F264" i="9"/>
  <c r="H54" i="9"/>
  <c r="C264" i="9"/>
  <c r="H114" i="9"/>
  <c r="H174" i="9"/>
  <c r="F114" i="9"/>
  <c r="F174" i="9"/>
  <c r="G24" i="9"/>
  <c r="H204" i="9"/>
  <c r="D84" i="9"/>
  <c r="G204" i="9"/>
  <c r="E204" i="9"/>
  <c r="E264" i="9"/>
  <c r="I16" i="24"/>
  <c r="E54" i="9"/>
  <c r="D54" i="9"/>
  <c r="C84" i="9"/>
  <c r="G54" i="9"/>
  <c r="E16" i="24"/>
  <c r="I84" i="9"/>
  <c r="E174" i="9"/>
  <c r="F84" i="9"/>
  <c r="C204" i="9"/>
  <c r="I204" i="9"/>
  <c r="E84" i="9"/>
  <c r="H84" i="9"/>
  <c r="E114" i="9"/>
  <c r="D204" i="9"/>
  <c r="I264" i="9"/>
  <c r="G84" i="9"/>
  <c r="D114" i="9"/>
  <c r="D174" i="9"/>
  <c r="B15" i="24"/>
  <c r="I54" i="9"/>
  <c r="C24" i="9"/>
  <c r="I114" i="9"/>
  <c r="I174" i="9"/>
  <c r="G114" i="9"/>
  <c r="C114" i="9"/>
  <c r="C54" i="9"/>
  <c r="G264" i="9"/>
  <c r="B114" i="9"/>
  <c r="B174" i="9"/>
  <c r="B16" i="24"/>
  <c r="G58" i="14"/>
  <c r="I232" i="14"/>
  <c r="S183" i="9" s="1"/>
  <c r="B203" i="14"/>
  <c r="L153" i="9" s="1"/>
  <c r="I116" i="14"/>
  <c r="S63" i="9" s="1"/>
  <c r="G290" i="14"/>
  <c r="Q243" i="9" s="1"/>
  <c r="D232" i="14"/>
  <c r="N183" i="9" s="1"/>
  <c r="B145" i="14"/>
  <c r="L93" i="9" s="1"/>
  <c r="C145" i="14"/>
  <c r="M93" i="9" s="1"/>
  <c r="I290" i="14"/>
  <c r="S243" i="9" s="1"/>
  <c r="E203" i="14"/>
  <c r="O153" i="9" s="1"/>
  <c r="C232" i="14"/>
  <c r="M183" i="9" s="1"/>
  <c r="C87" i="14"/>
  <c r="M33" i="9" s="1"/>
  <c r="F116" i="14"/>
  <c r="P63" i="9" s="1"/>
  <c r="B116" i="14"/>
  <c r="L63" i="9" s="1"/>
  <c r="I26" i="24"/>
  <c r="D116" i="14"/>
  <c r="N63" i="9" s="1"/>
  <c r="H264" i="9"/>
  <c r="G15" i="24"/>
  <c r="E116" i="14"/>
  <c r="O63" i="9" s="1"/>
  <c r="H116" i="14"/>
  <c r="R63" i="9" s="1"/>
  <c r="E19" i="24"/>
  <c r="E11" i="24"/>
  <c r="E145" i="14"/>
  <c r="O93" i="9" s="1"/>
  <c r="H232" i="14"/>
  <c r="R183" i="9" s="1"/>
  <c r="C14" i="24"/>
  <c r="C5" i="24"/>
  <c r="E8" i="24"/>
  <c r="H11" i="24"/>
  <c r="D3" i="24"/>
  <c r="H15" i="24"/>
  <c r="F15" i="24"/>
  <c r="D15" i="24"/>
  <c r="C58" i="14"/>
  <c r="E26" i="24"/>
  <c r="D21" i="24"/>
  <c r="D14" i="24"/>
  <c r="G26" i="24"/>
  <c r="G8" i="24"/>
  <c r="G4" i="24"/>
  <c r="F9" i="24"/>
  <c r="D9" i="24"/>
  <c r="E9" i="24"/>
  <c r="C9" i="24"/>
  <c r="E23" i="24"/>
  <c r="I14" i="24"/>
  <c r="I10" i="24"/>
  <c r="I5" i="24"/>
  <c r="I3" i="24"/>
  <c r="D11" i="24"/>
  <c r="D8" i="24"/>
  <c r="F10" i="24"/>
  <c r="F11" i="24"/>
  <c r="B19" i="24"/>
  <c r="E3" i="24"/>
  <c r="C21" i="24"/>
  <c r="C3" i="24"/>
  <c r="E4" i="24"/>
  <c r="B4" i="24"/>
  <c r="H8" i="24"/>
  <c r="F19" i="24"/>
  <c r="C15" i="24"/>
  <c r="I203" i="14"/>
  <c r="S153" i="9" s="1"/>
  <c r="I145" i="14"/>
  <c r="S93" i="9" s="1"/>
  <c r="B232" i="14"/>
  <c r="L183" i="9" s="1"/>
  <c r="H23" i="24"/>
  <c r="C26" i="24"/>
  <c r="C23" i="24"/>
  <c r="C19" i="24"/>
  <c r="C11" i="24"/>
  <c r="C8" i="24"/>
  <c r="C4" i="24"/>
  <c r="B9" i="24"/>
  <c r="G9" i="24"/>
  <c r="E21" i="24"/>
  <c r="E14" i="24"/>
  <c r="E10" i="24"/>
  <c r="F14" i="24"/>
  <c r="F5" i="24"/>
  <c r="F4" i="24"/>
  <c r="F26" i="24"/>
  <c r="H10" i="24"/>
  <c r="H4" i="24"/>
  <c r="I21" i="24"/>
  <c r="B21" i="24"/>
  <c r="B10" i="24"/>
  <c r="F23" i="24"/>
  <c r="D16" i="24"/>
  <c r="C16" i="24"/>
  <c r="F16" i="24"/>
  <c r="H16" i="24"/>
  <c r="G16" i="24"/>
  <c r="D26" i="24"/>
  <c r="H14" i="24"/>
  <c r="C10" i="24"/>
  <c r="D203" i="14"/>
  <c r="N153" i="9" s="1"/>
  <c r="D145" i="14"/>
  <c r="N93" i="9" s="1"/>
  <c r="B290" i="14"/>
  <c r="L243" i="9" s="1"/>
  <c r="H26" i="24"/>
  <c r="D19" i="24"/>
  <c r="G14" i="24"/>
  <c r="G10" i="24"/>
  <c r="G5" i="24"/>
  <c r="G3" i="24"/>
  <c r="H9" i="24"/>
  <c r="I19" i="24"/>
  <c r="I11" i="24"/>
  <c r="I8" i="24"/>
  <c r="I4" i="24"/>
  <c r="D5" i="24"/>
  <c r="D4" i="24"/>
  <c r="B26" i="24"/>
  <c r="D10" i="24"/>
  <c r="H3" i="24"/>
  <c r="B11" i="24"/>
  <c r="B23" i="24"/>
  <c r="B3" i="24"/>
  <c r="G174" i="9"/>
  <c r="D144" i="9"/>
  <c r="B144" i="9"/>
  <c r="H144" i="9"/>
  <c r="F144" i="9"/>
  <c r="G144" i="9"/>
  <c r="E144" i="9"/>
  <c r="I144" i="9"/>
  <c r="Q124" i="9"/>
  <c r="S124" i="9"/>
  <c r="R124" i="9"/>
  <c r="M124" i="9"/>
  <c r="P124" i="9"/>
  <c r="O124" i="9"/>
  <c r="N124" i="9"/>
  <c r="L124" i="9"/>
  <c r="C174" i="9"/>
  <c r="P154" i="9"/>
  <c r="P4" i="9"/>
  <c r="O4" i="9"/>
  <c r="R154" i="9"/>
  <c r="R4" i="9"/>
  <c r="Q154" i="9"/>
  <c r="Q4" i="9"/>
  <c r="L154" i="9"/>
  <c r="O154" i="9"/>
  <c r="N154" i="9"/>
  <c r="N4" i="9"/>
  <c r="M154" i="9"/>
  <c r="M4" i="9"/>
  <c r="L4" i="9"/>
  <c r="S154" i="9"/>
  <c r="D234" i="9"/>
  <c r="C234" i="9"/>
  <c r="M214" i="9"/>
  <c r="S214" i="9"/>
  <c r="Q214" i="9"/>
  <c r="O214" i="9"/>
  <c r="H234" i="9"/>
  <c r="P214" i="9"/>
  <c r="R214" i="9"/>
  <c r="L214" i="9"/>
  <c r="D261" i="22"/>
  <c r="D28" i="22" s="1"/>
  <c r="D29" i="22" s="1"/>
  <c r="G234" i="9"/>
  <c r="I234" i="9"/>
  <c r="F234" i="9"/>
  <c r="E46" i="24"/>
  <c r="C261" i="14"/>
  <c r="M213" i="9" s="1"/>
  <c r="E87" i="14"/>
  <c r="O33" i="9" s="1"/>
  <c r="G232" i="14"/>
  <c r="Q183" i="9" s="1"/>
  <c r="G174" i="14"/>
  <c r="Q123" i="9" s="1"/>
  <c r="I58" i="22"/>
  <c r="I87" i="14"/>
  <c r="C290" i="14"/>
  <c r="M243" i="9" s="1"/>
  <c r="C174" i="14"/>
  <c r="M123" i="9" s="1"/>
  <c r="F261" i="14"/>
  <c r="P213" i="9" s="1"/>
  <c r="F203" i="14"/>
  <c r="P153" i="9" s="1"/>
  <c r="F145" i="14"/>
  <c r="P93" i="9" s="1"/>
  <c r="G116" i="14"/>
  <c r="Q63" i="9" s="1"/>
  <c r="I282" i="19"/>
  <c r="I260" i="9" s="1"/>
  <c r="E282" i="19"/>
  <c r="E260" i="9" s="1"/>
  <c r="I253" i="19"/>
  <c r="I230" i="9" s="1"/>
  <c r="E253" i="19"/>
  <c r="E230" i="9" s="1"/>
  <c r="H282" i="19"/>
  <c r="H260" i="9" s="1"/>
  <c r="C282" i="19"/>
  <c r="C260" i="9" s="1"/>
  <c r="F253" i="19"/>
  <c r="F230" i="9" s="1"/>
  <c r="F224" i="19"/>
  <c r="F200" i="9" s="1"/>
  <c r="G282" i="19"/>
  <c r="G260" i="9" s="1"/>
  <c r="B282" i="19"/>
  <c r="B260" i="9" s="1"/>
  <c r="D253" i="19"/>
  <c r="D230" i="9" s="1"/>
  <c r="F282" i="19"/>
  <c r="F260" i="9" s="1"/>
  <c r="B253" i="19"/>
  <c r="B230" i="9" s="1"/>
  <c r="I224" i="19"/>
  <c r="I200" i="9" s="1"/>
  <c r="D224" i="19"/>
  <c r="D200" i="9" s="1"/>
  <c r="H253" i="19"/>
  <c r="H230" i="9" s="1"/>
  <c r="H224" i="19"/>
  <c r="H200" i="9" s="1"/>
  <c r="C224" i="19"/>
  <c r="C200" i="9" s="1"/>
  <c r="G253" i="19"/>
  <c r="G230" i="9" s="1"/>
  <c r="G224" i="19"/>
  <c r="G200" i="9" s="1"/>
  <c r="B224" i="19"/>
  <c r="B200" i="9" s="1"/>
  <c r="E224" i="19"/>
  <c r="E200" i="9" s="1"/>
  <c r="G195" i="19"/>
  <c r="G170" i="9" s="1"/>
  <c r="C195" i="19"/>
  <c r="C170" i="9" s="1"/>
  <c r="G166" i="19"/>
  <c r="G140" i="9" s="1"/>
  <c r="C166" i="19"/>
  <c r="C140" i="9" s="1"/>
  <c r="G137" i="19"/>
  <c r="G110" i="9" s="1"/>
  <c r="C137" i="19"/>
  <c r="C110" i="9" s="1"/>
  <c r="G108" i="19"/>
  <c r="G80" i="9" s="1"/>
  <c r="C108" i="19"/>
  <c r="C80" i="9" s="1"/>
  <c r="I195" i="19"/>
  <c r="I170" i="9" s="1"/>
  <c r="E195" i="19"/>
  <c r="E170" i="9" s="1"/>
  <c r="I166" i="19"/>
  <c r="I140" i="9" s="1"/>
  <c r="E166" i="19"/>
  <c r="E140" i="9" s="1"/>
  <c r="I137" i="19"/>
  <c r="I110" i="9" s="1"/>
  <c r="E137" i="19"/>
  <c r="E110" i="9" s="1"/>
  <c r="I108" i="19"/>
  <c r="I80" i="9" s="1"/>
  <c r="E108" i="19"/>
  <c r="E80" i="9" s="1"/>
  <c r="D195" i="19"/>
  <c r="D170" i="9" s="1"/>
  <c r="D166" i="19"/>
  <c r="D140" i="9" s="1"/>
  <c r="D137" i="19"/>
  <c r="D110" i="9" s="1"/>
  <c r="D108" i="19"/>
  <c r="D80" i="9" s="1"/>
  <c r="G79" i="19"/>
  <c r="G50" i="9" s="1"/>
  <c r="C79" i="19"/>
  <c r="C50" i="9" s="1"/>
  <c r="G50" i="19"/>
  <c r="C50" i="19"/>
  <c r="B195" i="19"/>
  <c r="B170" i="9" s="1"/>
  <c r="B166" i="19"/>
  <c r="B140" i="9" s="1"/>
  <c r="B137" i="19"/>
  <c r="B110" i="9" s="1"/>
  <c r="B108" i="19"/>
  <c r="B80" i="9" s="1"/>
  <c r="F79" i="19"/>
  <c r="F50" i="9" s="1"/>
  <c r="B79" i="19"/>
  <c r="B50" i="9" s="1"/>
  <c r="D282" i="19"/>
  <c r="D260" i="9" s="1"/>
  <c r="C253" i="19"/>
  <c r="C230" i="9" s="1"/>
  <c r="H195" i="19"/>
  <c r="H170" i="9" s="1"/>
  <c r="H166" i="19"/>
  <c r="H140" i="9" s="1"/>
  <c r="H137" i="19"/>
  <c r="H110" i="9" s="1"/>
  <c r="H108" i="19"/>
  <c r="H80" i="9" s="1"/>
  <c r="I79" i="19"/>
  <c r="I50" i="9" s="1"/>
  <c r="E79" i="19"/>
  <c r="E50" i="9" s="1"/>
  <c r="I50" i="19"/>
  <c r="E50" i="19"/>
  <c r="F166" i="19"/>
  <c r="F140" i="9" s="1"/>
  <c r="H79" i="19"/>
  <c r="H50" i="9" s="1"/>
  <c r="D50" i="19"/>
  <c r="F195" i="19"/>
  <c r="F170" i="9" s="1"/>
  <c r="D79" i="19"/>
  <c r="D50" i="9" s="1"/>
  <c r="B50" i="19"/>
  <c r="F108" i="19"/>
  <c r="F80" i="9" s="1"/>
  <c r="H50" i="19"/>
  <c r="F137" i="19"/>
  <c r="F110" i="9" s="1"/>
  <c r="F50" i="19"/>
  <c r="I274" i="19"/>
  <c r="I252" i="9" s="1"/>
  <c r="E274" i="19"/>
  <c r="E252" i="9" s="1"/>
  <c r="I245" i="19"/>
  <c r="I222" i="9" s="1"/>
  <c r="E245" i="19"/>
  <c r="E222" i="9" s="1"/>
  <c r="H274" i="19"/>
  <c r="H252" i="9" s="1"/>
  <c r="C274" i="19"/>
  <c r="C252" i="9" s="1"/>
  <c r="F245" i="19"/>
  <c r="F222" i="9" s="1"/>
  <c r="G274" i="19"/>
  <c r="G252" i="9" s="1"/>
  <c r="B274" i="19"/>
  <c r="B252" i="9" s="1"/>
  <c r="D245" i="19"/>
  <c r="D222" i="9" s="1"/>
  <c r="D274" i="19"/>
  <c r="D252" i="9" s="1"/>
  <c r="G245" i="19"/>
  <c r="G222" i="9" s="1"/>
  <c r="H216" i="19"/>
  <c r="H192" i="9" s="1"/>
  <c r="D216" i="19"/>
  <c r="D192" i="9" s="1"/>
  <c r="C245" i="19"/>
  <c r="C222" i="9" s="1"/>
  <c r="G216" i="19"/>
  <c r="G192" i="9" s="1"/>
  <c r="C216" i="19"/>
  <c r="C192" i="9" s="1"/>
  <c r="B245" i="19"/>
  <c r="B222" i="9" s="1"/>
  <c r="F216" i="19"/>
  <c r="F192" i="9" s="1"/>
  <c r="B216" i="19"/>
  <c r="B192" i="9" s="1"/>
  <c r="E216" i="19"/>
  <c r="E192" i="9" s="1"/>
  <c r="G187" i="19"/>
  <c r="G162" i="9" s="1"/>
  <c r="C187" i="19"/>
  <c r="C162" i="9" s="1"/>
  <c r="G158" i="19"/>
  <c r="G132" i="9" s="1"/>
  <c r="C158" i="19"/>
  <c r="C132" i="9" s="1"/>
  <c r="G129" i="19"/>
  <c r="G102" i="9" s="1"/>
  <c r="C129" i="19"/>
  <c r="C102" i="9" s="1"/>
  <c r="F274" i="19"/>
  <c r="F252" i="9" s="1"/>
  <c r="I187" i="19"/>
  <c r="I162" i="9" s="1"/>
  <c r="E187" i="19"/>
  <c r="E162" i="9" s="1"/>
  <c r="I158" i="19"/>
  <c r="I132" i="9" s="1"/>
  <c r="E158" i="19"/>
  <c r="E132" i="9" s="1"/>
  <c r="I129" i="19"/>
  <c r="I102" i="9" s="1"/>
  <c r="E129" i="19"/>
  <c r="E102" i="9" s="1"/>
  <c r="H245" i="19"/>
  <c r="H222" i="9" s="1"/>
  <c r="I216" i="19"/>
  <c r="I192" i="9" s="1"/>
  <c r="D187" i="19"/>
  <c r="D162" i="9" s="1"/>
  <c r="D158" i="19"/>
  <c r="D132" i="9" s="1"/>
  <c r="D129" i="19"/>
  <c r="D102" i="9" s="1"/>
  <c r="G100" i="19"/>
  <c r="G72" i="9" s="1"/>
  <c r="C100" i="19"/>
  <c r="C72" i="9" s="1"/>
  <c r="G71" i="19"/>
  <c r="G42" i="9" s="1"/>
  <c r="C71" i="19"/>
  <c r="C42" i="9" s="1"/>
  <c r="G42" i="19"/>
  <c r="C42" i="19"/>
  <c r="B187" i="19"/>
  <c r="B162" i="9" s="1"/>
  <c r="B158" i="19"/>
  <c r="B132" i="9" s="1"/>
  <c r="B129" i="19"/>
  <c r="B102" i="9" s="1"/>
  <c r="F100" i="19"/>
  <c r="F72" i="9" s="1"/>
  <c r="B100" i="19"/>
  <c r="B72" i="9" s="1"/>
  <c r="F71" i="19"/>
  <c r="F42" i="9" s="1"/>
  <c r="B71" i="19"/>
  <c r="B42" i="9" s="1"/>
  <c r="H187" i="19"/>
  <c r="H162" i="9" s="1"/>
  <c r="H158" i="19"/>
  <c r="H132" i="9" s="1"/>
  <c r="H129" i="19"/>
  <c r="H102" i="9" s="1"/>
  <c r="I100" i="19"/>
  <c r="I72" i="9" s="1"/>
  <c r="E100" i="19"/>
  <c r="E72" i="9" s="1"/>
  <c r="I71" i="19"/>
  <c r="I42" i="9" s="1"/>
  <c r="E71" i="19"/>
  <c r="E42" i="9" s="1"/>
  <c r="I42" i="19"/>
  <c r="E42" i="19"/>
  <c r="H71" i="19"/>
  <c r="H42" i="9" s="1"/>
  <c r="D42" i="19"/>
  <c r="F129" i="19"/>
  <c r="F102" i="9" s="1"/>
  <c r="D71" i="19"/>
  <c r="D42" i="9" s="1"/>
  <c r="B42" i="19"/>
  <c r="F158" i="19"/>
  <c r="F132" i="9" s="1"/>
  <c r="H100" i="19"/>
  <c r="H72" i="9" s="1"/>
  <c r="H42" i="19"/>
  <c r="F187" i="19"/>
  <c r="F162" i="9" s="1"/>
  <c r="D100" i="19"/>
  <c r="D72" i="9" s="1"/>
  <c r="F42" i="19"/>
  <c r="F289" i="19"/>
  <c r="F267" i="9" s="1"/>
  <c r="B289" i="19"/>
  <c r="B267" i="9" s="1"/>
  <c r="I289" i="19"/>
  <c r="I267" i="9" s="1"/>
  <c r="E289" i="19"/>
  <c r="E267" i="9" s="1"/>
  <c r="I260" i="19"/>
  <c r="I237" i="9" s="1"/>
  <c r="E260" i="19"/>
  <c r="E237" i="9" s="1"/>
  <c r="C289" i="19"/>
  <c r="C267" i="9" s="1"/>
  <c r="H260" i="19"/>
  <c r="H237" i="9" s="1"/>
  <c r="C260" i="19"/>
  <c r="C237" i="9" s="1"/>
  <c r="F231" i="19"/>
  <c r="F207" i="9" s="1"/>
  <c r="B231" i="19"/>
  <c r="B207" i="9" s="1"/>
  <c r="H289" i="19"/>
  <c r="H267" i="9" s="1"/>
  <c r="G260" i="19"/>
  <c r="G237" i="9" s="1"/>
  <c r="B260" i="19"/>
  <c r="B237" i="9" s="1"/>
  <c r="G289" i="19"/>
  <c r="G267" i="9" s="1"/>
  <c r="G231" i="19"/>
  <c r="G207" i="9" s="1"/>
  <c r="H202" i="19"/>
  <c r="H177" i="9" s="1"/>
  <c r="D202" i="19"/>
  <c r="D177" i="9" s="1"/>
  <c r="D289" i="19"/>
  <c r="D267" i="9" s="1"/>
  <c r="F260" i="19"/>
  <c r="F237" i="9" s="1"/>
  <c r="E231" i="19"/>
  <c r="E207" i="9" s="1"/>
  <c r="G202" i="19"/>
  <c r="G177" i="9" s="1"/>
  <c r="C202" i="19"/>
  <c r="C177" i="9" s="1"/>
  <c r="D260" i="19"/>
  <c r="D237" i="9" s="1"/>
  <c r="I231" i="19"/>
  <c r="I207" i="9" s="1"/>
  <c r="D231" i="19"/>
  <c r="D207" i="9" s="1"/>
  <c r="F202" i="19"/>
  <c r="F177" i="9" s="1"/>
  <c r="B202" i="19"/>
  <c r="B177" i="9" s="1"/>
  <c r="E202" i="19"/>
  <c r="E177" i="9" s="1"/>
  <c r="G173" i="19"/>
  <c r="G147" i="9" s="1"/>
  <c r="C173" i="19"/>
  <c r="C147" i="9" s="1"/>
  <c r="G144" i="19"/>
  <c r="G117" i="9" s="1"/>
  <c r="C144" i="19"/>
  <c r="C117" i="9" s="1"/>
  <c r="G115" i="19"/>
  <c r="G87" i="9" s="1"/>
  <c r="C115" i="19"/>
  <c r="C87" i="9" s="1"/>
  <c r="C231" i="19"/>
  <c r="C207" i="9" s="1"/>
  <c r="I173" i="19"/>
  <c r="I147" i="9" s="1"/>
  <c r="E173" i="19"/>
  <c r="E147" i="9" s="1"/>
  <c r="I144" i="19"/>
  <c r="I117" i="9" s="1"/>
  <c r="E144" i="19"/>
  <c r="E117" i="9" s="1"/>
  <c r="I115" i="19"/>
  <c r="I87" i="9" s="1"/>
  <c r="E115" i="19"/>
  <c r="E87" i="9" s="1"/>
  <c r="D173" i="19"/>
  <c r="D147" i="9" s="1"/>
  <c r="D144" i="19"/>
  <c r="D117" i="9" s="1"/>
  <c r="D115" i="19"/>
  <c r="D87" i="9" s="1"/>
  <c r="G86" i="19"/>
  <c r="G57" i="9" s="1"/>
  <c r="C86" i="19"/>
  <c r="C57" i="9" s="1"/>
  <c r="G57" i="19"/>
  <c r="C57" i="19"/>
  <c r="H231" i="19"/>
  <c r="H207" i="9" s="1"/>
  <c r="B173" i="19"/>
  <c r="B147" i="9" s="1"/>
  <c r="B144" i="19"/>
  <c r="B117" i="9" s="1"/>
  <c r="B115" i="19"/>
  <c r="B87" i="9" s="1"/>
  <c r="F86" i="19"/>
  <c r="F57" i="9" s="1"/>
  <c r="B86" i="19"/>
  <c r="B57" i="9" s="1"/>
  <c r="F57" i="19"/>
  <c r="B57" i="19"/>
  <c r="I202" i="19"/>
  <c r="I177" i="9" s="1"/>
  <c r="H173" i="19"/>
  <c r="H147" i="9" s="1"/>
  <c r="H144" i="19"/>
  <c r="H117" i="9" s="1"/>
  <c r="H115" i="19"/>
  <c r="H87" i="9" s="1"/>
  <c r="I86" i="19"/>
  <c r="I57" i="9" s="1"/>
  <c r="E86" i="19"/>
  <c r="E57" i="9" s="1"/>
  <c r="I57" i="19"/>
  <c r="E57" i="19"/>
  <c r="F144" i="19"/>
  <c r="F117" i="9" s="1"/>
  <c r="H57" i="19"/>
  <c r="F173" i="19"/>
  <c r="F147" i="9" s="1"/>
  <c r="D57" i="19"/>
  <c r="H86" i="19"/>
  <c r="H57" i="9" s="1"/>
  <c r="F115" i="19"/>
  <c r="F87" i="9" s="1"/>
  <c r="D86" i="19"/>
  <c r="D57" i="9" s="1"/>
  <c r="I269" i="19"/>
  <c r="I247" i="9" s="1"/>
  <c r="E269" i="19"/>
  <c r="E247" i="9" s="1"/>
  <c r="I240" i="19"/>
  <c r="I217" i="9" s="1"/>
  <c r="E240" i="19"/>
  <c r="E217" i="9" s="1"/>
  <c r="F269" i="19"/>
  <c r="F247" i="9" s="1"/>
  <c r="H240" i="19"/>
  <c r="H217" i="9" s="1"/>
  <c r="C240" i="19"/>
  <c r="C217" i="9" s="1"/>
  <c r="D269" i="19"/>
  <c r="D247" i="9" s="1"/>
  <c r="G240" i="19"/>
  <c r="G217" i="9" s="1"/>
  <c r="B240" i="19"/>
  <c r="B217" i="9" s="1"/>
  <c r="B269" i="19"/>
  <c r="B247" i="9" s="1"/>
  <c r="D240" i="19"/>
  <c r="D217" i="9" s="1"/>
  <c r="H211" i="19"/>
  <c r="H187" i="9" s="1"/>
  <c r="D211" i="19"/>
  <c r="D187" i="9" s="1"/>
  <c r="H269" i="19"/>
  <c r="H247" i="9" s="1"/>
  <c r="G211" i="19"/>
  <c r="G187" i="9" s="1"/>
  <c r="C211" i="19"/>
  <c r="C187" i="9" s="1"/>
  <c r="G269" i="19"/>
  <c r="G247" i="9" s="1"/>
  <c r="F211" i="19"/>
  <c r="F187" i="9" s="1"/>
  <c r="B211" i="19"/>
  <c r="B187" i="9" s="1"/>
  <c r="G182" i="19"/>
  <c r="G157" i="9" s="1"/>
  <c r="C182" i="19"/>
  <c r="C157" i="9" s="1"/>
  <c r="G153" i="19"/>
  <c r="G127" i="9" s="1"/>
  <c r="C153" i="19"/>
  <c r="C127" i="9" s="1"/>
  <c r="G124" i="19"/>
  <c r="G97" i="9" s="1"/>
  <c r="C124" i="19"/>
  <c r="C97" i="9" s="1"/>
  <c r="C269" i="19"/>
  <c r="C247" i="9" s="1"/>
  <c r="E211" i="19"/>
  <c r="E187" i="9" s="1"/>
  <c r="I182" i="19"/>
  <c r="I157" i="9" s="1"/>
  <c r="E182" i="19"/>
  <c r="E157" i="9" s="1"/>
  <c r="I153" i="19"/>
  <c r="I127" i="9" s="1"/>
  <c r="E153" i="19"/>
  <c r="E127" i="9" s="1"/>
  <c r="I124" i="19"/>
  <c r="I97" i="9" s="1"/>
  <c r="E124" i="19"/>
  <c r="E97" i="9" s="1"/>
  <c r="D182" i="19"/>
  <c r="D157" i="9" s="1"/>
  <c r="D153" i="19"/>
  <c r="D127" i="9" s="1"/>
  <c r="D124" i="19"/>
  <c r="D97" i="9" s="1"/>
  <c r="G95" i="19"/>
  <c r="G67" i="9" s="1"/>
  <c r="C95" i="19"/>
  <c r="C67" i="9" s="1"/>
  <c r="G66" i="19"/>
  <c r="G37" i="9" s="1"/>
  <c r="C66" i="19"/>
  <c r="C37" i="9" s="1"/>
  <c r="G37" i="19"/>
  <c r="C37" i="19"/>
  <c r="I211" i="19"/>
  <c r="I187" i="9" s="1"/>
  <c r="B182" i="19"/>
  <c r="B157" i="9" s="1"/>
  <c r="B153" i="19"/>
  <c r="B127" i="9" s="1"/>
  <c r="B124" i="19"/>
  <c r="B97" i="9" s="1"/>
  <c r="F95" i="19"/>
  <c r="F67" i="9" s="1"/>
  <c r="B95" i="19"/>
  <c r="B67" i="9" s="1"/>
  <c r="F66" i="19"/>
  <c r="F37" i="9" s="1"/>
  <c r="B66" i="19"/>
  <c r="B37" i="9" s="1"/>
  <c r="F240" i="19"/>
  <c r="F217" i="9" s="1"/>
  <c r="H182" i="19"/>
  <c r="H157" i="9" s="1"/>
  <c r="H153" i="19"/>
  <c r="H127" i="9" s="1"/>
  <c r="H124" i="19"/>
  <c r="H97" i="9" s="1"/>
  <c r="I95" i="19"/>
  <c r="I67" i="9" s="1"/>
  <c r="E95" i="19"/>
  <c r="E67" i="9" s="1"/>
  <c r="I66" i="19"/>
  <c r="I37" i="9" s="1"/>
  <c r="E66" i="19"/>
  <c r="E37" i="9" s="1"/>
  <c r="I37" i="19"/>
  <c r="E37" i="19"/>
  <c r="F182" i="19"/>
  <c r="F157" i="9" s="1"/>
  <c r="H95" i="19"/>
  <c r="H67" i="9" s="1"/>
  <c r="D37" i="19"/>
  <c r="D95" i="19"/>
  <c r="D67" i="9" s="1"/>
  <c r="B37" i="19"/>
  <c r="F124" i="19"/>
  <c r="F97" i="9" s="1"/>
  <c r="H66" i="19"/>
  <c r="H37" i="9" s="1"/>
  <c r="H37" i="19"/>
  <c r="F153" i="19"/>
  <c r="F127" i="9" s="1"/>
  <c r="D66" i="19"/>
  <c r="D37" i="9" s="1"/>
  <c r="F37" i="19"/>
  <c r="I284" i="19"/>
  <c r="E284" i="19"/>
  <c r="I255" i="19"/>
  <c r="E255" i="19"/>
  <c r="H284" i="19"/>
  <c r="C284" i="19"/>
  <c r="F255" i="19"/>
  <c r="F226" i="19"/>
  <c r="B226" i="19"/>
  <c r="G284" i="19"/>
  <c r="B284" i="19"/>
  <c r="D255" i="19"/>
  <c r="F284" i="19"/>
  <c r="D284" i="19"/>
  <c r="G255" i="19"/>
  <c r="I226" i="19"/>
  <c r="D226" i="19"/>
  <c r="H197" i="19"/>
  <c r="C255" i="19"/>
  <c r="H226" i="19"/>
  <c r="C226" i="19"/>
  <c r="G197" i="19"/>
  <c r="C197" i="19"/>
  <c r="B255" i="19"/>
  <c r="G226" i="19"/>
  <c r="D197" i="19"/>
  <c r="G168" i="19"/>
  <c r="C168" i="19"/>
  <c r="G139" i="19"/>
  <c r="C139" i="19"/>
  <c r="G110" i="19"/>
  <c r="C110" i="19"/>
  <c r="F197" i="19"/>
  <c r="I168" i="19"/>
  <c r="E168" i="19"/>
  <c r="I139" i="19"/>
  <c r="E139" i="19"/>
  <c r="I110" i="19"/>
  <c r="E110" i="19"/>
  <c r="E197" i="19"/>
  <c r="D168" i="19"/>
  <c r="D139" i="19"/>
  <c r="D110" i="19"/>
  <c r="G81" i="19"/>
  <c r="C81" i="19"/>
  <c r="G52" i="19"/>
  <c r="G22" i="19" s="1"/>
  <c r="C52" i="19"/>
  <c r="H255" i="19"/>
  <c r="E226" i="19"/>
  <c r="B197" i="19"/>
  <c r="B168" i="19"/>
  <c r="B139" i="19"/>
  <c r="B110" i="19"/>
  <c r="F81" i="19"/>
  <c r="B81" i="19"/>
  <c r="F52" i="19"/>
  <c r="B52" i="19"/>
  <c r="H168" i="19"/>
  <c r="H139" i="19"/>
  <c r="H110" i="19"/>
  <c r="I81" i="19"/>
  <c r="E81" i="19"/>
  <c r="I52" i="19"/>
  <c r="E52" i="19"/>
  <c r="F110" i="19"/>
  <c r="H81" i="19"/>
  <c r="F139" i="19"/>
  <c r="D81" i="19"/>
  <c r="F168" i="19"/>
  <c r="H52" i="19"/>
  <c r="H22" i="19" s="1"/>
  <c r="I197" i="19"/>
  <c r="D52" i="19"/>
  <c r="H87" i="14"/>
  <c r="R33" i="9" s="1"/>
  <c r="I275" i="19"/>
  <c r="I253" i="9" s="1"/>
  <c r="E275" i="19"/>
  <c r="E253" i="9" s="1"/>
  <c r="I246" i="19"/>
  <c r="I223" i="9" s="1"/>
  <c r="E246" i="19"/>
  <c r="E223" i="9" s="1"/>
  <c r="F275" i="19"/>
  <c r="F253" i="9" s="1"/>
  <c r="H246" i="19"/>
  <c r="H223" i="9" s="1"/>
  <c r="C246" i="19"/>
  <c r="C223" i="9" s="1"/>
  <c r="D275" i="19"/>
  <c r="D253" i="9" s="1"/>
  <c r="G246" i="19"/>
  <c r="G223" i="9" s="1"/>
  <c r="B246" i="19"/>
  <c r="B223" i="9" s="1"/>
  <c r="G275" i="19"/>
  <c r="G253" i="9" s="1"/>
  <c r="H217" i="19"/>
  <c r="H193" i="9" s="1"/>
  <c r="D217" i="19"/>
  <c r="D193" i="9" s="1"/>
  <c r="C275" i="19"/>
  <c r="C253" i="9" s="1"/>
  <c r="F246" i="19"/>
  <c r="F223" i="9" s="1"/>
  <c r="G217" i="19"/>
  <c r="G193" i="9" s="1"/>
  <c r="C217" i="19"/>
  <c r="C193" i="9" s="1"/>
  <c r="B275" i="19"/>
  <c r="B253" i="9" s="1"/>
  <c r="D246" i="19"/>
  <c r="D223" i="9" s="1"/>
  <c r="F217" i="19"/>
  <c r="F193" i="9" s="1"/>
  <c r="B217" i="19"/>
  <c r="B193" i="9" s="1"/>
  <c r="G188" i="19"/>
  <c r="G163" i="9" s="1"/>
  <c r="C188" i="19"/>
  <c r="C163" i="9" s="1"/>
  <c r="G159" i="19"/>
  <c r="G133" i="9" s="1"/>
  <c r="C159" i="19"/>
  <c r="C133" i="9" s="1"/>
  <c r="G130" i="19"/>
  <c r="G103" i="9" s="1"/>
  <c r="C130" i="19"/>
  <c r="C103" i="9" s="1"/>
  <c r="E217" i="19"/>
  <c r="E193" i="9" s="1"/>
  <c r="I188" i="19"/>
  <c r="I163" i="9" s="1"/>
  <c r="E188" i="19"/>
  <c r="E163" i="9" s="1"/>
  <c r="I159" i="19"/>
  <c r="I133" i="9" s="1"/>
  <c r="E159" i="19"/>
  <c r="E133" i="9" s="1"/>
  <c r="I130" i="19"/>
  <c r="I103" i="9" s="1"/>
  <c r="E130" i="19"/>
  <c r="E103" i="9" s="1"/>
  <c r="D188" i="19"/>
  <c r="D163" i="9" s="1"/>
  <c r="D159" i="19"/>
  <c r="D133" i="9" s="1"/>
  <c r="D130" i="19"/>
  <c r="D103" i="9" s="1"/>
  <c r="G101" i="19"/>
  <c r="G73" i="9" s="1"/>
  <c r="C101" i="19"/>
  <c r="C73" i="9" s="1"/>
  <c r="G72" i="19"/>
  <c r="G43" i="9" s="1"/>
  <c r="C72" i="19"/>
  <c r="C43" i="9" s="1"/>
  <c r="G43" i="19"/>
  <c r="C43" i="19"/>
  <c r="B188" i="19"/>
  <c r="B163" i="9" s="1"/>
  <c r="B159" i="19"/>
  <c r="B133" i="9" s="1"/>
  <c r="B130" i="19"/>
  <c r="B103" i="9" s="1"/>
  <c r="F101" i="19"/>
  <c r="F73" i="9" s="1"/>
  <c r="B101" i="19"/>
  <c r="B73" i="9" s="1"/>
  <c r="F72" i="19"/>
  <c r="F43" i="9" s="1"/>
  <c r="B72" i="19"/>
  <c r="B43" i="9" s="1"/>
  <c r="H188" i="19"/>
  <c r="H163" i="9" s="1"/>
  <c r="H159" i="19"/>
  <c r="H133" i="9" s="1"/>
  <c r="H130" i="19"/>
  <c r="H103" i="9" s="1"/>
  <c r="I101" i="19"/>
  <c r="I73" i="9" s="1"/>
  <c r="E101" i="19"/>
  <c r="E73" i="9" s="1"/>
  <c r="I72" i="19"/>
  <c r="I43" i="9" s="1"/>
  <c r="E72" i="19"/>
  <c r="E43" i="9" s="1"/>
  <c r="I43" i="19"/>
  <c r="E43" i="19"/>
  <c r="F130" i="19"/>
  <c r="F103" i="9" s="1"/>
  <c r="H101" i="19"/>
  <c r="H73" i="9" s="1"/>
  <c r="D43" i="19"/>
  <c r="H275" i="19"/>
  <c r="H253" i="9" s="1"/>
  <c r="F159" i="19"/>
  <c r="F133" i="9" s="1"/>
  <c r="D101" i="19"/>
  <c r="D73" i="9" s="1"/>
  <c r="B43" i="19"/>
  <c r="F188" i="19"/>
  <c r="F163" i="9" s="1"/>
  <c r="H72" i="19"/>
  <c r="H43" i="9" s="1"/>
  <c r="H43" i="19"/>
  <c r="I217" i="19"/>
  <c r="I193" i="9" s="1"/>
  <c r="D72" i="19"/>
  <c r="D43" i="9" s="1"/>
  <c r="F43" i="19"/>
  <c r="I287" i="19"/>
  <c r="I265" i="9" s="1"/>
  <c r="E287" i="19"/>
  <c r="E265" i="9" s="1"/>
  <c r="I258" i="19"/>
  <c r="I235" i="9" s="1"/>
  <c r="E258" i="19"/>
  <c r="E235" i="9" s="1"/>
  <c r="F287" i="19"/>
  <c r="F265" i="9" s="1"/>
  <c r="H258" i="19"/>
  <c r="H235" i="9" s="1"/>
  <c r="C258" i="19"/>
  <c r="C235" i="9" s="1"/>
  <c r="F229" i="19"/>
  <c r="F205" i="9" s="1"/>
  <c r="B229" i="19"/>
  <c r="B205" i="9" s="1"/>
  <c r="D287" i="19"/>
  <c r="D265" i="9" s="1"/>
  <c r="G258" i="19"/>
  <c r="G235" i="9" s="1"/>
  <c r="B258" i="19"/>
  <c r="B235" i="9" s="1"/>
  <c r="H287" i="19"/>
  <c r="H265" i="9" s="1"/>
  <c r="C287" i="19"/>
  <c r="C265" i="9" s="1"/>
  <c r="B287" i="19"/>
  <c r="B265" i="9" s="1"/>
  <c r="D258" i="19"/>
  <c r="D235" i="9" s="1"/>
  <c r="G229" i="19"/>
  <c r="G205" i="9" s="1"/>
  <c r="H200" i="19"/>
  <c r="H175" i="9" s="1"/>
  <c r="D200" i="19"/>
  <c r="D175" i="9" s="1"/>
  <c r="E229" i="19"/>
  <c r="E205" i="9" s="1"/>
  <c r="G200" i="19"/>
  <c r="G175" i="9" s="1"/>
  <c r="C200" i="19"/>
  <c r="C175" i="9" s="1"/>
  <c r="I229" i="19"/>
  <c r="I205" i="9" s="1"/>
  <c r="D229" i="19"/>
  <c r="D205" i="9" s="1"/>
  <c r="F200" i="19"/>
  <c r="F175" i="9" s="1"/>
  <c r="B200" i="19"/>
  <c r="B175" i="9" s="1"/>
  <c r="H229" i="19"/>
  <c r="H205" i="9" s="1"/>
  <c r="E200" i="19"/>
  <c r="E175" i="9" s="1"/>
  <c r="G171" i="19"/>
  <c r="G145" i="9" s="1"/>
  <c r="C171" i="19"/>
  <c r="C145" i="9" s="1"/>
  <c r="G142" i="19"/>
  <c r="G115" i="9" s="1"/>
  <c r="C142" i="19"/>
  <c r="C115" i="9" s="1"/>
  <c r="G113" i="19"/>
  <c r="G85" i="9" s="1"/>
  <c r="C113" i="19"/>
  <c r="C85" i="9" s="1"/>
  <c r="I171" i="19"/>
  <c r="I145" i="9" s="1"/>
  <c r="E171" i="19"/>
  <c r="E145" i="9" s="1"/>
  <c r="I142" i="19"/>
  <c r="I115" i="9" s="1"/>
  <c r="E142" i="19"/>
  <c r="E115" i="9" s="1"/>
  <c r="I113" i="19"/>
  <c r="I85" i="9" s="1"/>
  <c r="E113" i="19"/>
  <c r="E85" i="9" s="1"/>
  <c r="F258" i="19"/>
  <c r="F235" i="9" s="1"/>
  <c r="I200" i="19"/>
  <c r="I175" i="9" s="1"/>
  <c r="D171" i="19"/>
  <c r="D145" i="9" s="1"/>
  <c r="D142" i="19"/>
  <c r="D115" i="9" s="1"/>
  <c r="D113" i="19"/>
  <c r="D85" i="9" s="1"/>
  <c r="G84" i="19"/>
  <c r="G55" i="9" s="1"/>
  <c r="C84" i="19"/>
  <c r="C55" i="9" s="1"/>
  <c r="G55" i="19"/>
  <c r="C55" i="19"/>
  <c r="G287" i="19"/>
  <c r="G265" i="9" s="1"/>
  <c r="B171" i="19"/>
  <c r="B145" i="9" s="1"/>
  <c r="B142" i="19"/>
  <c r="B115" i="9" s="1"/>
  <c r="B113" i="19"/>
  <c r="B85" i="9" s="1"/>
  <c r="F84" i="19"/>
  <c r="F55" i="9" s="1"/>
  <c r="B84" i="19"/>
  <c r="B55" i="9" s="1"/>
  <c r="F55" i="19"/>
  <c r="B55" i="19"/>
  <c r="H171" i="19"/>
  <c r="H145" i="9" s="1"/>
  <c r="H142" i="19"/>
  <c r="H115" i="9" s="1"/>
  <c r="H113" i="19"/>
  <c r="H85" i="9" s="1"/>
  <c r="I84" i="19"/>
  <c r="I55" i="9" s="1"/>
  <c r="E84" i="19"/>
  <c r="E55" i="9" s="1"/>
  <c r="I55" i="19"/>
  <c r="E55" i="19"/>
  <c r="H55" i="19"/>
  <c r="C229" i="19"/>
  <c r="C205" i="9" s="1"/>
  <c r="F113" i="19"/>
  <c r="F85" i="9" s="1"/>
  <c r="D55" i="19"/>
  <c r="F142" i="19"/>
  <c r="F115" i="9" s="1"/>
  <c r="H84" i="19"/>
  <c r="H55" i="9" s="1"/>
  <c r="F171" i="19"/>
  <c r="F145" i="9" s="1"/>
  <c r="D84" i="19"/>
  <c r="D55" i="9" s="1"/>
  <c r="F284" i="13"/>
  <c r="F290" i="13" s="1"/>
  <c r="P246" i="9" s="1"/>
  <c r="B284" i="13"/>
  <c r="B290" i="13" s="1"/>
  <c r="L246" i="9" s="1"/>
  <c r="F255" i="13"/>
  <c r="F261" i="13" s="1"/>
  <c r="P216" i="9" s="1"/>
  <c r="B255" i="13"/>
  <c r="B261" i="13" s="1"/>
  <c r="L216" i="9" s="1"/>
  <c r="F226" i="13"/>
  <c r="F232" i="13" s="1"/>
  <c r="P186" i="9" s="1"/>
  <c r="B226" i="13"/>
  <c r="B232" i="13" s="1"/>
  <c r="L186" i="9" s="1"/>
  <c r="F197" i="13"/>
  <c r="F203" i="13" s="1"/>
  <c r="P156" i="9" s="1"/>
  <c r="B197" i="13"/>
  <c r="B203" i="13" s="1"/>
  <c r="L156" i="9" s="1"/>
  <c r="F168" i="13"/>
  <c r="F174" i="13" s="1"/>
  <c r="P126" i="9" s="1"/>
  <c r="B168" i="13"/>
  <c r="B174" i="13" s="1"/>
  <c r="L126" i="9" s="1"/>
  <c r="F139" i="13"/>
  <c r="F145" i="13" s="1"/>
  <c r="P96" i="9" s="1"/>
  <c r="B139" i="13"/>
  <c r="B145" i="13" s="1"/>
  <c r="L96" i="9" s="1"/>
  <c r="F110" i="13"/>
  <c r="F116" i="13" s="1"/>
  <c r="P66" i="9" s="1"/>
  <c r="B110" i="13"/>
  <c r="B116" i="13" s="1"/>
  <c r="L66" i="9" s="1"/>
  <c r="F81" i="13"/>
  <c r="F87" i="13" s="1"/>
  <c r="P36" i="9" s="1"/>
  <c r="B81" i="13"/>
  <c r="B87" i="13" s="1"/>
  <c r="L36" i="9" s="1"/>
  <c r="F52" i="13"/>
  <c r="B52" i="13"/>
  <c r="I284" i="13"/>
  <c r="I290" i="13" s="1"/>
  <c r="S246" i="9" s="1"/>
  <c r="E284" i="13"/>
  <c r="E290" i="13" s="1"/>
  <c r="O246" i="9" s="1"/>
  <c r="I255" i="13"/>
  <c r="I261" i="13" s="1"/>
  <c r="S216" i="9" s="1"/>
  <c r="E255" i="13"/>
  <c r="E261" i="13" s="1"/>
  <c r="O216" i="9" s="1"/>
  <c r="I226" i="13"/>
  <c r="I232" i="13" s="1"/>
  <c r="S186" i="9" s="1"/>
  <c r="E226" i="13"/>
  <c r="E232" i="13" s="1"/>
  <c r="O186" i="9" s="1"/>
  <c r="I197" i="13"/>
  <c r="I203" i="13" s="1"/>
  <c r="S156" i="9" s="1"/>
  <c r="E197" i="13"/>
  <c r="E203" i="13" s="1"/>
  <c r="O156" i="9" s="1"/>
  <c r="I168" i="13"/>
  <c r="I174" i="13" s="1"/>
  <c r="S126" i="9" s="1"/>
  <c r="E168" i="13"/>
  <c r="E174" i="13" s="1"/>
  <c r="O126" i="9" s="1"/>
  <c r="I139" i="13"/>
  <c r="I145" i="13" s="1"/>
  <c r="S96" i="9" s="1"/>
  <c r="E139" i="13"/>
  <c r="E145" i="13" s="1"/>
  <c r="O96" i="9" s="1"/>
  <c r="I110" i="13"/>
  <c r="I116" i="13" s="1"/>
  <c r="S66" i="9" s="1"/>
  <c r="E110" i="13"/>
  <c r="E116" i="13" s="1"/>
  <c r="O66" i="9" s="1"/>
  <c r="I81" i="13"/>
  <c r="I87" i="13" s="1"/>
  <c r="S36" i="9" s="1"/>
  <c r="E81" i="13"/>
  <c r="E87" i="13" s="1"/>
  <c r="O36" i="9" s="1"/>
  <c r="I52" i="13"/>
  <c r="E52" i="13"/>
  <c r="H284" i="13"/>
  <c r="H290" i="13" s="1"/>
  <c r="R246" i="9" s="1"/>
  <c r="D284" i="13"/>
  <c r="D290" i="13" s="1"/>
  <c r="N246" i="9" s="1"/>
  <c r="H255" i="13"/>
  <c r="H261" i="13" s="1"/>
  <c r="R216" i="9" s="1"/>
  <c r="D255" i="13"/>
  <c r="D261" i="13" s="1"/>
  <c r="N216" i="9" s="1"/>
  <c r="H226" i="13"/>
  <c r="H232" i="13" s="1"/>
  <c r="R186" i="9" s="1"/>
  <c r="D226" i="13"/>
  <c r="D232" i="13" s="1"/>
  <c r="N186" i="9" s="1"/>
  <c r="H197" i="13"/>
  <c r="H203" i="13" s="1"/>
  <c r="R156" i="9" s="1"/>
  <c r="D197" i="13"/>
  <c r="D203" i="13" s="1"/>
  <c r="N156" i="9" s="1"/>
  <c r="H168" i="13"/>
  <c r="H174" i="13" s="1"/>
  <c r="R126" i="9" s="1"/>
  <c r="D168" i="13"/>
  <c r="D174" i="13" s="1"/>
  <c r="N126" i="9" s="1"/>
  <c r="H139" i="13"/>
  <c r="H145" i="13" s="1"/>
  <c r="R96" i="9" s="1"/>
  <c r="D139" i="13"/>
  <c r="D145" i="13" s="1"/>
  <c r="N96" i="9" s="1"/>
  <c r="H110" i="13"/>
  <c r="H116" i="13" s="1"/>
  <c r="R66" i="9" s="1"/>
  <c r="D110" i="13"/>
  <c r="D116" i="13" s="1"/>
  <c r="N66" i="9" s="1"/>
  <c r="H81" i="13"/>
  <c r="H87" i="13" s="1"/>
  <c r="R36" i="9" s="1"/>
  <c r="D81" i="13"/>
  <c r="D87" i="13" s="1"/>
  <c r="N36" i="9" s="1"/>
  <c r="H52" i="13"/>
  <c r="D52" i="13"/>
  <c r="G284" i="13"/>
  <c r="G290" i="13" s="1"/>
  <c r="Q246" i="9" s="1"/>
  <c r="C284" i="13"/>
  <c r="C290" i="13" s="1"/>
  <c r="M246" i="9" s="1"/>
  <c r="G255" i="13"/>
  <c r="G261" i="13" s="1"/>
  <c r="Q216" i="9" s="1"/>
  <c r="C255" i="13"/>
  <c r="C261" i="13" s="1"/>
  <c r="M216" i="9" s="1"/>
  <c r="G226" i="13"/>
  <c r="G232" i="13" s="1"/>
  <c r="Q186" i="9" s="1"/>
  <c r="C226" i="13"/>
  <c r="C232" i="13" s="1"/>
  <c r="M186" i="9" s="1"/>
  <c r="G197" i="13"/>
  <c r="G203" i="13" s="1"/>
  <c r="Q156" i="9" s="1"/>
  <c r="C197" i="13"/>
  <c r="C203" i="13" s="1"/>
  <c r="M156" i="9" s="1"/>
  <c r="G168" i="13"/>
  <c r="G174" i="13" s="1"/>
  <c r="Q126" i="9" s="1"/>
  <c r="C168" i="13"/>
  <c r="C174" i="13" s="1"/>
  <c r="M126" i="9" s="1"/>
  <c r="C139" i="13"/>
  <c r="C145" i="13" s="1"/>
  <c r="M96" i="9" s="1"/>
  <c r="C110" i="13"/>
  <c r="C116" i="13" s="1"/>
  <c r="M66" i="9" s="1"/>
  <c r="C81" i="13"/>
  <c r="C87" i="13" s="1"/>
  <c r="M36" i="9" s="1"/>
  <c r="C52" i="13"/>
  <c r="G139" i="13"/>
  <c r="G145" i="13" s="1"/>
  <c r="Q96" i="9" s="1"/>
  <c r="G110" i="13"/>
  <c r="G116" i="13" s="1"/>
  <c r="Q66" i="9" s="1"/>
  <c r="G81" i="13"/>
  <c r="G87" i="13" s="1"/>
  <c r="Q36" i="9" s="1"/>
  <c r="G52" i="13"/>
  <c r="E234" i="9"/>
  <c r="B234" i="9"/>
  <c r="I280" i="19"/>
  <c r="I258" i="9" s="1"/>
  <c r="E280" i="19"/>
  <c r="E258" i="9" s="1"/>
  <c r="I251" i="19"/>
  <c r="I228" i="9" s="1"/>
  <c r="E251" i="19"/>
  <c r="E228" i="9" s="1"/>
  <c r="H280" i="19"/>
  <c r="H258" i="9" s="1"/>
  <c r="C280" i="19"/>
  <c r="C258" i="9" s="1"/>
  <c r="F251" i="19"/>
  <c r="F228" i="9" s="1"/>
  <c r="G280" i="19"/>
  <c r="G258" i="9" s="1"/>
  <c r="B280" i="19"/>
  <c r="B258" i="9" s="1"/>
  <c r="D251" i="19"/>
  <c r="D228" i="9" s="1"/>
  <c r="F280" i="19"/>
  <c r="F258" i="9" s="1"/>
  <c r="G251" i="19"/>
  <c r="G228" i="9" s="1"/>
  <c r="H222" i="19"/>
  <c r="H198" i="9" s="1"/>
  <c r="D222" i="19"/>
  <c r="D198" i="9" s="1"/>
  <c r="C251" i="19"/>
  <c r="C228" i="9" s="1"/>
  <c r="G222" i="19"/>
  <c r="G198" i="9" s="1"/>
  <c r="C222" i="19"/>
  <c r="C198" i="9" s="1"/>
  <c r="D280" i="19"/>
  <c r="D258" i="9" s="1"/>
  <c r="B251" i="19"/>
  <c r="B228" i="9" s="1"/>
  <c r="F222" i="19"/>
  <c r="F198" i="9" s="1"/>
  <c r="B222" i="19"/>
  <c r="B198" i="9" s="1"/>
  <c r="H251" i="19"/>
  <c r="H228" i="9" s="1"/>
  <c r="E222" i="19"/>
  <c r="E198" i="9" s="1"/>
  <c r="G193" i="19"/>
  <c r="G168" i="9" s="1"/>
  <c r="C193" i="19"/>
  <c r="C168" i="9" s="1"/>
  <c r="G164" i="19"/>
  <c r="G138" i="9" s="1"/>
  <c r="C164" i="19"/>
  <c r="C138" i="9" s="1"/>
  <c r="G135" i="19"/>
  <c r="G108" i="9" s="1"/>
  <c r="C135" i="19"/>
  <c r="C108" i="9" s="1"/>
  <c r="G106" i="19"/>
  <c r="G78" i="9" s="1"/>
  <c r="C106" i="19"/>
  <c r="C78" i="9" s="1"/>
  <c r="I193" i="19"/>
  <c r="I168" i="9" s="1"/>
  <c r="E193" i="19"/>
  <c r="E168" i="9" s="1"/>
  <c r="I164" i="19"/>
  <c r="I138" i="9" s="1"/>
  <c r="E164" i="19"/>
  <c r="E138" i="9" s="1"/>
  <c r="I135" i="19"/>
  <c r="I108" i="9" s="1"/>
  <c r="E135" i="19"/>
  <c r="E108" i="9" s="1"/>
  <c r="I106" i="19"/>
  <c r="I78" i="9" s="1"/>
  <c r="E106" i="19"/>
  <c r="E78" i="9" s="1"/>
  <c r="I222" i="19"/>
  <c r="I198" i="9" s="1"/>
  <c r="D193" i="19"/>
  <c r="D168" i="9" s="1"/>
  <c r="D164" i="19"/>
  <c r="D138" i="9" s="1"/>
  <c r="D135" i="19"/>
  <c r="D108" i="9" s="1"/>
  <c r="D106" i="19"/>
  <c r="D78" i="9" s="1"/>
  <c r="G77" i="19"/>
  <c r="G48" i="9" s="1"/>
  <c r="C77" i="19"/>
  <c r="C48" i="9" s="1"/>
  <c r="G48" i="19"/>
  <c r="C48" i="19"/>
  <c r="B193" i="19"/>
  <c r="B168" i="9" s="1"/>
  <c r="B164" i="19"/>
  <c r="B138" i="9" s="1"/>
  <c r="B135" i="19"/>
  <c r="B108" i="9" s="1"/>
  <c r="B106" i="19"/>
  <c r="B78" i="9" s="1"/>
  <c r="F77" i="19"/>
  <c r="F48" i="9" s="1"/>
  <c r="B77" i="19"/>
  <c r="B48" i="9" s="1"/>
  <c r="H193" i="19"/>
  <c r="H168" i="9" s="1"/>
  <c r="H164" i="19"/>
  <c r="H138" i="9" s="1"/>
  <c r="H135" i="19"/>
  <c r="H108" i="9" s="1"/>
  <c r="H106" i="19"/>
  <c r="H78" i="9" s="1"/>
  <c r="I77" i="19"/>
  <c r="I48" i="9" s="1"/>
  <c r="E77" i="19"/>
  <c r="E48" i="9" s="1"/>
  <c r="I48" i="19"/>
  <c r="E48" i="19"/>
  <c r="F106" i="19"/>
  <c r="F78" i="9" s="1"/>
  <c r="H77" i="19"/>
  <c r="H48" i="9" s="1"/>
  <c r="D48" i="19"/>
  <c r="F135" i="19"/>
  <c r="F108" i="9" s="1"/>
  <c r="D77" i="19"/>
  <c r="D48" i="9" s="1"/>
  <c r="B48" i="19"/>
  <c r="F164" i="19"/>
  <c r="F138" i="9" s="1"/>
  <c r="H48" i="19"/>
  <c r="F193" i="19"/>
  <c r="F168" i="9" s="1"/>
  <c r="F48" i="19"/>
  <c r="I279" i="19"/>
  <c r="I257" i="9" s="1"/>
  <c r="E279" i="19"/>
  <c r="E257" i="9" s="1"/>
  <c r="I250" i="19"/>
  <c r="I227" i="9" s="1"/>
  <c r="E250" i="19"/>
  <c r="E227" i="9" s="1"/>
  <c r="F279" i="19"/>
  <c r="F257" i="9" s="1"/>
  <c r="H250" i="19"/>
  <c r="H227" i="9" s="1"/>
  <c r="C250" i="19"/>
  <c r="C227" i="9" s="1"/>
  <c r="D279" i="19"/>
  <c r="D257" i="9" s="1"/>
  <c r="G250" i="19"/>
  <c r="G227" i="9" s="1"/>
  <c r="B250" i="19"/>
  <c r="B227" i="9" s="1"/>
  <c r="H279" i="19"/>
  <c r="H257" i="9" s="1"/>
  <c r="C279" i="19"/>
  <c r="C257" i="9" s="1"/>
  <c r="B279" i="19"/>
  <c r="B257" i="9" s="1"/>
  <c r="D250" i="19"/>
  <c r="D227" i="9" s="1"/>
  <c r="H221" i="19"/>
  <c r="H197" i="9" s="1"/>
  <c r="D221" i="19"/>
  <c r="D197" i="9" s="1"/>
  <c r="G221" i="19"/>
  <c r="G197" i="9" s="1"/>
  <c r="C221" i="19"/>
  <c r="C197" i="9" s="1"/>
  <c r="F221" i="19"/>
  <c r="F197" i="9" s="1"/>
  <c r="B221" i="19"/>
  <c r="B197" i="9" s="1"/>
  <c r="G279" i="19"/>
  <c r="G257" i="9" s="1"/>
  <c r="G192" i="19"/>
  <c r="G167" i="9" s="1"/>
  <c r="C192" i="19"/>
  <c r="C167" i="9" s="1"/>
  <c r="G163" i="19"/>
  <c r="G137" i="9" s="1"/>
  <c r="C163" i="19"/>
  <c r="C137" i="9" s="1"/>
  <c r="G134" i="19"/>
  <c r="G107" i="9" s="1"/>
  <c r="C134" i="19"/>
  <c r="C107" i="9" s="1"/>
  <c r="G105" i="19"/>
  <c r="G77" i="9" s="1"/>
  <c r="C105" i="19"/>
  <c r="C77" i="9" s="1"/>
  <c r="E221" i="19"/>
  <c r="E197" i="9" s="1"/>
  <c r="I192" i="19"/>
  <c r="I167" i="9" s="1"/>
  <c r="E192" i="19"/>
  <c r="E167" i="9" s="1"/>
  <c r="I163" i="19"/>
  <c r="I137" i="9" s="1"/>
  <c r="E163" i="19"/>
  <c r="E137" i="9" s="1"/>
  <c r="I134" i="19"/>
  <c r="I107" i="9" s="1"/>
  <c r="E134" i="19"/>
  <c r="E107" i="9" s="1"/>
  <c r="I105" i="19"/>
  <c r="I77" i="9" s="1"/>
  <c r="E105" i="19"/>
  <c r="E77" i="9" s="1"/>
  <c r="D192" i="19"/>
  <c r="D167" i="9" s="1"/>
  <c r="D163" i="19"/>
  <c r="D137" i="9" s="1"/>
  <c r="D134" i="19"/>
  <c r="D107" i="9" s="1"/>
  <c r="D105" i="19"/>
  <c r="D77" i="9" s="1"/>
  <c r="G76" i="19"/>
  <c r="G47" i="9" s="1"/>
  <c r="C76" i="19"/>
  <c r="C47" i="9" s="1"/>
  <c r="G47" i="19"/>
  <c r="C47" i="19"/>
  <c r="I221" i="19"/>
  <c r="I197" i="9" s="1"/>
  <c r="B192" i="19"/>
  <c r="B167" i="9" s="1"/>
  <c r="B163" i="19"/>
  <c r="B137" i="9" s="1"/>
  <c r="B134" i="19"/>
  <c r="B107" i="9" s="1"/>
  <c r="B105" i="19"/>
  <c r="B77" i="9" s="1"/>
  <c r="F76" i="19"/>
  <c r="F47" i="9" s="1"/>
  <c r="B76" i="19"/>
  <c r="B47" i="9" s="1"/>
  <c r="H192" i="19"/>
  <c r="H167" i="9" s="1"/>
  <c r="H163" i="19"/>
  <c r="H137" i="9" s="1"/>
  <c r="H134" i="19"/>
  <c r="H107" i="9" s="1"/>
  <c r="H105" i="19"/>
  <c r="H77" i="9" s="1"/>
  <c r="I76" i="19"/>
  <c r="I47" i="9" s="1"/>
  <c r="E76" i="19"/>
  <c r="E47" i="9" s="1"/>
  <c r="I47" i="19"/>
  <c r="E47" i="19"/>
  <c r="F192" i="19"/>
  <c r="F167" i="9" s="1"/>
  <c r="D47" i="19"/>
  <c r="F105" i="19"/>
  <c r="F77" i="9" s="1"/>
  <c r="B47" i="19"/>
  <c r="F134" i="19"/>
  <c r="F107" i="9" s="1"/>
  <c r="H76" i="19"/>
  <c r="H47" i="9" s="1"/>
  <c r="H47" i="19"/>
  <c r="F250" i="19"/>
  <c r="F227" i="9" s="1"/>
  <c r="F163" i="19"/>
  <c r="F137" i="9" s="1"/>
  <c r="D76" i="19"/>
  <c r="D47" i="9" s="1"/>
  <c r="F47" i="19"/>
  <c r="I268" i="19"/>
  <c r="I246" i="9" s="1"/>
  <c r="E268" i="19"/>
  <c r="E246" i="9" s="1"/>
  <c r="I239" i="19"/>
  <c r="I216" i="9" s="1"/>
  <c r="H268" i="19"/>
  <c r="H246" i="9" s="1"/>
  <c r="C268" i="19"/>
  <c r="C246" i="9" s="1"/>
  <c r="F239" i="19"/>
  <c r="F216" i="9" s="1"/>
  <c r="B239" i="19"/>
  <c r="B216" i="9" s="1"/>
  <c r="G268" i="19"/>
  <c r="G246" i="9" s="1"/>
  <c r="B268" i="19"/>
  <c r="B246" i="9" s="1"/>
  <c r="E239" i="19"/>
  <c r="E216" i="9" s="1"/>
  <c r="C239" i="19"/>
  <c r="C216" i="9" s="1"/>
  <c r="H210" i="19"/>
  <c r="H186" i="9" s="1"/>
  <c r="D210" i="19"/>
  <c r="D186" i="9" s="1"/>
  <c r="F268" i="19"/>
  <c r="F246" i="9" s="1"/>
  <c r="H239" i="19"/>
  <c r="H216" i="9" s="1"/>
  <c r="G210" i="19"/>
  <c r="G186" i="9" s="1"/>
  <c r="C210" i="19"/>
  <c r="C186" i="9" s="1"/>
  <c r="D268" i="19"/>
  <c r="D246" i="9" s="1"/>
  <c r="G239" i="19"/>
  <c r="G216" i="9" s="1"/>
  <c r="F210" i="19"/>
  <c r="F186" i="9" s="1"/>
  <c r="B210" i="19"/>
  <c r="B186" i="9" s="1"/>
  <c r="D239" i="19"/>
  <c r="D216" i="9" s="1"/>
  <c r="E210" i="19"/>
  <c r="E186" i="9" s="1"/>
  <c r="G181" i="19"/>
  <c r="G156" i="9" s="1"/>
  <c r="C181" i="19"/>
  <c r="C156" i="9" s="1"/>
  <c r="G152" i="19"/>
  <c r="G126" i="9" s="1"/>
  <c r="C152" i="19"/>
  <c r="C126" i="9" s="1"/>
  <c r="G123" i="19"/>
  <c r="G96" i="9" s="1"/>
  <c r="C123" i="19"/>
  <c r="C96" i="9" s="1"/>
  <c r="I181" i="19"/>
  <c r="I156" i="9" s="1"/>
  <c r="E181" i="19"/>
  <c r="E156" i="9" s="1"/>
  <c r="I152" i="19"/>
  <c r="I126" i="9" s="1"/>
  <c r="E152" i="19"/>
  <c r="E126" i="9" s="1"/>
  <c r="I123" i="19"/>
  <c r="I96" i="9" s="1"/>
  <c r="E123" i="19"/>
  <c r="E96" i="9" s="1"/>
  <c r="D181" i="19"/>
  <c r="D156" i="9" s="1"/>
  <c r="D152" i="19"/>
  <c r="D126" i="9" s="1"/>
  <c r="D123" i="19"/>
  <c r="D96" i="9" s="1"/>
  <c r="G94" i="19"/>
  <c r="G66" i="9" s="1"/>
  <c r="C94" i="19"/>
  <c r="C66" i="9" s="1"/>
  <c r="G65" i="19"/>
  <c r="G36" i="9" s="1"/>
  <c r="C65" i="19"/>
  <c r="C36" i="9" s="1"/>
  <c r="G36" i="19"/>
  <c r="C36" i="19"/>
  <c r="B181" i="19"/>
  <c r="B156" i="9" s="1"/>
  <c r="B152" i="19"/>
  <c r="B126" i="9" s="1"/>
  <c r="B123" i="19"/>
  <c r="B96" i="9" s="1"/>
  <c r="F94" i="19"/>
  <c r="F66" i="9" s="1"/>
  <c r="B94" i="19"/>
  <c r="B66" i="9" s="1"/>
  <c r="F65" i="19"/>
  <c r="F36" i="9" s="1"/>
  <c r="B65" i="19"/>
  <c r="B36" i="9" s="1"/>
  <c r="I210" i="19"/>
  <c r="I186" i="9" s="1"/>
  <c r="H181" i="19"/>
  <c r="H156" i="9" s="1"/>
  <c r="H152" i="19"/>
  <c r="H126" i="9" s="1"/>
  <c r="H123" i="19"/>
  <c r="H96" i="9" s="1"/>
  <c r="I94" i="19"/>
  <c r="I66" i="9" s="1"/>
  <c r="E94" i="19"/>
  <c r="E66" i="9" s="1"/>
  <c r="I65" i="19"/>
  <c r="I36" i="9" s="1"/>
  <c r="E65" i="19"/>
  <c r="E36" i="9" s="1"/>
  <c r="I36" i="19"/>
  <c r="E36" i="19"/>
  <c r="F152" i="19"/>
  <c r="F126" i="9" s="1"/>
  <c r="H65" i="19"/>
  <c r="H36" i="9" s="1"/>
  <c r="D36" i="19"/>
  <c r="F181" i="19"/>
  <c r="F156" i="9" s="1"/>
  <c r="D65" i="19"/>
  <c r="D36" i="9" s="1"/>
  <c r="B36" i="19"/>
  <c r="H94" i="19"/>
  <c r="H66" i="9" s="1"/>
  <c r="H36" i="19"/>
  <c r="F123" i="19"/>
  <c r="F96" i="9" s="1"/>
  <c r="D94" i="19"/>
  <c r="D66" i="9" s="1"/>
  <c r="F36" i="19"/>
  <c r="F284" i="12"/>
  <c r="B284" i="12"/>
  <c r="F255" i="12"/>
  <c r="B255" i="12"/>
  <c r="F226" i="12"/>
  <c r="B226" i="12"/>
  <c r="F197" i="12"/>
  <c r="B197" i="12"/>
  <c r="F168" i="12"/>
  <c r="B168" i="12"/>
  <c r="F139" i="12"/>
  <c r="B139" i="12"/>
  <c r="F110" i="12"/>
  <c r="B110" i="12"/>
  <c r="F81" i="12"/>
  <c r="B81" i="12"/>
  <c r="I284" i="12"/>
  <c r="E284" i="12"/>
  <c r="I255" i="12"/>
  <c r="E255" i="12"/>
  <c r="I226" i="12"/>
  <c r="E226" i="12"/>
  <c r="C284" i="12"/>
  <c r="C255" i="12"/>
  <c r="C226" i="12"/>
  <c r="H197" i="12"/>
  <c r="C197" i="12"/>
  <c r="H168" i="12"/>
  <c r="C168" i="12"/>
  <c r="H139" i="12"/>
  <c r="C139" i="12"/>
  <c r="H110" i="12"/>
  <c r="C110" i="12"/>
  <c r="H81" i="12"/>
  <c r="C81" i="12"/>
  <c r="F52" i="12"/>
  <c r="B52" i="12"/>
  <c r="H284" i="12"/>
  <c r="H255" i="12"/>
  <c r="H226" i="12"/>
  <c r="G197" i="12"/>
  <c r="G168" i="12"/>
  <c r="G139" i="12"/>
  <c r="G110" i="12"/>
  <c r="G81" i="12"/>
  <c r="I52" i="12"/>
  <c r="E52" i="12"/>
  <c r="G284" i="12"/>
  <c r="G255" i="12"/>
  <c r="G226" i="12"/>
  <c r="E197" i="12"/>
  <c r="E168" i="12"/>
  <c r="E139" i="12"/>
  <c r="E110" i="12"/>
  <c r="E81" i="12"/>
  <c r="H52" i="12"/>
  <c r="D52" i="12"/>
  <c r="D284" i="12"/>
  <c r="D255" i="12"/>
  <c r="D226" i="12"/>
  <c r="I197" i="12"/>
  <c r="D197" i="12"/>
  <c r="I168" i="12"/>
  <c r="D168" i="12"/>
  <c r="I139" i="12"/>
  <c r="D139" i="12"/>
  <c r="I110" i="12"/>
  <c r="D110" i="12"/>
  <c r="I81" i="12"/>
  <c r="D81" i="12"/>
  <c r="G52" i="12"/>
  <c r="G22" i="12" s="1"/>
  <c r="C52" i="12"/>
  <c r="G51" i="24"/>
  <c r="C48" i="24"/>
  <c r="E50" i="24"/>
  <c r="G46" i="24"/>
  <c r="D54" i="24"/>
  <c r="D50" i="24"/>
  <c r="G53" i="24"/>
  <c r="B54" i="24"/>
  <c r="I53" i="24"/>
  <c r="I49" i="24"/>
  <c r="H53" i="24"/>
  <c r="H49" i="24"/>
  <c r="D47" i="24"/>
  <c r="F47" i="24"/>
  <c r="H46" i="24"/>
  <c r="E53" i="24"/>
  <c r="G47" i="24"/>
  <c r="G54" i="24"/>
  <c r="B53" i="24"/>
  <c r="B47" i="24"/>
  <c r="D46" i="24"/>
  <c r="E54" i="24"/>
  <c r="E52" i="24"/>
  <c r="G49" i="24"/>
  <c r="B50" i="24"/>
  <c r="B46" i="24"/>
  <c r="H51" i="24"/>
  <c r="C51" i="24"/>
  <c r="I52" i="24"/>
  <c r="I50" i="24"/>
  <c r="H54" i="24"/>
  <c r="H50" i="24"/>
  <c r="F54" i="24"/>
  <c r="F52" i="24"/>
  <c r="F50" i="24"/>
  <c r="F46" i="24"/>
  <c r="I28" i="14" l="1"/>
  <c r="I29" i="14" s="1"/>
  <c r="H28" i="14"/>
  <c r="H29" i="14" s="1"/>
  <c r="E22" i="12"/>
  <c r="F58" i="13"/>
  <c r="F22" i="13"/>
  <c r="H25" i="9"/>
  <c r="H25" i="19"/>
  <c r="C25" i="9"/>
  <c r="C25" i="19"/>
  <c r="H13" i="9"/>
  <c r="H13" i="19"/>
  <c r="B7" i="9"/>
  <c r="B7" i="24" s="1"/>
  <c r="B7" i="19"/>
  <c r="B12" i="9"/>
  <c r="B12" i="19"/>
  <c r="H20" i="9"/>
  <c r="H20" i="24" s="1"/>
  <c r="H20" i="19"/>
  <c r="E20" i="9"/>
  <c r="E20" i="19"/>
  <c r="C20" i="9"/>
  <c r="C20" i="19"/>
  <c r="M3" i="9"/>
  <c r="C28" i="14"/>
  <c r="C29" i="14" s="1"/>
  <c r="E28" i="14"/>
  <c r="E29" i="14" s="1"/>
  <c r="H18" i="9"/>
  <c r="H18" i="19"/>
  <c r="E18" i="9"/>
  <c r="E18" i="19"/>
  <c r="G58" i="13"/>
  <c r="G22" i="13"/>
  <c r="C58" i="13"/>
  <c r="C22" i="13"/>
  <c r="E58" i="13"/>
  <c r="E22" i="13"/>
  <c r="D25" i="9"/>
  <c r="D25" i="19"/>
  <c r="E25" i="9"/>
  <c r="E25" i="19"/>
  <c r="F25" i="9"/>
  <c r="F25" i="19"/>
  <c r="G25" i="9"/>
  <c r="G25" i="19"/>
  <c r="F13" i="9"/>
  <c r="F13" i="19"/>
  <c r="B22" i="19"/>
  <c r="H7" i="9"/>
  <c r="H7" i="24" s="1"/>
  <c r="H7" i="19"/>
  <c r="E7" i="9"/>
  <c r="E7" i="24" s="1"/>
  <c r="E7" i="19"/>
  <c r="D27" i="9"/>
  <c r="D27" i="19"/>
  <c r="E27" i="9"/>
  <c r="E27" i="24" s="1"/>
  <c r="E27" i="19"/>
  <c r="B27" i="9"/>
  <c r="B27" i="24" s="1"/>
  <c r="B27" i="19"/>
  <c r="C27" i="9"/>
  <c r="C27" i="19"/>
  <c r="H12" i="9"/>
  <c r="H12" i="19"/>
  <c r="E12" i="9"/>
  <c r="E12" i="24" s="1"/>
  <c r="E12" i="19"/>
  <c r="C12" i="9"/>
  <c r="C12" i="24" s="1"/>
  <c r="C12" i="19"/>
  <c r="D20" i="9"/>
  <c r="D20" i="24" s="1"/>
  <c r="D20" i="19"/>
  <c r="I20" i="9"/>
  <c r="I20" i="19"/>
  <c r="G20" i="9"/>
  <c r="G20" i="24" s="1"/>
  <c r="G20" i="19"/>
  <c r="I46" i="24"/>
  <c r="I28" i="22"/>
  <c r="I29" i="22" s="1"/>
  <c r="Q3" i="9"/>
  <c r="G28" i="14"/>
  <c r="G29" i="14" s="1"/>
  <c r="F28" i="14"/>
  <c r="F29" i="14" s="1"/>
  <c r="D28" i="14"/>
  <c r="D29" i="14" s="1"/>
  <c r="B6" i="9"/>
  <c r="B6" i="24" s="1"/>
  <c r="B6" i="19"/>
  <c r="B25" i="9"/>
  <c r="B25" i="19"/>
  <c r="G7" i="9"/>
  <c r="G7" i="24" s="1"/>
  <c r="G7" i="19"/>
  <c r="D22" i="12"/>
  <c r="B22" i="12"/>
  <c r="H6" i="9"/>
  <c r="H6" i="24" s="1"/>
  <c r="H6" i="19"/>
  <c r="E6" i="9"/>
  <c r="E6" i="19"/>
  <c r="B17" i="9"/>
  <c r="B17" i="24" s="1"/>
  <c r="B17" i="19"/>
  <c r="E17" i="9"/>
  <c r="E17" i="19"/>
  <c r="G17" i="9"/>
  <c r="G17" i="24" s="1"/>
  <c r="G17" i="19"/>
  <c r="D18" i="9"/>
  <c r="D18" i="24" s="1"/>
  <c r="D18" i="19"/>
  <c r="I18" i="9"/>
  <c r="I18" i="24" s="1"/>
  <c r="I18" i="19"/>
  <c r="I58" i="13"/>
  <c r="I22" i="13"/>
  <c r="I25" i="9"/>
  <c r="I25" i="24" s="1"/>
  <c r="I25" i="19"/>
  <c r="E13" i="9"/>
  <c r="E13" i="19"/>
  <c r="C13" i="9"/>
  <c r="C13" i="24" s="1"/>
  <c r="C13" i="19"/>
  <c r="D22" i="19"/>
  <c r="E22" i="19"/>
  <c r="F22" i="19"/>
  <c r="F7" i="9"/>
  <c r="F7" i="19"/>
  <c r="D7" i="9"/>
  <c r="D7" i="24" s="1"/>
  <c r="D7" i="19"/>
  <c r="I7" i="9"/>
  <c r="I7" i="19"/>
  <c r="I27" i="9"/>
  <c r="I27" i="19"/>
  <c r="F27" i="9"/>
  <c r="F27" i="19"/>
  <c r="G27" i="9"/>
  <c r="G27" i="24" s="1"/>
  <c r="G27" i="19"/>
  <c r="F12" i="9"/>
  <c r="F12" i="19"/>
  <c r="I12" i="9"/>
  <c r="I12" i="19"/>
  <c r="G12" i="9"/>
  <c r="G12" i="19"/>
  <c r="F20" i="9"/>
  <c r="F20" i="19"/>
  <c r="B20" i="9"/>
  <c r="B20" i="19"/>
  <c r="B28" i="14"/>
  <c r="B29" i="14" s="1"/>
  <c r="G6" i="9"/>
  <c r="G6" i="19"/>
  <c r="D17" i="9"/>
  <c r="D17" i="24" s="1"/>
  <c r="D17" i="19"/>
  <c r="G18" i="9"/>
  <c r="G18" i="24" s="1"/>
  <c r="G18" i="19"/>
  <c r="H58" i="13"/>
  <c r="H22" i="13"/>
  <c r="I22" i="12"/>
  <c r="C17" i="9"/>
  <c r="C17" i="24" s="1"/>
  <c r="C17" i="19"/>
  <c r="C22" i="12"/>
  <c r="H22" i="12"/>
  <c r="F22" i="12"/>
  <c r="F6" i="9"/>
  <c r="F6" i="19"/>
  <c r="D6" i="9"/>
  <c r="D6" i="24" s="1"/>
  <c r="D6" i="19"/>
  <c r="I6" i="9"/>
  <c r="I6" i="19"/>
  <c r="C6" i="9"/>
  <c r="C6" i="24" s="1"/>
  <c r="C6" i="19"/>
  <c r="F17" i="9"/>
  <c r="F17" i="19"/>
  <c r="H17" i="9"/>
  <c r="H17" i="19"/>
  <c r="I17" i="9"/>
  <c r="I17" i="24" s="1"/>
  <c r="I17" i="19"/>
  <c r="F18" i="9"/>
  <c r="F18" i="24" s="1"/>
  <c r="F18" i="19"/>
  <c r="B18" i="9"/>
  <c r="B18" i="24" s="1"/>
  <c r="B18" i="19"/>
  <c r="C18" i="9"/>
  <c r="C18" i="24" s="1"/>
  <c r="C18" i="19"/>
  <c r="D58" i="13"/>
  <c r="D22" i="13"/>
  <c r="B58" i="13"/>
  <c r="B72" i="24" s="1"/>
  <c r="B22" i="13"/>
  <c r="B13" i="9"/>
  <c r="B13" i="24" s="1"/>
  <c r="B13" i="19"/>
  <c r="D13" i="9"/>
  <c r="D13" i="24" s="1"/>
  <c r="D13" i="19"/>
  <c r="I13" i="9"/>
  <c r="I13" i="19"/>
  <c r="G13" i="9"/>
  <c r="G13" i="24" s="1"/>
  <c r="G13" i="19"/>
  <c r="I22" i="19"/>
  <c r="C22" i="19"/>
  <c r="C7" i="9"/>
  <c r="C7" i="24" s="1"/>
  <c r="C7" i="19"/>
  <c r="H27" i="9"/>
  <c r="H27" i="19"/>
  <c r="D12" i="9"/>
  <c r="D12" i="24" s="1"/>
  <c r="D12" i="19"/>
  <c r="F116" i="19"/>
  <c r="P69" i="9" s="1"/>
  <c r="D116" i="19"/>
  <c r="N69" i="9" s="1"/>
  <c r="B58" i="19"/>
  <c r="G290" i="19"/>
  <c r="Q249" i="9" s="1"/>
  <c r="E28" i="24"/>
  <c r="H28" i="24"/>
  <c r="C50" i="24"/>
  <c r="E48" i="24"/>
  <c r="B49" i="24"/>
  <c r="B51" i="24"/>
  <c r="I54" i="24"/>
  <c r="B52" i="24"/>
  <c r="G50" i="24"/>
  <c r="I48" i="24"/>
  <c r="F48" i="24"/>
  <c r="D52" i="24"/>
  <c r="D51" i="24"/>
  <c r="E49" i="24"/>
  <c r="B48" i="24"/>
  <c r="C52" i="24"/>
  <c r="C47" i="24"/>
  <c r="E51" i="24"/>
  <c r="F49" i="24"/>
  <c r="H52" i="24"/>
  <c r="D49" i="24"/>
  <c r="F13" i="24"/>
  <c r="C49" i="24"/>
  <c r="C46" i="24"/>
  <c r="G12" i="24"/>
  <c r="C54" i="24"/>
  <c r="H48" i="24"/>
  <c r="E47" i="24"/>
  <c r="D48" i="24"/>
  <c r="H18" i="24"/>
  <c r="E18" i="24"/>
  <c r="H27" i="24"/>
  <c r="G52" i="24"/>
  <c r="F51" i="24"/>
  <c r="I51" i="24"/>
  <c r="E20" i="24"/>
  <c r="I24" i="24"/>
  <c r="G6" i="24"/>
  <c r="E17" i="24"/>
  <c r="H25" i="24"/>
  <c r="B25" i="24"/>
  <c r="C25" i="24"/>
  <c r="H13" i="24"/>
  <c r="B12" i="24"/>
  <c r="C20" i="24"/>
  <c r="F24" i="24"/>
  <c r="C24" i="24"/>
  <c r="H24" i="24"/>
  <c r="F6" i="24"/>
  <c r="I6" i="24"/>
  <c r="F17" i="24"/>
  <c r="E25" i="24"/>
  <c r="D27" i="24"/>
  <c r="C27" i="24"/>
  <c r="H12" i="24"/>
  <c r="I20" i="24"/>
  <c r="E24" i="24"/>
  <c r="G24" i="24"/>
  <c r="I13" i="24"/>
  <c r="H17" i="24"/>
  <c r="D25" i="24"/>
  <c r="F25" i="24"/>
  <c r="G25" i="24"/>
  <c r="E6" i="24"/>
  <c r="E13" i="24"/>
  <c r="F7" i="24"/>
  <c r="I7" i="24"/>
  <c r="I27" i="24"/>
  <c r="F27" i="24"/>
  <c r="F12" i="24"/>
  <c r="I12" i="24"/>
  <c r="F20" i="24"/>
  <c r="B20" i="24"/>
  <c r="I47" i="24"/>
  <c r="S33" i="9"/>
  <c r="B24" i="24"/>
  <c r="D24" i="24"/>
  <c r="S4" i="9"/>
  <c r="C53" i="24"/>
  <c r="N214" i="9"/>
  <c r="D53" i="24"/>
  <c r="F53" i="24"/>
  <c r="G48" i="24"/>
  <c r="I174" i="12"/>
  <c r="S125" i="9" s="1"/>
  <c r="I142" i="9"/>
  <c r="E22" i="9"/>
  <c r="E58" i="12"/>
  <c r="C145" i="12"/>
  <c r="M95" i="9" s="1"/>
  <c r="C112" i="9"/>
  <c r="F52" i="9"/>
  <c r="F87" i="12"/>
  <c r="P35" i="9" s="1"/>
  <c r="F172" i="9"/>
  <c r="F203" i="12"/>
  <c r="P155" i="9" s="1"/>
  <c r="C232" i="19"/>
  <c r="M189" i="9" s="1"/>
  <c r="F100" i="24"/>
  <c r="G74" i="24"/>
  <c r="C74" i="24"/>
  <c r="C77" i="24"/>
  <c r="C79" i="24"/>
  <c r="D72" i="24"/>
  <c r="D74" i="24"/>
  <c r="D76" i="24"/>
  <c r="D78" i="24"/>
  <c r="D80" i="24"/>
  <c r="E73" i="24"/>
  <c r="E75" i="24"/>
  <c r="E77" i="24"/>
  <c r="E79" i="24"/>
  <c r="B74" i="24"/>
  <c r="B76" i="24"/>
  <c r="B78" i="24"/>
  <c r="B80" i="24"/>
  <c r="I290" i="19"/>
  <c r="S249" i="9" s="1"/>
  <c r="I145" i="19"/>
  <c r="S99" i="9" s="1"/>
  <c r="B116" i="19"/>
  <c r="L69" i="9" s="1"/>
  <c r="C261" i="19"/>
  <c r="M219" i="9" s="1"/>
  <c r="E203" i="19"/>
  <c r="O159" i="9" s="1"/>
  <c r="B174" i="19"/>
  <c r="L129" i="9" s="1"/>
  <c r="H116" i="19"/>
  <c r="R69" i="9" s="1"/>
  <c r="D232" i="19"/>
  <c r="N189" i="9" s="1"/>
  <c r="C145" i="19"/>
  <c r="M99" i="9" s="1"/>
  <c r="C58" i="19"/>
  <c r="I58" i="19"/>
  <c r="D232" i="9"/>
  <c r="D261" i="12"/>
  <c r="N215" i="9" s="1"/>
  <c r="G112" i="9"/>
  <c r="G145" i="12"/>
  <c r="Q95" i="9" s="1"/>
  <c r="I261" i="12"/>
  <c r="S215" i="9" s="1"/>
  <c r="I232" i="9"/>
  <c r="D52" i="9"/>
  <c r="D87" i="12"/>
  <c r="N35" i="9" s="1"/>
  <c r="D112" i="9"/>
  <c r="D145" i="12"/>
  <c r="N95" i="9" s="1"/>
  <c r="D172" i="9"/>
  <c r="D203" i="12"/>
  <c r="N155" i="9" s="1"/>
  <c r="D290" i="12"/>
  <c r="N245" i="9" s="1"/>
  <c r="D262" i="9"/>
  <c r="E82" i="9"/>
  <c r="E116" i="12"/>
  <c r="O65" i="9" s="1"/>
  <c r="G202" i="9"/>
  <c r="G232" i="12"/>
  <c r="Q185" i="9" s="1"/>
  <c r="I58" i="12"/>
  <c r="I22" i="9"/>
  <c r="G174" i="12"/>
  <c r="Q125" i="9" s="1"/>
  <c r="G142" i="9"/>
  <c r="H262" i="9"/>
  <c r="H290" i="12"/>
  <c r="R245" i="9" s="1"/>
  <c r="H87" i="12"/>
  <c r="R35" i="9" s="1"/>
  <c r="H52" i="9"/>
  <c r="H145" i="12"/>
  <c r="R95" i="9" s="1"/>
  <c r="H112" i="9"/>
  <c r="H203" i="12"/>
  <c r="R155" i="9" s="1"/>
  <c r="H172" i="9"/>
  <c r="E202" i="9"/>
  <c r="E232" i="12"/>
  <c r="O185" i="9" s="1"/>
  <c r="E262" i="9"/>
  <c r="E290" i="12"/>
  <c r="O245" i="9" s="1"/>
  <c r="B82" i="9"/>
  <c r="B116" i="12"/>
  <c r="L65" i="9" s="1"/>
  <c r="B142" i="9"/>
  <c r="B174" i="12"/>
  <c r="L125" i="9" s="1"/>
  <c r="B202" i="9"/>
  <c r="B232" i="12"/>
  <c r="L185" i="9" s="1"/>
  <c r="B262" i="9"/>
  <c r="B290" i="12"/>
  <c r="L245" i="9" s="1"/>
  <c r="F261" i="19"/>
  <c r="P219" i="9" s="1"/>
  <c r="B232" i="19"/>
  <c r="L189" i="9" s="1"/>
  <c r="D174" i="19"/>
  <c r="N129" i="9" s="1"/>
  <c r="H203" i="19"/>
  <c r="R159" i="9" s="1"/>
  <c r="H87" i="19"/>
  <c r="R39" i="9" s="1"/>
  <c r="G75" i="24"/>
  <c r="C75" i="24"/>
  <c r="G77" i="24"/>
  <c r="G79" i="24"/>
  <c r="H72" i="24"/>
  <c r="H74" i="24"/>
  <c r="H76" i="24"/>
  <c r="H78" i="24"/>
  <c r="H80" i="24"/>
  <c r="I73" i="24"/>
  <c r="I75" i="24"/>
  <c r="I77" i="24"/>
  <c r="I79" i="24"/>
  <c r="F72" i="24"/>
  <c r="F74" i="24"/>
  <c r="F76" i="24"/>
  <c r="F78" i="24"/>
  <c r="F80" i="24"/>
  <c r="B261" i="19"/>
  <c r="L219" i="9" s="1"/>
  <c r="E261" i="19"/>
  <c r="O219" i="9" s="1"/>
  <c r="D145" i="19"/>
  <c r="N99" i="9" s="1"/>
  <c r="H174" i="19"/>
  <c r="R129" i="9" s="1"/>
  <c r="H58" i="19"/>
  <c r="E290" i="19"/>
  <c r="O249" i="9" s="1"/>
  <c r="G261" i="19"/>
  <c r="Q219" i="9" s="1"/>
  <c r="E145" i="19"/>
  <c r="O99" i="9" s="1"/>
  <c r="F87" i="19"/>
  <c r="P39" i="9" s="1"/>
  <c r="C290" i="19"/>
  <c r="M249" i="9" s="1"/>
  <c r="G232" i="19"/>
  <c r="Q189" i="9" s="1"/>
  <c r="I174" i="19"/>
  <c r="S129" i="9" s="1"/>
  <c r="B145" i="19"/>
  <c r="L99" i="9" s="1"/>
  <c r="D58" i="19"/>
  <c r="G22" i="9"/>
  <c r="G58" i="12"/>
  <c r="E52" i="9"/>
  <c r="E87" i="12"/>
  <c r="O35" i="9" s="1"/>
  <c r="H261" i="12"/>
  <c r="R215" i="9" s="1"/>
  <c r="H232" i="9"/>
  <c r="C172" i="9"/>
  <c r="C203" i="12"/>
  <c r="M155" i="9" s="1"/>
  <c r="F112" i="9"/>
  <c r="F145" i="12"/>
  <c r="P95" i="9" s="1"/>
  <c r="F232" i="9"/>
  <c r="F261" i="12"/>
  <c r="P215" i="9" s="1"/>
  <c r="I52" i="9"/>
  <c r="I87" i="12"/>
  <c r="S35" i="9" s="1"/>
  <c r="I145" i="12"/>
  <c r="S95" i="9" s="1"/>
  <c r="I112" i="9"/>
  <c r="I172" i="9"/>
  <c r="I203" i="12"/>
  <c r="S155" i="9" s="1"/>
  <c r="D22" i="9"/>
  <c r="D58" i="12"/>
  <c r="E112" i="9"/>
  <c r="E145" i="12"/>
  <c r="O95" i="9" s="1"/>
  <c r="G232" i="9"/>
  <c r="G261" i="12"/>
  <c r="Q215" i="9" s="1"/>
  <c r="G52" i="9"/>
  <c r="G87" i="12"/>
  <c r="Q35" i="9" s="1"/>
  <c r="G172" i="9"/>
  <c r="G203" i="12"/>
  <c r="Q155" i="9" s="1"/>
  <c r="B58" i="12"/>
  <c r="B22" i="9"/>
  <c r="C82" i="9"/>
  <c r="C116" i="12"/>
  <c r="M65" i="9" s="1"/>
  <c r="C174" i="12"/>
  <c r="M125" i="9" s="1"/>
  <c r="C142" i="9"/>
  <c r="C232" i="12"/>
  <c r="M185" i="9" s="1"/>
  <c r="C202" i="9"/>
  <c r="I232" i="12"/>
  <c r="S185" i="9" s="1"/>
  <c r="I202" i="9"/>
  <c r="I262" i="9"/>
  <c r="I290" i="12"/>
  <c r="S245" i="9" s="1"/>
  <c r="F116" i="12"/>
  <c r="P65" i="9" s="1"/>
  <c r="F82" i="9"/>
  <c r="F142" i="9"/>
  <c r="F174" i="12"/>
  <c r="P125" i="9" s="1"/>
  <c r="F202" i="9"/>
  <c r="F232" i="12"/>
  <c r="P185" i="9" s="1"/>
  <c r="F262" i="9"/>
  <c r="F290" i="12"/>
  <c r="P245" i="9" s="1"/>
  <c r="I261" i="19"/>
  <c r="S219" i="9" s="1"/>
  <c r="G174" i="19"/>
  <c r="Q129" i="9" s="1"/>
  <c r="G87" i="19"/>
  <c r="Q39" i="9" s="1"/>
  <c r="E116" i="19"/>
  <c r="O69" i="9" s="1"/>
  <c r="F58" i="19"/>
  <c r="G72" i="24"/>
  <c r="C72" i="24"/>
  <c r="C76" i="24"/>
  <c r="C78" i="24"/>
  <c r="C80" i="24"/>
  <c r="D73" i="24"/>
  <c r="D75" i="24"/>
  <c r="D77" i="24"/>
  <c r="D79" i="24"/>
  <c r="E72" i="24"/>
  <c r="E74" i="24"/>
  <c r="E76" i="24"/>
  <c r="E78" i="24"/>
  <c r="E80" i="24"/>
  <c r="B73" i="24"/>
  <c r="B75" i="24"/>
  <c r="B77" i="24"/>
  <c r="B79" i="24"/>
  <c r="D261" i="19"/>
  <c r="N219" i="9" s="1"/>
  <c r="C174" i="19"/>
  <c r="M129" i="9" s="1"/>
  <c r="C87" i="19"/>
  <c r="M39" i="9" s="1"/>
  <c r="I87" i="19"/>
  <c r="S39" i="9" s="1"/>
  <c r="D290" i="19"/>
  <c r="N249" i="9" s="1"/>
  <c r="G203" i="19"/>
  <c r="Q159" i="9" s="1"/>
  <c r="G116" i="19"/>
  <c r="Q69" i="9" s="1"/>
  <c r="H145" i="19"/>
  <c r="R99" i="9" s="1"/>
  <c r="F174" i="19"/>
  <c r="P129" i="9" s="1"/>
  <c r="F290" i="19"/>
  <c r="P249" i="9" s="1"/>
  <c r="F232" i="19"/>
  <c r="P189" i="9" s="1"/>
  <c r="D203" i="19"/>
  <c r="N159" i="9" s="1"/>
  <c r="B87" i="19"/>
  <c r="L39" i="9" s="1"/>
  <c r="F145" i="19"/>
  <c r="P99" i="9" s="1"/>
  <c r="I116" i="12"/>
  <c r="S65" i="9" s="1"/>
  <c r="I82" i="9"/>
  <c r="E172" i="9"/>
  <c r="E203" i="12"/>
  <c r="O155" i="9" s="1"/>
  <c r="C52" i="9"/>
  <c r="C87" i="12"/>
  <c r="M35" i="9" s="1"/>
  <c r="C290" i="12"/>
  <c r="M245" i="9" s="1"/>
  <c r="C262" i="9"/>
  <c r="E174" i="19"/>
  <c r="O129" i="9" s="1"/>
  <c r="C22" i="9"/>
  <c r="C58" i="12"/>
  <c r="D82" i="9"/>
  <c r="D116" i="12"/>
  <c r="N65" i="9" s="1"/>
  <c r="D142" i="9"/>
  <c r="D174" i="12"/>
  <c r="N125" i="9" s="1"/>
  <c r="D202" i="9"/>
  <c r="D232" i="12"/>
  <c r="N185" i="9" s="1"/>
  <c r="H22" i="9"/>
  <c r="H58" i="12"/>
  <c r="E142" i="9"/>
  <c r="E174" i="12"/>
  <c r="O125" i="9" s="1"/>
  <c r="G290" i="12"/>
  <c r="Q245" i="9" s="1"/>
  <c r="G262" i="9"/>
  <c r="G82" i="9"/>
  <c r="G116" i="12"/>
  <c r="Q65" i="9" s="1"/>
  <c r="H202" i="9"/>
  <c r="H232" i="12"/>
  <c r="R185" i="9" s="1"/>
  <c r="F22" i="9"/>
  <c r="F58" i="12"/>
  <c r="H82" i="9"/>
  <c r="H116" i="12"/>
  <c r="R65" i="9" s="1"/>
  <c r="H142" i="9"/>
  <c r="H174" i="12"/>
  <c r="R125" i="9" s="1"/>
  <c r="C232" i="9"/>
  <c r="C261" i="12"/>
  <c r="M215" i="9" s="1"/>
  <c r="E261" i="12"/>
  <c r="O215" i="9" s="1"/>
  <c r="E232" i="9"/>
  <c r="B52" i="9"/>
  <c r="B87" i="12"/>
  <c r="L35" i="9" s="1"/>
  <c r="B145" i="12"/>
  <c r="L95" i="9" s="1"/>
  <c r="B112" i="9"/>
  <c r="B203" i="12"/>
  <c r="L155" i="9" s="1"/>
  <c r="B172" i="9"/>
  <c r="B261" i="12"/>
  <c r="L215" i="9" s="1"/>
  <c r="B232" i="9"/>
  <c r="H290" i="19"/>
  <c r="R249" i="9" s="1"/>
  <c r="E232" i="19"/>
  <c r="O189" i="9" s="1"/>
  <c r="I232" i="19"/>
  <c r="S189" i="9" s="1"/>
  <c r="E58" i="19"/>
  <c r="G73" i="24"/>
  <c r="C73" i="24"/>
  <c r="G76" i="24"/>
  <c r="G78" i="24"/>
  <c r="G80" i="24"/>
  <c r="H73" i="24"/>
  <c r="H75" i="24"/>
  <c r="H77" i="24"/>
  <c r="H79" i="24"/>
  <c r="I72" i="24"/>
  <c r="I74" i="24"/>
  <c r="I76" i="24"/>
  <c r="I78" i="24"/>
  <c r="I80" i="24"/>
  <c r="F73" i="24"/>
  <c r="F75" i="24"/>
  <c r="F77" i="24"/>
  <c r="F79" i="24"/>
  <c r="H261" i="19"/>
  <c r="R219" i="9" s="1"/>
  <c r="I203" i="19"/>
  <c r="S159" i="9" s="1"/>
  <c r="B203" i="19"/>
  <c r="L159" i="9" s="1"/>
  <c r="F203" i="19"/>
  <c r="P159" i="9" s="1"/>
  <c r="H47" i="24"/>
  <c r="H232" i="19"/>
  <c r="R189" i="9" s="1"/>
  <c r="G145" i="19"/>
  <c r="Q99" i="9" s="1"/>
  <c r="G58" i="19"/>
  <c r="E87" i="19"/>
  <c r="O39" i="9" s="1"/>
  <c r="B290" i="19"/>
  <c r="L249" i="9" s="1"/>
  <c r="C203" i="19"/>
  <c r="M159" i="9" s="1"/>
  <c r="C116" i="19"/>
  <c r="M69" i="9" s="1"/>
  <c r="I116" i="19"/>
  <c r="S69" i="9" s="1"/>
  <c r="D87" i="19"/>
  <c r="N39" i="9" s="1"/>
  <c r="E29" i="9" l="1"/>
  <c r="E33" i="24" s="1"/>
  <c r="B29" i="9"/>
  <c r="L5" i="9"/>
  <c r="B28" i="12"/>
  <c r="S9" i="9"/>
  <c r="I28" i="19"/>
  <c r="I29" i="19" s="1"/>
  <c r="L9" i="9"/>
  <c r="B28" i="19"/>
  <c r="B29" i="19" s="1"/>
  <c r="B29" i="12"/>
  <c r="Q9" i="9"/>
  <c r="G28" i="19"/>
  <c r="G29" i="19" s="1"/>
  <c r="R5" i="9"/>
  <c r="H28" i="12"/>
  <c r="N5" i="9"/>
  <c r="D28" i="12"/>
  <c r="N9" i="9"/>
  <c r="D28" i="19"/>
  <c r="D29" i="19" s="1"/>
  <c r="S5" i="9"/>
  <c r="I28" i="12"/>
  <c r="M9" i="9"/>
  <c r="C28" i="19"/>
  <c r="C29" i="19" s="1"/>
  <c r="O5" i="9"/>
  <c r="E28" i="12"/>
  <c r="E29" i="12" s="1"/>
  <c r="L6" i="9"/>
  <c r="B28" i="13"/>
  <c r="B29" i="13" s="1"/>
  <c r="H29" i="12"/>
  <c r="I29" i="12"/>
  <c r="S6" i="9"/>
  <c r="I28" i="13"/>
  <c r="I29" i="13" s="1"/>
  <c r="D29" i="12"/>
  <c r="O6" i="9"/>
  <c r="E28" i="13"/>
  <c r="E29" i="13" s="1"/>
  <c r="Q6" i="9"/>
  <c r="G28" i="13"/>
  <c r="G29" i="13" s="1"/>
  <c r="P6" i="9"/>
  <c r="F28" i="13"/>
  <c r="F29" i="13" s="1"/>
  <c r="P9" i="9"/>
  <c r="F28" i="19"/>
  <c r="F29" i="19" s="1"/>
  <c r="M5" i="9"/>
  <c r="C28" i="12"/>
  <c r="C29" i="12" s="1"/>
  <c r="R9" i="9"/>
  <c r="H28" i="19"/>
  <c r="H29" i="19" s="1"/>
  <c r="O9" i="9"/>
  <c r="E28" i="19"/>
  <c r="E29" i="19" s="1"/>
  <c r="P5" i="9"/>
  <c r="F28" i="12"/>
  <c r="F29" i="12" s="1"/>
  <c r="Q5" i="9"/>
  <c r="G28" i="12"/>
  <c r="G29" i="12" s="1"/>
  <c r="N6" i="9"/>
  <c r="D28" i="13"/>
  <c r="D29" i="13" s="1"/>
  <c r="R6" i="9"/>
  <c r="H28" i="13"/>
  <c r="H29" i="13" s="1"/>
  <c r="M6" i="9"/>
  <c r="C28" i="13"/>
  <c r="C29" i="13" s="1"/>
  <c r="B98" i="24"/>
  <c r="D100" i="24"/>
  <c r="G106" i="24"/>
  <c r="O160" i="9"/>
  <c r="X154" i="9" s="1"/>
  <c r="S250" i="9"/>
  <c r="AB245" i="9" s="1"/>
  <c r="O40" i="9"/>
  <c r="X33" i="9" s="1"/>
  <c r="M160" i="9"/>
  <c r="V153" i="9" s="1"/>
  <c r="N130" i="9"/>
  <c r="W125" i="9" s="1"/>
  <c r="M250" i="9"/>
  <c r="V243" i="9" s="1"/>
  <c r="L10" i="9"/>
  <c r="U8" i="9" s="1"/>
  <c r="P190" i="9"/>
  <c r="Y185" i="9" s="1"/>
  <c r="P10" i="9"/>
  <c r="Y8" i="9" s="1"/>
  <c r="Q130" i="9"/>
  <c r="Z124" i="9" s="1"/>
  <c r="Q70" i="9"/>
  <c r="Z63" i="9" s="1"/>
  <c r="Q250" i="9"/>
  <c r="Z244" i="9" s="1"/>
  <c r="O190" i="9"/>
  <c r="X185" i="9" s="1"/>
  <c r="R250" i="9"/>
  <c r="AA245" i="9" s="1"/>
  <c r="N40" i="9"/>
  <c r="P40" i="9"/>
  <c r="Y35" i="9" s="1"/>
  <c r="R10" i="9"/>
  <c r="AA7" i="9" s="1"/>
  <c r="M10" i="9"/>
  <c r="V6" i="9" s="1"/>
  <c r="L160" i="9"/>
  <c r="U153" i="9" s="1"/>
  <c r="R130" i="9"/>
  <c r="AA124" i="9" s="1"/>
  <c r="M130" i="9"/>
  <c r="V124" i="9" s="1"/>
  <c r="L250" i="9"/>
  <c r="U244" i="9" s="1"/>
  <c r="Q190" i="9"/>
  <c r="Z186" i="9" s="1"/>
  <c r="P100" i="9"/>
  <c r="Y97" i="9" s="1"/>
  <c r="N70" i="9"/>
  <c r="W63" i="9" s="1"/>
  <c r="M190" i="9"/>
  <c r="V183" i="9" s="1"/>
  <c r="R190" i="9"/>
  <c r="AA185" i="9" s="1"/>
  <c r="L100" i="9"/>
  <c r="Q40" i="9"/>
  <c r="N250" i="9"/>
  <c r="W245" i="9" s="1"/>
  <c r="S130" i="9"/>
  <c r="AB124" i="9" s="1"/>
  <c r="S100" i="9"/>
  <c r="AB97" i="9" s="1"/>
  <c r="S70" i="9"/>
  <c r="AB65" i="9" s="1"/>
  <c r="S190" i="9"/>
  <c r="L40" i="9"/>
  <c r="P250" i="9"/>
  <c r="Y245" i="9" s="1"/>
  <c r="M70" i="9"/>
  <c r="R100" i="9"/>
  <c r="AA95" i="9" s="1"/>
  <c r="Q100" i="9"/>
  <c r="Z95" i="9" s="1"/>
  <c r="Q160" i="9"/>
  <c r="Z153" i="9" s="1"/>
  <c r="S160" i="9"/>
  <c r="AB158" i="9" s="1"/>
  <c r="N160" i="9"/>
  <c r="W156" i="9" s="1"/>
  <c r="P130" i="9"/>
  <c r="Y124" i="9" s="1"/>
  <c r="O130" i="9"/>
  <c r="X123" i="9" s="1"/>
  <c r="L190" i="9"/>
  <c r="U183" i="9" s="1"/>
  <c r="R40" i="9"/>
  <c r="AA34" i="9" s="1"/>
  <c r="N100" i="9"/>
  <c r="W93" i="9" s="1"/>
  <c r="R70" i="9"/>
  <c r="AA63" i="9" s="1"/>
  <c r="O100" i="9"/>
  <c r="X93" i="9" s="1"/>
  <c r="M40" i="9"/>
  <c r="N190" i="9"/>
  <c r="O250" i="9"/>
  <c r="X245" i="9" s="1"/>
  <c r="P160" i="9"/>
  <c r="Y159" i="9" s="1"/>
  <c r="R160" i="9"/>
  <c r="AA154" i="9" s="1"/>
  <c r="L130" i="9"/>
  <c r="U124" i="9" s="1"/>
  <c r="M100" i="9"/>
  <c r="V97" i="9" s="1"/>
  <c r="L70" i="9"/>
  <c r="U63" i="9" s="1"/>
  <c r="O70" i="9"/>
  <c r="P70" i="9"/>
  <c r="G55" i="24"/>
  <c r="B55" i="24"/>
  <c r="D59" i="9"/>
  <c r="D34" i="24" s="1"/>
  <c r="H55" i="24"/>
  <c r="E55" i="24"/>
  <c r="C55" i="24"/>
  <c r="I55" i="24"/>
  <c r="V184" i="9"/>
  <c r="G149" i="9"/>
  <c r="G37" i="24" s="1"/>
  <c r="F55" i="24"/>
  <c r="D55" i="24"/>
  <c r="C22" i="24"/>
  <c r="S40" i="9"/>
  <c r="R220" i="9"/>
  <c r="AA216" i="9" s="1"/>
  <c r="E22" i="24"/>
  <c r="H22" i="24"/>
  <c r="G22" i="24"/>
  <c r="I22" i="24"/>
  <c r="S220" i="9"/>
  <c r="AB217" i="9" s="1"/>
  <c r="L220" i="9"/>
  <c r="U218" i="9" s="1"/>
  <c r="F22" i="24"/>
  <c r="D22" i="24"/>
  <c r="B22" i="24"/>
  <c r="S10" i="9"/>
  <c r="W155" i="9"/>
  <c r="F81" i="24"/>
  <c r="P220" i="9"/>
  <c r="O220" i="9"/>
  <c r="X215" i="9" s="1"/>
  <c r="Q220" i="9"/>
  <c r="M220" i="9"/>
  <c r="N220" i="9"/>
  <c r="W214" i="9" s="1"/>
  <c r="B239" i="9"/>
  <c r="L238" i="9" s="1"/>
  <c r="B119" i="9"/>
  <c r="L118" i="9" s="1"/>
  <c r="E239" i="9"/>
  <c r="O238" i="9" s="1"/>
  <c r="I89" i="9"/>
  <c r="I35" i="24" s="1"/>
  <c r="F269" i="9"/>
  <c r="P268" i="9" s="1"/>
  <c r="F149" i="9"/>
  <c r="P148" i="9" s="1"/>
  <c r="C89" i="9"/>
  <c r="C35" i="24" s="1"/>
  <c r="G179" i="9"/>
  <c r="G38" i="24" s="1"/>
  <c r="G239" i="9"/>
  <c r="Q238" i="9" s="1"/>
  <c r="C179" i="9"/>
  <c r="C38" i="24" s="1"/>
  <c r="E59" i="9"/>
  <c r="E34" i="24" s="1"/>
  <c r="H179" i="9"/>
  <c r="H38" i="24" s="1"/>
  <c r="H59" i="9"/>
  <c r="H34" i="24" s="1"/>
  <c r="D269" i="9"/>
  <c r="C119" i="9"/>
  <c r="C36" i="24" s="1"/>
  <c r="I149" i="9"/>
  <c r="S148" i="9" s="1"/>
  <c r="B89" i="9"/>
  <c r="B35" i="24" s="1"/>
  <c r="G89" i="9"/>
  <c r="G35" i="24" s="1"/>
  <c r="D209" i="9"/>
  <c r="N208" i="9" s="1"/>
  <c r="D89" i="9"/>
  <c r="N88" i="9" s="1"/>
  <c r="F89" i="9"/>
  <c r="P88" i="9" s="1"/>
  <c r="I209" i="9"/>
  <c r="S208" i="9" s="1"/>
  <c r="C149" i="9"/>
  <c r="C37" i="24" s="1"/>
  <c r="H239" i="9"/>
  <c r="B269" i="9"/>
  <c r="L268" i="9" s="1"/>
  <c r="B149" i="9"/>
  <c r="B37" i="24" s="1"/>
  <c r="E269" i="9"/>
  <c r="O268" i="9" s="1"/>
  <c r="G209" i="9"/>
  <c r="Q208" i="9" s="1"/>
  <c r="D119" i="9"/>
  <c r="D36" i="24" s="1"/>
  <c r="G119" i="9"/>
  <c r="Q118" i="9" s="1"/>
  <c r="F179" i="9"/>
  <c r="P178" i="9" s="1"/>
  <c r="H89" i="9"/>
  <c r="R88" i="9" s="1"/>
  <c r="E179" i="9"/>
  <c r="E38" i="24" s="1"/>
  <c r="H29" i="9"/>
  <c r="H33" i="24" s="1"/>
  <c r="C59" i="9"/>
  <c r="M58" i="9" s="1"/>
  <c r="B179" i="9"/>
  <c r="L178" i="9" s="1"/>
  <c r="G269" i="9"/>
  <c r="Q268" i="9" s="1"/>
  <c r="C269" i="9"/>
  <c r="M268" i="9" s="1"/>
  <c r="F209" i="9"/>
  <c r="F39" i="24" s="1"/>
  <c r="G59" i="9"/>
  <c r="G34" i="24" s="1"/>
  <c r="I179" i="9"/>
  <c r="S178" i="9" s="1"/>
  <c r="I59" i="9"/>
  <c r="S58" i="9" s="1"/>
  <c r="F119" i="9"/>
  <c r="P118" i="9" s="1"/>
  <c r="D29" i="9"/>
  <c r="D33" i="24" s="1"/>
  <c r="H119" i="9"/>
  <c r="H36" i="24" s="1"/>
  <c r="I239" i="9"/>
  <c r="S238" i="9" s="1"/>
  <c r="E119" i="9"/>
  <c r="O118" i="9" s="1"/>
  <c r="I269" i="9"/>
  <c r="I41" i="24" s="1"/>
  <c r="F239" i="9"/>
  <c r="P238" i="9" s="1"/>
  <c r="B59" i="9"/>
  <c r="B34" i="24" s="1"/>
  <c r="C239" i="9"/>
  <c r="M238" i="9" s="1"/>
  <c r="D149" i="9"/>
  <c r="N148" i="9" s="1"/>
  <c r="C209" i="9"/>
  <c r="M208" i="9" s="1"/>
  <c r="I119" i="9"/>
  <c r="S118" i="9" s="1"/>
  <c r="C29" i="9"/>
  <c r="C33" i="24" s="1"/>
  <c r="B209" i="9"/>
  <c r="L208" i="9" s="1"/>
  <c r="E209" i="9"/>
  <c r="O208" i="9" s="1"/>
  <c r="H269" i="9"/>
  <c r="R268" i="9" s="1"/>
  <c r="D179" i="9"/>
  <c r="D38" i="24" s="1"/>
  <c r="D239" i="9"/>
  <c r="F59" i="9"/>
  <c r="F34" i="24" s="1"/>
  <c r="H209" i="9"/>
  <c r="H39" i="24" s="1"/>
  <c r="E149" i="9"/>
  <c r="O148" i="9" s="1"/>
  <c r="H149" i="9"/>
  <c r="R148" i="9" s="1"/>
  <c r="E89" i="9"/>
  <c r="O88" i="9" s="1"/>
  <c r="L58" i="9"/>
  <c r="H104" i="24"/>
  <c r="E98" i="24"/>
  <c r="H63" i="24"/>
  <c r="D65" i="24"/>
  <c r="F104" i="24"/>
  <c r="G100" i="24"/>
  <c r="E100" i="24"/>
  <c r="F67" i="24"/>
  <c r="G64" i="24"/>
  <c r="D101" i="24"/>
  <c r="B104" i="24"/>
  <c r="E65" i="24"/>
  <c r="D64" i="24"/>
  <c r="C98" i="24"/>
  <c r="I63" i="24"/>
  <c r="D99" i="24"/>
  <c r="B106" i="24"/>
  <c r="E99" i="24"/>
  <c r="H105" i="24"/>
  <c r="I104" i="24"/>
  <c r="B66" i="24"/>
  <c r="B62" i="24"/>
  <c r="E66" i="24"/>
  <c r="E102" i="24"/>
  <c r="I61" i="24"/>
  <c r="F101" i="24"/>
  <c r="F106" i="24"/>
  <c r="G103" i="24"/>
  <c r="C102" i="24"/>
  <c r="G99" i="24"/>
  <c r="G29" i="9"/>
  <c r="C65" i="24"/>
  <c r="I62" i="24"/>
  <c r="F66" i="24"/>
  <c r="C64" i="24"/>
  <c r="E60" i="24"/>
  <c r="G104" i="24"/>
  <c r="E101" i="24"/>
  <c r="E105" i="24"/>
  <c r="H99" i="24"/>
  <c r="F105" i="24"/>
  <c r="H62" i="24"/>
  <c r="I59" i="24"/>
  <c r="I66" i="24"/>
  <c r="C101" i="24"/>
  <c r="B102" i="24"/>
  <c r="F60" i="24"/>
  <c r="E59" i="24"/>
  <c r="F29" i="9"/>
  <c r="C103" i="24"/>
  <c r="I103" i="24"/>
  <c r="G61" i="24"/>
  <c r="C60" i="24"/>
  <c r="G66" i="24"/>
  <c r="I100" i="24"/>
  <c r="G98" i="24"/>
  <c r="F103" i="24"/>
  <c r="E104" i="24"/>
  <c r="B60" i="24"/>
  <c r="C66" i="24"/>
  <c r="H61" i="24"/>
  <c r="H65" i="24"/>
  <c r="H59" i="24"/>
  <c r="D63" i="24"/>
  <c r="C59" i="24"/>
  <c r="E64" i="24"/>
  <c r="B99" i="24"/>
  <c r="F102" i="24"/>
  <c r="D106" i="24"/>
  <c r="D105" i="24"/>
  <c r="G81" i="24"/>
  <c r="G102" i="24"/>
  <c r="L28" i="9"/>
  <c r="B33" i="24"/>
  <c r="F65" i="24"/>
  <c r="G60" i="24"/>
  <c r="E62" i="24"/>
  <c r="I64" i="24"/>
  <c r="I60" i="24"/>
  <c r="D98" i="24"/>
  <c r="G105" i="24"/>
  <c r="H98" i="24"/>
  <c r="B105" i="24"/>
  <c r="H81" i="24"/>
  <c r="H103" i="24"/>
  <c r="I29" i="9"/>
  <c r="B67" i="24"/>
  <c r="B63" i="24"/>
  <c r="E67" i="24"/>
  <c r="G65" i="24"/>
  <c r="D62" i="24"/>
  <c r="G62" i="24"/>
  <c r="D104" i="24"/>
  <c r="E103" i="24"/>
  <c r="D81" i="24"/>
  <c r="C104" i="24"/>
  <c r="F59" i="24"/>
  <c r="E63" i="24"/>
  <c r="D61" i="24"/>
  <c r="C99" i="24"/>
  <c r="F63" i="24"/>
  <c r="I67" i="24"/>
  <c r="C61" i="24"/>
  <c r="D59" i="24"/>
  <c r="H66" i="24"/>
  <c r="I102" i="24"/>
  <c r="F99" i="24"/>
  <c r="B65" i="24"/>
  <c r="B61" i="24"/>
  <c r="H67" i="24"/>
  <c r="E61" i="24"/>
  <c r="D60" i="24"/>
  <c r="D66" i="24"/>
  <c r="H100" i="24"/>
  <c r="I101" i="24"/>
  <c r="B81" i="24"/>
  <c r="C62" i="24"/>
  <c r="O28" i="9"/>
  <c r="C100" i="24"/>
  <c r="G101" i="24"/>
  <c r="B103" i="24"/>
  <c r="I81" i="24"/>
  <c r="H106" i="24"/>
  <c r="B64" i="24"/>
  <c r="G67" i="24"/>
  <c r="C67" i="24"/>
  <c r="D103" i="24"/>
  <c r="H101" i="24"/>
  <c r="I99" i="24"/>
  <c r="E81" i="24"/>
  <c r="C81" i="24"/>
  <c r="F98" i="24"/>
  <c r="I105" i="24"/>
  <c r="F61" i="24"/>
  <c r="I65" i="24"/>
  <c r="C63" i="24"/>
  <c r="B59" i="24"/>
  <c r="F62" i="24"/>
  <c r="G59" i="24"/>
  <c r="B101" i="24"/>
  <c r="C106" i="24"/>
  <c r="E106" i="24"/>
  <c r="H102" i="24"/>
  <c r="D102" i="24"/>
  <c r="H64" i="24"/>
  <c r="H60" i="24"/>
  <c r="G63" i="24"/>
  <c r="D67" i="24"/>
  <c r="I98" i="24"/>
  <c r="C105" i="24"/>
  <c r="B100" i="24"/>
  <c r="I106" i="24"/>
  <c r="F64" i="24"/>
  <c r="W128" i="9" l="1"/>
  <c r="O10" i="9"/>
  <c r="X4" i="9" s="1"/>
  <c r="N10" i="9"/>
  <c r="W4" i="9" s="1"/>
  <c r="Q10" i="9"/>
  <c r="Z4" i="9" s="1"/>
  <c r="E39" i="24"/>
  <c r="V249" i="9"/>
  <c r="X155" i="9"/>
  <c r="X159" i="9"/>
  <c r="V4" i="9"/>
  <c r="X157" i="9"/>
  <c r="V159" i="9"/>
  <c r="AB153" i="9"/>
  <c r="X158" i="9"/>
  <c r="V157" i="9"/>
  <c r="AB95" i="9"/>
  <c r="X153" i="9"/>
  <c r="X156" i="9"/>
  <c r="U7" i="9"/>
  <c r="V5" i="9"/>
  <c r="U157" i="9"/>
  <c r="W126" i="9"/>
  <c r="AA155" i="9"/>
  <c r="AA159" i="9"/>
  <c r="AA158" i="9"/>
  <c r="W127" i="9"/>
  <c r="W98" i="9"/>
  <c r="W124" i="9"/>
  <c r="W129" i="9"/>
  <c r="Z66" i="9"/>
  <c r="U156" i="9"/>
  <c r="W123" i="9"/>
  <c r="Z65" i="9"/>
  <c r="U67" i="9"/>
  <c r="Y96" i="9"/>
  <c r="U66" i="9"/>
  <c r="AB249" i="9"/>
  <c r="AA125" i="9"/>
  <c r="V247" i="9"/>
  <c r="W8" i="9"/>
  <c r="W3" i="9"/>
  <c r="U159" i="9"/>
  <c r="U125" i="9"/>
  <c r="Y128" i="9"/>
  <c r="Z67" i="9"/>
  <c r="Z185" i="9"/>
  <c r="Z157" i="9"/>
  <c r="AB244" i="9"/>
  <c r="AA33" i="9"/>
  <c r="Y7" i="9"/>
  <c r="W69" i="9"/>
  <c r="AA5" i="9"/>
  <c r="V125" i="9"/>
  <c r="Y127" i="9"/>
  <c r="AA38" i="9"/>
  <c r="AB243" i="9"/>
  <c r="AA4" i="9"/>
  <c r="AB128" i="9"/>
  <c r="AA39" i="9"/>
  <c r="X37" i="9"/>
  <c r="X99" i="9"/>
  <c r="Z159" i="9"/>
  <c r="X3" i="9"/>
  <c r="AA9" i="9"/>
  <c r="V127" i="9"/>
  <c r="X129" i="9"/>
  <c r="AA37" i="9"/>
  <c r="AA35" i="9"/>
  <c r="V244" i="9"/>
  <c r="X98" i="9"/>
  <c r="W64" i="9"/>
  <c r="X97" i="9"/>
  <c r="AB248" i="9"/>
  <c r="Z247" i="9"/>
  <c r="Y6" i="9"/>
  <c r="V128" i="9"/>
  <c r="X128" i="9"/>
  <c r="AB129" i="9"/>
  <c r="X36" i="9"/>
  <c r="Y3" i="9"/>
  <c r="Y156" i="9"/>
  <c r="AA6" i="9"/>
  <c r="X125" i="9"/>
  <c r="AA36" i="9"/>
  <c r="Y95" i="9"/>
  <c r="W68" i="9"/>
  <c r="AB247" i="9"/>
  <c r="AB246" i="9"/>
  <c r="Z249" i="9"/>
  <c r="U4" i="9"/>
  <c r="U6" i="9"/>
  <c r="W96" i="9"/>
  <c r="U185" i="9"/>
  <c r="AB94" i="9"/>
  <c r="V154" i="9"/>
  <c r="Y154" i="9"/>
  <c r="V155" i="9"/>
  <c r="Y9" i="9"/>
  <c r="Y5" i="9"/>
  <c r="AB154" i="9"/>
  <c r="U9" i="9"/>
  <c r="U5" i="9"/>
  <c r="Y158" i="9"/>
  <c r="Y153" i="9"/>
  <c r="AB156" i="9"/>
  <c r="AA8" i="9"/>
  <c r="AA3" i="9"/>
  <c r="X124" i="9"/>
  <c r="V129" i="9"/>
  <c r="X126" i="9"/>
  <c r="AB126" i="9"/>
  <c r="AB123" i="9"/>
  <c r="W94" i="9"/>
  <c r="W99" i="9"/>
  <c r="U186" i="9"/>
  <c r="X39" i="9"/>
  <c r="X35" i="9"/>
  <c r="AB96" i="9"/>
  <c r="U245" i="9"/>
  <c r="V185" i="9"/>
  <c r="V95" i="9"/>
  <c r="W66" i="9"/>
  <c r="W65" i="9"/>
  <c r="X95" i="9"/>
  <c r="X96" i="9"/>
  <c r="V156" i="9"/>
  <c r="U3" i="9"/>
  <c r="Y155" i="9"/>
  <c r="AB157" i="9"/>
  <c r="V187" i="9"/>
  <c r="Y4" i="9"/>
  <c r="V158" i="9"/>
  <c r="Y157" i="9"/>
  <c r="V9" i="9"/>
  <c r="V123" i="9"/>
  <c r="V126" i="9"/>
  <c r="X127" i="9"/>
  <c r="Z125" i="9"/>
  <c r="AB127" i="9"/>
  <c r="AB125" i="9"/>
  <c r="W97" i="9"/>
  <c r="W95" i="9"/>
  <c r="U184" i="9"/>
  <c r="X38" i="9"/>
  <c r="X34" i="9"/>
  <c r="AB99" i="9"/>
  <c r="U248" i="9"/>
  <c r="W67" i="9"/>
  <c r="X94" i="9"/>
  <c r="X9" i="9"/>
  <c r="W153" i="9"/>
  <c r="AA127" i="9"/>
  <c r="Z188" i="9"/>
  <c r="Z184" i="9"/>
  <c r="Z245" i="9"/>
  <c r="W154" i="9"/>
  <c r="AA157" i="9"/>
  <c r="U154" i="9"/>
  <c r="X7" i="9"/>
  <c r="X6" i="9"/>
  <c r="W157" i="9"/>
  <c r="W159" i="9"/>
  <c r="U155" i="9"/>
  <c r="AB159" i="9"/>
  <c r="AB155" i="9"/>
  <c r="AA126" i="9"/>
  <c r="AA128" i="9"/>
  <c r="Z183" i="9"/>
  <c r="Z69" i="9"/>
  <c r="Z64" i="9"/>
  <c r="U188" i="9"/>
  <c r="V248" i="9"/>
  <c r="Z187" i="9"/>
  <c r="Z189" i="9"/>
  <c r="AB98" i="9"/>
  <c r="U249" i="9"/>
  <c r="U247" i="9"/>
  <c r="V186" i="9"/>
  <c r="U69" i="9"/>
  <c r="U68" i="9"/>
  <c r="U64" i="9"/>
  <c r="X8" i="9"/>
  <c r="W158" i="9"/>
  <c r="AA153" i="9"/>
  <c r="AA156" i="9"/>
  <c r="X5" i="9"/>
  <c r="U158" i="9"/>
  <c r="AA123" i="9"/>
  <c r="AA129" i="9"/>
  <c r="AB93" i="9"/>
  <c r="Z68" i="9"/>
  <c r="U189" i="9"/>
  <c r="U187" i="9"/>
  <c r="V245" i="9"/>
  <c r="V246" i="9"/>
  <c r="U243" i="9"/>
  <c r="U246" i="9"/>
  <c r="AA69" i="9"/>
  <c r="V189" i="9"/>
  <c r="V188" i="9"/>
  <c r="U65" i="9"/>
  <c r="U98" i="9"/>
  <c r="U99" i="9"/>
  <c r="U96" i="9"/>
  <c r="U94" i="9"/>
  <c r="U97" i="9"/>
  <c r="U95" i="9"/>
  <c r="U93" i="9"/>
  <c r="W33" i="9"/>
  <c r="W35" i="9"/>
  <c r="W36" i="9"/>
  <c r="W39" i="9"/>
  <c r="W34" i="9"/>
  <c r="W38" i="9"/>
  <c r="W37" i="9"/>
  <c r="Z156" i="9"/>
  <c r="V8" i="9"/>
  <c r="V3" i="9"/>
  <c r="U128" i="9"/>
  <c r="U123" i="9"/>
  <c r="Y129" i="9"/>
  <c r="Y126" i="9"/>
  <c r="Z126" i="9"/>
  <c r="Y99" i="9"/>
  <c r="Y94" i="9"/>
  <c r="AA66" i="9"/>
  <c r="V93" i="9"/>
  <c r="V99" i="9"/>
  <c r="V96" i="9"/>
  <c r="Y63" i="9"/>
  <c r="Y67" i="9"/>
  <c r="Y64" i="9"/>
  <c r="Y66" i="9"/>
  <c r="Y68" i="9"/>
  <c r="Y69" i="9"/>
  <c r="W183" i="9"/>
  <c r="W187" i="9"/>
  <c r="W186" i="9"/>
  <c r="W189" i="9"/>
  <c r="W188" i="9"/>
  <c r="W184" i="9"/>
  <c r="W185" i="9"/>
  <c r="Z94" i="9"/>
  <c r="Z93" i="9"/>
  <c r="Z98" i="9"/>
  <c r="Z99" i="9"/>
  <c r="Z97" i="9"/>
  <c r="Z96" i="9"/>
  <c r="V63" i="9"/>
  <c r="V67" i="9"/>
  <c r="V65" i="9"/>
  <c r="V68" i="9"/>
  <c r="V64" i="9"/>
  <c r="V69" i="9"/>
  <c r="V66" i="9"/>
  <c r="U37" i="9"/>
  <c r="U34" i="9"/>
  <c r="U39" i="9"/>
  <c r="U36" i="9"/>
  <c r="U38" i="9"/>
  <c r="U33" i="9"/>
  <c r="AB63" i="9"/>
  <c r="AB69" i="9"/>
  <c r="AB68" i="9"/>
  <c r="AB64" i="9"/>
  <c r="AB66" i="9"/>
  <c r="AB67" i="9"/>
  <c r="AA183" i="9"/>
  <c r="AA187" i="9"/>
  <c r="AA186" i="9"/>
  <c r="AA189" i="9"/>
  <c r="AA188" i="9"/>
  <c r="AA184" i="9"/>
  <c r="U35" i="9"/>
  <c r="Z155" i="9"/>
  <c r="V7" i="9"/>
  <c r="U127" i="9"/>
  <c r="U129" i="9"/>
  <c r="Y123" i="9"/>
  <c r="Z128" i="9"/>
  <c r="Z129" i="9"/>
  <c r="Y93" i="9"/>
  <c r="Y98" i="9"/>
  <c r="AA68" i="9"/>
  <c r="V98" i="9"/>
  <c r="X63" i="9"/>
  <c r="X69" i="9"/>
  <c r="X66" i="9"/>
  <c r="X68" i="9"/>
  <c r="X64" i="9"/>
  <c r="X67" i="9"/>
  <c r="X65" i="9"/>
  <c r="V36" i="9"/>
  <c r="V33" i="9"/>
  <c r="V38" i="9"/>
  <c r="V34" i="9"/>
  <c r="V39" i="9"/>
  <c r="V37" i="9"/>
  <c r="Z33" i="9"/>
  <c r="Z38" i="9"/>
  <c r="Z39" i="9"/>
  <c r="Z34" i="9"/>
  <c r="Z36" i="9"/>
  <c r="Z37" i="9"/>
  <c r="Y33" i="9"/>
  <c r="Y36" i="9"/>
  <c r="Y37" i="9"/>
  <c r="Y38" i="9"/>
  <c r="Y39" i="9"/>
  <c r="Y34" i="9"/>
  <c r="AA243" i="9"/>
  <c r="AA244" i="9"/>
  <c r="AA248" i="9"/>
  <c r="AA247" i="9"/>
  <c r="AA249" i="9"/>
  <c r="AA246" i="9"/>
  <c r="Z243" i="9"/>
  <c r="Z248" i="9"/>
  <c r="Z246" i="9"/>
  <c r="Y184" i="9"/>
  <c r="Y188" i="9"/>
  <c r="Y187" i="9"/>
  <c r="Y183" i="9"/>
  <c r="Y186" i="9"/>
  <c r="Y189" i="9"/>
  <c r="W243" i="9"/>
  <c r="W249" i="9"/>
  <c r="W244" i="9"/>
  <c r="W246" i="9"/>
  <c r="W248" i="9"/>
  <c r="W247" i="9"/>
  <c r="X188" i="9"/>
  <c r="X183" i="9"/>
  <c r="X187" i="9"/>
  <c r="X189" i="9"/>
  <c r="X186" i="9"/>
  <c r="X184" i="9"/>
  <c r="Z154" i="9"/>
  <c r="Z158" i="9"/>
  <c r="U126" i="9"/>
  <c r="Y125" i="9"/>
  <c r="Z123" i="9"/>
  <c r="Z127" i="9"/>
  <c r="AA65" i="9"/>
  <c r="AA67" i="9"/>
  <c r="AA64" i="9"/>
  <c r="V94" i="9"/>
  <c r="V35" i="9"/>
  <c r="X246" i="9"/>
  <c r="X249" i="9"/>
  <c r="X248" i="9"/>
  <c r="X243" i="9"/>
  <c r="X244" i="9"/>
  <c r="X247" i="9"/>
  <c r="AA98" i="9"/>
  <c r="AA97" i="9"/>
  <c r="AA93" i="9"/>
  <c r="AA96" i="9"/>
  <c r="AA99" i="9"/>
  <c r="AA94" i="9"/>
  <c r="Y244" i="9"/>
  <c r="Y247" i="9"/>
  <c r="Y243" i="9"/>
  <c r="Y246" i="9"/>
  <c r="Y249" i="9"/>
  <c r="Y248" i="9"/>
  <c r="AB186" i="9"/>
  <c r="AB184" i="9"/>
  <c r="AB187" i="9"/>
  <c r="AB189" i="9"/>
  <c r="AB188" i="9"/>
  <c r="AB183" i="9"/>
  <c r="AB185" i="9"/>
  <c r="Y65" i="9"/>
  <c r="Z35" i="9"/>
  <c r="H35" i="24"/>
  <c r="G36" i="24"/>
  <c r="O58" i="9"/>
  <c r="E125" i="24" s="1"/>
  <c r="G39" i="24"/>
  <c r="D35" i="24"/>
  <c r="F41" i="24"/>
  <c r="M118" i="9"/>
  <c r="C127" i="24" s="1"/>
  <c r="I34" i="24"/>
  <c r="E36" i="24"/>
  <c r="E37" i="24"/>
  <c r="L148" i="9"/>
  <c r="N58" i="9"/>
  <c r="D125" i="24" s="1"/>
  <c r="Q58" i="9"/>
  <c r="U214" i="9"/>
  <c r="C41" i="24"/>
  <c r="I39" i="24"/>
  <c r="Q88" i="9"/>
  <c r="G126" i="24" s="1"/>
  <c r="R58" i="9"/>
  <c r="M88" i="9"/>
  <c r="C126" i="24" s="1"/>
  <c r="AB216" i="9"/>
  <c r="Q148" i="9"/>
  <c r="R208" i="9"/>
  <c r="C29" i="24"/>
  <c r="F38" i="24"/>
  <c r="P208" i="9"/>
  <c r="F130" i="24" s="1"/>
  <c r="AA213" i="9"/>
  <c r="AB218" i="9"/>
  <c r="F36" i="24"/>
  <c r="G41" i="24"/>
  <c r="N118" i="9"/>
  <c r="B41" i="24"/>
  <c r="AA214" i="9"/>
  <c r="AB219" i="9"/>
  <c r="U219" i="9"/>
  <c r="AB215" i="9"/>
  <c r="AB213" i="9"/>
  <c r="H29" i="24"/>
  <c r="C34" i="24"/>
  <c r="AB214" i="9"/>
  <c r="E29" i="24"/>
  <c r="D29" i="24"/>
  <c r="I37" i="24"/>
  <c r="L88" i="9"/>
  <c r="B126" i="24" s="1"/>
  <c r="R118" i="9"/>
  <c r="H127" i="24" s="1"/>
  <c r="P58" i="9"/>
  <c r="F125" i="24" s="1"/>
  <c r="AA215" i="9"/>
  <c r="AA218" i="9"/>
  <c r="S268" i="9"/>
  <c r="I132" i="24" s="1"/>
  <c r="AA217" i="9"/>
  <c r="E41" i="24"/>
  <c r="AA219" i="9"/>
  <c r="AB34" i="9"/>
  <c r="AB35" i="9"/>
  <c r="AB38" i="9"/>
  <c r="AB39" i="9"/>
  <c r="AB37" i="9"/>
  <c r="AB36" i="9"/>
  <c r="U213" i="9"/>
  <c r="U215" i="9"/>
  <c r="U217" i="9"/>
  <c r="G29" i="24"/>
  <c r="AB33" i="9"/>
  <c r="I36" i="24"/>
  <c r="E35" i="24"/>
  <c r="C39" i="24"/>
  <c r="U216" i="9"/>
  <c r="I29" i="24"/>
  <c r="F29" i="24"/>
  <c r="B29" i="24"/>
  <c r="B107" i="24"/>
  <c r="B68" i="24"/>
  <c r="O178" i="9"/>
  <c r="H37" i="24"/>
  <c r="M28" i="9"/>
  <c r="B38" i="24"/>
  <c r="G40" i="24"/>
  <c r="F40" i="24"/>
  <c r="I40" i="24"/>
  <c r="AB7" i="9"/>
  <c r="AB8" i="9"/>
  <c r="AB6" i="9"/>
  <c r="AB3" i="9"/>
  <c r="AB5" i="9"/>
  <c r="AB9" i="9"/>
  <c r="AB4" i="9"/>
  <c r="E40" i="24"/>
  <c r="W215" i="9"/>
  <c r="B40" i="24"/>
  <c r="V219" i="9"/>
  <c r="V218" i="9"/>
  <c r="V217" i="9"/>
  <c r="V216" i="9"/>
  <c r="V214" i="9"/>
  <c r="V213" i="9"/>
  <c r="Z219" i="9"/>
  <c r="Z218" i="9"/>
  <c r="Z217" i="9"/>
  <c r="Z213" i="9"/>
  <c r="Z214" i="9"/>
  <c r="Z216" i="9"/>
  <c r="X219" i="9"/>
  <c r="X217" i="9"/>
  <c r="X218" i="9"/>
  <c r="X213" i="9"/>
  <c r="X216" i="9"/>
  <c r="X214" i="9"/>
  <c r="Y219" i="9"/>
  <c r="Y218" i="9"/>
  <c r="Y217" i="9"/>
  <c r="Y216" i="9"/>
  <c r="Y213" i="9"/>
  <c r="Y214" i="9"/>
  <c r="V215" i="9"/>
  <c r="W219" i="9"/>
  <c r="W217" i="9"/>
  <c r="W218" i="9"/>
  <c r="W213" i="9"/>
  <c r="W216" i="9"/>
  <c r="Z215" i="9"/>
  <c r="Y215" i="9"/>
  <c r="N178" i="9"/>
  <c r="I38" i="24"/>
  <c r="N28" i="9"/>
  <c r="F35" i="24"/>
  <c r="M178" i="9"/>
  <c r="Q178" i="9"/>
  <c r="S88" i="9"/>
  <c r="I126" i="24" s="1"/>
  <c r="R28" i="9"/>
  <c r="H41" i="24"/>
  <c r="B39" i="24"/>
  <c r="C40" i="24"/>
  <c r="M148" i="9"/>
  <c r="D39" i="24"/>
  <c r="R178" i="9"/>
  <c r="F37" i="24"/>
  <c r="B36" i="24"/>
  <c r="D37" i="24"/>
  <c r="D41" i="24"/>
  <c r="N268" i="9"/>
  <c r="N238" i="9"/>
  <c r="D40" i="24"/>
  <c r="R238" i="9"/>
  <c r="H40" i="24"/>
  <c r="I131" i="24"/>
  <c r="F127" i="24"/>
  <c r="I129" i="24"/>
  <c r="G132" i="24"/>
  <c r="F129" i="24"/>
  <c r="E132" i="24"/>
  <c r="B132" i="24"/>
  <c r="D126" i="24"/>
  <c r="H125" i="24"/>
  <c r="G131" i="24"/>
  <c r="E131" i="24"/>
  <c r="H132" i="24"/>
  <c r="B130" i="24"/>
  <c r="C130" i="24"/>
  <c r="C131" i="24"/>
  <c r="E128" i="24"/>
  <c r="H126" i="24"/>
  <c r="I107" i="24"/>
  <c r="I130" i="24"/>
  <c r="F132" i="24"/>
  <c r="B131" i="24"/>
  <c r="F131" i="24"/>
  <c r="I128" i="24"/>
  <c r="E127" i="24"/>
  <c r="I125" i="24"/>
  <c r="C132" i="24"/>
  <c r="G130" i="24"/>
  <c r="E130" i="24"/>
  <c r="I127" i="24"/>
  <c r="D128" i="24"/>
  <c r="H128" i="24"/>
  <c r="E124" i="24"/>
  <c r="C125" i="24"/>
  <c r="B129" i="24"/>
  <c r="G127" i="24"/>
  <c r="F126" i="24"/>
  <c r="D130" i="24"/>
  <c r="F128" i="24"/>
  <c r="B127" i="24"/>
  <c r="B125" i="24"/>
  <c r="E126" i="24"/>
  <c r="B124" i="24"/>
  <c r="F107" i="24"/>
  <c r="D68" i="24"/>
  <c r="H107" i="24"/>
  <c r="D107" i="24"/>
  <c r="C68" i="24"/>
  <c r="H68" i="24"/>
  <c r="F33" i="24"/>
  <c r="P28" i="9"/>
  <c r="I33" i="24"/>
  <c r="S28" i="9"/>
  <c r="E68" i="24"/>
  <c r="I68" i="24"/>
  <c r="G68" i="24"/>
  <c r="Q28" i="9"/>
  <c r="G33" i="24"/>
  <c r="F68" i="24"/>
  <c r="G107" i="24"/>
  <c r="C107" i="24"/>
  <c r="E107" i="24"/>
  <c r="Z5" i="9" l="1"/>
  <c r="Z9" i="9"/>
  <c r="Z8" i="9"/>
  <c r="Z6" i="9"/>
  <c r="W5" i="9"/>
  <c r="Z3" i="9"/>
  <c r="Z7" i="9"/>
  <c r="W6" i="9"/>
  <c r="W7" i="9"/>
  <c r="W9" i="9"/>
  <c r="B128" i="24"/>
  <c r="H130" i="24"/>
  <c r="C129" i="24"/>
  <c r="G128" i="24"/>
  <c r="G125" i="24"/>
  <c r="E129" i="24"/>
  <c r="D127" i="24"/>
  <c r="C124" i="24"/>
  <c r="E42" i="24"/>
  <c r="D124" i="24"/>
  <c r="H129" i="24"/>
  <c r="D129" i="24"/>
  <c r="G129" i="24"/>
  <c r="C128" i="24"/>
  <c r="H42" i="24"/>
  <c r="D42" i="24"/>
  <c r="B42" i="24"/>
  <c r="G42" i="24"/>
  <c r="C42" i="24"/>
  <c r="H124" i="24"/>
  <c r="F42" i="24"/>
  <c r="D131" i="24"/>
  <c r="H131" i="24"/>
  <c r="D132" i="24"/>
  <c r="F124" i="24"/>
  <c r="G124" i="24"/>
  <c r="I124" i="24"/>
  <c r="I42" i="24"/>
</calcChain>
</file>

<file path=xl/sharedStrings.xml><?xml version="1.0" encoding="utf-8"?>
<sst xmlns="http://schemas.openxmlformats.org/spreadsheetml/2006/main" count="3954" uniqueCount="400">
  <si>
    <t>Technologies</t>
  </si>
  <si>
    <t>Fuel (Jobs/PJ)</t>
  </si>
  <si>
    <t>Wind onshore</t>
  </si>
  <si>
    <t>Wind offshore</t>
  </si>
  <si>
    <t>PV Utility scale</t>
  </si>
  <si>
    <t>PV roof top</t>
  </si>
  <si>
    <t>Biomass</t>
  </si>
  <si>
    <t>Hydro Dam</t>
  </si>
  <si>
    <t>Hydro RoR</t>
  </si>
  <si>
    <t>Geothermal</t>
  </si>
  <si>
    <t>CSP</t>
  </si>
  <si>
    <t>CHP Biogas</t>
  </si>
  <si>
    <t>Waste-to-energy</t>
  </si>
  <si>
    <t>Methanation</t>
  </si>
  <si>
    <t>Coal PP (Hard Coal)</t>
  </si>
  <si>
    <t>Nuclear PP</t>
  </si>
  <si>
    <t>0.001 (Jobs/GWh)</t>
  </si>
  <si>
    <t>OCGT</t>
  </si>
  <si>
    <t>CCGT</t>
  </si>
  <si>
    <t>Steam Turbine (ST)</t>
  </si>
  <si>
    <t xml:space="preserve">Power to Heat (PtH) </t>
  </si>
  <si>
    <t>Internal Combustion Engine (ICE)</t>
  </si>
  <si>
    <t>Power to Gas (PtG)</t>
  </si>
  <si>
    <t>Battery</t>
  </si>
  <si>
    <t>Pumped Hydro Storage (PHS)</t>
  </si>
  <si>
    <t>Adiabatic Compressed Air Energy Storage (A-CAES)</t>
  </si>
  <si>
    <t>Lifetime (yrs)</t>
  </si>
  <si>
    <t>Capex</t>
  </si>
  <si>
    <t>Decline Factors based on Capex</t>
  </si>
  <si>
    <t>Regional Multipliers</t>
  </si>
  <si>
    <t>North America</t>
  </si>
  <si>
    <t>South America</t>
  </si>
  <si>
    <t>Europe</t>
  </si>
  <si>
    <t>MENA</t>
  </si>
  <si>
    <t>Sub-Saharan Africa</t>
  </si>
  <si>
    <t>SAARC</t>
  </si>
  <si>
    <t>Northeast Asia</t>
  </si>
  <si>
    <t>Southeast Asia</t>
  </si>
  <si>
    <t>Euraisa</t>
  </si>
  <si>
    <t>Global</t>
  </si>
  <si>
    <t>Biogas PP</t>
  </si>
  <si>
    <t>Total</t>
  </si>
  <si>
    <t xml:space="preserve">Grid Investment </t>
  </si>
  <si>
    <t>Gas Storage</t>
  </si>
  <si>
    <t>Source</t>
  </si>
  <si>
    <t>Rutovitz 2015</t>
  </si>
  <si>
    <t>Rutovitz 2015, 1.5 times more O&amp;M jobs as Biomass PP</t>
  </si>
  <si>
    <t>Assuming same as Gas Turbine, but constrcution time 1/2 of GT</t>
  </si>
  <si>
    <t>Rutovitz 2015, 1.5 times more O&amp;M jobs as GT</t>
  </si>
  <si>
    <t>Assuming 2 times the value as GT</t>
  </si>
  <si>
    <t>Assuming 1/2 the values for Batteries</t>
  </si>
  <si>
    <t>Assuming 2 times the values for hydro Dam</t>
  </si>
  <si>
    <t>Biomass Fuel factor OECD</t>
  </si>
  <si>
    <t>Biomass Fuel factor Africa</t>
  </si>
  <si>
    <t>Biomass Fuel factor South America</t>
  </si>
  <si>
    <t>GWh</t>
  </si>
  <si>
    <t>PJ</t>
  </si>
  <si>
    <t>Opex</t>
  </si>
  <si>
    <t>Efficiency (%)</t>
  </si>
  <si>
    <t>Inverse of the Ratio (Region to OECD proudcutivity)</t>
  </si>
  <si>
    <r>
      <t>CAAGR (%)</t>
    </r>
    <r>
      <rPr>
        <sz val="11"/>
        <color theme="1"/>
        <rFont val="Calibri"/>
        <family val="2"/>
        <scheme val="minor"/>
      </rPr>
      <t> </t>
    </r>
  </si>
  <si>
    <t>2014-20</t>
  </si>
  <si>
    <r>
      <t>2020-30</t>
    </r>
    <r>
      <rPr>
        <sz val="11"/>
        <color theme="1"/>
        <rFont val="Calibri"/>
        <family val="2"/>
        <scheme val="minor"/>
      </rPr>
      <t> </t>
    </r>
  </si>
  <si>
    <t>2030-40</t>
  </si>
  <si>
    <r>
      <t>2040-60</t>
    </r>
    <r>
      <rPr>
        <sz val="11"/>
        <color theme="1"/>
        <rFont val="Calibri"/>
        <family val="2"/>
        <scheme val="minor"/>
      </rPr>
      <t> </t>
    </r>
  </si>
  <si>
    <r>
      <t> </t>
    </r>
    <r>
      <rPr>
        <b/>
        <sz val="11"/>
        <color theme="1"/>
        <rFont val="Calibri"/>
        <family val="2"/>
        <scheme val="minor"/>
      </rPr>
      <t>2014-60</t>
    </r>
  </si>
  <si>
    <t>WEO, IMF 2016</t>
  </si>
  <si>
    <t>World </t>
  </si>
  <si>
    <t>OECD </t>
  </si>
  <si>
    <t>Non-OECD </t>
  </si>
  <si>
    <t>ASEAN </t>
  </si>
  <si>
    <t>3.9 </t>
  </si>
  <si>
    <t>Brazil  </t>
  </si>
  <si>
    <t>3.5 </t>
  </si>
  <si>
    <t>China</t>
  </si>
  <si>
    <t>European Union  </t>
  </si>
  <si>
    <t>1.6 </t>
  </si>
  <si>
    <t>India</t>
  </si>
  <si>
    <t>6.0 </t>
  </si>
  <si>
    <t> 5.0</t>
  </si>
  <si>
    <t>Mexico</t>
  </si>
  <si>
    <t>3.2 </t>
  </si>
  <si>
    <t> 2.6</t>
  </si>
  <si>
    <t>Russia</t>
  </si>
  <si>
    <t>2.8 </t>
  </si>
  <si>
    <t> 1.9</t>
  </si>
  <si>
    <t>South Africa </t>
  </si>
  <si>
    <t>3.3 </t>
  </si>
  <si>
    <t> 2.4</t>
  </si>
  <si>
    <t>United States</t>
  </si>
  <si>
    <t>2.2 </t>
  </si>
  <si>
    <t> 2.0</t>
  </si>
  <si>
    <t>Grouping according to 9 major regions</t>
  </si>
  <si>
    <t>Southeast Asia &amp; Pacific</t>
  </si>
  <si>
    <t>OECD</t>
  </si>
  <si>
    <t>GDP/worker</t>
  </si>
  <si>
    <t>C GDP/worker</t>
  </si>
  <si>
    <t>Ratio</t>
  </si>
  <si>
    <t>REG Multiplier</t>
  </si>
  <si>
    <t>OECD/World High Income</t>
  </si>
  <si>
    <t>ILO Data, 2015 (Labour productivity)</t>
  </si>
  <si>
    <t>Forecasted with above growth rates</t>
  </si>
  <si>
    <r>
      <t>Factor</t>
    </r>
    <r>
      <rPr>
        <b/>
        <sz val="11"/>
        <color rgb="FFFF0000"/>
        <rFont val="Calibri"/>
        <family val="2"/>
        <scheme val="minor"/>
      </rPr>
      <t>1</t>
    </r>
  </si>
  <si>
    <t>Ratio to OECD</t>
  </si>
  <si>
    <t>1 - The factor's for agriculture elimination were taken from UTS</t>
  </si>
  <si>
    <r>
      <t>GDP/worker</t>
    </r>
    <r>
      <rPr>
        <b/>
        <sz val="11"/>
        <color rgb="FFFF0000"/>
        <rFont val="Calibri"/>
        <family val="2"/>
        <scheme val="minor"/>
      </rPr>
      <t>2</t>
    </r>
  </si>
  <si>
    <t>2- 2011 international$ at PPP, ILO Database</t>
  </si>
  <si>
    <t>C GDP/worker regional ratio to OECD</t>
  </si>
  <si>
    <t>Eurasia</t>
  </si>
  <si>
    <t>new gas storage in the UK</t>
  </si>
  <si>
    <t>million m3</t>
  </si>
  <si>
    <t>gas</t>
  </si>
  <si>
    <t>GWh,th</t>
  </si>
  <si>
    <t>jobs</t>
  </si>
  <si>
    <t>C&amp;I</t>
  </si>
  <si>
    <t>O&amp;M</t>
  </si>
  <si>
    <t>E/P</t>
  </si>
  <si>
    <t>h</t>
  </si>
  <si>
    <t>job-yrs/MW</t>
  </si>
  <si>
    <t>jobs/MW</t>
  </si>
  <si>
    <t>conversion m3 to GWh,th according to BP2016, Statistica Review, p. 44 (pdf)</t>
  </si>
  <si>
    <t>bn m3 NG</t>
  </si>
  <si>
    <t>tn BTU</t>
  </si>
  <si>
    <t>BTU</t>
  </si>
  <si>
    <t>kWh,th</t>
  </si>
  <si>
    <t>m3</t>
  </si>
  <si>
    <t>yrs</t>
  </si>
  <si>
    <t>construction period</t>
  </si>
  <si>
    <t>https://www.gov.uk/government/news/preesall-underground-gas-storage-facility-receives-planning-consent</t>
  </si>
  <si>
    <t>https://www.arcadis.com/en/united-kingdom/what-we-do/our-projects/uk/preesall-underground-gas-storage-facility/</t>
  </si>
  <si>
    <t>Gross-New Capacity Addition (GW)</t>
  </si>
  <si>
    <r>
      <t>Fuel (Jobs/PJ)</t>
    </r>
    <r>
      <rPr>
        <b/>
        <sz val="11"/>
        <color rgb="FFFF0000"/>
        <rFont val="Calibri"/>
        <family val="2"/>
        <scheme val="minor"/>
      </rPr>
      <t>1</t>
    </r>
  </si>
  <si>
    <t>1-Fuel jobs are in respect to Primary Energy.</t>
  </si>
  <si>
    <t>2-Corrected with efficiecies of technologies.</t>
  </si>
  <si>
    <t>Direct to Indirect job ratio</t>
  </si>
  <si>
    <t>Direct Battery Jobs</t>
  </si>
  <si>
    <t xml:space="preserve">Manufacturing </t>
  </si>
  <si>
    <t>Cummulative Capacity (GW)</t>
  </si>
  <si>
    <t>The jobs from 2015 to 2050 have been corrected for 5 year intervals</t>
  </si>
  <si>
    <t>Power-to-Gas (PtG)</t>
  </si>
  <si>
    <t>PV prosumers RES</t>
  </si>
  <si>
    <t>[GW]</t>
  </si>
  <si>
    <t>PV prosumers COM</t>
  </si>
  <si>
    <t>PV prosumers IND</t>
  </si>
  <si>
    <t>PV prosumers total</t>
  </si>
  <si>
    <t>Assuming 2.5 times the value as Hydro Dam</t>
  </si>
  <si>
    <t>2015-20</t>
  </si>
  <si>
    <t>2020-25</t>
  </si>
  <si>
    <t>2025-30</t>
  </si>
  <si>
    <t>2030-35</t>
  </si>
  <si>
    <t>2035-40</t>
  </si>
  <si>
    <t>2040-45</t>
  </si>
  <si>
    <t>2045-50</t>
  </si>
  <si>
    <t>Annual Job creation during the transition</t>
  </si>
  <si>
    <t>Employment Factor (5045 jobs/b€)</t>
  </si>
  <si>
    <t>€</t>
  </si>
  <si>
    <t>USD</t>
  </si>
  <si>
    <t>Navigant research estimates based on US Energy &amp; Employment Report 2017</t>
  </si>
  <si>
    <t>Li-ion Installations in the US (grid connected) KW</t>
  </si>
  <si>
    <t>Battery jobs/MW</t>
  </si>
  <si>
    <t>1 to 3</t>
  </si>
  <si>
    <t>Battery jobs (direct)</t>
  </si>
  <si>
    <t>90% of battery installations are Li-ion</t>
  </si>
  <si>
    <t>157.4 (direct &amp; indirect jobs)</t>
  </si>
  <si>
    <t>Before</t>
  </si>
  <si>
    <t>Total jobs in Battery</t>
  </si>
  <si>
    <t>US Energy &amp; Employmnet 2017, jobs in Battery storage Q1 2016 (pg. 55)</t>
  </si>
  <si>
    <t>ESA US Energy Storage Monitor, DOE US Battery Database</t>
  </si>
  <si>
    <t>Refer below</t>
  </si>
  <si>
    <t>The methodology used for this estimation if the employment factor approach, which allows for the estimation of direct jobs associated with energy geenration technologies. (as in Rutovitz 2015)</t>
  </si>
  <si>
    <t>There are other methods like the Input/Output method used by IRENA to estimate direct + indirect jobs for renewable industry only. (Breitschopf 2011)</t>
  </si>
  <si>
    <t xml:space="preserve">The different kinds of direct jobs are </t>
  </si>
  <si>
    <t>Fuel</t>
  </si>
  <si>
    <t>C&amp;I jobs</t>
  </si>
  <si>
    <t>O&amp;M jobs</t>
  </si>
  <si>
    <t>Installed Capacity * EF (C&amp;I)*decline factor of the technology*regional multiplier</t>
  </si>
  <si>
    <t>Installed Capacity * EF (O&amp;M)*decline factor of the technology*regional multiplier</t>
  </si>
  <si>
    <t>Electricty Generation*EF (Fuel)/Efficiency of technology*regional multiplier</t>
  </si>
  <si>
    <t>Total direct jobs are a sum of these</t>
  </si>
  <si>
    <t>Grid Investment for 5-year intervals</t>
  </si>
  <si>
    <t>Grid Investment annualised</t>
  </si>
  <si>
    <t>remark:</t>
  </si>
  <si>
    <t>we model only the tranmission grids from interconnected sub-regions which belong to the same national state</t>
  </si>
  <si>
    <t>the real capacity increase will be much higher than the reported numbers here</t>
  </si>
  <si>
    <t>Jobs specific [jobs/TWh,el]</t>
  </si>
  <si>
    <t>electricity demand [TWh,el]</t>
  </si>
  <si>
    <t>2010-15</t>
  </si>
  <si>
    <t>Construction and Installation Jobs</t>
  </si>
  <si>
    <t>Operation and Maintenance Jobs</t>
  </si>
  <si>
    <t>Fuel Jobs</t>
  </si>
  <si>
    <t>Transmission</t>
  </si>
  <si>
    <t>Transmission Jobs</t>
  </si>
  <si>
    <t>Decline Factor based on Capex</t>
  </si>
  <si>
    <t>Decline Factor based on Opex</t>
  </si>
  <si>
    <t>=</t>
  </si>
  <si>
    <t>*</t>
  </si>
  <si>
    <t>Total Jobs</t>
  </si>
  <si>
    <t>+</t>
  </si>
  <si>
    <t>PV Utility-scale</t>
  </si>
  <si>
    <t>PV rooftop</t>
  </si>
  <si>
    <t>Decommissioning Jobs</t>
  </si>
  <si>
    <t>Decomissioning Jobs</t>
  </si>
  <si>
    <t>Decomissioning Jobs Created</t>
  </si>
  <si>
    <t>Operation &amp; Maintenance Jobs Created</t>
  </si>
  <si>
    <t>Annual Construction &amp; Installation Jobs Created</t>
  </si>
  <si>
    <t>Annual Manufacturing Jobs Created</t>
  </si>
  <si>
    <t>Decomissioned Capacity (GW)</t>
  </si>
  <si>
    <t>MW</t>
  </si>
  <si>
    <t>Capacity</t>
  </si>
  <si>
    <t>Job-years</t>
  </si>
  <si>
    <t>Jobs</t>
  </si>
  <si>
    <t>Years</t>
  </si>
  <si>
    <t>Engineering</t>
  </si>
  <si>
    <t>Prep &amp; Clean</t>
  </si>
  <si>
    <t>Saftey</t>
  </si>
  <si>
    <t>Disaggregation</t>
  </si>
  <si>
    <t>Demolition</t>
  </si>
  <si>
    <t>Job-years/MW</t>
  </si>
  <si>
    <t>EU - Study for Decommissioning of Kosovo-A power plant</t>
  </si>
  <si>
    <t>Decommissioning</t>
  </si>
  <si>
    <t xml:space="preserve">Installed Capacity per year </t>
  </si>
  <si>
    <t xml:space="preserve">Manufacturing EF </t>
  </si>
  <si>
    <t xml:space="preserve">Construction and Installation EF </t>
  </si>
  <si>
    <t>Cummulative Capacity</t>
  </si>
  <si>
    <t xml:space="preserve">Operation and Maintenance EF </t>
  </si>
  <si>
    <t xml:space="preserve">Investments per year </t>
  </si>
  <si>
    <t xml:space="preserve">Decommisioned Capacity per year </t>
  </si>
  <si>
    <t xml:space="preserve">Fuel EF </t>
  </si>
  <si>
    <t xml:space="preserve">Transmission EF </t>
  </si>
  <si>
    <t xml:space="preserve">Decommissioning EF </t>
  </si>
  <si>
    <t>Battery Storage large-scale</t>
  </si>
  <si>
    <t>Battery Storage prosumer</t>
  </si>
  <si>
    <t xml:space="preserve">Generation (TWh) </t>
  </si>
  <si>
    <t>Conversion GWh to PJ</t>
  </si>
  <si>
    <t>Manufacturing Jobs (Local)</t>
  </si>
  <si>
    <t>Manufacturing Jobs (Export)</t>
  </si>
  <si>
    <t>Manufacturing Jobs (Local + Export)</t>
  </si>
  <si>
    <t xml:space="preserve">Exporteded Capacity per year </t>
  </si>
  <si>
    <t>Installed Capacity * EF (Manufacturing)*decline factor of the technology*local manufacturing factor*regional employment multiplier</t>
  </si>
  <si>
    <t>Decommissioing</t>
  </si>
  <si>
    <t>Investments in Grids*EF (Grids)*regional multiplier</t>
  </si>
  <si>
    <t>Decommisioned Capacity*EF (Decommissioning)*regional employment multiplier</t>
  </si>
  <si>
    <t>Final Decommissioning Report TPP Kosovo-A</t>
  </si>
  <si>
    <t>Jobs/MW</t>
  </si>
  <si>
    <t>0.5 times of prosumer storage</t>
  </si>
  <si>
    <t>Decommissiong Costs</t>
  </si>
  <si>
    <t>Wind Offshore</t>
  </si>
  <si>
    <t>Wind On shore</t>
  </si>
  <si>
    <t>PV</t>
  </si>
  <si>
    <t>Oil</t>
  </si>
  <si>
    <t>Gas</t>
  </si>
  <si>
    <t>Coal</t>
  </si>
  <si>
    <t>USD/MW</t>
  </si>
  <si>
    <t>Factors</t>
  </si>
  <si>
    <t>Grid Investment (b€)</t>
  </si>
  <si>
    <t xml:space="preserve">Total </t>
  </si>
  <si>
    <t>Battery Prosumer Installations</t>
  </si>
  <si>
    <t>Jobs estimation of the global energy transition 2015 to 2050</t>
  </si>
  <si>
    <r>
      <t>Fuel Jobs created</t>
    </r>
    <r>
      <rPr>
        <b/>
        <sz val="11"/>
        <color rgb="FFFF0000"/>
        <rFont val="Calibri"/>
        <family val="2"/>
        <scheme val="minor"/>
      </rPr>
      <t>2</t>
    </r>
  </si>
  <si>
    <t>Grid jobs created</t>
  </si>
  <si>
    <t>Exported Capacity (GW)</t>
  </si>
  <si>
    <t>Annual Manufacturing Jobs Created from Exports</t>
  </si>
  <si>
    <t>Decline Factors based on Opex</t>
  </si>
  <si>
    <t xml:space="preserve">Nuclear PP </t>
  </si>
  <si>
    <t>Fuel Jobs created</t>
  </si>
  <si>
    <t>Categorywise distribution of Jobs</t>
  </si>
  <si>
    <t>Category</t>
  </si>
  <si>
    <t>Total Jobs during the transition - Regional Distribution</t>
  </si>
  <si>
    <t>Total Manufacturing Jobs during the transition - Regional Distribution</t>
  </si>
  <si>
    <t>Regions</t>
  </si>
  <si>
    <t>Total Construction &amp; Installation Jobs during the transition - Regional Distribution</t>
  </si>
  <si>
    <t>Total Operation &amp; Maintenance Jobs during the transition - Regional Distribution</t>
  </si>
  <si>
    <t>Total Fuel Jobs during the transition - Regional Distribution</t>
  </si>
  <si>
    <t>Total Decommissioning Jobs during the transition - Regional Distribution</t>
  </si>
  <si>
    <t>Total Grid Jobs during the transition - Regional Distribution</t>
  </si>
  <si>
    <t>Rutovitz, 2015</t>
  </si>
  <si>
    <t>Emerging Trends in global manufacturing, UNIDO 2013</t>
  </si>
  <si>
    <t>Factors for Labor Intensity for Production - Regional Distribution</t>
  </si>
  <si>
    <t>It is obtained using the following formula shown below.</t>
  </si>
  <si>
    <t>Raimi, 2017</t>
  </si>
  <si>
    <t>http://www.waterpowermagazine.com/news/newstable-3-5-2052218</t>
  </si>
  <si>
    <t>Derived from decommissioning dams- costs &amp; trends</t>
  </si>
  <si>
    <t>Derived from Raimi, 2017</t>
  </si>
  <si>
    <t>1.5 times Utility-scale PV</t>
  </si>
  <si>
    <t>1.5 times of Gas</t>
  </si>
  <si>
    <t>Same as Biomass</t>
  </si>
  <si>
    <t>same as Gas</t>
  </si>
  <si>
    <t>Same as Gas</t>
  </si>
  <si>
    <t>Same as PV</t>
  </si>
  <si>
    <t>30% of Dam</t>
  </si>
  <si>
    <t>[GWh]</t>
  </si>
  <si>
    <t>Jobs specific [jobs/TWh,el] - Regional Distribution</t>
  </si>
  <si>
    <t>Manufacturing [Export]</t>
  </si>
  <si>
    <t>Manufacturing [Local]</t>
  </si>
  <si>
    <t>A-CAES</t>
  </si>
  <si>
    <t xml:space="preserve">Pumped Hydro Storage </t>
  </si>
  <si>
    <t>ICE</t>
  </si>
  <si>
    <t xml:space="preserve">Coal PP </t>
  </si>
  <si>
    <t xml:space="preserve">Steam Turbine </t>
  </si>
  <si>
    <t xml:space="preserve">Power to Heat </t>
  </si>
  <si>
    <t xml:space="preserve">Power-to-Gas </t>
  </si>
  <si>
    <t>Fuel [Jobs/PJ]</t>
  </si>
  <si>
    <t>C&amp;I [job-yrs/MW]</t>
  </si>
  <si>
    <t>Decommissioning [Job-yrs/MW]</t>
  </si>
  <si>
    <t>Manufacturing [Job-yrs/MW]</t>
  </si>
  <si>
    <t>Construction Time [yrs]</t>
  </si>
  <si>
    <t>0.95 (Jobs/MW)</t>
  </si>
  <si>
    <t>Regional Employment Multiplier</t>
  </si>
  <si>
    <t>Primary Energy Generation</t>
  </si>
  <si>
    <t>Local Manufacturing Factor</t>
  </si>
  <si>
    <t>O&amp;M [Jobs/MW]</t>
  </si>
  <si>
    <t>E&amp;Y, Solar Power Europe 2015</t>
  </si>
  <si>
    <t>Percentage of C&amp;I</t>
  </si>
  <si>
    <t>10% of Gas</t>
  </si>
  <si>
    <t>http://www.rff.org/research/publications/decommissioning-us-power-plants-decisions-costs-and-key-issues</t>
  </si>
  <si>
    <t>Kevin Oldham, 2009</t>
  </si>
  <si>
    <t>Decommissioning dams - costs and trends</t>
  </si>
  <si>
    <t>http://www.waterpowermagazine.com/features/featuredecommissioning-dams-costs-and-trends/</t>
  </si>
  <si>
    <t>Table 3</t>
  </si>
  <si>
    <t>A weighted average of the values indicates a 30% cost for decommsioning to MCI.</t>
  </si>
  <si>
    <t>Daniel Raimi 2017. Decommissioning US Power Plants. Decisions, Costs, and Key Issues. Resources for the Future (RFF). Washington, D.C.</t>
  </si>
  <si>
    <t>Refernces</t>
  </si>
  <si>
    <t>1/2 of Battery Storage large-scale</t>
  </si>
  <si>
    <t>1.5 times Battery Storage large-scale</t>
  </si>
  <si>
    <t>Construction &amp; Installation</t>
  </si>
  <si>
    <t>Operation &amp; Maintenance</t>
  </si>
  <si>
    <t>EC, 2010</t>
  </si>
  <si>
    <t>EC 2010. EU-funded project managed by the European Commission Liaison Office to Kosovo by Evonik Consortium. Study for Decommissioning of Kosovo-A Power Plant. Brussels</t>
  </si>
  <si>
    <t>http://eeas.europa.eu/archives/delegations/kosovo/documents/press_corner/decommissioning_study_kosovo_a_power_plant_en.pdf</t>
  </si>
  <si>
    <t>Same as OECD as it includes Mexico, which has a higher labour intensity</t>
  </si>
  <si>
    <t xml:space="preserve">Proportion of Local Manufacturing </t>
  </si>
  <si>
    <t>Region of Import and Import Shares</t>
  </si>
  <si>
    <t>Estimated for cummulative capacities for every 5-year interval</t>
  </si>
  <si>
    <t>Decline rates are in refernce to year 2015</t>
  </si>
  <si>
    <t>Cumulative Installed Capacities</t>
  </si>
  <si>
    <t>remark: weighting of PV rooftop prosumers</t>
  </si>
  <si>
    <t>New Investments in 5-year intervals</t>
  </si>
  <si>
    <t>Investment Shares</t>
  </si>
  <si>
    <t>remark: weighting of Battery prosumers</t>
  </si>
  <si>
    <t>Estimating weighted average Capex &amp; Opex for PV rooftop prosumers and Battery prosumers</t>
  </si>
  <si>
    <t>Weighted Capex</t>
  </si>
  <si>
    <t>Weighted Opex</t>
  </si>
  <si>
    <t>Distribution over 2015 - 2050 for 5-year intervals</t>
  </si>
  <si>
    <t>Labour Productivity</t>
  </si>
  <si>
    <t>Agriculture Factor</t>
  </si>
  <si>
    <t>Corrected labour productivity (GDP/worker) with Agriculture Factor</t>
  </si>
  <si>
    <t>Ref. for 4275 jobs/bUSD: WIRES, 2011 - The brattle group, US IMPLAN model</t>
  </si>
  <si>
    <t>Jobs last for around 35 years</t>
  </si>
  <si>
    <t>Manufacturing jobs (Local)</t>
  </si>
  <si>
    <t>Manufacturing jobs (Export)</t>
  </si>
  <si>
    <t>Exported Capacity * EF (Manufacturing)*decline factor of the technology*regional employment multiplier</t>
  </si>
  <si>
    <t>Gas storage EF</t>
  </si>
  <si>
    <t>Battery EF</t>
  </si>
  <si>
    <t>Reference</t>
  </si>
  <si>
    <t>UK, Gov, 2015</t>
  </si>
  <si>
    <t>Arcadis</t>
  </si>
  <si>
    <t>data from UK - refer below</t>
  </si>
  <si>
    <t>References</t>
  </si>
  <si>
    <t>PwC, 2017</t>
  </si>
  <si>
    <t>Contents</t>
  </si>
  <si>
    <t>List of sheets with links</t>
  </si>
  <si>
    <r>
      <t xml:space="preserve">Supplementary Material - Job creation during the global energy transition towards 100% renewable power system by 2050
</t>
    </r>
    <r>
      <rPr>
        <sz val="14"/>
        <color theme="1"/>
        <rFont val="Calibri"/>
        <family val="2"/>
        <scheme val="minor"/>
      </rPr>
      <t xml:space="preserve"> 
</t>
    </r>
    <r>
      <rPr>
        <b/>
        <sz val="14"/>
        <color theme="1"/>
        <rFont val="Calibri"/>
        <family val="2"/>
        <scheme val="minor"/>
      </rPr>
      <t xml:space="preserve">Authors
</t>
    </r>
    <r>
      <rPr>
        <sz val="14"/>
        <color theme="1"/>
        <rFont val="Calibri"/>
        <family val="2"/>
        <scheme val="minor"/>
      </rPr>
      <t>Manish Ram, Arman Aghahosseini, Christian Breyer 
Lappeenranta University of Technology (LUT)
2018</t>
    </r>
  </si>
  <si>
    <t>Methodology</t>
  </si>
  <si>
    <t>The adopted methodology is presented</t>
  </si>
  <si>
    <t>Employment Factors</t>
  </si>
  <si>
    <t>Life Times</t>
  </si>
  <si>
    <t>Decline Factors</t>
  </si>
  <si>
    <t>PP Efficiencies</t>
  </si>
  <si>
    <t>Regional Factors</t>
  </si>
  <si>
    <t>Import-Export Shares</t>
  </si>
  <si>
    <t>Gross-New Capacity Addition</t>
  </si>
  <si>
    <t>Manufacturing Jobs</t>
  </si>
  <si>
    <t>Manufacturing Jobs (Exp)</t>
  </si>
  <si>
    <t>C&amp;I Jobs</t>
  </si>
  <si>
    <t>O&amp;M Jobs</t>
  </si>
  <si>
    <t>Grid Jobs</t>
  </si>
  <si>
    <t>Total Regional Jobs</t>
  </si>
  <si>
    <t>Total Global Jobs</t>
  </si>
  <si>
    <t>The emploement factors adopted for estimation of jobs is listed along with the respective sources</t>
  </si>
  <si>
    <t>Lifetimes of the various power generation and storage technologies during the transition period from 2015 to 2050</t>
  </si>
  <si>
    <t>Decline factors based on Capex and Opex for the different power genration and storage technologies during the transition period from 2015 to 2050</t>
  </si>
  <si>
    <t>Fuel consumption efficiecies of for the different power genration and storage technologies during the transition period from 2015 to 2050</t>
  </si>
  <si>
    <t>Labour intensities across the different regions during the transition period from 2015 to 2050</t>
  </si>
  <si>
    <t>Shares of domestic manufacturing and shares of import from corresponding regions during the transition period from 2015 to 2050</t>
  </si>
  <si>
    <t>The different capacity additions during the transition period from 2015 to 2050</t>
  </si>
  <si>
    <t>Manufacturing jobs across the different regions for the different power genration and storage technologies during the transition period from 2015 to 2050</t>
  </si>
  <si>
    <t>Manufacting jobs for exports across the different regions for the different power genration and storage technologies during the transition period from 2015 to 2050</t>
  </si>
  <si>
    <t>Construction and Installation jobs across the different regions for the different power genration and storage technologies during the transition period from 2015 to 2050</t>
  </si>
  <si>
    <t>Operation and Maintenance jobs across the different regions for the different power genration and storage technologies during the transition period from 2015 to 2050</t>
  </si>
  <si>
    <t>Fuel jobs across the different regions for the different power genration and storage technologies during the transition period from 2015 to 2050</t>
  </si>
  <si>
    <t>Decommissioning jobs across the different regions for the different power genration and storage technologies during the transition period from 2015 to 2050</t>
  </si>
  <si>
    <t>Tranmission jobs across the different regions for the different power genration and storage technologies during the transition period from 2015 to 2050</t>
  </si>
  <si>
    <t>Total direct energy jobs across the different regions for the different power genration and storage technologies during the transition period from 2015 to 2050</t>
  </si>
  <si>
    <t>Total direct energy jobs for the different power genration and storage technologies during the transition period from 2015 to 2050 globally</t>
  </si>
  <si>
    <t>Description</t>
  </si>
  <si>
    <t>Based on LUT Energy System Transition model assumptions</t>
  </si>
  <si>
    <t>Cost assumptions based on LUT Energy System Transition model</t>
  </si>
  <si>
    <t>Ref.: Ram et al., 2017</t>
  </si>
  <si>
    <t>LUT Energy System Transition Model Assumptions</t>
  </si>
  <si>
    <t>All data is based on LUT Energy System Transition Model results - Ram et al.,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</si>
</sst>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;[Red]#,##0"/>
    <numFmt numFmtId="165" formatCode="0.0000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9"/>
      <name val="Bell MT"/>
      <family val="1"/>
    </font>
    <font>
      <b/>
      <sz val="11"/>
      <name val="Bell MT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5D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72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0" borderId="0" xfId="0" applyNumberFormat="1" applyFont="1"/>
    <xf numFmtId="1" fontId="0" fillId="0" borderId="0" xfId="0" applyNumberFormat="1"/>
    <xf numFmtId="3" fontId="2" fillId="0" borderId="0" xfId="0" applyNumberFormat="1" applyFont="1"/>
    <xf numFmtId="3" fontId="0" fillId="0" borderId="0" xfId="0" applyNumberFormat="1" applyAlignment="1"/>
    <xf numFmtId="3" fontId="0" fillId="0" borderId="0" xfId="0" applyNumberFormat="1"/>
    <xf numFmtId="0" fontId="5" fillId="0" borderId="0" xfId="0" applyFont="1"/>
    <xf numFmtId="164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 vertical="center"/>
    </xf>
    <xf numFmtId="2" fontId="5" fillId="0" borderId="0" xfId="0" applyNumberFormat="1" applyFont="1"/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  <xf numFmtId="164" fontId="2" fillId="0" borderId="0" xfId="0" applyNumberFormat="1" applyFont="1"/>
    <xf numFmtId="0" fontId="0" fillId="4" borderId="0" xfId="0" applyFill="1"/>
    <xf numFmtId="164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167" fontId="0" fillId="0" borderId="0" xfId="0" applyNumberFormat="1"/>
    <xf numFmtId="9" fontId="0" fillId="0" borderId="0" xfId="4" applyNumberFormat="1" applyFont="1"/>
    <xf numFmtId="1" fontId="2" fillId="0" borderId="0" xfId="0" applyNumberFormat="1" applyFont="1"/>
    <xf numFmtId="0" fontId="0" fillId="0" borderId="0" xfId="0" applyNumberFormat="1"/>
    <xf numFmtId="0" fontId="2" fillId="0" borderId="0" xfId="0" applyFont="1" applyFill="1"/>
    <xf numFmtId="3" fontId="0" fillId="0" borderId="0" xfId="0" applyNumberFormat="1" applyFill="1"/>
    <xf numFmtId="3" fontId="2" fillId="0" borderId="0" xfId="0" applyNumberFormat="1" applyFont="1" applyFill="1"/>
    <xf numFmtId="0" fontId="2" fillId="0" borderId="0" xfId="0" applyFont="1" applyFill="1" applyAlignment="1"/>
    <xf numFmtId="0" fontId="2" fillId="0" borderId="0" xfId="0" applyFont="1" applyAlignment="1">
      <alignment vertical="center"/>
    </xf>
    <xf numFmtId="9" fontId="0" fillId="0" borderId="0" xfId="4" applyFont="1"/>
    <xf numFmtId="0" fontId="0" fillId="0" borderId="0" xfId="0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/>
    <xf numFmtId="0" fontId="0" fillId="0" borderId="0" xfId="0" applyFill="1" applyAlignment="1">
      <alignment vertical="center"/>
    </xf>
    <xf numFmtId="9" fontId="0" fillId="0" borderId="0" xfId="0" applyNumberFormat="1"/>
    <xf numFmtId="0" fontId="2" fillId="0" borderId="0" xfId="0" applyFont="1" applyFill="1" applyAlignment="1">
      <alignment vertical="center"/>
    </xf>
    <xf numFmtId="0" fontId="8" fillId="0" borderId="0" xfId="0" applyFont="1" applyFill="1" applyBorder="1"/>
    <xf numFmtId="1" fontId="8" fillId="0" borderId="0" xfId="0" applyNumberFormat="1" applyFont="1" applyFill="1" applyBorder="1"/>
    <xf numFmtId="0" fontId="0" fillId="0" borderId="0" xfId="0" applyFill="1" applyAlignment="1">
      <alignment vertical="center"/>
    </xf>
    <xf numFmtId="3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2" fillId="14" borderId="0" xfId="0" applyFont="1" applyFill="1" applyAlignment="1" applyProtection="1">
      <alignment vertical="center"/>
      <protection locked="0"/>
    </xf>
    <xf numFmtId="0" fontId="2" fillId="15" borderId="0" xfId="0" applyFont="1" applyFill="1" applyAlignment="1" applyProtection="1">
      <alignment vertical="center"/>
      <protection locked="0"/>
    </xf>
    <xf numFmtId="0" fontId="2" fillId="16" borderId="0" xfId="0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17" borderId="0" xfId="0" applyFont="1" applyFill="1" applyProtection="1">
      <protection locked="0"/>
    </xf>
    <xf numFmtId="0" fontId="2" fillId="18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3" fontId="2" fillId="14" borderId="0" xfId="0" applyNumberFormat="1" applyFont="1" applyFill="1" applyAlignment="1" applyProtection="1">
      <alignment vertical="center"/>
      <protection locked="0"/>
    </xf>
    <xf numFmtId="3" fontId="2" fillId="0" borderId="0" xfId="0" applyNumberFormat="1" applyFont="1" applyAlignment="1">
      <alignment vertical="center"/>
    </xf>
    <xf numFmtId="3" fontId="2" fillId="15" borderId="0" xfId="0" applyNumberFormat="1" applyFont="1" applyFill="1" applyAlignment="1" applyProtection="1">
      <alignment vertical="center"/>
      <protection locked="0"/>
    </xf>
    <xf numFmtId="3" fontId="2" fillId="16" borderId="0" xfId="0" applyNumberFormat="1" applyFont="1" applyFill="1" applyProtection="1">
      <protection locked="0"/>
    </xf>
    <xf numFmtId="3" fontId="2" fillId="12" borderId="0" xfId="0" applyNumberFormat="1" applyFont="1" applyFill="1" applyProtection="1">
      <protection locked="0"/>
    </xf>
    <xf numFmtId="3" fontId="2" fillId="13" borderId="0" xfId="0" applyNumberFormat="1" applyFont="1" applyFill="1" applyProtection="1">
      <protection locked="0"/>
    </xf>
    <xf numFmtId="3" fontId="2" fillId="17" borderId="0" xfId="0" applyNumberFormat="1" applyFont="1" applyFill="1" applyProtection="1">
      <protection locked="0"/>
    </xf>
    <xf numFmtId="3" fontId="2" fillId="18" borderId="0" xfId="0" applyNumberFormat="1" applyFont="1" applyFill="1" applyProtection="1">
      <protection locked="0"/>
    </xf>
    <xf numFmtId="3" fontId="2" fillId="4" borderId="0" xfId="0" applyNumberFormat="1" applyFont="1" applyFill="1" applyProtection="1">
      <protection locked="0"/>
    </xf>
    <xf numFmtId="3" fontId="2" fillId="3" borderId="0" xfId="0" applyNumberFormat="1" applyFont="1" applyFill="1" applyProtection="1">
      <protection locked="0"/>
    </xf>
    <xf numFmtId="3" fontId="5" fillId="0" borderId="0" xfId="0" applyNumberFormat="1" applyFont="1"/>
    <xf numFmtId="3" fontId="0" fillId="0" borderId="0" xfId="4" applyNumberFormat="1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7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0" fillId="0" borderId="4" xfId="0" applyFont="1" applyBorder="1"/>
    <xf numFmtId="0" fontId="10" fillId="0" borderId="7" xfId="0" applyFont="1" applyBorder="1"/>
    <xf numFmtId="0" fontId="10" fillId="0" borderId="3" xfId="0" applyFont="1" applyBorder="1"/>
    <xf numFmtId="0" fontId="10" fillId="0" borderId="1" xfId="0" applyFont="1" applyBorder="1"/>
    <xf numFmtId="0" fontId="10" fillId="0" borderId="9" xfId="0" applyFont="1" applyBorder="1"/>
    <xf numFmtId="0" fontId="10" fillId="0" borderId="11" xfId="0" applyFont="1" applyBorder="1"/>
    <xf numFmtId="0" fontId="10" fillId="0" borderId="0" xfId="0" applyFont="1" applyBorder="1"/>
    <xf numFmtId="2" fontId="0" fillId="0" borderId="0" xfId="0" applyNumberFormat="1" applyAlignment="1">
      <alignment horizontal="left" vertical="center" wrapText="1"/>
    </xf>
    <xf numFmtId="2" fontId="12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Fill="1"/>
    <xf numFmtId="0" fontId="13" fillId="0" borderId="0" xfId="5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/>
    <xf numFmtId="10" fontId="0" fillId="0" borderId="0" xfId="0" applyNumberFormat="1"/>
    <xf numFmtId="3" fontId="0" fillId="0" borderId="0" xfId="0" applyNumberFormat="1" applyFont="1"/>
    <xf numFmtId="0" fontId="5" fillId="0" borderId="0" xfId="0" applyFont="1" applyFill="1"/>
    <xf numFmtId="9" fontId="0" fillId="0" borderId="0" xfId="4" applyFont="1" applyFill="1"/>
    <xf numFmtId="0" fontId="2" fillId="0" borderId="0" xfId="0" applyFont="1" applyAlignment="1">
      <alignment horizontal="left" vertical="center"/>
    </xf>
    <xf numFmtId="3" fontId="2" fillId="19" borderId="0" xfId="0" applyNumberFormat="1" applyFont="1" applyFill="1"/>
    <xf numFmtId="3" fontId="0" fillId="0" borderId="0" xfId="4" applyNumberFormat="1" applyFont="1" applyFill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12" fillId="0" borderId="0" xfId="0" applyFont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16" fontId="0" fillId="0" borderId="0" xfId="0" applyNumberFormat="1" applyFill="1"/>
    <xf numFmtId="9" fontId="0" fillId="0" borderId="0" xfId="0" applyNumberFormat="1" applyFill="1"/>
    <xf numFmtId="0" fontId="13" fillId="0" borderId="0" xfId="5" applyFill="1"/>
    <xf numFmtId="2" fontId="5" fillId="0" borderId="0" xfId="0" applyNumberFormat="1" applyFont="1" applyFill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3" fillId="0" borderId="0" xfId="5" quotePrefix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3" fillId="0" borderId="0" xfId="5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2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6">
    <cellStyle name="Hyperlink" xfId="5" builtinId="8"/>
    <cellStyle name="Normal" xfId="0" builtinId="0"/>
    <cellStyle name="Normal 2" xfId="2"/>
    <cellStyle name="Normal 4" xfId="3"/>
    <cellStyle name="Normal 4 2" xfId="1"/>
    <cellStyle name="Percent" xfId="4" builtinId="5"/>
  </cellStyles>
  <dxfs count="0"/>
  <tableStyles count="0" defaultTableStyle="TableStyleMedium2" defaultPivotStyle="PivotStyleLight16"/>
  <colors>
    <mruColors>
      <color rgb="FFFF5050"/>
      <color rgb="FFCC0000"/>
      <color rgb="FFCC99FF"/>
      <color rgb="FFCC66FF"/>
      <color rgb="FFFF7C80"/>
      <color rgb="FF0000FF"/>
      <color rgb="FFEF5DD7"/>
      <color rgb="FFFF6600"/>
      <color rgb="FF66FF33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 = '1.0' encoding = 'UTF-8' standalone = 'yes'?>
<Relationships xmlns="http://schemas.openxmlformats.org/package/2006/relationships">
   <Relationship Id="rId1" Type="http://schemas.openxmlformats.org/officeDocument/2006/relationships/worksheet" Target="worksheets/sheet1.xml"/>
   <Relationship Id="rId10" Type="http://schemas.openxmlformats.org/officeDocument/2006/relationships/worksheet" Target="worksheets/sheet10.xml"/>
   <Relationship Id="rId11" Type="http://schemas.openxmlformats.org/officeDocument/2006/relationships/worksheet" Target="worksheets/sheet11.xml"/>
   <Relationship Id="rId12" Type="http://schemas.openxmlformats.org/officeDocument/2006/relationships/worksheet" Target="worksheets/sheet12.xml"/>
   <Relationship Id="rId13" Type="http://schemas.openxmlformats.org/officeDocument/2006/relationships/worksheet" Target="worksheets/sheet13.xml"/>
   <Relationship Id="rId14" Type="http://schemas.openxmlformats.org/officeDocument/2006/relationships/worksheet" Target="worksheets/sheet14.xml"/>
   <Relationship Id="rId15" Type="http://schemas.openxmlformats.org/officeDocument/2006/relationships/worksheet" Target="worksheets/sheet15.xml"/>
   <Relationship Id="rId16" Type="http://schemas.openxmlformats.org/officeDocument/2006/relationships/worksheet" Target="worksheets/sheet16.xml"/>
   <Relationship Id="rId17" Type="http://schemas.openxmlformats.org/officeDocument/2006/relationships/worksheet" Target="worksheets/sheet17.xml"/>
   <Relationship Id="rId18" Type="http://schemas.openxmlformats.org/officeDocument/2006/relationships/worksheet" Target="worksheets/sheet18.xml"/>
   <Relationship Id="rId19" Type="http://schemas.openxmlformats.org/officeDocument/2006/relationships/worksheet" Target="worksheets/sheet19.xml"/>
   <Relationship Id="rId2" Type="http://schemas.openxmlformats.org/officeDocument/2006/relationships/worksheet" Target="worksheets/sheet2.xml"/>
   <Relationship Id="rId20" Type="http://schemas.openxmlformats.org/officeDocument/2006/relationships/theme" Target="theme/theme1.xml"/>
   <Relationship Id="rId21" Type="http://schemas.openxmlformats.org/officeDocument/2006/relationships/styles" Target="styles.xml"/>
   <Relationship Id="rId22" Type="http://schemas.openxmlformats.org/officeDocument/2006/relationships/sharedStrings" Target="sharedStrings.xml"/>
   <Relationship Id="rId23" Type="http://schemas.openxmlformats.org/officeDocument/2006/relationships/calcChain" Target="calcChain.xml"/>
   <Relationship Id="rId3" Type="http://schemas.openxmlformats.org/officeDocument/2006/relationships/worksheet" Target="worksheets/sheet3.xml"/>
   <Relationship Id="rId4" Type="http://schemas.openxmlformats.org/officeDocument/2006/relationships/worksheet" Target="worksheets/sheet4.xml"/>
   <Relationship Id="rId5" Type="http://schemas.openxmlformats.org/officeDocument/2006/relationships/worksheet" Target="worksheets/sheet5.xml"/>
   <Relationship Id="rId6" Type="http://schemas.openxmlformats.org/officeDocument/2006/relationships/worksheet" Target="worksheets/sheet6.xml"/>
   <Relationship Id="rId7" Type="http://schemas.openxmlformats.org/officeDocument/2006/relationships/worksheet" Target="worksheets/sheet7.xml"/>
   <Relationship Id="rId8" Type="http://schemas.openxmlformats.org/officeDocument/2006/relationships/worksheet" Target="worksheets/sheet8.xml"/>
   <Relationship Id="rId9" Type="http://schemas.openxmlformats.org/officeDocument/2006/relationships/worksheet" Target="worksheets/sheet9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5.bin"/>
</Relationships>
</file>

<file path=xl/worksheets/_rels/sheet11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6.bin"/>
</Relationships>
</file>

<file path=xl/worksheets/_rels/sheet12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7.bin"/>
</Relationships>
</file>

<file path=xl/worksheets/_rels/sheet13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8.bin"/>
</Relationships>
</file>

<file path=xl/worksheets/_rels/sheet14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9.bin"/>
</Relationships>
</file>

<file path=xl/worksheets/_rels/sheet15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10.bin"/>
</Relationships>
</file>

<file path=xl/worksheets/_rels/sheet16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11.bin"/>
</Relationships>
</file>

<file path=xl/worksheets/_rels/sheet17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12.bin"/>
</Relationships>
</file>

<file path=xl/worksheets/_rels/sheet18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13.bin"/>
</Relationships>
</file>

<file path=xl/worksheets/_rels/sheet19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14.bin"/>
</Relationships>
</file>

<file path=xl/worksheets/_rels/sheet3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1.bin"/>
</Relationships>
</file>

<file path=xl/worksheets/_rels/sheet4.xml.rels><?xml version = '1.0' encoding = 'UTF-8' standalone = 'yes'?>
<Relationships xmlns="http://schemas.openxmlformats.org/package/2006/relationships">
   <Relationship Id="rId1" Type="http://schemas.openxmlformats.org/officeDocument/2006/relationships/hyperlink" TargetMode="External" Target="http://www.rff.org/research/publications/decommissioning-us-power-plants-decisions-costs-and-key-issues"/>
   <Relationship Id="rId2" Type="http://schemas.openxmlformats.org/officeDocument/2006/relationships/hyperlink" TargetMode="External" Target="http://www.waterpowermagazine.com/features/featuredecommissioning-dams-costs-and-trends/"/>
   <Relationship Id="rId3" Type="http://schemas.openxmlformats.org/officeDocument/2006/relationships/hyperlink" TargetMode="External" Target="http://www.waterpowermagazine.com/news/newstable-3-5-2052218"/>
   <Relationship Id="rId4" Type="http://schemas.openxmlformats.org/officeDocument/2006/relationships/hyperlink" TargetMode="External" Target="http://eeas.europa.eu/archives/delegations/kosovo/documents/press_corner/decommissioning_study_kosovo_a_power_plant_en.pdf"/>
   <Relationship Id="rId5" Type="http://schemas.openxmlformats.org/officeDocument/2006/relationships/hyperlink" TargetMode="External" Target="https://www.gov.uk/government/news/preesall-underground-gas-storage-facility-receives-planning-consent"/>
   <Relationship Id="rId6" Type="http://schemas.openxmlformats.org/officeDocument/2006/relationships/hyperlink" TargetMode="External" Target="https://www.arcadis.com/en/united-kingdom/what-we-do/our-projects/uk/preesall-underground-gas-storage-facility/"/>
   <Relationship Id="rId7" Type="http://schemas.openxmlformats.org/officeDocument/2006/relationships/printerSettings" Target="../printerSettings/printerSettings2.bin"/>
</Relationships>
</file>

<file path=xl/worksheets/_rels/sheet6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3.bin"/>
</Relationships>
</file>

<file path=xl/worksheets/_rels/sheet8.xml.rels><?xml version = '1.0' encoding = 'UTF-8' standalone = 'yes'?>
<Relationships xmlns="http://schemas.openxmlformats.org/package/2006/relationships">
   <Relationship Id="rId1" Type="http://schemas.openxmlformats.org/officeDocument/2006/relationships/printerSettings" Target="../printerSettings/printerSettings4.bin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N22" sqref="N22"/>
    </sheetView>
  </sheetViews>
  <sheetFormatPr defaultRowHeight="14.4" x14ac:dyDescent="0.3"/>
  <sheetData>
    <row r="1" spans="1:12" ht="14.4" customHeight="1" x14ac:dyDescent="0.3">
      <c r="A1" s="153" t="s">
        <v>361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4.4" customHeight="1" x14ac:dyDescent="0.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2" ht="14.4" customHeight="1" x14ac:dyDescent="0.3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2" ht="14.4" customHeight="1" x14ac:dyDescent="0.3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</row>
    <row r="5" spans="1:12" ht="14.4" customHeight="1" x14ac:dyDescent="0.3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</row>
    <row r="6" spans="1:12" ht="14.4" customHeight="1" x14ac:dyDescent="0.3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1:12" ht="14.4" customHeight="1" x14ac:dyDescent="0.3">
      <c r="A7" s="153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</row>
    <row r="8" spans="1:12" ht="14.4" customHeight="1" x14ac:dyDescent="0.3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</row>
    <row r="9" spans="1:12" ht="14.4" customHeight="1" x14ac:dyDescent="0.3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</row>
    <row r="10" spans="1:12" ht="14.4" customHeight="1" x14ac:dyDescent="0.3">
      <c r="A10" s="153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</row>
    <row r="11" spans="1:12" ht="14.4" customHeight="1" x14ac:dyDescent="0.3">
      <c r="A11" s="153"/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</row>
    <row r="12" spans="1:12" ht="14.4" customHeight="1" x14ac:dyDescent="0.3">
      <c r="A12" s="153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</row>
    <row r="13" spans="1:12" ht="14.4" customHeight="1" x14ac:dyDescent="0.3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</row>
    <row r="14" spans="1:12" ht="14.4" customHeight="1" x14ac:dyDescent="0.3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2" ht="14.4" customHeight="1" x14ac:dyDescent="0.3">
      <c r="A15" s="153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</row>
    <row r="16" spans="1:12" ht="14.4" customHeight="1" x14ac:dyDescent="0.3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  <row r="17" spans="1:12" ht="14.4" customHeight="1" x14ac:dyDescent="0.3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</row>
    <row r="18" spans="1:12" ht="14.4" customHeight="1" x14ac:dyDescent="0.3">
      <c r="A18" s="153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</row>
    <row r="19" spans="1:12" ht="14.4" customHeight="1" x14ac:dyDescent="0.3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</row>
    <row r="20" spans="1:12" ht="14.4" customHeight="1" x14ac:dyDescent="0.3">
      <c r="A20" s="15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</row>
    <row r="21" spans="1:12" ht="14.4" customHeight="1" x14ac:dyDescent="0.3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</row>
    <row r="22" spans="1:12" ht="14.4" customHeight="1" x14ac:dyDescent="0.3">
      <c r="A22" s="153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</row>
    <row r="23" spans="1:12" ht="14.4" customHeight="1" x14ac:dyDescent="0.3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</row>
    <row r="24" spans="1:12" ht="14.4" customHeight="1" x14ac:dyDescent="0.3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</row>
    <row r="25" spans="1:12" ht="14.4" customHeight="1" x14ac:dyDescent="0.3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</row>
    <row r="26" spans="1:12" ht="14.4" customHeight="1" x14ac:dyDescent="0.3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</row>
    <row r="27" spans="1:12" ht="14.4" customHeight="1" x14ac:dyDescent="0.3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</row>
    <row r="28" spans="1:12" ht="14.4" customHeight="1" x14ac:dyDescent="0.3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</row>
    <row r="29" spans="1:12" ht="14.4" customHeight="1" x14ac:dyDescent="0.3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</row>
    <row r="30" spans="1:12" ht="14.4" customHeight="1" x14ac:dyDescent="0.3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</row>
    <row r="31" spans="1:12" ht="14.4" customHeight="1" x14ac:dyDescent="0.3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</row>
    <row r="32" spans="1:12" ht="14.4" customHeight="1" x14ac:dyDescent="0.3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</row>
    <row r="33" spans="1:12" ht="14.4" customHeight="1" x14ac:dyDescent="0.3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</row>
    <row r="34" spans="1:12" ht="14.4" customHeight="1" x14ac:dyDescent="0.3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</row>
    <row r="35" spans="1:12" ht="14.4" customHeight="1" x14ac:dyDescent="0.3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</row>
    <row r="36" spans="1:12" ht="14.4" customHeight="1" x14ac:dyDescent="0.3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</row>
    <row r="37" spans="1:12" ht="14.4" customHeight="1" x14ac:dyDescent="0.3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</row>
    <row r="38" spans="1:12" ht="14.4" customHeight="1" x14ac:dyDescent="0.3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</row>
    <row r="39" spans="1:12" ht="14.4" customHeight="1" x14ac:dyDescent="0.3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</row>
    <row r="40" spans="1:12" ht="14.4" customHeight="1" x14ac:dyDescent="0.3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</row>
    <row r="41" spans="1:12" ht="14.4" customHeight="1" x14ac:dyDescent="0.3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</row>
    <row r="42" spans="1:12" ht="14.4" customHeight="1" x14ac:dyDescent="0.3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</row>
    <row r="43" spans="1:12" ht="14.4" customHeight="1" x14ac:dyDescent="0.3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</row>
  </sheetData>
  <mergeCells count="1">
    <mergeCell ref="A1:L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9"/>
  <sheetViews>
    <sheetView workbookViewId="0">
      <pane xSplit="1" topLeftCell="B1" activePane="topRight" state="frozen"/>
      <selection pane="topRight"/>
    </sheetView>
  </sheetViews>
  <sheetFormatPr defaultRowHeight="14.4" x14ac:dyDescent="0.3"/>
  <cols>
    <col min="1" max="1" bestFit="true" customWidth="true" style="54" width="43.44140625" collapsed="true"/>
    <col min="2" max="2" bestFit="true" customWidth="true" width="9.0" collapsed="true"/>
    <col min="3" max="3" bestFit="true" customWidth="true" width="9.33203125" collapsed="true"/>
    <col min="4" max="4" bestFit="true" customWidth="true" width="10.33203125" collapsed="true"/>
    <col min="5" max="5" customWidth="true" width="9.0" collapsed="true"/>
    <col min="6" max="7" bestFit="true" customWidth="true" width="10.44140625" collapsed="true"/>
    <col min="8" max="9" bestFit="true" customWidth="true" width="11.33203125" collapsed="true"/>
    <col min="10" max="10" customWidth="true" style="51" width="3.44140625" collapsed="true"/>
    <col min="11" max="13" bestFit="true" customWidth="true" width="8.77734375" collapsed="true"/>
    <col min="14" max="17" bestFit="true" customWidth="true" width="9.33203125" collapsed="true"/>
    <col min="18" max="18" bestFit="true" customWidth="true" width="10.33203125" collapsed="true"/>
    <col min="19" max="19" customWidth="true" style="51" width="3.33203125" collapsed="true"/>
    <col min="20" max="20" bestFit="true" customWidth="true" width="11.77734375" collapsed="true"/>
    <col min="21" max="22" bestFit="true" customWidth="true" width="10.33203125" collapsed="true"/>
    <col min="23" max="27" bestFit="true" customWidth="true" width="11.33203125" collapsed="true"/>
    <col min="28" max="28" customWidth="true" style="51" width="3.21875" collapsed="true"/>
    <col min="37" max="37" customWidth="true" style="51" width="3.21875" collapsed="true"/>
  </cols>
  <sheetData>
    <row r="1" spans="1:54" x14ac:dyDescent="0.3">
      <c r="A1" s="56" t="s">
        <v>32</v>
      </c>
      <c r="B1" s="163" t="s">
        <v>130</v>
      </c>
      <c r="C1" s="163"/>
      <c r="D1" s="163"/>
      <c r="E1" s="163"/>
      <c r="F1" s="163"/>
      <c r="G1" s="163"/>
      <c r="H1" s="163"/>
      <c r="I1" s="163"/>
      <c r="J1" s="169"/>
      <c r="K1" s="163" t="s">
        <v>137</v>
      </c>
      <c r="L1" s="163"/>
      <c r="M1" s="163"/>
      <c r="N1" s="163"/>
      <c r="O1" s="163"/>
      <c r="P1" s="163"/>
      <c r="Q1" s="163"/>
      <c r="R1" s="163"/>
      <c r="S1" s="169"/>
      <c r="T1" s="163" t="s">
        <v>232</v>
      </c>
      <c r="U1" s="163"/>
      <c r="V1" s="163"/>
      <c r="W1" s="163"/>
      <c r="X1" s="163"/>
      <c r="Y1" s="163"/>
      <c r="Z1" s="163"/>
      <c r="AA1" s="163"/>
      <c r="AB1" s="169"/>
      <c r="AC1" s="163" t="s">
        <v>206</v>
      </c>
      <c r="AD1" s="163"/>
      <c r="AE1" s="163"/>
      <c r="AF1" s="163"/>
      <c r="AG1" s="163"/>
      <c r="AH1" s="163"/>
      <c r="AI1" s="163"/>
      <c r="AJ1" s="163"/>
      <c r="AK1" s="169"/>
      <c r="AL1" s="163" t="s">
        <v>260</v>
      </c>
      <c r="AM1" s="163"/>
      <c r="AN1" s="163"/>
      <c r="AO1" s="163"/>
      <c r="AP1" s="163"/>
      <c r="AQ1" s="163"/>
      <c r="AR1" s="163"/>
      <c r="AS1" s="163"/>
      <c r="AU1" s="10" t="s">
        <v>399</v>
      </c>
      <c r="AV1" s="10"/>
      <c r="AW1" s="10"/>
      <c r="AX1" s="10"/>
      <c r="AY1" s="10"/>
      <c r="AZ1" s="10"/>
    </row>
    <row r="2" spans="1:54" x14ac:dyDescent="0.3">
      <c r="A2" s="53" t="s">
        <v>0</v>
      </c>
      <c r="B2" s="36" t="s">
        <v>186</v>
      </c>
      <c r="C2" s="36" t="s">
        <v>146</v>
      </c>
      <c r="D2" s="36" t="s">
        <v>147</v>
      </c>
      <c r="E2" s="36" t="s">
        <v>148</v>
      </c>
      <c r="F2" s="36" t="s">
        <v>149</v>
      </c>
      <c r="G2" s="36" t="s">
        <v>150</v>
      </c>
      <c r="H2" s="36" t="s">
        <v>151</v>
      </c>
      <c r="I2" s="36" t="s">
        <v>152</v>
      </c>
      <c r="J2" s="169"/>
      <c r="K2" s="2">
        <v>2015</v>
      </c>
      <c r="L2" s="2">
        <v>2020</v>
      </c>
      <c r="M2" s="2">
        <v>2025</v>
      </c>
      <c r="N2" s="2">
        <v>2030</v>
      </c>
      <c r="O2" s="2">
        <v>2035</v>
      </c>
      <c r="P2" s="2">
        <v>2040</v>
      </c>
      <c r="Q2" s="2">
        <v>2045</v>
      </c>
      <c r="R2" s="2">
        <v>2050</v>
      </c>
      <c r="S2" s="169"/>
      <c r="T2" s="2">
        <v>2015</v>
      </c>
      <c r="U2" s="2">
        <v>2020</v>
      </c>
      <c r="V2" s="2">
        <v>2025</v>
      </c>
      <c r="W2" s="2">
        <v>2030</v>
      </c>
      <c r="X2" s="2">
        <v>2035</v>
      </c>
      <c r="Y2" s="2">
        <v>2040</v>
      </c>
      <c r="Z2" s="2">
        <v>2045</v>
      </c>
      <c r="AA2" s="2">
        <v>2050</v>
      </c>
      <c r="AB2" s="169"/>
      <c r="AC2" s="3">
        <v>2015</v>
      </c>
      <c r="AD2" s="3">
        <v>2020</v>
      </c>
      <c r="AE2" s="3">
        <v>2025</v>
      </c>
      <c r="AF2" s="3">
        <v>2030</v>
      </c>
      <c r="AG2" s="3">
        <v>2035</v>
      </c>
      <c r="AH2" s="3">
        <v>2040</v>
      </c>
      <c r="AI2" s="3">
        <v>2045</v>
      </c>
      <c r="AJ2" s="3">
        <v>2050</v>
      </c>
      <c r="AK2" s="169"/>
      <c r="AL2" s="3">
        <v>2015</v>
      </c>
      <c r="AM2" s="3">
        <v>2020</v>
      </c>
      <c r="AN2" s="3">
        <v>2025</v>
      </c>
      <c r="AO2" s="3">
        <v>2030</v>
      </c>
      <c r="AP2" s="3">
        <v>2035</v>
      </c>
      <c r="AQ2" s="3">
        <v>2040</v>
      </c>
      <c r="AR2" s="3">
        <v>2045</v>
      </c>
      <c r="AS2" s="3">
        <v>2050</v>
      </c>
      <c r="BB2" s="130" t="s">
        <v>359</v>
      </c>
    </row>
    <row r="3" spans="1:54" x14ac:dyDescent="0.3">
      <c r="A3" s="54" t="s">
        <v>2</v>
      </c>
      <c r="B3" s="34">
        <v>42</v>
      </c>
      <c r="C3" s="34">
        <v>67</v>
      </c>
      <c r="D3" s="34">
        <v>175</v>
      </c>
      <c r="E3" s="34">
        <v>125</v>
      </c>
      <c r="F3" s="34">
        <v>86</v>
      </c>
      <c r="G3" s="34">
        <v>52</v>
      </c>
      <c r="H3" s="34">
        <v>48</v>
      </c>
      <c r="I3" s="34">
        <v>75</v>
      </c>
      <c r="J3" s="50"/>
      <c r="K3" s="34">
        <v>127</v>
      </c>
      <c r="L3" s="34">
        <v>191</v>
      </c>
      <c r="M3" s="34">
        <v>355</v>
      </c>
      <c r="N3" s="34">
        <v>480</v>
      </c>
      <c r="O3" s="34">
        <v>537</v>
      </c>
      <c r="P3" s="34">
        <v>546</v>
      </c>
      <c r="Q3" s="34">
        <v>552</v>
      </c>
      <c r="R3" s="34">
        <v>560</v>
      </c>
      <c r="T3" s="7">
        <v>324</v>
      </c>
      <c r="U3" s="7">
        <v>587</v>
      </c>
      <c r="V3" s="7">
        <v>1075</v>
      </c>
      <c r="W3" s="7">
        <v>1425</v>
      </c>
      <c r="X3" s="7">
        <v>1642</v>
      </c>
      <c r="Y3" s="7">
        <v>1711</v>
      </c>
      <c r="Z3" s="7">
        <v>1749</v>
      </c>
      <c r="AA3" s="7">
        <v>1773</v>
      </c>
      <c r="AC3" s="4">
        <v>1</v>
      </c>
      <c r="AD3" s="4">
        <v>2</v>
      </c>
      <c r="AE3" s="4">
        <v>11</v>
      </c>
      <c r="AF3" s="4">
        <v>0</v>
      </c>
      <c r="AG3" s="4">
        <v>28</v>
      </c>
      <c r="AH3" s="4">
        <v>44</v>
      </c>
      <c r="AI3" s="4">
        <v>42</v>
      </c>
      <c r="AJ3" s="4">
        <v>66</v>
      </c>
      <c r="AL3" s="7">
        <f>(1-'Import-Export Shares'!B$4)*'Import-Export Shares'!$L$4*B32+(1-'Import-Export Shares'!B$5)*'Import-Export Shares'!$L$5*B61+(1-'Import-Export Shares'!B$6)*'Import-Export Shares'!$L$6*B90+(1-'Import-Export Shares'!B$7)*'Import-Export Shares'!$L$7*B119+(1-'Import-Export Shares'!B$9)*'Import-Export Shares'!$L$9*B177+(1-'Import-Export Shares'!B$10)*'Import-Export Shares'!$L$10*B206+(1-'Import-Export Shares'!B$11)*'Import-Export Shares'!$L$11*B235</f>
        <v>5.4399999999999995</v>
      </c>
      <c r="AM3" s="7">
        <f>(1-'Import-Export Shares'!C$4)*'Import-Export Shares'!$L$4*C32+(1-'Import-Export Shares'!C$5)*'Import-Export Shares'!$L$5*C61+(1-'Import-Export Shares'!C$6)*'Import-Export Shares'!$L$6*C90+(1-'Import-Export Shares'!C$7)*'Import-Export Shares'!$L$7*C119+(1-'Import-Export Shares'!C$9)*'Import-Export Shares'!$L$9*C177+(1-'Import-Export Shares'!C$10)*'Import-Export Shares'!$L$10*C206+(1-'Import-Export Shares'!C$11)*'Import-Export Shares'!$L$11*C235</f>
        <v>8.7850000000000001</v>
      </c>
      <c r="AN3" s="7">
        <f>(1-'Import-Export Shares'!D$4)*'Import-Export Shares'!$L$4*D32+(1-'Import-Export Shares'!D$5)*'Import-Export Shares'!$L$5*D61+(1-'Import-Export Shares'!D$6)*'Import-Export Shares'!$L$6*D90+(1-'Import-Export Shares'!D$7)*'Import-Export Shares'!$L$7*D119+(1-'Import-Export Shares'!D$9)*'Import-Export Shares'!$L$9*D177+(1-'Import-Export Shares'!D$10)*'Import-Export Shares'!$L$10*D206+(1-'Import-Export Shares'!D$11)*'Import-Export Shares'!$L$11*D235</f>
        <v>64.47999999999999</v>
      </c>
      <c r="AO3" s="7">
        <f>(1-'Import-Export Shares'!E$4)*'Import-Export Shares'!$L$4*E32+(1-'Import-Export Shares'!E$5)*'Import-Export Shares'!$L$5*E61+(1-'Import-Export Shares'!E$6)*'Import-Export Shares'!$L$6*E90+(1-'Import-Export Shares'!E$7)*'Import-Export Shares'!$L$7*E119+(1-'Import-Export Shares'!E$9)*'Import-Export Shares'!$L$9*E177+(1-'Import-Export Shares'!E$10)*'Import-Export Shares'!$L$10*E206+(1-'Import-Export Shares'!E$11)*'Import-Export Shares'!$L$11*E235</f>
        <v>31.795000000000002</v>
      </c>
      <c r="AP3" s="7">
        <f>(1-'Import-Export Shares'!F$4)*'Import-Export Shares'!$L$4*F32+(1-'Import-Export Shares'!F$5)*'Import-Export Shares'!$L$5*F61+(1-'Import-Export Shares'!F$6)*'Import-Export Shares'!$L$6*F90+(1-'Import-Export Shares'!F$7)*'Import-Export Shares'!$L$7*F119+(1-'Import-Export Shares'!F$9)*'Import-Export Shares'!$L$9*F177+(1-'Import-Export Shares'!F$10)*'Import-Export Shares'!$L$10*F206+(1-'Import-Export Shares'!F$11)*'Import-Export Shares'!$L$11*F235</f>
        <v>1.3999999999999997</v>
      </c>
      <c r="AQ3" s="7">
        <f>(1-'Import-Export Shares'!G$4)*'Import-Export Shares'!$L$4*G32+(1-'Import-Export Shares'!G$5)*'Import-Export Shares'!$L$5*G61+(1-'Import-Export Shares'!G$6)*'Import-Export Shares'!$L$6*G90+(1-'Import-Export Shares'!G$7)*'Import-Export Shares'!$L$7*G119+(1-'Import-Export Shares'!G$9)*'Import-Export Shares'!$L$9*G177+(1-'Import-Export Shares'!G$10)*'Import-Export Shares'!$L$10*G206+(1-'Import-Export Shares'!G$11)*'Import-Export Shares'!$L$11*G235</f>
        <v>0.44999999999999996</v>
      </c>
      <c r="AR3" s="7">
        <f>(1-'Import-Export Shares'!H$4)*'Import-Export Shares'!$L$4*H32+(1-'Import-Export Shares'!H$5)*'Import-Export Shares'!$L$5*H61+(1-'Import-Export Shares'!H$6)*'Import-Export Shares'!$L$6*H90+(1-'Import-Export Shares'!H$7)*'Import-Export Shares'!$L$7*H119+(1-'Import-Export Shares'!H$9)*'Import-Export Shares'!$L$9*H177+(1-'Import-Export Shares'!H$10)*'Import-Export Shares'!$L$10*H206+(1-'Import-Export Shares'!H$11)*'Import-Export Shares'!$L$11*H235</f>
        <v>0.14999999999999997</v>
      </c>
      <c r="AS3" s="7">
        <f>(1-'Import-Export Shares'!I$4)*'Import-Export Shares'!$L$4*I32+(1-'Import-Export Shares'!I$5)*'Import-Export Shares'!$L$5*I61+(1-'Import-Export Shares'!I$6)*'Import-Export Shares'!$L$6*I90+(1-'Import-Export Shares'!I$7)*'Import-Export Shares'!$L$7*I119+(1-'Import-Export Shares'!I$9)*'Import-Export Shares'!$L$9*I177+(1-'Import-Export Shares'!I$10)*'Import-Export Shares'!$L$10*I206+(1-'Import-Export Shares'!I$11)*'Import-Export Shares'!$L$11*I235</f>
        <v>0.12499999999999997</v>
      </c>
    </row>
    <row r="4" spans="1:54" x14ac:dyDescent="0.3">
      <c r="A4" s="54" t="s">
        <v>3</v>
      </c>
      <c r="B4" s="34">
        <v>5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50"/>
      <c r="K4" s="34">
        <v>8</v>
      </c>
      <c r="L4" s="34">
        <v>8</v>
      </c>
      <c r="M4" s="34">
        <v>8</v>
      </c>
      <c r="N4" s="34">
        <v>7</v>
      </c>
      <c r="O4" s="34">
        <v>5</v>
      </c>
      <c r="P4" s="34">
        <v>0</v>
      </c>
      <c r="Q4" s="34">
        <v>0</v>
      </c>
      <c r="R4" s="34">
        <v>0</v>
      </c>
      <c r="T4" s="7">
        <v>32</v>
      </c>
      <c r="U4" s="7">
        <v>32</v>
      </c>
      <c r="V4" s="7">
        <v>32</v>
      </c>
      <c r="W4" s="7">
        <v>29</v>
      </c>
      <c r="X4" s="7">
        <v>20</v>
      </c>
      <c r="Y4" s="7">
        <v>0</v>
      </c>
      <c r="Z4" s="7">
        <v>0</v>
      </c>
      <c r="AA4" s="7">
        <v>0</v>
      </c>
      <c r="AC4" s="4">
        <v>0</v>
      </c>
      <c r="AD4" s="4">
        <v>0</v>
      </c>
      <c r="AE4" s="4">
        <v>0</v>
      </c>
      <c r="AF4" s="4">
        <v>1</v>
      </c>
      <c r="AG4" s="4">
        <v>2</v>
      </c>
      <c r="AH4" s="4">
        <v>5</v>
      </c>
      <c r="AI4" s="4">
        <v>0</v>
      </c>
      <c r="AJ4" s="4">
        <v>0</v>
      </c>
      <c r="AL4" s="7">
        <f>(1-'Import-Export Shares'!B$4)*'Import-Export Shares'!$L$4*B33+(1-'Import-Export Shares'!B$5)*'Import-Export Shares'!$L$5*B62+(1-'Import-Export Shares'!B$6)*'Import-Export Shares'!$L$6*B91+(1-'Import-Export Shares'!B$7)*'Import-Export Shares'!$L$7*B120+(1-'Import-Export Shares'!B$9)*'Import-Export Shares'!$L$9*B178+(1-'Import-Export Shares'!B$10)*'Import-Export Shares'!$L$10*B207+(1-'Import-Export Shares'!B$11)*'Import-Export Shares'!$L$11*B236</f>
        <v>0</v>
      </c>
      <c r="AM4" s="7">
        <f>(1-'Import-Export Shares'!C$4)*'Import-Export Shares'!$L$4*C33+(1-'Import-Export Shares'!C$5)*'Import-Export Shares'!$L$5*C62+(1-'Import-Export Shares'!C$6)*'Import-Export Shares'!$L$6*C91+(1-'Import-Export Shares'!C$7)*'Import-Export Shares'!$L$7*C120+(1-'Import-Export Shares'!C$9)*'Import-Export Shares'!$L$9*C178+(1-'Import-Export Shares'!C$10)*'Import-Export Shares'!$L$10*C207+(1-'Import-Export Shares'!C$11)*'Import-Export Shares'!$L$11*C236</f>
        <v>0</v>
      </c>
      <c r="AN4" s="7">
        <f>(1-'Import-Export Shares'!D$4)*'Import-Export Shares'!$L$4*D33+(1-'Import-Export Shares'!D$5)*'Import-Export Shares'!$L$5*D62+(1-'Import-Export Shares'!D$6)*'Import-Export Shares'!$L$6*D91+(1-'Import-Export Shares'!D$7)*'Import-Export Shares'!$L$7*D120+(1-'Import-Export Shares'!D$9)*'Import-Export Shares'!$L$9*D178+(1-'Import-Export Shares'!D$10)*'Import-Export Shares'!$L$10*D207+(1-'Import-Export Shares'!D$11)*'Import-Export Shares'!$L$11*D236</f>
        <v>0</v>
      </c>
      <c r="AO4" s="7">
        <f>(1-'Import-Export Shares'!E$4)*'Import-Export Shares'!$L$4*E33+(1-'Import-Export Shares'!E$5)*'Import-Export Shares'!$L$5*E62+(1-'Import-Export Shares'!E$6)*'Import-Export Shares'!$L$6*E91+(1-'Import-Export Shares'!E$7)*'Import-Export Shares'!$L$7*E120+(1-'Import-Export Shares'!E$9)*'Import-Export Shares'!$L$9*E178+(1-'Import-Export Shares'!E$10)*'Import-Export Shares'!$L$10*E207+(1-'Import-Export Shares'!E$11)*'Import-Export Shares'!$L$11*E236</f>
        <v>0</v>
      </c>
      <c r="AP4" s="7">
        <f>(1-'Import-Export Shares'!F$4)*'Import-Export Shares'!$L$4*F33+(1-'Import-Export Shares'!F$5)*'Import-Export Shares'!$L$5*F62+(1-'Import-Export Shares'!F$6)*'Import-Export Shares'!$L$6*F91+(1-'Import-Export Shares'!F$7)*'Import-Export Shares'!$L$7*F120+(1-'Import-Export Shares'!F$9)*'Import-Export Shares'!$L$9*F178+(1-'Import-Export Shares'!F$10)*'Import-Export Shares'!$L$10*F207+(1-'Import-Export Shares'!F$11)*'Import-Export Shares'!$L$11*F236</f>
        <v>0</v>
      </c>
      <c r="AQ4" s="7">
        <f>(1-'Import-Export Shares'!G$4)*'Import-Export Shares'!$L$4*G33+(1-'Import-Export Shares'!G$5)*'Import-Export Shares'!$L$5*G62+(1-'Import-Export Shares'!G$6)*'Import-Export Shares'!$L$6*G91+(1-'Import-Export Shares'!G$7)*'Import-Export Shares'!$L$7*G120+(1-'Import-Export Shares'!G$9)*'Import-Export Shares'!$L$9*G178+(1-'Import-Export Shares'!G$10)*'Import-Export Shares'!$L$10*G207+(1-'Import-Export Shares'!G$11)*'Import-Export Shares'!$L$11*G236</f>
        <v>0</v>
      </c>
      <c r="AR4" s="7">
        <f>(1-'Import-Export Shares'!H$4)*'Import-Export Shares'!$L$4*H33+(1-'Import-Export Shares'!H$5)*'Import-Export Shares'!$L$5*H62+(1-'Import-Export Shares'!H$6)*'Import-Export Shares'!$L$6*H91+(1-'Import-Export Shares'!H$7)*'Import-Export Shares'!$L$7*H120+(1-'Import-Export Shares'!H$9)*'Import-Export Shares'!$L$9*H178+(1-'Import-Export Shares'!H$10)*'Import-Export Shares'!$L$10*H207+(1-'Import-Export Shares'!H$11)*'Import-Export Shares'!$L$11*H236</f>
        <v>0</v>
      </c>
      <c r="AS4" s="7">
        <f>(1-'Import-Export Shares'!I$4)*'Import-Export Shares'!$L$4*I33+(1-'Import-Export Shares'!I$5)*'Import-Export Shares'!$L$5*I62+(1-'Import-Export Shares'!I$6)*'Import-Export Shares'!$L$6*I91+(1-'Import-Export Shares'!I$7)*'Import-Export Shares'!$L$7*I120+(1-'Import-Export Shares'!I$9)*'Import-Export Shares'!$L$9*I178+(1-'Import-Export Shares'!I$10)*'Import-Export Shares'!$L$10*I207+(1-'Import-Export Shares'!I$11)*'Import-Export Shares'!$L$11*I236</f>
        <v>0</v>
      </c>
    </row>
    <row r="5" spans="1:54" x14ac:dyDescent="0.3">
      <c r="A5" s="54" t="s">
        <v>198</v>
      </c>
      <c r="B5" s="34">
        <v>38</v>
      </c>
      <c r="C5" s="34">
        <v>90</v>
      </c>
      <c r="D5" s="34">
        <v>60</v>
      </c>
      <c r="E5" s="34">
        <v>82</v>
      </c>
      <c r="F5" s="34">
        <v>123</v>
      </c>
      <c r="G5" s="34">
        <v>148</v>
      </c>
      <c r="H5" s="34">
        <v>104</v>
      </c>
      <c r="I5" s="34">
        <v>80</v>
      </c>
      <c r="J5" s="50"/>
      <c r="K5" s="34">
        <v>49</v>
      </c>
      <c r="L5" s="34">
        <v>139</v>
      </c>
      <c r="M5" s="34">
        <v>199</v>
      </c>
      <c r="N5" s="34">
        <v>281</v>
      </c>
      <c r="O5" s="34">
        <v>404</v>
      </c>
      <c r="P5" s="34">
        <v>541</v>
      </c>
      <c r="Q5" s="34">
        <v>646</v>
      </c>
      <c r="R5" s="34">
        <v>689</v>
      </c>
      <c r="T5" s="7">
        <v>60</v>
      </c>
      <c r="U5" s="7">
        <v>232</v>
      </c>
      <c r="V5" s="7">
        <v>340</v>
      </c>
      <c r="W5" s="7">
        <v>461</v>
      </c>
      <c r="X5" s="7">
        <v>666</v>
      </c>
      <c r="Y5" s="7">
        <v>871</v>
      </c>
      <c r="Z5" s="7">
        <v>1025</v>
      </c>
      <c r="AA5" s="7">
        <v>1088</v>
      </c>
      <c r="AC5" s="4">
        <v>0</v>
      </c>
      <c r="AD5" s="4">
        <v>0</v>
      </c>
      <c r="AE5" s="4">
        <v>0</v>
      </c>
      <c r="AF5" s="4">
        <v>0</v>
      </c>
      <c r="AG5" s="4">
        <v>1</v>
      </c>
      <c r="AH5" s="4">
        <v>11</v>
      </c>
      <c r="AI5" s="4">
        <v>0</v>
      </c>
      <c r="AJ5" s="4">
        <v>38</v>
      </c>
      <c r="AL5" s="7">
        <f>(1-'Import-Export Shares'!B$4)*'Import-Export Shares'!$L$4*B34+(1-'Import-Export Shares'!B$5)*'Import-Export Shares'!$L$5*B63+(1-'Import-Export Shares'!B$6)*'Import-Export Shares'!$L$6*B92+(1-'Import-Export Shares'!B$7)*'Import-Export Shares'!$L$7*B121+(1-'Import-Export Shares'!B$9)*'Import-Export Shares'!$L$9*B179+(1-'Import-Export Shares'!B$10)*'Import-Export Shares'!$L$10*B208+(1-'Import-Export Shares'!B$11)*'Import-Export Shares'!$L$11*B237</f>
        <v>2.6099999999999994</v>
      </c>
      <c r="AM5" s="7">
        <f>(1-'Import-Export Shares'!C$4)*'Import-Export Shares'!$L$4*C34+(1-'Import-Export Shares'!C$5)*'Import-Export Shares'!$L$5*C63+(1-'Import-Export Shares'!C$6)*'Import-Export Shares'!$L$6*C92+(1-'Import-Export Shares'!C$7)*'Import-Export Shares'!$L$7*C121+(1-'Import-Export Shares'!C$9)*'Import-Export Shares'!$L$9*C179+(1-'Import-Export Shares'!C$10)*'Import-Export Shares'!$L$10*C208+(1-'Import-Export Shares'!C$11)*'Import-Export Shares'!$L$11*C237</f>
        <v>37.789999999999992</v>
      </c>
      <c r="AN5" s="7">
        <f>(1-'Import-Export Shares'!D$4)*'Import-Export Shares'!$L$4*D34+(1-'Import-Export Shares'!D$5)*'Import-Export Shares'!$L$5*D63+(1-'Import-Export Shares'!D$6)*'Import-Export Shares'!$L$6*D92+(1-'Import-Export Shares'!D$7)*'Import-Export Shares'!$L$7*D121+(1-'Import-Export Shares'!D$9)*'Import-Export Shares'!$L$9*D179+(1-'Import-Export Shares'!D$10)*'Import-Export Shares'!$L$10*D208+(1-'Import-Export Shares'!D$11)*'Import-Export Shares'!$L$11*D237</f>
        <v>59.164999999999992</v>
      </c>
      <c r="AO5" s="7">
        <f>(1-'Import-Export Shares'!E$4)*'Import-Export Shares'!$L$4*E34+(1-'Import-Export Shares'!E$5)*'Import-Export Shares'!$L$5*E63+(1-'Import-Export Shares'!E$6)*'Import-Export Shares'!$L$6*E92+(1-'Import-Export Shares'!E$7)*'Import-Export Shares'!$L$7*E121+(1-'Import-Export Shares'!E$9)*'Import-Export Shares'!$L$9*E179+(1-'Import-Export Shares'!E$10)*'Import-Export Shares'!$L$10*E208+(1-'Import-Export Shares'!E$11)*'Import-Export Shares'!$L$11*E237</f>
        <v>57.544999999999995</v>
      </c>
      <c r="AP5" s="7">
        <f>(1-'Import-Export Shares'!F$4)*'Import-Export Shares'!$L$4*F34+(1-'Import-Export Shares'!F$5)*'Import-Export Shares'!$L$5*F63+(1-'Import-Export Shares'!F$6)*'Import-Export Shares'!$L$6*F92+(1-'Import-Export Shares'!F$7)*'Import-Export Shares'!$L$7*F121+(1-'Import-Export Shares'!F$9)*'Import-Export Shares'!$L$9*F179+(1-'Import-Export Shares'!F$10)*'Import-Export Shares'!$L$10*F208+(1-'Import-Export Shares'!F$11)*'Import-Export Shares'!$L$11*F237</f>
        <v>40.150000000000006</v>
      </c>
      <c r="AQ5" s="7">
        <f>(1-'Import-Export Shares'!G$4)*'Import-Export Shares'!$L$4*G34+(1-'Import-Export Shares'!G$5)*'Import-Export Shares'!$L$5*G63+(1-'Import-Export Shares'!G$6)*'Import-Export Shares'!$L$6*G92+(1-'Import-Export Shares'!G$7)*'Import-Export Shares'!$L$7*G121+(1-'Import-Export Shares'!G$9)*'Import-Export Shares'!$L$9*G179+(1-'Import-Export Shares'!G$10)*'Import-Export Shares'!$L$10*G208+(1-'Import-Export Shares'!G$11)*'Import-Export Shares'!$L$11*G237</f>
        <v>20.025000000000002</v>
      </c>
      <c r="AR5" s="7">
        <f>(1-'Import-Export Shares'!H$4)*'Import-Export Shares'!$L$4*H34+(1-'Import-Export Shares'!H$5)*'Import-Export Shares'!$L$5*H63+(1-'Import-Export Shares'!H$6)*'Import-Export Shares'!$L$6*H92+(1-'Import-Export Shares'!H$7)*'Import-Export Shares'!$L$7*H121+(1-'Import-Export Shares'!H$9)*'Import-Export Shares'!$L$9*H179+(1-'Import-Export Shares'!H$10)*'Import-Export Shares'!$L$10*H208+(1-'Import-Export Shares'!H$11)*'Import-Export Shares'!$L$11*H237</f>
        <v>15.249999999999996</v>
      </c>
      <c r="AS5" s="7">
        <f>(1-'Import-Export Shares'!I$4)*'Import-Export Shares'!$L$4*I34+(1-'Import-Export Shares'!I$5)*'Import-Export Shares'!$L$5*I63+(1-'Import-Export Shares'!I$6)*'Import-Export Shares'!$L$6*I92+(1-'Import-Export Shares'!I$7)*'Import-Export Shares'!$L$7*I121+(1-'Import-Export Shares'!I$9)*'Import-Export Shares'!$L$9*I179+(1-'Import-Export Shares'!I$10)*'Import-Export Shares'!$L$10*I208+(1-'Import-Export Shares'!I$11)*'Import-Export Shares'!$L$11*I237</f>
        <v>11.324999999999998</v>
      </c>
    </row>
    <row r="6" spans="1:54" x14ac:dyDescent="0.3">
      <c r="A6" s="54" t="s">
        <v>199</v>
      </c>
      <c r="B6" s="34">
        <v>36</v>
      </c>
      <c r="C6" s="34">
        <v>81</v>
      </c>
      <c r="D6" s="34">
        <v>227</v>
      </c>
      <c r="E6" s="34">
        <v>228</v>
      </c>
      <c r="F6" s="34">
        <v>192</v>
      </c>
      <c r="G6" s="34">
        <v>210</v>
      </c>
      <c r="H6" s="34">
        <v>150</v>
      </c>
      <c r="I6" s="34">
        <v>180</v>
      </c>
      <c r="J6" s="50"/>
      <c r="K6" s="34">
        <v>54</v>
      </c>
      <c r="L6" s="34">
        <v>135</v>
      </c>
      <c r="M6" s="34">
        <v>362</v>
      </c>
      <c r="N6" s="34">
        <v>590</v>
      </c>
      <c r="O6" s="34">
        <v>781</v>
      </c>
      <c r="P6" s="34">
        <v>974</v>
      </c>
      <c r="Q6" s="34">
        <v>1124</v>
      </c>
      <c r="R6" s="34">
        <v>1268</v>
      </c>
      <c r="T6" s="7">
        <v>65</v>
      </c>
      <c r="U6" s="7">
        <v>171</v>
      </c>
      <c r="V6" s="7">
        <v>450</v>
      </c>
      <c r="W6" s="7">
        <v>729</v>
      </c>
      <c r="X6" s="7">
        <v>962</v>
      </c>
      <c r="Y6" s="7">
        <v>1195</v>
      </c>
      <c r="Z6" s="7">
        <v>1376</v>
      </c>
      <c r="AA6" s="7">
        <v>1546</v>
      </c>
      <c r="AC6" s="4">
        <v>0</v>
      </c>
      <c r="AD6" s="4">
        <v>0</v>
      </c>
      <c r="AE6" s="4">
        <v>0</v>
      </c>
      <c r="AF6" s="4">
        <v>0</v>
      </c>
      <c r="AG6" s="4">
        <v>1</v>
      </c>
      <c r="AH6" s="4">
        <v>16</v>
      </c>
      <c r="AI6" s="4">
        <v>0</v>
      </c>
      <c r="AJ6" s="4">
        <v>36</v>
      </c>
      <c r="AL6" s="7">
        <f>(1-'Import-Export Shares'!B$4)*'Import-Export Shares'!$L$4*B35+(1-'Import-Export Shares'!B$5)*'Import-Export Shares'!$L$5*B64+(1-'Import-Export Shares'!B$6)*'Import-Export Shares'!$L$6*B93+(1-'Import-Export Shares'!B$7)*'Import-Export Shares'!$L$7*B122+(1-'Import-Export Shares'!B$9)*'Import-Export Shares'!$L$9*B180+(1-'Import-Export Shares'!B$10)*'Import-Export Shares'!$L$10*B209+(1-'Import-Export Shares'!B$11)*'Import-Export Shares'!$L$11*B238</f>
        <v>1.2199999999999995</v>
      </c>
      <c r="AM6" s="7">
        <f>(1-'Import-Export Shares'!C$4)*'Import-Export Shares'!$L$4*C35+(1-'Import-Export Shares'!C$5)*'Import-Export Shares'!$L$5*C64+(1-'Import-Export Shares'!C$6)*'Import-Export Shares'!$L$6*C93+(1-'Import-Export Shares'!C$7)*'Import-Export Shares'!$L$7*C122+(1-'Import-Export Shares'!C$9)*'Import-Export Shares'!$L$9*C180+(1-'Import-Export Shares'!C$10)*'Import-Export Shares'!$L$10*C209+(1-'Import-Export Shares'!C$11)*'Import-Export Shares'!$L$11*C238</f>
        <v>5.754999999999999</v>
      </c>
      <c r="AN6" s="7">
        <f>(1-'Import-Export Shares'!D$4)*'Import-Export Shares'!$L$4*D35+(1-'Import-Export Shares'!D$5)*'Import-Export Shares'!$L$5*D64+(1-'Import-Export Shares'!D$6)*'Import-Export Shares'!$L$6*D93+(1-'Import-Export Shares'!D$7)*'Import-Export Shares'!$L$7*D122+(1-'Import-Export Shares'!D$9)*'Import-Export Shares'!$L$9*D180+(1-'Import-Export Shares'!D$10)*'Import-Export Shares'!$L$10*D209+(1-'Import-Export Shares'!D$11)*'Import-Export Shares'!$L$11*D238</f>
        <v>23.835000000000001</v>
      </c>
      <c r="AO6" s="7">
        <f>(1-'Import-Export Shares'!E$4)*'Import-Export Shares'!$L$4*E35+(1-'Import-Export Shares'!E$5)*'Import-Export Shares'!$L$5*E64+(1-'Import-Export Shares'!E$6)*'Import-Export Shares'!$L$6*E93+(1-'Import-Export Shares'!E$7)*'Import-Export Shares'!$L$7*E122+(1-'Import-Export Shares'!E$9)*'Import-Export Shares'!$L$9*E180+(1-'Import-Export Shares'!E$10)*'Import-Export Shares'!$L$10*E209+(1-'Import-Export Shares'!E$11)*'Import-Export Shares'!$L$11*E238</f>
        <v>33.989999999999995</v>
      </c>
      <c r="AP6" s="7">
        <f>(1-'Import-Export Shares'!F$4)*'Import-Export Shares'!$L$4*F35+(1-'Import-Export Shares'!F$5)*'Import-Export Shares'!$L$5*F64+(1-'Import-Export Shares'!F$6)*'Import-Export Shares'!$L$6*F93+(1-'Import-Export Shares'!F$7)*'Import-Export Shares'!$L$7*F122+(1-'Import-Export Shares'!F$9)*'Import-Export Shares'!$L$9*F180+(1-'Import-Export Shares'!F$10)*'Import-Export Shares'!$L$10*F209+(1-'Import-Export Shares'!F$11)*'Import-Export Shares'!$L$11*F238</f>
        <v>11.824999999999999</v>
      </c>
      <c r="AQ6" s="7">
        <f>(1-'Import-Export Shares'!G$4)*'Import-Export Shares'!$L$4*G35+(1-'Import-Export Shares'!G$5)*'Import-Export Shares'!$L$5*G64+(1-'Import-Export Shares'!G$6)*'Import-Export Shares'!$L$6*G93+(1-'Import-Export Shares'!G$7)*'Import-Export Shares'!$L$7*G122+(1-'Import-Export Shares'!G$9)*'Import-Export Shares'!$L$9*G180+(1-'Import-Export Shares'!G$10)*'Import-Export Shares'!$L$10*G209+(1-'Import-Export Shares'!G$11)*'Import-Export Shares'!$L$11*G238</f>
        <v>12.600000000000001</v>
      </c>
      <c r="AR6" s="7">
        <f>(1-'Import-Export Shares'!H$4)*'Import-Export Shares'!$L$4*H35+(1-'Import-Export Shares'!H$5)*'Import-Export Shares'!$L$5*H64+(1-'Import-Export Shares'!H$6)*'Import-Export Shares'!$L$6*H93+(1-'Import-Export Shares'!H$7)*'Import-Export Shares'!$L$7*H122+(1-'Import-Export Shares'!H$9)*'Import-Export Shares'!$L$9*H180+(1-'Import-Export Shares'!H$10)*'Import-Export Shares'!$L$10*H209+(1-'Import-Export Shares'!H$11)*'Import-Export Shares'!$L$11*H238</f>
        <v>10.149999999999999</v>
      </c>
      <c r="AS6" s="7">
        <f>(1-'Import-Export Shares'!I$4)*'Import-Export Shares'!$L$4*I35+(1-'Import-Export Shares'!I$5)*'Import-Export Shares'!$L$5*I64+(1-'Import-Export Shares'!I$6)*'Import-Export Shares'!$L$6*I93+(1-'Import-Export Shares'!I$7)*'Import-Export Shares'!$L$7*I122+(1-'Import-Export Shares'!I$9)*'Import-Export Shares'!$L$9*I180+(1-'Import-Export Shares'!I$10)*'Import-Export Shares'!$L$10*I209+(1-'Import-Export Shares'!I$11)*'Import-Export Shares'!$L$11*I238</f>
        <v>5.0499999999999989</v>
      </c>
    </row>
    <row r="7" spans="1:54" x14ac:dyDescent="0.3">
      <c r="A7" s="54" t="s">
        <v>6</v>
      </c>
      <c r="B7" s="34">
        <v>8</v>
      </c>
      <c r="C7" s="34">
        <v>0</v>
      </c>
      <c r="D7" s="34">
        <v>10</v>
      </c>
      <c r="E7" s="34">
        <v>4</v>
      </c>
      <c r="F7" s="34">
        <v>5</v>
      </c>
      <c r="G7" s="34">
        <v>7</v>
      </c>
      <c r="H7" s="34">
        <v>10</v>
      </c>
      <c r="I7" s="34">
        <v>5</v>
      </c>
      <c r="J7" s="50"/>
      <c r="K7" s="34">
        <v>20</v>
      </c>
      <c r="L7" s="34">
        <v>19</v>
      </c>
      <c r="M7" s="34">
        <v>28</v>
      </c>
      <c r="N7" s="34">
        <v>31</v>
      </c>
      <c r="O7" s="34">
        <v>32</v>
      </c>
      <c r="P7" s="34">
        <v>33</v>
      </c>
      <c r="Q7" s="34">
        <v>35</v>
      </c>
      <c r="R7" s="34">
        <v>41</v>
      </c>
      <c r="T7" s="7">
        <v>53</v>
      </c>
      <c r="U7" s="7">
        <v>96</v>
      </c>
      <c r="V7" s="7">
        <v>173</v>
      </c>
      <c r="W7" s="7">
        <v>187</v>
      </c>
      <c r="X7" s="7">
        <v>177</v>
      </c>
      <c r="Y7" s="7">
        <v>170</v>
      </c>
      <c r="Z7" s="7">
        <v>177</v>
      </c>
      <c r="AA7" s="7">
        <v>192</v>
      </c>
      <c r="AC7" s="26">
        <v>0</v>
      </c>
      <c r="AD7" s="26">
        <v>0</v>
      </c>
      <c r="AE7" s="26">
        <v>1</v>
      </c>
      <c r="AF7" s="26">
        <v>1</v>
      </c>
      <c r="AG7" s="26">
        <v>4</v>
      </c>
      <c r="AH7" s="4">
        <v>6</v>
      </c>
      <c r="AI7" s="4">
        <v>8</v>
      </c>
      <c r="AJ7" s="4">
        <v>-1</v>
      </c>
      <c r="AL7" s="7">
        <f>(1-'Import-Export Shares'!B$4)*'Import-Export Shares'!$L$4*B36+(1-'Import-Export Shares'!B$5)*'Import-Export Shares'!$L$5*B65+(1-'Import-Export Shares'!B$6)*'Import-Export Shares'!$L$6*B94+(1-'Import-Export Shares'!B$7)*'Import-Export Shares'!$L$7*B123+(1-'Import-Export Shares'!B$9)*'Import-Export Shares'!$L$9*B181+(1-'Import-Export Shares'!B$10)*'Import-Export Shares'!$L$10*B210+(1-'Import-Export Shares'!B$11)*'Import-Export Shares'!$L$11*B239</f>
        <v>0.77999999999999992</v>
      </c>
      <c r="AM7" s="7">
        <f>(1-'Import-Export Shares'!C$4)*'Import-Export Shares'!$L$4*C36+(1-'Import-Export Shares'!C$5)*'Import-Export Shares'!$L$5*C65+(1-'Import-Export Shares'!C$6)*'Import-Export Shares'!$L$6*C94+(1-'Import-Export Shares'!C$7)*'Import-Export Shares'!$L$7*C123+(1-'Import-Export Shares'!C$9)*'Import-Export Shares'!$L$9*C181+(1-'Import-Export Shares'!C$10)*'Import-Export Shares'!$L$10*C210+(1-'Import-Export Shares'!C$11)*'Import-Export Shares'!$L$11*C239</f>
        <v>0.80999999999999983</v>
      </c>
      <c r="AN7" s="7">
        <f>(1-'Import-Export Shares'!D$4)*'Import-Export Shares'!$L$4*D36+(1-'Import-Export Shares'!D$5)*'Import-Export Shares'!$L$5*D65+(1-'Import-Export Shares'!D$6)*'Import-Export Shares'!$L$6*D94+(1-'Import-Export Shares'!D$7)*'Import-Export Shares'!$L$7*D123+(1-'Import-Export Shares'!D$9)*'Import-Export Shares'!$L$9*D181+(1-'Import-Export Shares'!D$10)*'Import-Export Shares'!$L$10*D210+(1-'Import-Export Shares'!D$11)*'Import-Export Shares'!$L$11*D239</f>
        <v>1.6149999999999998</v>
      </c>
      <c r="AO7" s="7">
        <f>(1-'Import-Export Shares'!E$4)*'Import-Export Shares'!$L$4*E36+(1-'Import-Export Shares'!E$5)*'Import-Export Shares'!$L$5*E65+(1-'Import-Export Shares'!E$6)*'Import-Export Shares'!$L$6*E94+(1-'Import-Export Shares'!E$7)*'Import-Export Shares'!$L$7*E123+(1-'Import-Export Shares'!E$9)*'Import-Export Shares'!$L$9*E181+(1-'Import-Export Shares'!E$10)*'Import-Export Shares'!$L$10*E210+(1-'Import-Export Shares'!E$11)*'Import-Export Shares'!$L$11*E239</f>
        <v>0.46499999999999997</v>
      </c>
      <c r="AP7" s="7">
        <f>(1-'Import-Export Shares'!F$4)*'Import-Export Shares'!$L$4*F36+(1-'Import-Export Shares'!F$5)*'Import-Export Shares'!$L$5*F65+(1-'Import-Export Shares'!F$6)*'Import-Export Shares'!$L$6*F94+(1-'Import-Export Shares'!F$7)*'Import-Export Shares'!$L$7*F123+(1-'Import-Export Shares'!F$9)*'Import-Export Shares'!$L$9*F181+(1-'Import-Export Shares'!F$10)*'Import-Export Shares'!$L$10*F210+(1-'Import-Export Shares'!F$11)*'Import-Export Shares'!$L$11*F239</f>
        <v>0.15</v>
      </c>
      <c r="AQ7" s="7">
        <f>(1-'Import-Export Shares'!G$4)*'Import-Export Shares'!$L$4*G36+(1-'Import-Export Shares'!G$5)*'Import-Export Shares'!$L$5*G65+(1-'Import-Export Shares'!G$6)*'Import-Export Shares'!$L$6*G94+(1-'Import-Export Shares'!G$7)*'Import-Export Shares'!$L$7*G123+(1-'Import-Export Shares'!G$9)*'Import-Export Shares'!$L$9*G181+(1-'Import-Export Shares'!G$10)*'Import-Export Shares'!$L$10*G210+(1-'Import-Export Shares'!G$11)*'Import-Export Shares'!$L$11*G239</f>
        <v>0</v>
      </c>
      <c r="AR7" s="7">
        <f>(1-'Import-Export Shares'!H$4)*'Import-Export Shares'!$L$4*H36+(1-'Import-Export Shares'!H$5)*'Import-Export Shares'!$L$5*H65+(1-'Import-Export Shares'!H$6)*'Import-Export Shares'!$L$6*H94+(1-'Import-Export Shares'!H$7)*'Import-Export Shares'!$L$7*H123+(1-'Import-Export Shares'!H$9)*'Import-Export Shares'!$L$9*H181+(1-'Import-Export Shares'!H$10)*'Import-Export Shares'!$L$10*H210+(1-'Import-Export Shares'!H$11)*'Import-Export Shares'!$L$11*H239</f>
        <v>4.9999999999999989E-2</v>
      </c>
      <c r="AS7" s="7">
        <f>(1-'Import-Export Shares'!I$4)*'Import-Export Shares'!$L$4*I36+(1-'Import-Export Shares'!I$5)*'Import-Export Shares'!$L$5*I65+(1-'Import-Export Shares'!I$6)*'Import-Export Shares'!$L$6*I94+(1-'Import-Export Shares'!I$7)*'Import-Export Shares'!$L$7*I123+(1-'Import-Export Shares'!I$9)*'Import-Export Shares'!$L$9*I181+(1-'Import-Export Shares'!I$10)*'Import-Export Shares'!$L$10*I210+(1-'Import-Export Shares'!I$11)*'Import-Export Shares'!$L$11*I239</f>
        <v>0.12499999999999997</v>
      </c>
    </row>
    <row r="8" spans="1:54" x14ac:dyDescent="0.3">
      <c r="A8" s="54" t="s">
        <v>7</v>
      </c>
      <c r="B8" s="34">
        <v>21</v>
      </c>
      <c r="C8" s="34">
        <v>11</v>
      </c>
      <c r="D8" s="34">
        <v>22</v>
      </c>
      <c r="E8" s="34">
        <v>13</v>
      </c>
      <c r="F8" s="34">
        <v>15</v>
      </c>
      <c r="G8" s="34">
        <v>40</v>
      </c>
      <c r="H8" s="34">
        <v>17</v>
      </c>
      <c r="I8" s="34">
        <v>19</v>
      </c>
      <c r="J8" s="50"/>
      <c r="K8" s="34">
        <v>126</v>
      </c>
      <c r="L8" s="34">
        <v>129</v>
      </c>
      <c r="M8" s="34">
        <v>143</v>
      </c>
      <c r="N8" s="34">
        <v>147</v>
      </c>
      <c r="O8" s="34">
        <v>156</v>
      </c>
      <c r="P8" s="34">
        <v>157</v>
      </c>
      <c r="Q8" s="34">
        <v>157</v>
      </c>
      <c r="R8" s="34">
        <v>157</v>
      </c>
      <c r="T8" s="7">
        <v>364</v>
      </c>
      <c r="U8" s="7">
        <v>375</v>
      </c>
      <c r="V8" s="7">
        <v>425</v>
      </c>
      <c r="W8" s="7">
        <v>439</v>
      </c>
      <c r="X8" s="7">
        <v>462</v>
      </c>
      <c r="Y8" s="7">
        <v>464</v>
      </c>
      <c r="Z8" s="7">
        <v>466</v>
      </c>
      <c r="AA8" s="7">
        <v>467</v>
      </c>
      <c r="AC8" s="26">
        <v>12</v>
      </c>
      <c r="AD8" s="26">
        <v>8</v>
      </c>
      <c r="AE8" s="26">
        <v>8</v>
      </c>
      <c r="AF8" s="26">
        <v>9</v>
      </c>
      <c r="AG8" s="26">
        <v>6</v>
      </c>
      <c r="AH8" s="4">
        <v>38</v>
      </c>
      <c r="AI8" s="4">
        <v>17</v>
      </c>
      <c r="AJ8" s="4">
        <v>18</v>
      </c>
      <c r="AL8" s="7">
        <f>(1-'Import-Export Shares'!B$4)*'Import-Export Shares'!$L$4*B37+(1-'Import-Export Shares'!B$5)*'Import-Export Shares'!$L$5*B66+(1-'Import-Export Shares'!B$6)*'Import-Export Shares'!$L$6*B95+(1-'Import-Export Shares'!B$7)*'Import-Export Shares'!$L$7*B124+(1-'Import-Export Shares'!B$9)*'Import-Export Shares'!$L$9*B182+(1-'Import-Export Shares'!B$10)*'Import-Export Shares'!$L$10*B211+(1-'Import-Export Shares'!B$11)*'Import-Export Shares'!$L$11*B240</f>
        <v>7.2249999999999996</v>
      </c>
      <c r="AM8" s="7">
        <f>(1-'Import-Export Shares'!C$4)*'Import-Export Shares'!$L$4*C37+(1-'Import-Export Shares'!C$5)*'Import-Export Shares'!$L$5*C66+(1-'Import-Export Shares'!C$6)*'Import-Export Shares'!$L$6*C95+(1-'Import-Export Shares'!C$7)*'Import-Export Shares'!$L$7*C124+(1-'Import-Export Shares'!C$9)*'Import-Export Shares'!$L$9*C182+(1-'Import-Export Shares'!C$10)*'Import-Export Shares'!$L$10*C211+(1-'Import-Export Shares'!C$11)*'Import-Export Shares'!$L$11*C240</f>
        <v>7.9249999999999989</v>
      </c>
      <c r="AN8" s="7">
        <f>(1-'Import-Export Shares'!D$4)*'Import-Export Shares'!$L$4*D37+(1-'Import-Export Shares'!D$5)*'Import-Export Shares'!$L$5*D66+(1-'Import-Export Shares'!D$6)*'Import-Export Shares'!$L$6*D95+(1-'Import-Export Shares'!D$7)*'Import-Export Shares'!$L$7*D124+(1-'Import-Export Shares'!D$9)*'Import-Export Shares'!$L$9*D182+(1-'Import-Export Shares'!D$10)*'Import-Export Shares'!$L$10*D211+(1-'Import-Export Shares'!D$11)*'Import-Export Shares'!$L$11*D240</f>
        <v>5.34</v>
      </c>
      <c r="AO8" s="7">
        <f>(1-'Import-Export Shares'!E$4)*'Import-Export Shares'!$L$4*E37+(1-'Import-Export Shares'!E$5)*'Import-Export Shares'!$L$5*E66+(1-'Import-Export Shares'!E$6)*'Import-Export Shares'!$L$6*E95+(1-'Import-Export Shares'!E$7)*'Import-Export Shares'!$L$7*E124+(1-'Import-Export Shares'!E$9)*'Import-Export Shares'!$L$9*E182+(1-'Import-Export Shares'!E$10)*'Import-Export Shares'!$L$10*E211+(1-'Import-Export Shares'!E$11)*'Import-Export Shares'!$L$11*E240</f>
        <v>2.0699999999999998</v>
      </c>
      <c r="AP8" s="7">
        <f>(1-'Import-Export Shares'!F$4)*'Import-Export Shares'!$L$4*F37+(1-'Import-Export Shares'!F$5)*'Import-Export Shares'!$L$5*F66+(1-'Import-Export Shares'!F$6)*'Import-Export Shares'!$L$6*F95+(1-'Import-Export Shares'!F$7)*'Import-Export Shares'!$L$7*F124+(1-'Import-Export Shares'!F$9)*'Import-Export Shares'!$L$9*F182+(1-'Import-Export Shares'!F$10)*'Import-Export Shares'!$L$10*F211+(1-'Import-Export Shares'!F$11)*'Import-Export Shares'!$L$11*F240</f>
        <v>0.64999999999999991</v>
      </c>
      <c r="AQ8" s="7">
        <f>(1-'Import-Export Shares'!G$4)*'Import-Export Shares'!$L$4*G37+(1-'Import-Export Shares'!G$5)*'Import-Export Shares'!$L$5*G66+(1-'Import-Export Shares'!G$6)*'Import-Export Shares'!$L$6*G95+(1-'Import-Export Shares'!G$7)*'Import-Export Shares'!$L$7*G124+(1-'Import-Export Shares'!G$9)*'Import-Export Shares'!$L$9*G182+(1-'Import-Export Shares'!G$10)*'Import-Export Shares'!$L$10*G211+(1-'Import-Export Shares'!G$11)*'Import-Export Shares'!$L$11*G240</f>
        <v>0.6</v>
      </c>
      <c r="AR8" s="7">
        <f>(1-'Import-Export Shares'!H$4)*'Import-Export Shares'!$L$4*H37+(1-'Import-Export Shares'!H$5)*'Import-Export Shares'!$L$5*H66+(1-'Import-Export Shares'!H$6)*'Import-Export Shares'!$L$6*H95+(1-'Import-Export Shares'!H$7)*'Import-Export Shares'!$L$7*H124+(1-'Import-Export Shares'!H$9)*'Import-Export Shares'!$L$9*H182+(1-'Import-Export Shares'!H$10)*'Import-Export Shares'!$L$10*H211+(1-'Import-Export Shares'!H$11)*'Import-Export Shares'!$L$11*H240</f>
        <v>0.29999999999999993</v>
      </c>
      <c r="AS8" s="7">
        <f>(1-'Import-Export Shares'!I$4)*'Import-Export Shares'!$L$4*I37+(1-'Import-Export Shares'!I$5)*'Import-Export Shares'!$L$5*I66+(1-'Import-Export Shares'!I$6)*'Import-Export Shares'!$L$6*I95+(1-'Import-Export Shares'!I$7)*'Import-Export Shares'!$L$7*I124+(1-'Import-Export Shares'!I$9)*'Import-Export Shares'!$L$9*I182+(1-'Import-Export Shares'!I$10)*'Import-Export Shares'!$L$10*I211+(1-'Import-Export Shares'!I$11)*'Import-Export Shares'!$L$11*I240</f>
        <v>0.17499999999999996</v>
      </c>
      <c r="AU8" s="8"/>
    </row>
    <row r="9" spans="1:54" x14ac:dyDescent="0.3">
      <c r="A9" s="54" t="s">
        <v>8</v>
      </c>
      <c r="B9" s="34">
        <v>11</v>
      </c>
      <c r="C9" s="34">
        <v>4</v>
      </c>
      <c r="D9" s="34">
        <v>5</v>
      </c>
      <c r="E9" s="34">
        <v>4</v>
      </c>
      <c r="F9" s="34">
        <v>2</v>
      </c>
      <c r="G9" s="34">
        <v>23</v>
      </c>
      <c r="H9" s="34">
        <v>10</v>
      </c>
      <c r="I9" s="34">
        <v>9</v>
      </c>
      <c r="J9" s="50"/>
      <c r="K9" s="34">
        <v>67</v>
      </c>
      <c r="L9" s="34">
        <v>67</v>
      </c>
      <c r="M9" s="34">
        <v>67</v>
      </c>
      <c r="N9" s="34">
        <v>67</v>
      </c>
      <c r="O9" s="34">
        <v>67</v>
      </c>
      <c r="P9" s="34">
        <v>67</v>
      </c>
      <c r="Q9" s="34">
        <v>67</v>
      </c>
      <c r="R9" s="34">
        <v>67</v>
      </c>
      <c r="T9" s="7">
        <v>192</v>
      </c>
      <c r="U9" s="7">
        <v>192</v>
      </c>
      <c r="V9" s="7">
        <v>192</v>
      </c>
      <c r="W9" s="7">
        <v>192</v>
      </c>
      <c r="X9" s="7">
        <v>192</v>
      </c>
      <c r="Y9" s="7">
        <v>192</v>
      </c>
      <c r="Z9" s="7">
        <v>192</v>
      </c>
      <c r="AA9" s="7">
        <v>192</v>
      </c>
      <c r="AC9" s="26">
        <v>6</v>
      </c>
      <c r="AD9" s="26">
        <v>4</v>
      </c>
      <c r="AE9" s="26">
        <v>5</v>
      </c>
      <c r="AF9" s="26">
        <v>4</v>
      </c>
      <c r="AG9" s="26">
        <v>2</v>
      </c>
      <c r="AH9" s="4">
        <v>23</v>
      </c>
      <c r="AI9" s="4">
        <v>10</v>
      </c>
      <c r="AJ9" s="4">
        <v>9</v>
      </c>
      <c r="AL9" s="7">
        <f>(1-'Import-Export Shares'!B$4)*'Import-Export Shares'!$L$4*B38+(1-'Import-Export Shares'!B$5)*'Import-Export Shares'!$L$5*B67+(1-'Import-Export Shares'!B$6)*'Import-Export Shares'!$L$6*B96+(1-'Import-Export Shares'!B$7)*'Import-Export Shares'!$L$7*B125+(1-'Import-Export Shares'!B$9)*'Import-Export Shares'!$L$9*B183+(1-'Import-Export Shares'!B$10)*'Import-Export Shares'!$L$10*B212+(1-'Import-Export Shares'!B$11)*'Import-Export Shares'!$L$11*B241</f>
        <v>2.5</v>
      </c>
      <c r="AM9" s="7">
        <f>(1-'Import-Export Shares'!C$4)*'Import-Export Shares'!$L$4*C38+(1-'Import-Export Shares'!C$5)*'Import-Export Shares'!$L$5*C67+(1-'Import-Export Shares'!C$6)*'Import-Export Shares'!$L$6*C96+(1-'Import-Export Shares'!C$7)*'Import-Export Shares'!$L$7*C125+(1-'Import-Export Shares'!C$9)*'Import-Export Shares'!$L$9*C183+(1-'Import-Export Shares'!C$10)*'Import-Export Shares'!$L$10*C212+(1-'Import-Export Shares'!C$11)*'Import-Export Shares'!$L$11*C241</f>
        <v>1.605</v>
      </c>
      <c r="AN9" s="7">
        <f>(1-'Import-Export Shares'!D$4)*'Import-Export Shares'!$L$4*D38+(1-'Import-Export Shares'!D$5)*'Import-Export Shares'!$L$5*D67+(1-'Import-Export Shares'!D$6)*'Import-Export Shares'!$L$6*D96+(1-'Import-Export Shares'!D$7)*'Import-Export Shares'!$L$7*D125+(1-'Import-Export Shares'!D$9)*'Import-Export Shares'!$L$9*D183+(1-'Import-Export Shares'!D$10)*'Import-Export Shares'!$L$10*D212+(1-'Import-Export Shares'!D$11)*'Import-Export Shares'!$L$11*D241</f>
        <v>1.1200000000000001</v>
      </c>
      <c r="AO9" s="7">
        <f>(1-'Import-Export Shares'!E$4)*'Import-Export Shares'!$L$4*E38+(1-'Import-Export Shares'!E$5)*'Import-Export Shares'!$L$5*E67+(1-'Import-Export Shares'!E$6)*'Import-Export Shares'!$L$6*E96+(1-'Import-Export Shares'!E$7)*'Import-Export Shares'!$L$7*E125+(1-'Import-Export Shares'!E$9)*'Import-Export Shares'!$L$9*E183+(1-'Import-Export Shares'!E$10)*'Import-Export Shares'!$L$10*E212+(1-'Import-Export Shares'!E$11)*'Import-Export Shares'!$L$11*E241</f>
        <v>0.58499999999999996</v>
      </c>
      <c r="AP9" s="7">
        <f>(1-'Import-Export Shares'!F$4)*'Import-Export Shares'!$L$4*F38+(1-'Import-Export Shares'!F$5)*'Import-Export Shares'!$L$5*F67+(1-'Import-Export Shares'!F$6)*'Import-Export Shares'!$L$6*F96+(1-'Import-Export Shares'!F$7)*'Import-Export Shares'!$L$7*F125+(1-'Import-Export Shares'!F$9)*'Import-Export Shares'!$L$9*F183+(1-'Import-Export Shares'!F$10)*'Import-Export Shares'!$L$10*F212+(1-'Import-Export Shares'!F$11)*'Import-Export Shares'!$L$11*F241</f>
        <v>2.4999999999999994E-2</v>
      </c>
      <c r="AQ9" s="7">
        <f>(1-'Import-Export Shares'!G$4)*'Import-Export Shares'!$L$4*G38+(1-'Import-Export Shares'!G$5)*'Import-Export Shares'!$L$5*G67+(1-'Import-Export Shares'!G$6)*'Import-Export Shares'!$L$6*G96+(1-'Import-Export Shares'!G$7)*'Import-Export Shares'!$L$7*G125+(1-'Import-Export Shares'!G$9)*'Import-Export Shares'!$L$9*G183+(1-'Import-Export Shares'!G$10)*'Import-Export Shares'!$L$10*G212+(1-'Import-Export Shares'!G$11)*'Import-Export Shares'!$L$11*G241</f>
        <v>0.17499999999999999</v>
      </c>
      <c r="AR9" s="7">
        <f>(1-'Import-Export Shares'!H$4)*'Import-Export Shares'!$L$4*H38+(1-'Import-Export Shares'!H$5)*'Import-Export Shares'!$L$5*H67+(1-'Import-Export Shares'!H$6)*'Import-Export Shares'!$L$6*H96+(1-'Import-Export Shares'!H$7)*'Import-Export Shares'!$L$7*H125+(1-'Import-Export Shares'!H$9)*'Import-Export Shares'!$L$9*H183+(1-'Import-Export Shares'!H$10)*'Import-Export Shares'!$L$10*H212+(1-'Import-Export Shares'!H$11)*'Import-Export Shares'!$L$11*H241</f>
        <v>9.9999999999999978E-2</v>
      </c>
      <c r="AS9" s="7">
        <f>(1-'Import-Export Shares'!I$4)*'Import-Export Shares'!$L$4*I38+(1-'Import-Export Shares'!I$5)*'Import-Export Shares'!$L$5*I67+(1-'Import-Export Shares'!I$6)*'Import-Export Shares'!$L$6*I96+(1-'Import-Export Shares'!I$7)*'Import-Export Shares'!$L$7*I125+(1-'Import-Export Shares'!I$9)*'Import-Export Shares'!$L$9*I183+(1-'Import-Export Shares'!I$10)*'Import-Export Shares'!$L$10*I212+(1-'Import-Export Shares'!I$11)*'Import-Export Shares'!$L$11*I241</f>
        <v>7.4999999999999983E-2</v>
      </c>
    </row>
    <row r="10" spans="1:54" x14ac:dyDescent="0.3">
      <c r="A10" s="54" t="s">
        <v>9</v>
      </c>
      <c r="B10" s="34">
        <v>1</v>
      </c>
      <c r="C10" s="34">
        <v>0</v>
      </c>
      <c r="D10" s="34">
        <v>2</v>
      </c>
      <c r="E10" s="34">
        <v>1</v>
      </c>
      <c r="F10" s="34">
        <v>1</v>
      </c>
      <c r="G10" s="34">
        <v>0</v>
      </c>
      <c r="H10" s="34">
        <v>0</v>
      </c>
      <c r="I10" s="34">
        <v>0</v>
      </c>
      <c r="J10" s="50"/>
      <c r="K10" s="34">
        <v>2</v>
      </c>
      <c r="L10" s="34">
        <v>3</v>
      </c>
      <c r="M10" s="34">
        <v>5</v>
      </c>
      <c r="N10" s="34">
        <v>5</v>
      </c>
      <c r="O10" s="34">
        <v>6</v>
      </c>
      <c r="P10" s="34">
        <v>6</v>
      </c>
      <c r="Q10" s="34">
        <v>6</v>
      </c>
      <c r="R10" s="34">
        <v>6</v>
      </c>
      <c r="T10" s="7">
        <v>12</v>
      </c>
      <c r="U10" s="7">
        <v>17</v>
      </c>
      <c r="V10" s="7">
        <v>31</v>
      </c>
      <c r="W10" s="7">
        <v>34</v>
      </c>
      <c r="X10" s="7">
        <v>37</v>
      </c>
      <c r="Y10" s="7">
        <v>37</v>
      </c>
      <c r="Z10" s="7">
        <v>36</v>
      </c>
      <c r="AA10" s="7">
        <v>36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4">
        <v>0</v>
      </c>
      <c r="AI10" s="4">
        <v>0</v>
      </c>
      <c r="AJ10" s="4">
        <v>0</v>
      </c>
      <c r="AL10" s="7">
        <f>(1-'Import-Export Shares'!B$4)*'Import-Export Shares'!$L$4*B39+(1-'Import-Export Shares'!B$5)*'Import-Export Shares'!$L$5*B68+(1-'Import-Export Shares'!B$6)*'Import-Export Shares'!$L$6*B97+(1-'Import-Export Shares'!B$7)*'Import-Export Shares'!$L$7*B126+(1-'Import-Export Shares'!B$9)*'Import-Export Shares'!$L$9*B184+(1-'Import-Export Shares'!B$10)*'Import-Export Shares'!$L$10*B213+(1-'Import-Export Shares'!B$11)*'Import-Export Shares'!$L$11*B242</f>
        <v>2.9999999999999992E-2</v>
      </c>
      <c r="AM10" s="7">
        <f>(1-'Import-Export Shares'!C$4)*'Import-Export Shares'!$L$4*C39+(1-'Import-Export Shares'!C$5)*'Import-Export Shares'!$L$5*C68+(1-'Import-Export Shares'!C$6)*'Import-Export Shares'!$L$6*C97+(1-'Import-Export Shares'!C$7)*'Import-Export Shares'!$L$7*C126+(1-'Import-Export Shares'!C$9)*'Import-Export Shares'!$L$9*C184+(1-'Import-Export Shares'!C$10)*'Import-Export Shares'!$L$10*C213+(1-'Import-Export Shares'!C$11)*'Import-Export Shares'!$L$11*C242</f>
        <v>1.7449999999999997</v>
      </c>
      <c r="AN10" s="7">
        <f>(1-'Import-Export Shares'!D$4)*'Import-Export Shares'!$L$4*D39+(1-'Import-Export Shares'!D$5)*'Import-Export Shares'!$L$5*D68+(1-'Import-Export Shares'!D$6)*'Import-Export Shares'!$L$6*D97+(1-'Import-Export Shares'!D$7)*'Import-Export Shares'!$L$7*D126+(1-'Import-Export Shares'!D$9)*'Import-Export Shares'!$L$9*D184+(1-'Import-Export Shares'!D$10)*'Import-Export Shares'!$L$10*D213+(1-'Import-Export Shares'!D$11)*'Import-Export Shares'!$L$11*D242</f>
        <v>1.6549999999999998</v>
      </c>
      <c r="AO10" s="7">
        <f>(1-'Import-Export Shares'!E$4)*'Import-Export Shares'!$L$4*E39+(1-'Import-Export Shares'!E$5)*'Import-Export Shares'!$L$5*E68+(1-'Import-Export Shares'!E$6)*'Import-Export Shares'!$L$6*E97+(1-'Import-Export Shares'!E$7)*'Import-Export Shares'!$L$7*E126+(1-'Import-Export Shares'!E$9)*'Import-Export Shares'!$L$9*E184+(1-'Import-Export Shares'!E$10)*'Import-Export Shares'!$L$10*E213+(1-'Import-Export Shares'!E$11)*'Import-Export Shares'!$L$11*E242</f>
        <v>0.23</v>
      </c>
      <c r="AP10" s="7">
        <f>(1-'Import-Export Shares'!F$4)*'Import-Export Shares'!$L$4*F39+(1-'Import-Export Shares'!F$5)*'Import-Export Shares'!$L$5*F68+(1-'Import-Export Shares'!F$6)*'Import-Export Shares'!$L$6*F97+(1-'Import-Export Shares'!F$7)*'Import-Export Shares'!$L$7*F126+(1-'Import-Export Shares'!F$9)*'Import-Export Shares'!$L$9*F184+(1-'Import-Export Shares'!F$10)*'Import-Export Shares'!$L$10*F213+(1-'Import-Export Shares'!F$11)*'Import-Export Shares'!$L$11*F242</f>
        <v>9.9999999999999978E-2</v>
      </c>
      <c r="AQ10" s="7">
        <f>(1-'Import-Export Shares'!G$4)*'Import-Export Shares'!$L$4*G39+(1-'Import-Export Shares'!G$5)*'Import-Export Shares'!$L$5*G68+(1-'Import-Export Shares'!G$6)*'Import-Export Shares'!$L$6*G97+(1-'Import-Export Shares'!G$7)*'Import-Export Shares'!$L$7*G126+(1-'Import-Export Shares'!G$9)*'Import-Export Shares'!$L$9*G184+(1-'Import-Export Shares'!G$10)*'Import-Export Shares'!$L$10*G213+(1-'Import-Export Shares'!G$11)*'Import-Export Shares'!$L$11*G242</f>
        <v>0</v>
      </c>
      <c r="AR10" s="7">
        <f>(1-'Import-Export Shares'!H$4)*'Import-Export Shares'!$L$4*H39+(1-'Import-Export Shares'!H$5)*'Import-Export Shares'!$L$5*H68+(1-'Import-Export Shares'!H$6)*'Import-Export Shares'!$L$6*H97+(1-'Import-Export Shares'!H$7)*'Import-Export Shares'!$L$7*H126+(1-'Import-Export Shares'!H$9)*'Import-Export Shares'!$L$9*H184+(1-'Import-Export Shares'!H$10)*'Import-Export Shares'!$L$10*H213+(1-'Import-Export Shares'!H$11)*'Import-Export Shares'!$L$11*H242</f>
        <v>0</v>
      </c>
      <c r="AS10" s="7">
        <f>(1-'Import-Export Shares'!I$4)*'Import-Export Shares'!$L$4*I39+(1-'Import-Export Shares'!I$5)*'Import-Export Shares'!$L$5*I68+(1-'Import-Export Shares'!I$6)*'Import-Export Shares'!$L$6*I97+(1-'Import-Export Shares'!I$7)*'Import-Export Shares'!$L$7*I126+(1-'Import-Export Shares'!I$9)*'Import-Export Shares'!$L$9*I184+(1-'Import-Export Shares'!I$10)*'Import-Export Shares'!$L$10*I213+(1-'Import-Export Shares'!I$11)*'Import-Export Shares'!$L$11*I242</f>
        <v>0</v>
      </c>
    </row>
    <row r="11" spans="1:54" x14ac:dyDescent="0.3">
      <c r="A11" s="54" t="s">
        <v>10</v>
      </c>
      <c r="B11" s="34">
        <v>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50"/>
      <c r="K11" s="34">
        <v>2</v>
      </c>
      <c r="L11" s="34">
        <v>2</v>
      </c>
      <c r="M11" s="34">
        <v>2</v>
      </c>
      <c r="N11" s="34">
        <v>2</v>
      </c>
      <c r="O11" s="34">
        <v>2</v>
      </c>
      <c r="P11" s="34">
        <v>2</v>
      </c>
      <c r="Q11" s="34">
        <v>0</v>
      </c>
      <c r="R11" s="34">
        <v>0</v>
      </c>
      <c r="T11" s="7">
        <v>4</v>
      </c>
      <c r="U11" s="7">
        <v>4</v>
      </c>
      <c r="V11" s="7">
        <v>6</v>
      </c>
      <c r="W11" s="7">
        <v>6</v>
      </c>
      <c r="X11" s="7">
        <v>38</v>
      </c>
      <c r="Y11" s="7">
        <v>43</v>
      </c>
      <c r="Z11" s="7">
        <v>37</v>
      </c>
      <c r="AA11" s="7">
        <v>33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4">
        <v>1</v>
      </c>
      <c r="AI11" s="4">
        <v>2</v>
      </c>
      <c r="AJ11" s="4">
        <v>0</v>
      </c>
      <c r="AL11" s="7">
        <f>(1-'Import-Export Shares'!B$4)*'Import-Export Shares'!$L$4*B40+(1-'Import-Export Shares'!B$5)*'Import-Export Shares'!$L$5*B69+(1-'Import-Export Shares'!B$6)*'Import-Export Shares'!$L$6*B98+(1-'Import-Export Shares'!B$7)*'Import-Export Shares'!$L$7*B127+(1-'Import-Export Shares'!B$9)*'Import-Export Shares'!$L$9*B185+(1-'Import-Export Shares'!B$10)*'Import-Export Shares'!$L$10*B214+(1-'Import-Export Shares'!B$11)*'Import-Export Shares'!$L$11*B243</f>
        <v>9.9999999999999978E-2</v>
      </c>
      <c r="AM11" s="7">
        <f>(1-'Import-Export Shares'!C$4)*'Import-Export Shares'!$L$4*C40+(1-'Import-Export Shares'!C$5)*'Import-Export Shares'!$L$5*C69+(1-'Import-Export Shares'!C$6)*'Import-Export Shares'!$L$6*C98+(1-'Import-Export Shares'!C$7)*'Import-Export Shares'!$L$7*C127+(1-'Import-Export Shares'!C$9)*'Import-Export Shares'!$L$9*C185+(1-'Import-Export Shares'!C$10)*'Import-Export Shares'!$L$10*C214+(1-'Import-Export Shares'!C$11)*'Import-Export Shares'!$L$11*C243</f>
        <v>4.9999999999999989E-2</v>
      </c>
      <c r="AN11" s="7">
        <f>(1-'Import-Export Shares'!D$4)*'Import-Export Shares'!$L$4*D40+(1-'Import-Export Shares'!D$5)*'Import-Export Shares'!$L$5*D69+(1-'Import-Export Shares'!D$6)*'Import-Export Shares'!$L$6*D98+(1-'Import-Export Shares'!D$7)*'Import-Export Shares'!$L$7*D127+(1-'Import-Export Shares'!D$9)*'Import-Export Shares'!$L$9*D185+(1-'Import-Export Shares'!D$10)*'Import-Export Shares'!$L$10*D214+(1-'Import-Export Shares'!D$11)*'Import-Export Shares'!$L$11*D243</f>
        <v>0.15</v>
      </c>
      <c r="AO11" s="7">
        <f>(1-'Import-Export Shares'!E$4)*'Import-Export Shares'!$L$4*E40+(1-'Import-Export Shares'!E$5)*'Import-Export Shares'!$L$5*E69+(1-'Import-Export Shares'!E$6)*'Import-Export Shares'!$L$6*E98+(1-'Import-Export Shares'!E$7)*'Import-Export Shares'!$L$7*E127+(1-'Import-Export Shares'!E$9)*'Import-Export Shares'!$L$9*E185+(1-'Import-Export Shares'!E$10)*'Import-Export Shares'!$L$10*E214+(1-'Import-Export Shares'!E$11)*'Import-Export Shares'!$L$11*E243</f>
        <v>0</v>
      </c>
      <c r="AP11" s="7">
        <f>(1-'Import-Export Shares'!F$4)*'Import-Export Shares'!$L$4*F40+(1-'Import-Export Shares'!F$5)*'Import-Export Shares'!$L$5*F69+(1-'Import-Export Shares'!F$6)*'Import-Export Shares'!$L$6*F98+(1-'Import-Export Shares'!F$7)*'Import-Export Shares'!$L$7*F127+(1-'Import-Export Shares'!F$9)*'Import-Export Shares'!$L$9*F185+(1-'Import-Export Shares'!F$10)*'Import-Export Shares'!$L$10*F214+(1-'Import-Export Shares'!F$11)*'Import-Export Shares'!$L$11*F243</f>
        <v>0</v>
      </c>
      <c r="AQ11" s="7">
        <f>(1-'Import-Export Shares'!G$4)*'Import-Export Shares'!$L$4*G40+(1-'Import-Export Shares'!G$5)*'Import-Export Shares'!$L$5*G69+(1-'Import-Export Shares'!G$6)*'Import-Export Shares'!$L$6*G98+(1-'Import-Export Shares'!G$7)*'Import-Export Shares'!$L$7*G127+(1-'Import-Export Shares'!G$9)*'Import-Export Shares'!$L$9*G185+(1-'Import-Export Shares'!G$10)*'Import-Export Shares'!$L$10*G214+(1-'Import-Export Shares'!G$11)*'Import-Export Shares'!$L$11*G243</f>
        <v>0</v>
      </c>
      <c r="AR11" s="7">
        <f>(1-'Import-Export Shares'!H$4)*'Import-Export Shares'!$L$4*H40+(1-'Import-Export Shares'!H$5)*'Import-Export Shares'!$L$5*H69+(1-'Import-Export Shares'!H$6)*'Import-Export Shares'!$L$6*H98+(1-'Import-Export Shares'!H$7)*'Import-Export Shares'!$L$7*H127+(1-'Import-Export Shares'!H$9)*'Import-Export Shares'!$L$9*H185+(1-'Import-Export Shares'!H$10)*'Import-Export Shares'!$L$10*H214+(1-'Import-Export Shares'!H$11)*'Import-Export Shares'!$L$11*H243</f>
        <v>0.29999999999999993</v>
      </c>
      <c r="AS11" s="7">
        <f>(1-'Import-Export Shares'!I$4)*'Import-Export Shares'!$L$4*I40+(1-'Import-Export Shares'!I$5)*'Import-Export Shares'!$L$5*I69+(1-'Import-Export Shares'!I$6)*'Import-Export Shares'!$L$6*I98+(1-'Import-Export Shares'!I$7)*'Import-Export Shares'!$L$7*I127+(1-'Import-Export Shares'!I$9)*'Import-Export Shares'!$L$9*I185+(1-'Import-Export Shares'!I$10)*'Import-Export Shares'!$L$10*I214+(1-'Import-Export Shares'!I$11)*'Import-Export Shares'!$L$11*I243</f>
        <v>0.84999999999999987</v>
      </c>
    </row>
    <row r="12" spans="1:54" x14ac:dyDescent="0.3">
      <c r="A12" s="54" t="s">
        <v>40</v>
      </c>
      <c r="B12" s="34">
        <v>23</v>
      </c>
      <c r="C12" s="34">
        <v>147</v>
      </c>
      <c r="D12" s="34">
        <v>8</v>
      </c>
      <c r="E12" s="34">
        <v>21</v>
      </c>
      <c r="F12" s="34">
        <v>6</v>
      </c>
      <c r="G12" s="34">
        <v>36</v>
      </c>
      <c r="H12" s="34">
        <v>137</v>
      </c>
      <c r="I12" s="34">
        <v>18</v>
      </c>
      <c r="J12" s="50"/>
      <c r="K12" s="34">
        <v>28</v>
      </c>
      <c r="L12" s="34">
        <v>175</v>
      </c>
      <c r="M12" s="34">
        <v>183</v>
      </c>
      <c r="N12" s="34">
        <v>204</v>
      </c>
      <c r="O12" s="34">
        <v>209</v>
      </c>
      <c r="P12" s="34">
        <v>224</v>
      </c>
      <c r="Q12" s="34">
        <v>223</v>
      </c>
      <c r="R12" s="34">
        <v>232</v>
      </c>
      <c r="T12" s="7">
        <v>51</v>
      </c>
      <c r="U12" s="7">
        <v>136</v>
      </c>
      <c r="V12" s="7">
        <v>127</v>
      </c>
      <c r="W12" s="7">
        <v>107</v>
      </c>
      <c r="X12" s="7">
        <v>103</v>
      </c>
      <c r="Y12" s="7">
        <v>107</v>
      </c>
      <c r="Z12" s="7">
        <v>120</v>
      </c>
      <c r="AA12" s="7">
        <v>127</v>
      </c>
      <c r="AC12" s="26">
        <v>0</v>
      </c>
      <c r="AD12" s="26">
        <v>0</v>
      </c>
      <c r="AE12" s="26">
        <v>0</v>
      </c>
      <c r="AF12" s="26">
        <v>0</v>
      </c>
      <c r="AG12" s="26">
        <v>1</v>
      </c>
      <c r="AH12" s="4">
        <v>21</v>
      </c>
      <c r="AI12" s="4">
        <v>138</v>
      </c>
      <c r="AJ12" s="4">
        <v>8</v>
      </c>
      <c r="AL12" s="7">
        <f>(1-'Import-Export Shares'!B$4)*'Import-Export Shares'!$L$4*B41+(1-'Import-Export Shares'!B$5)*'Import-Export Shares'!$L$5*B70+(1-'Import-Export Shares'!B$6)*'Import-Export Shares'!$L$6*B99+(1-'Import-Export Shares'!B$7)*'Import-Export Shares'!$L$7*B128+(1-'Import-Export Shares'!B$9)*'Import-Export Shares'!$L$9*B186+(1-'Import-Export Shares'!B$10)*'Import-Export Shares'!$L$10*B215+(1-'Import-Export Shares'!B$11)*'Import-Export Shares'!$L$11*B244</f>
        <v>0.65999999999999981</v>
      </c>
      <c r="AM12" s="7">
        <f>(1-'Import-Export Shares'!C$4)*'Import-Export Shares'!$L$4*C41+(1-'Import-Export Shares'!C$5)*'Import-Export Shares'!$L$5*C70+(1-'Import-Export Shares'!C$6)*'Import-Export Shares'!$L$6*C99+(1-'Import-Export Shares'!C$7)*'Import-Export Shares'!$L$7*C128+(1-'Import-Export Shares'!C$9)*'Import-Export Shares'!$L$9*C186+(1-'Import-Export Shares'!C$10)*'Import-Export Shares'!$L$10*C215+(1-'Import-Export Shares'!C$11)*'Import-Export Shares'!$L$11*C244</f>
        <v>12.379999999999999</v>
      </c>
      <c r="AN12" s="7">
        <f>(1-'Import-Export Shares'!D$4)*'Import-Export Shares'!$L$4*D41+(1-'Import-Export Shares'!D$5)*'Import-Export Shares'!$L$5*D70+(1-'Import-Export Shares'!D$6)*'Import-Export Shares'!$L$6*D99+(1-'Import-Export Shares'!D$7)*'Import-Export Shares'!$L$7*D128+(1-'Import-Export Shares'!D$9)*'Import-Export Shares'!$L$9*D186+(1-'Import-Export Shares'!D$10)*'Import-Export Shares'!$L$10*D215+(1-'Import-Export Shares'!D$11)*'Import-Export Shares'!$L$11*D244</f>
        <v>0.28499999999999998</v>
      </c>
      <c r="AO12" s="7">
        <f>(1-'Import-Export Shares'!E$4)*'Import-Export Shares'!$L$4*E41+(1-'Import-Export Shares'!E$5)*'Import-Export Shares'!$L$5*E70+(1-'Import-Export Shares'!E$6)*'Import-Export Shares'!$L$6*E99+(1-'Import-Export Shares'!E$7)*'Import-Export Shares'!$L$7*E128+(1-'Import-Export Shares'!E$9)*'Import-Export Shares'!$L$9*E186+(1-'Import-Export Shares'!E$10)*'Import-Export Shares'!$L$10*E215+(1-'Import-Export Shares'!E$11)*'Import-Export Shares'!$L$11*E244</f>
        <v>0.37999999999999995</v>
      </c>
      <c r="AP12" s="7">
        <f>(1-'Import-Export Shares'!F$4)*'Import-Export Shares'!$L$4*F41+(1-'Import-Export Shares'!F$5)*'Import-Export Shares'!$L$5*F70+(1-'Import-Export Shares'!F$6)*'Import-Export Shares'!$L$6*F99+(1-'Import-Export Shares'!F$7)*'Import-Export Shares'!$L$7*F128+(1-'Import-Export Shares'!F$9)*'Import-Export Shares'!$L$9*F186+(1-'Import-Export Shares'!F$10)*'Import-Export Shares'!$L$10*F215+(1-'Import-Export Shares'!F$11)*'Import-Export Shares'!$L$11*F244</f>
        <v>2.4999999999999994E-2</v>
      </c>
      <c r="AQ12" s="7">
        <f>(1-'Import-Export Shares'!G$4)*'Import-Export Shares'!$L$4*G41+(1-'Import-Export Shares'!G$5)*'Import-Export Shares'!$L$5*G70+(1-'Import-Export Shares'!G$6)*'Import-Export Shares'!$L$6*G99+(1-'Import-Export Shares'!G$7)*'Import-Export Shares'!$L$7*G128+(1-'Import-Export Shares'!G$9)*'Import-Export Shares'!$L$9*G186+(1-'Import-Export Shares'!G$10)*'Import-Export Shares'!$L$10*G215+(1-'Import-Export Shares'!G$11)*'Import-Export Shares'!$L$11*G244</f>
        <v>0</v>
      </c>
      <c r="AR12" s="7">
        <f>(1-'Import-Export Shares'!H$4)*'Import-Export Shares'!$L$4*H41+(1-'Import-Export Shares'!H$5)*'Import-Export Shares'!$L$5*H70+(1-'Import-Export Shares'!H$6)*'Import-Export Shares'!$L$6*H99+(1-'Import-Export Shares'!H$7)*'Import-Export Shares'!$L$7*H128+(1-'Import-Export Shares'!H$9)*'Import-Export Shares'!$L$9*H186+(1-'Import-Export Shares'!H$10)*'Import-Export Shares'!$L$10*H215+(1-'Import-Export Shares'!H$11)*'Import-Export Shares'!$L$11*H244</f>
        <v>0.54999999999999982</v>
      </c>
      <c r="AS12" s="7">
        <f>(1-'Import-Export Shares'!I$4)*'Import-Export Shares'!$L$4*I41+(1-'Import-Export Shares'!I$5)*'Import-Export Shares'!$L$5*I70+(1-'Import-Export Shares'!I$6)*'Import-Export Shares'!$L$6*I99+(1-'Import-Export Shares'!I$7)*'Import-Export Shares'!$L$7*I128+(1-'Import-Export Shares'!I$9)*'Import-Export Shares'!$L$9*I186+(1-'Import-Export Shares'!I$10)*'Import-Export Shares'!$L$10*I215+(1-'Import-Export Shares'!I$11)*'Import-Export Shares'!$L$11*I244</f>
        <v>0</v>
      </c>
    </row>
    <row r="13" spans="1:54" x14ac:dyDescent="0.3">
      <c r="A13" s="54" t="s">
        <v>12</v>
      </c>
      <c r="B13" s="34">
        <v>1</v>
      </c>
      <c r="C13" s="34">
        <v>10</v>
      </c>
      <c r="D13" s="34">
        <v>2</v>
      </c>
      <c r="E13" s="34">
        <v>1</v>
      </c>
      <c r="F13" s="34">
        <v>2</v>
      </c>
      <c r="G13" s="34">
        <v>2</v>
      </c>
      <c r="H13" s="34">
        <v>3</v>
      </c>
      <c r="I13" s="34">
        <v>0</v>
      </c>
      <c r="J13" s="50"/>
      <c r="K13" s="34">
        <v>8</v>
      </c>
      <c r="L13" s="34">
        <v>17</v>
      </c>
      <c r="M13" s="34">
        <v>19</v>
      </c>
      <c r="N13" s="34">
        <v>19</v>
      </c>
      <c r="O13" s="34">
        <v>19</v>
      </c>
      <c r="P13" s="34">
        <v>19</v>
      </c>
      <c r="Q13" s="34">
        <v>20</v>
      </c>
      <c r="R13" s="34">
        <v>20</v>
      </c>
      <c r="T13" s="7">
        <v>47</v>
      </c>
      <c r="U13" s="7">
        <v>141</v>
      </c>
      <c r="V13" s="7">
        <v>151</v>
      </c>
      <c r="W13" s="7">
        <v>154</v>
      </c>
      <c r="X13" s="7">
        <v>156</v>
      </c>
      <c r="Y13" s="7">
        <v>160</v>
      </c>
      <c r="Z13" s="7">
        <v>166</v>
      </c>
      <c r="AA13" s="7">
        <v>164</v>
      </c>
      <c r="AC13" s="26">
        <v>1</v>
      </c>
      <c r="AD13" s="26">
        <v>0</v>
      </c>
      <c r="AE13" s="26">
        <v>0</v>
      </c>
      <c r="AF13" s="26">
        <v>1</v>
      </c>
      <c r="AG13" s="26">
        <v>1</v>
      </c>
      <c r="AH13" s="4">
        <v>1</v>
      </c>
      <c r="AI13" s="4">
        <v>2</v>
      </c>
      <c r="AJ13" s="4">
        <v>1</v>
      </c>
      <c r="AL13" s="7">
        <f>(1-'Import-Export Shares'!B$4)*'Import-Export Shares'!$L$4*B42+(1-'Import-Export Shares'!B$5)*'Import-Export Shares'!$L$5*B71+(1-'Import-Export Shares'!B$6)*'Import-Export Shares'!$L$6*B100+(1-'Import-Export Shares'!B$7)*'Import-Export Shares'!$L$7*B129+(1-'Import-Export Shares'!B$9)*'Import-Export Shares'!$L$9*B187+(1-'Import-Export Shares'!B$10)*'Import-Export Shares'!$L$10*B216+(1-'Import-Export Shares'!B$11)*'Import-Export Shares'!$L$11*B245</f>
        <v>9.9999999999999978E-2</v>
      </c>
      <c r="AM13" s="7">
        <f>(1-'Import-Export Shares'!C$4)*'Import-Export Shares'!$L$4*C42+(1-'Import-Export Shares'!C$5)*'Import-Export Shares'!$L$5*C71+(1-'Import-Export Shares'!C$6)*'Import-Export Shares'!$L$6*C100+(1-'Import-Export Shares'!C$7)*'Import-Export Shares'!$L$7*C129+(1-'Import-Export Shares'!C$9)*'Import-Export Shares'!$L$9*C187+(1-'Import-Export Shares'!C$10)*'Import-Export Shares'!$L$10*C216+(1-'Import-Export Shares'!C$11)*'Import-Export Shares'!$L$11*C245</f>
        <v>0.61</v>
      </c>
      <c r="AN13" s="7">
        <f>(1-'Import-Export Shares'!D$4)*'Import-Export Shares'!$L$4*D42+(1-'Import-Export Shares'!D$5)*'Import-Export Shares'!$L$5*D71+(1-'Import-Export Shares'!D$6)*'Import-Export Shares'!$L$6*D100+(1-'Import-Export Shares'!D$7)*'Import-Export Shares'!$L$7*D129+(1-'Import-Export Shares'!D$9)*'Import-Export Shares'!$L$9*D187+(1-'Import-Export Shares'!D$10)*'Import-Export Shares'!$L$10*D216+(1-'Import-Export Shares'!D$11)*'Import-Export Shares'!$L$11*D245</f>
        <v>4.9999999999999989E-2</v>
      </c>
      <c r="AO13" s="7">
        <f>(1-'Import-Export Shares'!E$4)*'Import-Export Shares'!$L$4*E42+(1-'Import-Export Shares'!E$5)*'Import-Export Shares'!$L$5*E71+(1-'Import-Export Shares'!E$6)*'Import-Export Shares'!$L$6*E100+(1-'Import-Export Shares'!E$7)*'Import-Export Shares'!$L$7*E129+(1-'Import-Export Shares'!E$9)*'Import-Export Shares'!$L$9*E187+(1-'Import-Export Shares'!E$10)*'Import-Export Shares'!$L$10*E216+(1-'Import-Export Shares'!E$11)*'Import-Export Shares'!$L$11*E245</f>
        <v>4.9999999999999989E-2</v>
      </c>
      <c r="AP13" s="7">
        <f>(1-'Import-Export Shares'!F$4)*'Import-Export Shares'!$L$4*F42+(1-'Import-Export Shares'!F$5)*'Import-Export Shares'!$L$5*F71+(1-'Import-Export Shares'!F$6)*'Import-Export Shares'!$L$6*F100+(1-'Import-Export Shares'!F$7)*'Import-Export Shares'!$L$7*F129+(1-'Import-Export Shares'!F$9)*'Import-Export Shares'!$L$9*F187+(1-'Import-Export Shares'!F$10)*'Import-Export Shares'!$L$10*F216+(1-'Import-Export Shares'!F$11)*'Import-Export Shares'!$L$11*F245</f>
        <v>0</v>
      </c>
      <c r="AQ13" s="7">
        <f>(1-'Import-Export Shares'!G$4)*'Import-Export Shares'!$L$4*G42+(1-'Import-Export Shares'!G$5)*'Import-Export Shares'!$L$5*G71+(1-'Import-Export Shares'!G$6)*'Import-Export Shares'!$L$6*G100+(1-'Import-Export Shares'!G$7)*'Import-Export Shares'!$L$7*G129+(1-'Import-Export Shares'!G$9)*'Import-Export Shares'!$L$9*G187+(1-'Import-Export Shares'!G$10)*'Import-Export Shares'!$L$10*G216+(1-'Import-Export Shares'!G$11)*'Import-Export Shares'!$L$11*G245</f>
        <v>0</v>
      </c>
      <c r="AR13" s="7">
        <f>(1-'Import-Export Shares'!H$4)*'Import-Export Shares'!$L$4*H42+(1-'Import-Export Shares'!H$5)*'Import-Export Shares'!$L$5*H71+(1-'Import-Export Shares'!H$6)*'Import-Export Shares'!$L$6*H100+(1-'Import-Export Shares'!H$7)*'Import-Export Shares'!$L$7*H129+(1-'Import-Export Shares'!H$9)*'Import-Export Shares'!$L$9*H187+(1-'Import-Export Shares'!H$10)*'Import-Export Shares'!$L$10*H216+(1-'Import-Export Shares'!H$11)*'Import-Export Shares'!$L$11*H245</f>
        <v>0</v>
      </c>
      <c r="AS13" s="7">
        <f>(1-'Import-Export Shares'!I$4)*'Import-Export Shares'!$L$4*I42+(1-'Import-Export Shares'!I$5)*'Import-Export Shares'!$L$5*I71+(1-'Import-Export Shares'!I$6)*'Import-Export Shares'!$L$6*I100+(1-'Import-Export Shares'!I$7)*'Import-Export Shares'!$L$7*I129+(1-'Import-Export Shares'!I$9)*'Import-Export Shares'!$L$9*I187+(1-'Import-Export Shares'!I$10)*'Import-Export Shares'!$L$10*I216+(1-'Import-Export Shares'!I$11)*'Import-Export Shares'!$L$11*I245</f>
        <v>0</v>
      </c>
    </row>
    <row r="14" spans="1:54" x14ac:dyDescent="0.3">
      <c r="A14" s="54" t="s">
        <v>13</v>
      </c>
      <c r="B14" s="34">
        <v>0</v>
      </c>
      <c r="C14" s="34">
        <v>0</v>
      </c>
      <c r="D14" s="34">
        <v>0</v>
      </c>
      <c r="E14" s="34">
        <v>0</v>
      </c>
      <c r="F14" s="34">
        <v>1</v>
      </c>
      <c r="G14" s="34">
        <v>6</v>
      </c>
      <c r="H14" s="34">
        <v>8</v>
      </c>
      <c r="I14" s="34">
        <v>1</v>
      </c>
      <c r="J14" s="50"/>
      <c r="K14" s="34">
        <v>0</v>
      </c>
      <c r="L14" s="34">
        <v>0</v>
      </c>
      <c r="M14" s="34">
        <v>0</v>
      </c>
      <c r="N14" s="34">
        <v>0</v>
      </c>
      <c r="O14" s="34">
        <v>1</v>
      </c>
      <c r="P14" s="34">
        <v>7</v>
      </c>
      <c r="Q14" s="34">
        <v>15</v>
      </c>
      <c r="R14" s="34">
        <v>16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4">
        <v>0</v>
      </c>
      <c r="AI14" s="4">
        <v>0</v>
      </c>
      <c r="AJ14" s="4">
        <v>0</v>
      </c>
      <c r="AL14" s="7">
        <f>(1-'Import-Export Shares'!B$4)*'Import-Export Shares'!$L$4*B43+(1-'Import-Export Shares'!B$5)*'Import-Export Shares'!$L$5*B72+(1-'Import-Export Shares'!B$6)*'Import-Export Shares'!$L$6*B101+(1-'Import-Export Shares'!B$7)*'Import-Export Shares'!$L$7*B130+(1-'Import-Export Shares'!B$9)*'Import-Export Shares'!$L$9*B188+(1-'Import-Export Shares'!B$10)*'Import-Export Shares'!$L$10*B217+(1-'Import-Export Shares'!B$11)*'Import-Export Shares'!$L$11*B246</f>
        <v>0</v>
      </c>
      <c r="AM14" s="7">
        <f>(1-'Import-Export Shares'!C$4)*'Import-Export Shares'!$L$4*C43+(1-'Import-Export Shares'!C$5)*'Import-Export Shares'!$L$5*C72+(1-'Import-Export Shares'!C$6)*'Import-Export Shares'!$L$6*C101+(1-'Import-Export Shares'!C$7)*'Import-Export Shares'!$L$7*C130+(1-'Import-Export Shares'!C$9)*'Import-Export Shares'!$L$9*C188+(1-'Import-Export Shares'!C$10)*'Import-Export Shares'!$L$10*C217+(1-'Import-Export Shares'!C$11)*'Import-Export Shares'!$L$11*C246</f>
        <v>9.9999999999999978E-2</v>
      </c>
      <c r="AN14" s="7">
        <f>(1-'Import-Export Shares'!D$4)*'Import-Export Shares'!$L$4*D43+(1-'Import-Export Shares'!D$5)*'Import-Export Shares'!$L$5*D72+(1-'Import-Export Shares'!D$6)*'Import-Export Shares'!$L$6*D101+(1-'Import-Export Shares'!D$7)*'Import-Export Shares'!$L$7*D130+(1-'Import-Export Shares'!D$9)*'Import-Export Shares'!$L$9*D188+(1-'Import-Export Shares'!D$10)*'Import-Export Shares'!$L$10*D217+(1-'Import-Export Shares'!D$11)*'Import-Export Shares'!$L$11*D246</f>
        <v>0</v>
      </c>
      <c r="AO14" s="7">
        <f>(1-'Import-Export Shares'!E$4)*'Import-Export Shares'!$L$4*E43+(1-'Import-Export Shares'!E$5)*'Import-Export Shares'!$L$5*E72+(1-'Import-Export Shares'!E$6)*'Import-Export Shares'!$L$6*E101+(1-'Import-Export Shares'!E$7)*'Import-Export Shares'!$L$7*E130+(1-'Import-Export Shares'!E$9)*'Import-Export Shares'!$L$9*E188+(1-'Import-Export Shares'!E$10)*'Import-Export Shares'!$L$10*E217+(1-'Import-Export Shares'!E$11)*'Import-Export Shares'!$L$11*E246</f>
        <v>0</v>
      </c>
      <c r="AP14" s="7">
        <f>(1-'Import-Export Shares'!F$4)*'Import-Export Shares'!$L$4*F43+(1-'Import-Export Shares'!F$5)*'Import-Export Shares'!$L$5*F72+(1-'Import-Export Shares'!F$6)*'Import-Export Shares'!$L$6*F101+(1-'Import-Export Shares'!F$7)*'Import-Export Shares'!$L$7*F130+(1-'Import-Export Shares'!F$9)*'Import-Export Shares'!$L$9*F188+(1-'Import-Export Shares'!F$10)*'Import-Export Shares'!$L$10*F217+(1-'Import-Export Shares'!F$11)*'Import-Export Shares'!$L$11*F246</f>
        <v>0.9</v>
      </c>
      <c r="AQ14" s="7">
        <f>(1-'Import-Export Shares'!G$4)*'Import-Export Shares'!$L$4*G43+(1-'Import-Export Shares'!G$5)*'Import-Export Shares'!$L$5*G72+(1-'Import-Export Shares'!G$6)*'Import-Export Shares'!$L$6*G101+(1-'Import-Export Shares'!G$7)*'Import-Export Shares'!$L$7*G130+(1-'Import-Export Shares'!G$9)*'Import-Export Shares'!$L$9*G188+(1-'Import-Export Shares'!G$10)*'Import-Export Shares'!$L$10*G217+(1-'Import-Export Shares'!G$11)*'Import-Export Shares'!$L$11*G246</f>
        <v>0.9</v>
      </c>
      <c r="AR14" s="7">
        <f>(1-'Import-Export Shares'!H$4)*'Import-Export Shares'!$L$4*H43+(1-'Import-Export Shares'!H$5)*'Import-Export Shares'!$L$5*H72+(1-'Import-Export Shares'!H$6)*'Import-Export Shares'!$L$6*H101+(1-'Import-Export Shares'!H$7)*'Import-Export Shares'!$L$7*H130+(1-'Import-Export Shares'!H$9)*'Import-Export Shares'!$L$9*H188+(1-'Import-Export Shares'!H$10)*'Import-Export Shares'!$L$10*H217+(1-'Import-Export Shares'!H$11)*'Import-Export Shares'!$L$11*H246</f>
        <v>0.99999999999999978</v>
      </c>
      <c r="AS14" s="7">
        <f>(1-'Import-Export Shares'!I$4)*'Import-Export Shares'!$L$4*I43+(1-'Import-Export Shares'!I$5)*'Import-Export Shares'!$L$5*I72+(1-'Import-Export Shares'!I$6)*'Import-Export Shares'!$L$6*I101+(1-'Import-Export Shares'!I$7)*'Import-Export Shares'!$L$7*I130+(1-'Import-Export Shares'!I$9)*'Import-Export Shares'!$L$9*I188+(1-'Import-Export Shares'!I$10)*'Import-Export Shares'!$L$10*I217+(1-'Import-Export Shares'!I$11)*'Import-Export Shares'!$L$11*I246</f>
        <v>0.17499999999999996</v>
      </c>
    </row>
    <row r="15" spans="1:54" x14ac:dyDescent="0.3">
      <c r="A15" s="54" t="s">
        <v>14</v>
      </c>
      <c r="B15" s="34">
        <v>50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50"/>
      <c r="K15" s="34">
        <v>234</v>
      </c>
      <c r="L15" s="34">
        <v>166</v>
      </c>
      <c r="M15" s="34">
        <v>111</v>
      </c>
      <c r="N15" s="34">
        <v>72</v>
      </c>
      <c r="O15" s="34">
        <v>51</v>
      </c>
      <c r="P15" s="34">
        <v>36</v>
      </c>
      <c r="Q15" s="34">
        <v>24</v>
      </c>
      <c r="R15" s="34">
        <v>20</v>
      </c>
      <c r="T15" s="7">
        <v>1152</v>
      </c>
      <c r="U15" s="7">
        <v>774</v>
      </c>
      <c r="V15" s="7">
        <v>328</v>
      </c>
      <c r="W15" s="7">
        <v>168</v>
      </c>
      <c r="X15" s="7">
        <v>83</v>
      </c>
      <c r="Y15" s="7">
        <v>26</v>
      </c>
      <c r="Z15" s="7">
        <v>7</v>
      </c>
      <c r="AA15" s="7">
        <v>0</v>
      </c>
      <c r="AC15" s="26">
        <v>37</v>
      </c>
      <c r="AD15" s="26">
        <v>67</v>
      </c>
      <c r="AE15" s="26">
        <v>55</v>
      </c>
      <c r="AF15" s="26">
        <v>39</v>
      </c>
      <c r="AG15" s="26">
        <v>21</v>
      </c>
      <c r="AH15" s="4">
        <v>15</v>
      </c>
      <c r="AI15" s="4">
        <v>12</v>
      </c>
      <c r="AJ15" s="4">
        <v>4</v>
      </c>
      <c r="AL15" s="7">
        <f>(1-'Import-Export Shares'!B$4)*'Import-Export Shares'!$L$4*B44+(1-'Import-Export Shares'!B$5)*'Import-Export Shares'!$L$5*B73+(1-'Import-Export Shares'!B$6)*'Import-Export Shares'!$L$6*B102+(1-'Import-Export Shares'!B$7)*'Import-Export Shares'!$L$7*B131+(1-'Import-Export Shares'!B$9)*'Import-Export Shares'!$L$9*B189+(1-'Import-Export Shares'!B$10)*'Import-Export Shares'!$L$10*B218+(1-'Import-Export Shares'!B$11)*'Import-Export Shares'!$L$11*B247</f>
        <v>14.194999999999999</v>
      </c>
      <c r="AM15" s="7">
        <f>(1-'Import-Export Shares'!C$4)*'Import-Export Shares'!$L$4*C44+(1-'Import-Export Shares'!C$5)*'Import-Export Shares'!$L$5*C73+(1-'Import-Export Shares'!C$6)*'Import-Export Shares'!$L$6*C102+(1-'Import-Export Shares'!C$7)*'Import-Export Shares'!$L$7*C131+(1-'Import-Export Shares'!C$9)*'Import-Export Shares'!$L$9*C189+(1-'Import-Export Shares'!C$10)*'Import-Export Shares'!$L$10*C218+(1-'Import-Export Shares'!C$11)*'Import-Export Shares'!$L$11*C247</f>
        <v>0</v>
      </c>
      <c r="AN15" s="7">
        <f>(1-'Import-Export Shares'!D$4)*'Import-Export Shares'!$L$4*D44+(1-'Import-Export Shares'!D$5)*'Import-Export Shares'!$L$5*D73+(1-'Import-Export Shares'!D$6)*'Import-Export Shares'!$L$6*D102+(1-'Import-Export Shares'!D$7)*'Import-Export Shares'!$L$7*D131+(1-'Import-Export Shares'!D$9)*'Import-Export Shares'!$L$9*D189+(1-'Import-Export Shares'!D$10)*'Import-Export Shares'!$L$10*D218+(1-'Import-Export Shares'!D$11)*'Import-Export Shares'!$L$11*D247</f>
        <v>0</v>
      </c>
      <c r="AO15" s="7">
        <f>(1-'Import-Export Shares'!E$4)*'Import-Export Shares'!$L$4*E44+(1-'Import-Export Shares'!E$5)*'Import-Export Shares'!$L$5*E73+(1-'Import-Export Shares'!E$6)*'Import-Export Shares'!$L$6*E102+(1-'Import-Export Shares'!E$7)*'Import-Export Shares'!$L$7*E131+(1-'Import-Export Shares'!E$9)*'Import-Export Shares'!$L$9*E189+(1-'Import-Export Shares'!E$10)*'Import-Export Shares'!$L$10*E218+(1-'Import-Export Shares'!E$11)*'Import-Export Shares'!$L$11*E247</f>
        <v>0</v>
      </c>
      <c r="AP15" s="7">
        <f>(1-'Import-Export Shares'!F$4)*'Import-Export Shares'!$L$4*F44+(1-'Import-Export Shares'!F$5)*'Import-Export Shares'!$L$5*F73+(1-'Import-Export Shares'!F$6)*'Import-Export Shares'!$L$6*F102+(1-'Import-Export Shares'!F$7)*'Import-Export Shares'!$L$7*F131+(1-'Import-Export Shares'!F$9)*'Import-Export Shares'!$L$9*F189+(1-'Import-Export Shares'!F$10)*'Import-Export Shares'!$L$10*F218+(1-'Import-Export Shares'!F$11)*'Import-Export Shares'!$L$11*F247</f>
        <v>0</v>
      </c>
      <c r="AQ15" s="7">
        <f>(1-'Import-Export Shares'!G$4)*'Import-Export Shares'!$L$4*G44+(1-'Import-Export Shares'!G$5)*'Import-Export Shares'!$L$5*G73+(1-'Import-Export Shares'!G$6)*'Import-Export Shares'!$L$6*G102+(1-'Import-Export Shares'!G$7)*'Import-Export Shares'!$L$7*G131+(1-'Import-Export Shares'!G$9)*'Import-Export Shares'!$L$9*G189+(1-'Import-Export Shares'!G$10)*'Import-Export Shares'!$L$10*G218+(1-'Import-Export Shares'!G$11)*'Import-Export Shares'!$L$11*G247</f>
        <v>0</v>
      </c>
      <c r="AR15" s="7">
        <f>(1-'Import-Export Shares'!H$4)*'Import-Export Shares'!$L$4*H44+(1-'Import-Export Shares'!H$5)*'Import-Export Shares'!$L$5*H73+(1-'Import-Export Shares'!H$6)*'Import-Export Shares'!$L$6*H102+(1-'Import-Export Shares'!H$7)*'Import-Export Shares'!$L$7*H131+(1-'Import-Export Shares'!H$9)*'Import-Export Shares'!$L$9*H189+(1-'Import-Export Shares'!H$10)*'Import-Export Shares'!$L$10*H218+(1-'Import-Export Shares'!H$11)*'Import-Export Shares'!$L$11*H247</f>
        <v>0</v>
      </c>
      <c r="AS15" s="7">
        <f>(1-'Import-Export Shares'!I$4)*'Import-Export Shares'!$L$4*I44+(1-'Import-Export Shares'!I$5)*'Import-Export Shares'!$L$5*I73+(1-'Import-Export Shares'!I$6)*'Import-Export Shares'!$L$6*I102+(1-'Import-Export Shares'!I$7)*'Import-Export Shares'!$L$7*I131+(1-'Import-Export Shares'!I$9)*'Import-Export Shares'!$L$9*I189+(1-'Import-Export Shares'!I$10)*'Import-Export Shares'!$L$10*I218+(1-'Import-Export Shares'!I$11)*'Import-Export Shares'!$L$11*I247</f>
        <v>0</v>
      </c>
    </row>
    <row r="16" spans="1:54" x14ac:dyDescent="0.3">
      <c r="A16" s="54" t="s">
        <v>15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50"/>
      <c r="K16" s="34">
        <v>138</v>
      </c>
      <c r="L16" s="34">
        <v>133</v>
      </c>
      <c r="M16" s="34">
        <v>105</v>
      </c>
      <c r="N16" s="34">
        <v>58</v>
      </c>
      <c r="O16" s="34">
        <v>22</v>
      </c>
      <c r="P16" s="34">
        <v>13</v>
      </c>
      <c r="Q16" s="34">
        <v>8</v>
      </c>
      <c r="R16" s="34">
        <v>2</v>
      </c>
      <c r="T16" s="7">
        <v>982</v>
      </c>
      <c r="U16" s="7">
        <v>989</v>
      </c>
      <c r="V16" s="7">
        <v>779</v>
      </c>
      <c r="W16" s="7">
        <v>432</v>
      </c>
      <c r="X16" s="7">
        <v>162</v>
      </c>
      <c r="Y16" s="7">
        <v>97</v>
      </c>
      <c r="Z16" s="7">
        <v>56</v>
      </c>
      <c r="AA16" s="7">
        <v>12</v>
      </c>
      <c r="AC16" s="26">
        <v>0</v>
      </c>
      <c r="AD16" s="26">
        <v>5</v>
      </c>
      <c r="AE16" s="26">
        <v>28</v>
      </c>
      <c r="AF16" s="26">
        <v>47</v>
      </c>
      <c r="AG16" s="26">
        <v>36</v>
      </c>
      <c r="AH16" s="4">
        <v>9</v>
      </c>
      <c r="AI16" s="4">
        <v>5</v>
      </c>
      <c r="AJ16" s="4">
        <v>6</v>
      </c>
      <c r="AL16" s="7">
        <f>(1-'Import-Export Shares'!B$4)*'Import-Export Shares'!$L$4*B45+(1-'Import-Export Shares'!B$5)*'Import-Export Shares'!$L$5*B74+(1-'Import-Export Shares'!B$6)*'Import-Export Shares'!$L$6*B103+(1-'Import-Export Shares'!B$7)*'Import-Export Shares'!$L$7*B132+(1-'Import-Export Shares'!B$9)*'Import-Export Shares'!$L$9*B190+(1-'Import-Export Shares'!B$10)*'Import-Export Shares'!$L$10*B219+(1-'Import-Export Shares'!B$11)*'Import-Export Shares'!$L$11*B248</f>
        <v>0.77499999999999991</v>
      </c>
      <c r="AM16" s="7">
        <f>(1-'Import-Export Shares'!C$4)*'Import-Export Shares'!$L$4*C45+(1-'Import-Export Shares'!C$5)*'Import-Export Shares'!$L$5*C74+(1-'Import-Export Shares'!C$6)*'Import-Export Shares'!$L$6*C103+(1-'Import-Export Shares'!C$7)*'Import-Export Shares'!$L$7*C132+(1-'Import-Export Shares'!C$9)*'Import-Export Shares'!$L$9*C190+(1-'Import-Export Shares'!C$10)*'Import-Export Shares'!$L$10*C219+(1-'Import-Export Shares'!C$11)*'Import-Export Shares'!$L$11*C248</f>
        <v>0</v>
      </c>
      <c r="AN16" s="7">
        <f>(1-'Import-Export Shares'!D$4)*'Import-Export Shares'!$L$4*D45+(1-'Import-Export Shares'!D$5)*'Import-Export Shares'!$L$5*D74+(1-'Import-Export Shares'!D$6)*'Import-Export Shares'!$L$6*D103+(1-'Import-Export Shares'!D$7)*'Import-Export Shares'!$L$7*D132+(1-'Import-Export Shares'!D$9)*'Import-Export Shares'!$L$9*D190+(1-'Import-Export Shares'!D$10)*'Import-Export Shares'!$L$10*D219+(1-'Import-Export Shares'!D$11)*'Import-Export Shares'!$L$11*D248</f>
        <v>0</v>
      </c>
      <c r="AO16" s="7">
        <f>(1-'Import-Export Shares'!E$4)*'Import-Export Shares'!$L$4*E45+(1-'Import-Export Shares'!E$5)*'Import-Export Shares'!$L$5*E74+(1-'Import-Export Shares'!E$6)*'Import-Export Shares'!$L$6*E103+(1-'Import-Export Shares'!E$7)*'Import-Export Shares'!$L$7*E132+(1-'Import-Export Shares'!E$9)*'Import-Export Shares'!$L$9*E190+(1-'Import-Export Shares'!E$10)*'Import-Export Shares'!$L$10*E219+(1-'Import-Export Shares'!E$11)*'Import-Export Shares'!$L$11*E248</f>
        <v>0</v>
      </c>
      <c r="AP16" s="7">
        <f>(1-'Import-Export Shares'!F$4)*'Import-Export Shares'!$L$4*F45+(1-'Import-Export Shares'!F$5)*'Import-Export Shares'!$L$5*F74+(1-'Import-Export Shares'!F$6)*'Import-Export Shares'!$L$6*F103+(1-'Import-Export Shares'!F$7)*'Import-Export Shares'!$L$7*F132+(1-'Import-Export Shares'!F$9)*'Import-Export Shares'!$L$9*F190+(1-'Import-Export Shares'!F$10)*'Import-Export Shares'!$L$10*F219+(1-'Import-Export Shares'!F$11)*'Import-Export Shares'!$L$11*F248</f>
        <v>0</v>
      </c>
      <c r="AQ16" s="7">
        <f>(1-'Import-Export Shares'!G$4)*'Import-Export Shares'!$L$4*G45+(1-'Import-Export Shares'!G$5)*'Import-Export Shares'!$L$5*G74+(1-'Import-Export Shares'!G$6)*'Import-Export Shares'!$L$6*G103+(1-'Import-Export Shares'!G$7)*'Import-Export Shares'!$L$7*G132+(1-'Import-Export Shares'!G$9)*'Import-Export Shares'!$L$9*G190+(1-'Import-Export Shares'!G$10)*'Import-Export Shares'!$L$10*G219+(1-'Import-Export Shares'!G$11)*'Import-Export Shares'!$L$11*G248</f>
        <v>0</v>
      </c>
      <c r="AR16" s="7">
        <f>(1-'Import-Export Shares'!H$4)*'Import-Export Shares'!$L$4*H45+(1-'Import-Export Shares'!H$5)*'Import-Export Shares'!$L$5*H74+(1-'Import-Export Shares'!H$6)*'Import-Export Shares'!$L$6*H103+(1-'Import-Export Shares'!H$7)*'Import-Export Shares'!$L$7*H132+(1-'Import-Export Shares'!H$9)*'Import-Export Shares'!$L$9*H190+(1-'Import-Export Shares'!H$10)*'Import-Export Shares'!$L$10*H219+(1-'Import-Export Shares'!H$11)*'Import-Export Shares'!$L$11*H248</f>
        <v>0</v>
      </c>
      <c r="AS16" s="7">
        <f>(1-'Import-Export Shares'!I$4)*'Import-Export Shares'!$L$4*I45+(1-'Import-Export Shares'!I$5)*'Import-Export Shares'!$L$5*I74+(1-'Import-Export Shares'!I$6)*'Import-Export Shares'!$L$6*I103+(1-'Import-Export Shares'!I$7)*'Import-Export Shares'!$L$7*I132+(1-'Import-Export Shares'!I$9)*'Import-Export Shares'!$L$9*I190+(1-'Import-Export Shares'!I$10)*'Import-Export Shares'!$L$10*I219+(1-'Import-Export Shares'!I$11)*'Import-Export Shares'!$L$11*I248</f>
        <v>0</v>
      </c>
    </row>
    <row r="17" spans="1:45" x14ac:dyDescent="0.3">
      <c r="A17" s="54" t="s">
        <v>17</v>
      </c>
      <c r="B17" s="34">
        <v>21</v>
      </c>
      <c r="C17" s="34">
        <v>4</v>
      </c>
      <c r="D17" s="34">
        <v>39</v>
      </c>
      <c r="E17" s="34">
        <v>19</v>
      </c>
      <c r="F17" s="34">
        <v>1</v>
      </c>
      <c r="G17" s="34">
        <v>3</v>
      </c>
      <c r="H17" s="34">
        <v>4</v>
      </c>
      <c r="I17" s="34">
        <v>35</v>
      </c>
      <c r="J17" s="50"/>
      <c r="K17" s="34">
        <v>96</v>
      </c>
      <c r="L17" s="34">
        <v>94</v>
      </c>
      <c r="M17" s="34">
        <v>130</v>
      </c>
      <c r="N17" s="34">
        <v>145</v>
      </c>
      <c r="O17" s="34">
        <v>141</v>
      </c>
      <c r="P17" s="34">
        <v>133</v>
      </c>
      <c r="Q17" s="34">
        <v>118</v>
      </c>
      <c r="R17" s="34">
        <v>130</v>
      </c>
      <c r="T17" s="7">
        <v>432</v>
      </c>
      <c r="U17" s="7">
        <v>479</v>
      </c>
      <c r="V17" s="7">
        <v>286</v>
      </c>
      <c r="W17" s="7">
        <v>292</v>
      </c>
      <c r="X17" s="7">
        <v>307</v>
      </c>
      <c r="Y17" s="7">
        <v>292</v>
      </c>
      <c r="Z17" s="7">
        <v>287</v>
      </c>
      <c r="AA17" s="7">
        <v>279</v>
      </c>
      <c r="AC17" s="26">
        <v>8</v>
      </c>
      <c r="AD17" s="26">
        <v>6</v>
      </c>
      <c r="AE17" s="26">
        <v>3</v>
      </c>
      <c r="AF17" s="26">
        <v>4</v>
      </c>
      <c r="AG17" s="26">
        <v>5</v>
      </c>
      <c r="AH17" s="4">
        <v>10</v>
      </c>
      <c r="AI17" s="4">
        <v>19</v>
      </c>
      <c r="AJ17" s="4">
        <v>22</v>
      </c>
      <c r="AL17" s="7">
        <f>(1-'Import-Export Shares'!B$4)*'Import-Export Shares'!$L$4*B46+(1-'Import-Export Shares'!B$5)*'Import-Export Shares'!$L$5*B75+(1-'Import-Export Shares'!B$6)*'Import-Export Shares'!$L$6*B104+(1-'Import-Export Shares'!B$7)*'Import-Export Shares'!$L$7*B133+(1-'Import-Export Shares'!B$9)*'Import-Export Shares'!$L$9*B191+(1-'Import-Export Shares'!B$10)*'Import-Export Shares'!$L$10*B220+(1-'Import-Export Shares'!B$11)*'Import-Export Shares'!$L$11*B249</f>
        <v>17.019999999999996</v>
      </c>
      <c r="AM17" s="7">
        <f>(1-'Import-Export Shares'!C$4)*'Import-Export Shares'!$L$4*C46+(1-'Import-Export Shares'!C$5)*'Import-Export Shares'!$L$5*C75+(1-'Import-Export Shares'!C$6)*'Import-Export Shares'!$L$6*C104+(1-'Import-Export Shares'!C$7)*'Import-Export Shares'!$L$7*C133+(1-'Import-Export Shares'!C$9)*'Import-Export Shares'!$L$9*C191+(1-'Import-Export Shares'!C$10)*'Import-Export Shares'!$L$10*C220+(1-'Import-Export Shares'!C$11)*'Import-Export Shares'!$L$11*C249</f>
        <v>5.8049999999999988</v>
      </c>
      <c r="AN17" s="7">
        <f>(1-'Import-Export Shares'!D$4)*'Import-Export Shares'!$L$4*D46+(1-'Import-Export Shares'!D$5)*'Import-Export Shares'!$L$5*D75+(1-'Import-Export Shares'!D$6)*'Import-Export Shares'!$L$6*D104+(1-'Import-Export Shares'!D$7)*'Import-Export Shares'!$L$7*D133+(1-'Import-Export Shares'!D$9)*'Import-Export Shares'!$L$9*D191+(1-'Import-Export Shares'!D$10)*'Import-Export Shares'!$L$10*D220+(1-'Import-Export Shares'!D$11)*'Import-Export Shares'!$L$11*D249</f>
        <v>67.709999999999994</v>
      </c>
      <c r="AO17" s="7">
        <f>(1-'Import-Export Shares'!E$4)*'Import-Export Shares'!$L$4*E46+(1-'Import-Export Shares'!E$5)*'Import-Export Shares'!$L$5*E75+(1-'Import-Export Shares'!E$6)*'Import-Export Shares'!$L$6*E104+(1-'Import-Export Shares'!E$7)*'Import-Export Shares'!$L$7*E133+(1-'Import-Export Shares'!E$9)*'Import-Export Shares'!$L$9*E191+(1-'Import-Export Shares'!E$10)*'Import-Export Shares'!$L$10*E220+(1-'Import-Export Shares'!E$11)*'Import-Export Shares'!$L$11*E249</f>
        <v>0.5</v>
      </c>
      <c r="AP17" s="7">
        <f>(1-'Import-Export Shares'!F$4)*'Import-Export Shares'!$L$4*F46+(1-'Import-Export Shares'!F$5)*'Import-Export Shares'!$L$5*F75+(1-'Import-Export Shares'!F$6)*'Import-Export Shares'!$L$6*F104+(1-'Import-Export Shares'!F$7)*'Import-Export Shares'!$L$7*F133+(1-'Import-Export Shares'!F$9)*'Import-Export Shares'!$L$9*F191+(1-'Import-Export Shares'!F$10)*'Import-Export Shares'!$L$10*F220+(1-'Import-Export Shares'!F$11)*'Import-Export Shares'!$L$11*F249</f>
        <v>0</v>
      </c>
      <c r="AQ17" s="7">
        <f>(1-'Import-Export Shares'!G$4)*'Import-Export Shares'!$L$4*G46+(1-'Import-Export Shares'!G$5)*'Import-Export Shares'!$L$5*G75+(1-'Import-Export Shares'!G$6)*'Import-Export Shares'!$L$6*G104+(1-'Import-Export Shares'!G$7)*'Import-Export Shares'!$L$7*G133+(1-'Import-Export Shares'!G$9)*'Import-Export Shares'!$L$9*G191+(1-'Import-Export Shares'!G$10)*'Import-Export Shares'!$L$10*G220+(1-'Import-Export Shares'!G$11)*'Import-Export Shares'!$L$11*G249</f>
        <v>0.15000000000000002</v>
      </c>
      <c r="AR17" s="7">
        <f>(1-'Import-Export Shares'!H$4)*'Import-Export Shares'!$L$4*H46+(1-'Import-Export Shares'!H$5)*'Import-Export Shares'!$L$5*H75+(1-'Import-Export Shares'!H$6)*'Import-Export Shares'!$L$6*H104+(1-'Import-Export Shares'!H$7)*'Import-Export Shares'!$L$7*H133+(1-'Import-Export Shares'!H$9)*'Import-Export Shares'!$L$9*H191+(1-'Import-Export Shares'!H$10)*'Import-Export Shares'!$L$10*H220+(1-'Import-Export Shares'!H$11)*'Import-Export Shares'!$L$11*H249</f>
        <v>0.29999999999999993</v>
      </c>
      <c r="AS17" s="7">
        <f>(1-'Import-Export Shares'!I$4)*'Import-Export Shares'!$L$4*I46+(1-'Import-Export Shares'!I$5)*'Import-Export Shares'!$L$5*I75+(1-'Import-Export Shares'!I$6)*'Import-Export Shares'!$L$6*I104+(1-'Import-Export Shares'!I$7)*'Import-Export Shares'!$L$7*I133+(1-'Import-Export Shares'!I$9)*'Import-Export Shares'!$L$9*I191+(1-'Import-Export Shares'!I$10)*'Import-Export Shares'!$L$10*I220+(1-'Import-Export Shares'!I$11)*'Import-Export Shares'!$L$11*I249</f>
        <v>0.27499999999999991</v>
      </c>
    </row>
    <row r="18" spans="1:45" x14ac:dyDescent="0.3">
      <c r="A18" s="54" t="s">
        <v>18</v>
      </c>
      <c r="B18" s="34">
        <v>32</v>
      </c>
      <c r="C18" s="34">
        <v>2</v>
      </c>
      <c r="D18" s="34">
        <v>0</v>
      </c>
      <c r="E18" s="34">
        <v>7</v>
      </c>
      <c r="F18" s="34">
        <v>5</v>
      </c>
      <c r="G18" s="34">
        <v>2</v>
      </c>
      <c r="H18" s="34">
        <v>11</v>
      </c>
      <c r="I18" s="34">
        <v>31</v>
      </c>
      <c r="J18" s="50"/>
      <c r="K18" s="34">
        <v>177</v>
      </c>
      <c r="L18" s="34">
        <v>172</v>
      </c>
      <c r="M18" s="34">
        <v>168</v>
      </c>
      <c r="N18" s="34">
        <v>173</v>
      </c>
      <c r="O18" s="34">
        <v>166</v>
      </c>
      <c r="P18" s="34">
        <v>137</v>
      </c>
      <c r="Q18" s="34">
        <v>111</v>
      </c>
      <c r="R18" s="34">
        <v>95</v>
      </c>
      <c r="T18" s="7">
        <v>200</v>
      </c>
      <c r="U18" s="7">
        <v>6</v>
      </c>
      <c r="V18" s="7">
        <v>9</v>
      </c>
      <c r="W18" s="7">
        <v>24</v>
      </c>
      <c r="X18" s="7">
        <v>28</v>
      </c>
      <c r="Y18" s="7">
        <v>35</v>
      </c>
      <c r="Z18" s="7">
        <v>37</v>
      </c>
      <c r="AA18" s="7">
        <v>40</v>
      </c>
      <c r="AC18" s="26">
        <v>7</v>
      </c>
      <c r="AD18" s="26">
        <v>7</v>
      </c>
      <c r="AE18" s="26">
        <v>4</v>
      </c>
      <c r="AF18" s="26">
        <v>3</v>
      </c>
      <c r="AG18" s="26">
        <v>12</v>
      </c>
      <c r="AH18" s="4">
        <v>31</v>
      </c>
      <c r="AI18" s="4">
        <v>37</v>
      </c>
      <c r="AJ18" s="4">
        <v>47</v>
      </c>
      <c r="AL18" s="7">
        <f>(1-'Import-Export Shares'!B$4)*'Import-Export Shares'!$L$4*B47+(1-'Import-Export Shares'!B$5)*'Import-Export Shares'!$L$5*B76+(1-'Import-Export Shares'!B$6)*'Import-Export Shares'!$L$6*B105+(1-'Import-Export Shares'!B$7)*'Import-Export Shares'!$L$7*B134+(1-'Import-Export Shares'!B$9)*'Import-Export Shares'!$L$9*B192+(1-'Import-Export Shares'!B$10)*'Import-Export Shares'!$L$10*B221+(1-'Import-Export Shares'!B$11)*'Import-Export Shares'!$L$11*B250</f>
        <v>20.519999999999996</v>
      </c>
      <c r="AM18" s="7">
        <f>(1-'Import-Export Shares'!C$4)*'Import-Export Shares'!$L$4*C47+(1-'Import-Export Shares'!C$5)*'Import-Export Shares'!$L$5*C76+(1-'Import-Export Shares'!C$6)*'Import-Export Shares'!$L$6*C105+(1-'Import-Export Shares'!C$7)*'Import-Export Shares'!$L$7*C134+(1-'Import-Export Shares'!C$9)*'Import-Export Shares'!$L$9*C192+(1-'Import-Export Shares'!C$10)*'Import-Export Shares'!$L$10*C221+(1-'Import-Export Shares'!C$11)*'Import-Export Shares'!$L$11*C250</f>
        <v>15.89</v>
      </c>
      <c r="AN18" s="7">
        <f>(1-'Import-Export Shares'!D$4)*'Import-Export Shares'!$L$4*D47+(1-'Import-Export Shares'!D$5)*'Import-Export Shares'!$L$5*D76+(1-'Import-Export Shares'!D$6)*'Import-Export Shares'!$L$6*D105+(1-'Import-Export Shares'!D$7)*'Import-Export Shares'!$L$7*D134+(1-'Import-Export Shares'!D$9)*'Import-Export Shares'!$L$9*D192+(1-'Import-Export Shares'!D$10)*'Import-Export Shares'!$L$10*D221+(1-'Import-Export Shares'!D$11)*'Import-Export Shares'!$L$11*D250</f>
        <v>3.1899999999999995</v>
      </c>
      <c r="AO18" s="7">
        <f>(1-'Import-Export Shares'!E$4)*'Import-Export Shares'!$L$4*E47+(1-'Import-Export Shares'!E$5)*'Import-Export Shares'!$L$5*E76+(1-'Import-Export Shares'!E$6)*'Import-Export Shares'!$L$6*E105+(1-'Import-Export Shares'!E$7)*'Import-Export Shares'!$L$7*E134+(1-'Import-Export Shares'!E$9)*'Import-Export Shares'!$L$9*E192+(1-'Import-Export Shares'!E$10)*'Import-Export Shares'!$L$10*E221+(1-'Import-Export Shares'!E$11)*'Import-Export Shares'!$L$11*E250</f>
        <v>0</v>
      </c>
      <c r="AP18" s="7">
        <f>(1-'Import-Export Shares'!F$4)*'Import-Export Shares'!$L$4*F47+(1-'Import-Export Shares'!F$5)*'Import-Export Shares'!$L$5*F76+(1-'Import-Export Shares'!F$6)*'Import-Export Shares'!$L$6*F105+(1-'Import-Export Shares'!F$7)*'Import-Export Shares'!$L$7*F134+(1-'Import-Export Shares'!F$9)*'Import-Export Shares'!$L$9*F192+(1-'Import-Export Shares'!F$10)*'Import-Export Shares'!$L$10*F221+(1-'Import-Export Shares'!F$11)*'Import-Export Shares'!$L$11*F250</f>
        <v>0</v>
      </c>
      <c r="AQ18" s="7">
        <f>(1-'Import-Export Shares'!G$4)*'Import-Export Shares'!$L$4*G47+(1-'Import-Export Shares'!G$5)*'Import-Export Shares'!$L$5*G76+(1-'Import-Export Shares'!G$6)*'Import-Export Shares'!$L$6*G105+(1-'Import-Export Shares'!G$7)*'Import-Export Shares'!$L$7*G134+(1-'Import-Export Shares'!G$9)*'Import-Export Shares'!$L$9*G192+(1-'Import-Export Shares'!G$10)*'Import-Export Shares'!$L$10*G221+(1-'Import-Export Shares'!G$11)*'Import-Export Shares'!$L$11*G250</f>
        <v>0</v>
      </c>
      <c r="AR18" s="7">
        <f>(1-'Import-Export Shares'!H$4)*'Import-Export Shares'!$L$4*H47+(1-'Import-Export Shares'!H$5)*'Import-Export Shares'!$L$5*H76+(1-'Import-Export Shares'!H$6)*'Import-Export Shares'!$L$6*H105+(1-'Import-Export Shares'!H$7)*'Import-Export Shares'!$L$7*H134+(1-'Import-Export Shares'!H$9)*'Import-Export Shares'!$L$9*H192+(1-'Import-Export Shares'!H$10)*'Import-Export Shares'!$L$10*H221+(1-'Import-Export Shares'!H$11)*'Import-Export Shares'!$L$11*H250</f>
        <v>0</v>
      </c>
      <c r="AS18" s="7">
        <f>(1-'Import-Export Shares'!I$4)*'Import-Export Shares'!$L$4*I47+(1-'Import-Export Shares'!I$5)*'Import-Export Shares'!$L$5*I76+(1-'Import-Export Shares'!I$6)*'Import-Export Shares'!$L$6*I105+(1-'Import-Export Shares'!I$7)*'Import-Export Shares'!$L$7*I134+(1-'Import-Export Shares'!I$9)*'Import-Export Shares'!$L$9*I192+(1-'Import-Export Shares'!I$10)*'Import-Export Shares'!$L$10*I221+(1-'Import-Export Shares'!I$11)*'Import-Export Shares'!$L$11*I250</f>
        <v>2.4999999999999994E-2</v>
      </c>
    </row>
    <row r="19" spans="1:45" x14ac:dyDescent="0.3">
      <c r="A19" s="54" t="s">
        <v>19</v>
      </c>
      <c r="B19" s="34">
        <v>0</v>
      </c>
      <c r="C19" s="34">
        <v>0</v>
      </c>
      <c r="D19" s="34">
        <v>0</v>
      </c>
      <c r="E19" s="34">
        <v>0</v>
      </c>
      <c r="F19" s="34">
        <v>6</v>
      </c>
      <c r="G19" s="34">
        <v>1</v>
      </c>
      <c r="H19" s="34">
        <v>0</v>
      </c>
      <c r="I19" s="34">
        <v>0</v>
      </c>
      <c r="J19" s="50"/>
      <c r="K19" s="34">
        <v>0</v>
      </c>
      <c r="L19" s="34">
        <v>0</v>
      </c>
      <c r="M19" s="34">
        <v>1</v>
      </c>
      <c r="N19" s="34">
        <v>1</v>
      </c>
      <c r="O19" s="34">
        <v>7</v>
      </c>
      <c r="P19" s="34">
        <v>8</v>
      </c>
      <c r="Q19" s="34">
        <v>7</v>
      </c>
      <c r="R19" s="34">
        <v>6</v>
      </c>
      <c r="T19" s="7">
        <v>2</v>
      </c>
      <c r="U19" s="7">
        <v>2</v>
      </c>
      <c r="V19" s="7">
        <v>2</v>
      </c>
      <c r="W19" s="7">
        <v>3</v>
      </c>
      <c r="X19" s="7">
        <v>16</v>
      </c>
      <c r="Y19" s="7">
        <v>19</v>
      </c>
      <c r="Z19" s="7">
        <v>16</v>
      </c>
      <c r="AA19" s="7">
        <v>15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L19" s="7">
        <f>(1-'Import-Export Shares'!B$4)*'Import-Export Shares'!$L$4*B48+(1-'Import-Export Shares'!B$5)*'Import-Export Shares'!$L$5*B77+(1-'Import-Export Shares'!B$6)*'Import-Export Shares'!$L$6*B106+(1-'Import-Export Shares'!B$7)*'Import-Export Shares'!$L$7*B135+(1-'Import-Export Shares'!B$9)*'Import-Export Shares'!$L$9*B193+(1-'Import-Export Shares'!B$10)*'Import-Export Shares'!$L$10*B222+(1-'Import-Export Shares'!B$11)*'Import-Export Shares'!$L$11*B251</f>
        <v>0</v>
      </c>
      <c r="AM19" s="7">
        <f>(1-'Import-Export Shares'!C$4)*'Import-Export Shares'!$L$4*C48+(1-'Import-Export Shares'!C$5)*'Import-Export Shares'!$L$5*C77+(1-'Import-Export Shares'!C$6)*'Import-Export Shares'!$L$6*C106+(1-'Import-Export Shares'!C$7)*'Import-Export Shares'!$L$7*C135+(1-'Import-Export Shares'!C$9)*'Import-Export Shares'!$L$9*C193+(1-'Import-Export Shares'!C$10)*'Import-Export Shares'!$L$10*C222+(1-'Import-Export Shares'!C$11)*'Import-Export Shares'!$L$11*C251</f>
        <v>4.9999999999999989E-2</v>
      </c>
      <c r="AN19" s="7">
        <f>(1-'Import-Export Shares'!D$4)*'Import-Export Shares'!$L$4*D48+(1-'Import-Export Shares'!D$5)*'Import-Export Shares'!$L$5*D77+(1-'Import-Export Shares'!D$6)*'Import-Export Shares'!$L$6*D106+(1-'Import-Export Shares'!D$7)*'Import-Export Shares'!$L$7*D135+(1-'Import-Export Shares'!D$9)*'Import-Export Shares'!$L$9*D193+(1-'Import-Export Shares'!D$10)*'Import-Export Shares'!$L$10*D222+(1-'Import-Export Shares'!D$11)*'Import-Export Shares'!$L$11*D251</f>
        <v>0</v>
      </c>
      <c r="AO19" s="7">
        <f>(1-'Import-Export Shares'!E$4)*'Import-Export Shares'!$L$4*E48+(1-'Import-Export Shares'!E$5)*'Import-Export Shares'!$L$5*E77+(1-'Import-Export Shares'!E$6)*'Import-Export Shares'!$L$6*E106+(1-'Import-Export Shares'!E$7)*'Import-Export Shares'!$L$7*E135+(1-'Import-Export Shares'!E$9)*'Import-Export Shares'!$L$9*E193+(1-'Import-Export Shares'!E$10)*'Import-Export Shares'!$L$10*E222+(1-'Import-Export Shares'!E$11)*'Import-Export Shares'!$L$11*E251</f>
        <v>0.42999999999999994</v>
      </c>
      <c r="AP19" s="7">
        <f>(1-'Import-Export Shares'!F$4)*'Import-Export Shares'!$L$4*F48+(1-'Import-Export Shares'!F$5)*'Import-Export Shares'!$L$5*F77+(1-'Import-Export Shares'!F$6)*'Import-Export Shares'!$L$6*F106+(1-'Import-Export Shares'!F$7)*'Import-Export Shares'!$L$7*F135+(1-'Import-Export Shares'!F$9)*'Import-Export Shares'!$L$9*F193+(1-'Import-Export Shares'!F$10)*'Import-Export Shares'!$L$10*F222+(1-'Import-Export Shares'!F$11)*'Import-Export Shares'!$L$11*F251</f>
        <v>1.3</v>
      </c>
      <c r="AQ19" s="7">
        <f>(1-'Import-Export Shares'!G$4)*'Import-Export Shares'!$L$4*G48+(1-'Import-Export Shares'!G$5)*'Import-Export Shares'!$L$5*G77+(1-'Import-Export Shares'!G$6)*'Import-Export Shares'!$L$6*G106+(1-'Import-Export Shares'!G$7)*'Import-Export Shares'!$L$7*G135+(1-'Import-Export Shares'!G$9)*'Import-Export Shares'!$L$9*G193+(1-'Import-Export Shares'!G$10)*'Import-Export Shares'!$L$10*G222+(1-'Import-Export Shares'!G$11)*'Import-Export Shares'!$L$11*G251</f>
        <v>7.5000000000000011E-2</v>
      </c>
      <c r="AR19" s="7">
        <f>(1-'Import-Export Shares'!H$4)*'Import-Export Shares'!$L$4*H48+(1-'Import-Export Shares'!H$5)*'Import-Export Shares'!$L$5*H77+(1-'Import-Export Shares'!H$6)*'Import-Export Shares'!$L$6*H106+(1-'Import-Export Shares'!H$7)*'Import-Export Shares'!$L$7*H135+(1-'Import-Export Shares'!H$9)*'Import-Export Shares'!$L$9*H193+(1-'Import-Export Shares'!H$10)*'Import-Export Shares'!$L$10*H222+(1-'Import-Export Shares'!H$11)*'Import-Export Shares'!$L$11*H251</f>
        <v>0</v>
      </c>
      <c r="AS19" s="7">
        <f>(1-'Import-Export Shares'!I$4)*'Import-Export Shares'!$L$4*I48+(1-'Import-Export Shares'!I$5)*'Import-Export Shares'!$L$5*I77+(1-'Import-Export Shares'!I$6)*'Import-Export Shares'!$L$6*I106+(1-'Import-Export Shares'!I$7)*'Import-Export Shares'!$L$7*I135+(1-'Import-Export Shares'!I$9)*'Import-Export Shares'!$L$9*I193+(1-'Import-Export Shares'!I$10)*'Import-Export Shares'!$L$10*I222+(1-'Import-Export Shares'!I$11)*'Import-Export Shares'!$L$11*I251</f>
        <v>9.9999999999999978E-2</v>
      </c>
    </row>
    <row r="20" spans="1:45" x14ac:dyDescent="0.3">
      <c r="A20" s="54" t="s">
        <v>20</v>
      </c>
      <c r="B20" s="34">
        <v>0</v>
      </c>
      <c r="C20" s="34">
        <v>1</v>
      </c>
      <c r="D20" s="34">
        <v>4</v>
      </c>
      <c r="E20" s="34">
        <v>0</v>
      </c>
      <c r="F20" s="34">
        <v>19</v>
      </c>
      <c r="G20" s="34">
        <v>6</v>
      </c>
      <c r="H20" s="34">
        <v>0</v>
      </c>
      <c r="I20" s="34">
        <v>0</v>
      </c>
      <c r="J20" s="50"/>
      <c r="K20" s="34">
        <v>0</v>
      </c>
      <c r="L20" s="34">
        <v>1</v>
      </c>
      <c r="M20" s="34">
        <v>5</v>
      </c>
      <c r="N20" s="34">
        <v>5</v>
      </c>
      <c r="O20" s="34">
        <v>24</v>
      </c>
      <c r="P20" s="34">
        <v>30</v>
      </c>
      <c r="Q20" s="34">
        <v>31</v>
      </c>
      <c r="R20" s="34">
        <v>31</v>
      </c>
      <c r="T20" s="7">
        <v>0</v>
      </c>
      <c r="U20" s="7">
        <v>0</v>
      </c>
      <c r="V20" s="7">
        <v>2</v>
      </c>
      <c r="W20" s="7">
        <v>2</v>
      </c>
      <c r="X20" s="7">
        <v>39</v>
      </c>
      <c r="Y20" s="7">
        <v>46</v>
      </c>
      <c r="Z20" s="7">
        <v>43</v>
      </c>
      <c r="AA20" s="7">
        <v>38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L20" s="7">
        <f>(1-'Import-Export Shares'!B$4)*'Import-Export Shares'!$L$4*B49+(1-'Import-Export Shares'!B$5)*'Import-Export Shares'!$L$5*B78+(1-'Import-Export Shares'!B$6)*'Import-Export Shares'!$L$6*B107+(1-'Import-Export Shares'!B$7)*'Import-Export Shares'!$L$7*B136+(1-'Import-Export Shares'!B$9)*'Import-Export Shares'!$L$9*B194+(1-'Import-Export Shares'!B$10)*'Import-Export Shares'!$L$10*B223+(1-'Import-Export Shares'!B$11)*'Import-Export Shares'!$L$11*B252</f>
        <v>0</v>
      </c>
      <c r="AM20" s="7">
        <f>(1-'Import-Export Shares'!C$4)*'Import-Export Shares'!$L$4*C49+(1-'Import-Export Shares'!C$5)*'Import-Export Shares'!$L$5*C78+(1-'Import-Export Shares'!C$6)*'Import-Export Shares'!$L$6*C107+(1-'Import-Export Shares'!C$7)*'Import-Export Shares'!$L$7*C136+(1-'Import-Export Shares'!C$9)*'Import-Export Shares'!$L$9*C194+(1-'Import-Export Shares'!C$10)*'Import-Export Shares'!$L$10*C223+(1-'Import-Export Shares'!C$11)*'Import-Export Shares'!$L$11*C252</f>
        <v>1.5999999999999996</v>
      </c>
      <c r="AN20" s="7">
        <f>(1-'Import-Export Shares'!D$4)*'Import-Export Shares'!$L$4*D49+(1-'Import-Export Shares'!D$5)*'Import-Export Shares'!$L$5*D78+(1-'Import-Export Shares'!D$6)*'Import-Export Shares'!$L$6*D107+(1-'Import-Export Shares'!D$7)*'Import-Export Shares'!$L$7*D136+(1-'Import-Export Shares'!D$9)*'Import-Export Shares'!$L$9*D194+(1-'Import-Export Shares'!D$10)*'Import-Export Shares'!$L$10*D223+(1-'Import-Export Shares'!D$11)*'Import-Export Shares'!$L$11*D252</f>
        <v>0.75</v>
      </c>
      <c r="AO20" s="7">
        <f>(1-'Import-Export Shares'!E$4)*'Import-Export Shares'!$L$4*E49+(1-'Import-Export Shares'!E$5)*'Import-Export Shares'!$L$5*E78+(1-'Import-Export Shares'!E$6)*'Import-Export Shares'!$L$6*E107+(1-'Import-Export Shares'!E$7)*'Import-Export Shares'!$L$7*E136+(1-'Import-Export Shares'!E$9)*'Import-Export Shares'!$L$9*E194+(1-'Import-Export Shares'!E$10)*'Import-Export Shares'!$L$10*E223+(1-'Import-Export Shares'!E$11)*'Import-Export Shares'!$L$11*E252</f>
        <v>1.3249999999999997</v>
      </c>
      <c r="AP20" s="7">
        <f>(1-'Import-Export Shares'!F$4)*'Import-Export Shares'!$L$4*F49+(1-'Import-Export Shares'!F$5)*'Import-Export Shares'!$L$5*F78+(1-'Import-Export Shares'!F$6)*'Import-Export Shares'!$L$6*F107+(1-'Import-Export Shares'!F$7)*'Import-Export Shares'!$L$7*F136+(1-'Import-Export Shares'!F$9)*'Import-Export Shares'!$L$9*F194+(1-'Import-Export Shares'!F$10)*'Import-Export Shares'!$L$10*F223+(1-'Import-Export Shares'!F$11)*'Import-Export Shares'!$L$11*F252</f>
        <v>4.5250000000000004</v>
      </c>
      <c r="AQ20" s="7">
        <f>(1-'Import-Export Shares'!G$4)*'Import-Export Shares'!$L$4*G49+(1-'Import-Export Shares'!G$5)*'Import-Export Shares'!$L$5*G78+(1-'Import-Export Shares'!G$6)*'Import-Export Shares'!$L$6*G107+(1-'Import-Export Shares'!G$7)*'Import-Export Shares'!$L$7*G136+(1-'Import-Export Shares'!G$9)*'Import-Export Shares'!$L$9*G194+(1-'Import-Export Shares'!G$10)*'Import-Export Shares'!$L$10*G223+(1-'Import-Export Shares'!G$11)*'Import-Export Shares'!$L$11*G252</f>
        <v>0.52500000000000013</v>
      </c>
      <c r="AR20" s="7">
        <f>(1-'Import-Export Shares'!H$4)*'Import-Export Shares'!$L$4*H49+(1-'Import-Export Shares'!H$5)*'Import-Export Shares'!$L$5*H78+(1-'Import-Export Shares'!H$6)*'Import-Export Shares'!$L$6*H107+(1-'Import-Export Shares'!H$7)*'Import-Export Shares'!$L$7*H136+(1-'Import-Export Shares'!H$9)*'Import-Export Shares'!$L$9*H194+(1-'Import-Export Shares'!H$10)*'Import-Export Shares'!$L$10*H223+(1-'Import-Export Shares'!H$11)*'Import-Export Shares'!$L$11*H252</f>
        <v>2.8499999999999992</v>
      </c>
      <c r="AS20" s="7">
        <f>(1-'Import-Export Shares'!I$4)*'Import-Export Shares'!$L$4*I49+(1-'Import-Export Shares'!I$5)*'Import-Export Shares'!$L$5*I78+(1-'Import-Export Shares'!I$6)*'Import-Export Shares'!$L$6*I107+(1-'Import-Export Shares'!I$7)*'Import-Export Shares'!$L$7*I136+(1-'Import-Export Shares'!I$9)*'Import-Export Shares'!$L$9*I194+(1-'Import-Export Shares'!I$10)*'Import-Export Shares'!$L$10*I223+(1-'Import-Export Shares'!I$11)*'Import-Export Shares'!$L$11*I252</f>
        <v>9.5499999999999972</v>
      </c>
    </row>
    <row r="21" spans="1:45" x14ac:dyDescent="0.3">
      <c r="A21" s="54" t="s">
        <v>21</v>
      </c>
      <c r="B21" s="34">
        <v>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50"/>
      <c r="K21" s="34">
        <v>55</v>
      </c>
      <c r="L21" s="34">
        <v>33</v>
      </c>
      <c r="M21" s="34">
        <v>7</v>
      </c>
      <c r="N21" s="34">
        <v>3</v>
      </c>
      <c r="O21" s="34">
        <v>1</v>
      </c>
      <c r="P21" s="34">
        <v>0</v>
      </c>
      <c r="Q21" s="34">
        <v>0</v>
      </c>
      <c r="R21" s="34">
        <v>0</v>
      </c>
      <c r="T21" s="7">
        <v>63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C21" s="4">
        <v>1</v>
      </c>
      <c r="AD21" s="4">
        <v>22</v>
      </c>
      <c r="AE21" s="4">
        <v>26</v>
      </c>
      <c r="AF21" s="4">
        <v>4</v>
      </c>
      <c r="AG21" s="4">
        <v>2</v>
      </c>
      <c r="AH21" s="4">
        <v>1</v>
      </c>
      <c r="AI21" s="4">
        <v>0</v>
      </c>
      <c r="AJ21" s="4">
        <v>0</v>
      </c>
      <c r="AL21" s="7">
        <f>(1-'Import-Export Shares'!B$4)*'Import-Export Shares'!$L$4*B50+(1-'Import-Export Shares'!B$5)*'Import-Export Shares'!$L$5*B79+(1-'Import-Export Shares'!B$6)*'Import-Export Shares'!$L$6*B108+(1-'Import-Export Shares'!B$7)*'Import-Export Shares'!$L$7*B137+(1-'Import-Export Shares'!B$9)*'Import-Export Shares'!$L$9*B195+(1-'Import-Export Shares'!B$10)*'Import-Export Shares'!$L$10*B224+(1-'Import-Export Shares'!B$11)*'Import-Export Shares'!$L$11*B253</f>
        <v>5.0699999999999994</v>
      </c>
      <c r="AM21" s="7">
        <f>(1-'Import-Export Shares'!C$4)*'Import-Export Shares'!$L$4*C50+(1-'Import-Export Shares'!C$5)*'Import-Export Shares'!$L$5*C79+(1-'Import-Export Shares'!C$6)*'Import-Export Shares'!$L$6*C108+(1-'Import-Export Shares'!C$7)*'Import-Export Shares'!$L$7*C137+(1-'Import-Export Shares'!C$9)*'Import-Export Shares'!$L$9*C195+(1-'Import-Export Shares'!C$10)*'Import-Export Shares'!$L$10*C224+(1-'Import-Export Shares'!C$11)*'Import-Export Shares'!$L$11*C253</f>
        <v>0</v>
      </c>
      <c r="AN21" s="7">
        <f>(1-'Import-Export Shares'!D$4)*'Import-Export Shares'!$L$4*D50+(1-'Import-Export Shares'!D$5)*'Import-Export Shares'!$L$5*D79+(1-'Import-Export Shares'!D$6)*'Import-Export Shares'!$L$6*D108+(1-'Import-Export Shares'!D$7)*'Import-Export Shares'!$L$7*D137+(1-'Import-Export Shares'!D$9)*'Import-Export Shares'!$L$9*D195+(1-'Import-Export Shares'!D$10)*'Import-Export Shares'!$L$10*D224+(1-'Import-Export Shares'!D$11)*'Import-Export Shares'!$L$11*D253</f>
        <v>0</v>
      </c>
      <c r="AO21" s="7">
        <f>(1-'Import-Export Shares'!E$4)*'Import-Export Shares'!$L$4*E50+(1-'Import-Export Shares'!E$5)*'Import-Export Shares'!$L$5*E79+(1-'Import-Export Shares'!E$6)*'Import-Export Shares'!$L$6*E108+(1-'Import-Export Shares'!E$7)*'Import-Export Shares'!$L$7*E137+(1-'Import-Export Shares'!E$9)*'Import-Export Shares'!$L$9*E195+(1-'Import-Export Shares'!E$10)*'Import-Export Shares'!$L$10*E224+(1-'Import-Export Shares'!E$11)*'Import-Export Shares'!$L$11*E253</f>
        <v>0</v>
      </c>
      <c r="AP21" s="7">
        <f>(1-'Import-Export Shares'!F$4)*'Import-Export Shares'!$L$4*F50+(1-'Import-Export Shares'!F$5)*'Import-Export Shares'!$L$5*F79+(1-'Import-Export Shares'!F$6)*'Import-Export Shares'!$L$6*F108+(1-'Import-Export Shares'!F$7)*'Import-Export Shares'!$L$7*F137+(1-'Import-Export Shares'!F$9)*'Import-Export Shares'!$L$9*F195+(1-'Import-Export Shares'!F$10)*'Import-Export Shares'!$L$10*F224+(1-'Import-Export Shares'!F$11)*'Import-Export Shares'!$L$11*F253</f>
        <v>0</v>
      </c>
      <c r="AQ21" s="7">
        <f>(1-'Import-Export Shares'!G$4)*'Import-Export Shares'!$L$4*G50+(1-'Import-Export Shares'!G$5)*'Import-Export Shares'!$L$5*G79+(1-'Import-Export Shares'!G$6)*'Import-Export Shares'!$L$6*G108+(1-'Import-Export Shares'!G$7)*'Import-Export Shares'!$L$7*G137+(1-'Import-Export Shares'!G$9)*'Import-Export Shares'!$L$9*G195+(1-'Import-Export Shares'!G$10)*'Import-Export Shares'!$L$10*G224+(1-'Import-Export Shares'!G$11)*'Import-Export Shares'!$L$11*G253</f>
        <v>0</v>
      </c>
      <c r="AR21" s="7">
        <f>(1-'Import-Export Shares'!H$4)*'Import-Export Shares'!$L$4*H50+(1-'Import-Export Shares'!H$5)*'Import-Export Shares'!$L$5*H79+(1-'Import-Export Shares'!H$6)*'Import-Export Shares'!$L$6*H108+(1-'Import-Export Shares'!H$7)*'Import-Export Shares'!$L$7*H137+(1-'Import-Export Shares'!H$9)*'Import-Export Shares'!$L$9*H195+(1-'Import-Export Shares'!H$10)*'Import-Export Shares'!$L$10*H224+(1-'Import-Export Shares'!H$11)*'Import-Export Shares'!$L$11*H253</f>
        <v>0</v>
      </c>
      <c r="AS21" s="7">
        <f>(1-'Import-Export Shares'!I$4)*'Import-Export Shares'!$L$4*I50+(1-'Import-Export Shares'!I$5)*'Import-Export Shares'!$L$5*I79+(1-'Import-Export Shares'!I$6)*'Import-Export Shares'!$L$6*I108+(1-'Import-Export Shares'!I$7)*'Import-Export Shares'!$L$7*I137+(1-'Import-Export Shares'!I$9)*'Import-Export Shares'!$L$9*I195+(1-'Import-Export Shares'!I$10)*'Import-Export Shares'!$L$10*I224+(1-'Import-Export Shares'!I$11)*'Import-Export Shares'!$L$11*I253</f>
        <v>0</v>
      </c>
    </row>
    <row r="22" spans="1:45" x14ac:dyDescent="0.3">
      <c r="A22" s="55" t="s">
        <v>43</v>
      </c>
      <c r="B22" s="34">
        <v>0</v>
      </c>
      <c r="C22" s="34">
        <v>2.7927083333333331</v>
      </c>
      <c r="D22" s="34">
        <v>10.2171875</v>
      </c>
      <c r="E22" s="34">
        <v>22.545833333333334</v>
      </c>
      <c r="F22" s="34">
        <v>14.322395833333333</v>
      </c>
      <c r="G22" s="34">
        <v>23.65</v>
      </c>
      <c r="H22" s="34">
        <v>28.953645833333333</v>
      </c>
      <c r="I22" s="34">
        <v>10.7109375</v>
      </c>
      <c r="J22" s="50"/>
      <c r="K22" s="34">
        <v>0</v>
      </c>
      <c r="L22" s="34">
        <v>2.7927083333333331</v>
      </c>
      <c r="M22" s="34">
        <v>13.009895833333333</v>
      </c>
      <c r="N22" s="34">
        <v>35.555729166666666</v>
      </c>
      <c r="O22" s="34">
        <v>49.878124999999997</v>
      </c>
      <c r="P22" s="34">
        <v>73.528125000000003</v>
      </c>
      <c r="Q22" s="34">
        <v>102.48177083333333</v>
      </c>
      <c r="R22" s="34">
        <v>113.19270833333333</v>
      </c>
      <c r="T22" s="34">
        <v>0</v>
      </c>
      <c r="U22" s="34">
        <v>0</v>
      </c>
      <c r="V22" s="34">
        <v>0</v>
      </c>
      <c r="W22" s="34">
        <v>0</v>
      </c>
      <c r="X22" s="34">
        <v>3</v>
      </c>
      <c r="Y22" s="34">
        <v>14</v>
      </c>
      <c r="Z22" s="34">
        <v>30</v>
      </c>
      <c r="AA22" s="34">
        <v>30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L22" s="7">
        <f>(1-'Import-Export Shares'!B$4)*'Import-Export Shares'!$L$4*B51+(1-'Import-Export Shares'!B$5)*'Import-Export Shares'!$L$5*B80+(1-'Import-Export Shares'!B$6)*'Import-Export Shares'!$L$6*B109+(1-'Import-Export Shares'!B$7)*'Import-Export Shares'!$L$7*B138+(1-'Import-Export Shares'!B$9)*'Import-Export Shares'!$L$9*B196+(1-'Import-Export Shares'!B$10)*'Import-Export Shares'!$L$10*B225+(1-'Import-Export Shares'!B$11)*'Import-Export Shares'!$L$11*B254</f>
        <v>0</v>
      </c>
      <c r="AM22" s="7">
        <f>(1-'Import-Export Shares'!C$4)*'Import-Export Shares'!$L$4*C51+(1-'Import-Export Shares'!C$5)*'Import-Export Shares'!$L$5*C80+(1-'Import-Export Shares'!C$6)*'Import-Export Shares'!$L$6*C109+(1-'Import-Export Shares'!C$7)*'Import-Export Shares'!$L$7*C138+(1-'Import-Export Shares'!C$9)*'Import-Export Shares'!$L$9*C196+(1-'Import-Export Shares'!C$10)*'Import-Export Shares'!$L$10*C225+(1-'Import-Export Shares'!C$11)*'Import-Export Shares'!$L$11*C254</f>
        <v>0.11430208333333332</v>
      </c>
      <c r="AN22" s="7">
        <f>(1-'Import-Export Shares'!D$4)*'Import-Export Shares'!$L$4*D51+(1-'Import-Export Shares'!D$5)*'Import-Export Shares'!$L$5*D80+(1-'Import-Export Shares'!D$6)*'Import-Export Shares'!$L$6*D109+(1-'Import-Export Shares'!D$7)*'Import-Export Shares'!$L$7*D138+(1-'Import-Export Shares'!D$9)*'Import-Export Shares'!$L$9*D196+(1-'Import-Export Shares'!D$10)*'Import-Export Shares'!$L$10*D225+(1-'Import-Export Shares'!D$11)*'Import-Export Shares'!$L$11*D254</f>
        <v>0.26051562500000003</v>
      </c>
      <c r="AO22" s="7">
        <f>(1-'Import-Export Shares'!E$4)*'Import-Export Shares'!$L$4*E51+(1-'Import-Export Shares'!E$5)*'Import-Export Shares'!$L$5*E80+(1-'Import-Export Shares'!E$6)*'Import-Export Shares'!$L$6*E109+(1-'Import-Export Shares'!E$7)*'Import-Export Shares'!$L$7*E138+(1-'Import-Export Shares'!E$9)*'Import-Export Shares'!$L$9*E196+(1-'Import-Export Shares'!E$10)*'Import-Export Shares'!$L$10*E225+(1-'Import-Export Shares'!E$11)*'Import-Export Shares'!$L$11*E254</f>
        <v>0.33051562499999992</v>
      </c>
      <c r="AP22" s="7">
        <f>(1-'Import-Export Shares'!F$4)*'Import-Export Shares'!$L$4*F51+(1-'Import-Export Shares'!F$5)*'Import-Export Shares'!$L$5*F80+(1-'Import-Export Shares'!F$6)*'Import-Export Shares'!$L$6*F109+(1-'Import-Export Shares'!F$7)*'Import-Export Shares'!$L$7*F138+(1-'Import-Export Shares'!F$9)*'Import-Export Shares'!$L$9*F196+(1-'Import-Export Shares'!F$10)*'Import-Export Shares'!$L$10*F225+(1-'Import-Export Shares'!F$11)*'Import-Export Shares'!$L$11*F254</f>
        <v>0.68774739583333333</v>
      </c>
      <c r="AQ22" s="7">
        <f>(1-'Import-Export Shares'!G$4)*'Import-Export Shares'!$L$4*G51+(1-'Import-Export Shares'!G$5)*'Import-Export Shares'!$L$5*G80+(1-'Import-Export Shares'!G$6)*'Import-Export Shares'!$L$6*G109+(1-'Import-Export Shares'!G$7)*'Import-Export Shares'!$L$7*G138+(1-'Import-Export Shares'!G$9)*'Import-Export Shares'!$L$9*G196+(1-'Import-Export Shares'!G$10)*'Import-Export Shares'!$L$10*G225+(1-'Import-Export Shares'!G$11)*'Import-Export Shares'!$L$11*G254</f>
        <v>1.537682291666667</v>
      </c>
      <c r="AR22" s="7">
        <f>(1-'Import-Export Shares'!H$4)*'Import-Export Shares'!$L$4*H51+(1-'Import-Export Shares'!H$5)*'Import-Export Shares'!$L$5*H80+(1-'Import-Export Shares'!H$6)*'Import-Export Shares'!$L$6*H109+(1-'Import-Export Shares'!H$7)*'Import-Export Shares'!$L$7*H138+(1-'Import-Export Shares'!H$9)*'Import-Export Shares'!$L$9*H196+(1-'Import-Export Shares'!H$10)*'Import-Export Shares'!$L$10*H225+(1-'Import-Export Shares'!H$11)*'Import-Export Shares'!$L$11*H254</f>
        <v>1.5592708333333332</v>
      </c>
      <c r="AS22" s="7">
        <f>(1-'Import-Export Shares'!I$4)*'Import-Export Shares'!$L$4*I51+(1-'Import-Export Shares'!I$5)*'Import-Export Shares'!$L$5*I80+(1-'Import-Export Shares'!I$6)*'Import-Export Shares'!$L$6*I109+(1-'Import-Export Shares'!I$7)*'Import-Export Shares'!$L$7*I138+(1-'Import-Export Shares'!I$9)*'Import-Export Shares'!$L$9*I196+(1-'Import-Export Shares'!I$10)*'Import-Export Shares'!$L$10*I225+(1-'Import-Export Shares'!I$11)*'Import-Export Shares'!$L$11*I254</f>
        <v>0.48205729166666655</v>
      </c>
    </row>
    <row r="23" spans="1:45" x14ac:dyDescent="0.3">
      <c r="A23" s="55" t="s">
        <v>22</v>
      </c>
      <c r="B23" s="34">
        <v>0</v>
      </c>
      <c r="C23" s="34">
        <v>0</v>
      </c>
      <c r="D23" s="34">
        <v>0</v>
      </c>
      <c r="E23" s="34">
        <v>0</v>
      </c>
      <c r="F23" s="34">
        <v>4</v>
      </c>
      <c r="G23" s="34">
        <v>16</v>
      </c>
      <c r="H23" s="34">
        <v>24</v>
      </c>
      <c r="I23" s="34">
        <v>2</v>
      </c>
      <c r="J23" s="50"/>
      <c r="K23" s="34">
        <v>0</v>
      </c>
      <c r="L23" s="34">
        <v>0</v>
      </c>
      <c r="M23" s="34">
        <v>0</v>
      </c>
      <c r="N23" s="34">
        <v>0</v>
      </c>
      <c r="O23" s="34">
        <v>4</v>
      </c>
      <c r="P23" s="34">
        <v>20</v>
      </c>
      <c r="Q23" s="34">
        <v>44</v>
      </c>
      <c r="R23" s="34">
        <v>46</v>
      </c>
      <c r="T23" s="34">
        <v>0</v>
      </c>
      <c r="U23" s="34">
        <v>0</v>
      </c>
      <c r="V23" s="34">
        <v>0</v>
      </c>
      <c r="W23" s="34">
        <v>0</v>
      </c>
      <c r="X23" s="34">
        <v>8</v>
      </c>
      <c r="Y23" s="34">
        <v>39</v>
      </c>
      <c r="Z23" s="34">
        <v>85</v>
      </c>
      <c r="AA23" s="34">
        <v>87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L23" s="7">
        <f>(1-'Import-Export Shares'!B$4)*'Import-Export Shares'!$L$4*B52+(1-'Import-Export Shares'!B$5)*'Import-Export Shares'!$L$5*B81+(1-'Import-Export Shares'!B$6)*'Import-Export Shares'!$L$6*B110+(1-'Import-Export Shares'!B$7)*'Import-Export Shares'!$L$7*B139+(1-'Import-Export Shares'!B$9)*'Import-Export Shares'!$L$9*B197+(1-'Import-Export Shares'!B$10)*'Import-Export Shares'!$L$10*B226+(1-'Import-Export Shares'!B$11)*'Import-Export Shares'!$L$11*B255</f>
        <v>0</v>
      </c>
      <c r="AM23" s="7">
        <f>(1-'Import-Export Shares'!C$4)*'Import-Export Shares'!$L$4*C52+(1-'Import-Export Shares'!C$5)*'Import-Export Shares'!$L$5*C81+(1-'Import-Export Shares'!C$6)*'Import-Export Shares'!$L$6*C110+(1-'Import-Export Shares'!C$7)*'Import-Export Shares'!$L$7*C139+(1-'Import-Export Shares'!C$9)*'Import-Export Shares'!$L$9*C197+(1-'Import-Export Shares'!C$10)*'Import-Export Shares'!$L$10*C226+(1-'Import-Export Shares'!C$11)*'Import-Export Shares'!$L$11*C255</f>
        <v>9.9999999999999978E-2</v>
      </c>
      <c r="AN23" s="7">
        <f>(1-'Import-Export Shares'!D$4)*'Import-Export Shares'!$L$4*D52+(1-'Import-Export Shares'!D$5)*'Import-Export Shares'!$L$5*D81+(1-'Import-Export Shares'!D$6)*'Import-Export Shares'!$L$6*D110+(1-'Import-Export Shares'!D$7)*'Import-Export Shares'!$L$7*D139+(1-'Import-Export Shares'!D$9)*'Import-Export Shares'!$L$9*D197+(1-'Import-Export Shares'!D$10)*'Import-Export Shares'!$L$10*D226+(1-'Import-Export Shares'!D$11)*'Import-Export Shares'!$L$11*D255</f>
        <v>0</v>
      </c>
      <c r="AO23" s="7">
        <f>(1-'Import-Export Shares'!E$4)*'Import-Export Shares'!$L$4*E52+(1-'Import-Export Shares'!E$5)*'Import-Export Shares'!$L$5*E81+(1-'Import-Export Shares'!E$6)*'Import-Export Shares'!$L$6*E110+(1-'Import-Export Shares'!E$7)*'Import-Export Shares'!$L$7*E139+(1-'Import-Export Shares'!E$9)*'Import-Export Shares'!$L$9*E197+(1-'Import-Export Shares'!E$10)*'Import-Export Shares'!$L$10*E226+(1-'Import-Export Shares'!E$11)*'Import-Export Shares'!$L$11*E255</f>
        <v>4.9999999999999989E-2</v>
      </c>
      <c r="AP23" s="7">
        <f>(1-'Import-Export Shares'!F$4)*'Import-Export Shares'!$L$4*F52+(1-'Import-Export Shares'!F$5)*'Import-Export Shares'!$L$5*F81+(1-'Import-Export Shares'!F$6)*'Import-Export Shares'!$L$6*F110+(1-'Import-Export Shares'!F$7)*'Import-Export Shares'!$L$7*F139+(1-'Import-Export Shares'!F$9)*'Import-Export Shares'!$L$9*F197+(1-'Import-Export Shares'!F$10)*'Import-Export Shares'!$L$10*F226+(1-'Import-Export Shares'!F$11)*'Import-Export Shares'!$L$11*F255</f>
        <v>2.4000000000000004</v>
      </c>
      <c r="AQ23" s="7">
        <f>(1-'Import-Export Shares'!G$4)*'Import-Export Shares'!$L$4*G52+(1-'Import-Export Shares'!G$5)*'Import-Export Shares'!$L$5*G81+(1-'Import-Export Shares'!G$6)*'Import-Export Shares'!$L$6*G110+(1-'Import-Export Shares'!G$7)*'Import-Export Shares'!$L$7*G139+(1-'Import-Export Shares'!G$9)*'Import-Export Shares'!$L$9*G197+(1-'Import-Export Shares'!G$10)*'Import-Export Shares'!$L$10*G226+(1-'Import-Export Shares'!G$11)*'Import-Export Shares'!$L$11*G255</f>
        <v>2.5250000000000004</v>
      </c>
      <c r="AR23" s="7">
        <f>(1-'Import-Export Shares'!H$4)*'Import-Export Shares'!$L$4*H52+(1-'Import-Export Shares'!H$5)*'Import-Export Shares'!$L$5*H81+(1-'Import-Export Shares'!H$6)*'Import-Export Shares'!$L$6*H110+(1-'Import-Export Shares'!H$7)*'Import-Export Shares'!$L$7*H139+(1-'Import-Export Shares'!H$9)*'Import-Export Shares'!$L$9*H197+(1-'Import-Export Shares'!H$10)*'Import-Export Shares'!$L$10*H226+(1-'Import-Export Shares'!H$11)*'Import-Export Shares'!$L$11*H255</f>
        <v>2.9499999999999993</v>
      </c>
      <c r="AS23" s="7">
        <f>(1-'Import-Export Shares'!I$4)*'Import-Export Shares'!$L$4*I52+(1-'Import-Export Shares'!I$5)*'Import-Export Shares'!$L$5*I81+(1-'Import-Export Shares'!I$6)*'Import-Export Shares'!$L$6*I110+(1-'Import-Export Shares'!I$7)*'Import-Export Shares'!$L$7*I139+(1-'Import-Export Shares'!I$9)*'Import-Export Shares'!$L$9*I197+(1-'Import-Export Shares'!I$10)*'Import-Export Shares'!$L$10*I226+(1-'Import-Export Shares'!I$11)*'Import-Export Shares'!$L$11*I255</f>
        <v>0.47499999999999987</v>
      </c>
    </row>
    <row r="24" spans="1:45" x14ac:dyDescent="0.3">
      <c r="A24" s="55" t="s">
        <v>230</v>
      </c>
      <c r="B24" s="34">
        <v>0</v>
      </c>
      <c r="C24" s="34">
        <v>0</v>
      </c>
      <c r="D24" s="34">
        <v>0.66666666666666663</v>
      </c>
      <c r="E24" s="34">
        <v>25.166666666666668</v>
      </c>
      <c r="F24" s="34">
        <v>63.833333333333336</v>
      </c>
      <c r="G24" s="34">
        <v>81.166666666666671</v>
      </c>
      <c r="H24" s="34">
        <v>68</v>
      </c>
      <c r="I24" s="34">
        <v>47.666666666666664</v>
      </c>
      <c r="J24" s="50"/>
      <c r="K24" s="34">
        <v>0</v>
      </c>
      <c r="L24" s="34">
        <v>0</v>
      </c>
      <c r="M24" s="34">
        <v>0.83333333333333337</v>
      </c>
      <c r="N24" s="34">
        <v>26</v>
      </c>
      <c r="O24" s="34">
        <v>89.666666666666671</v>
      </c>
      <c r="P24" s="34">
        <v>170.83333333333334</v>
      </c>
      <c r="Q24" s="34">
        <v>239</v>
      </c>
      <c r="R24" s="34">
        <v>285.83333333333331</v>
      </c>
      <c r="T24" s="34">
        <v>0</v>
      </c>
      <c r="U24" s="34">
        <v>0</v>
      </c>
      <c r="V24" s="34">
        <v>2</v>
      </c>
      <c r="W24" s="34">
        <v>47</v>
      </c>
      <c r="X24" s="34">
        <v>149</v>
      </c>
      <c r="Y24" s="34">
        <v>275</v>
      </c>
      <c r="Z24" s="34">
        <v>379</v>
      </c>
      <c r="AA24" s="34">
        <v>453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0.66666666666666663</v>
      </c>
      <c r="AL24" s="7">
        <f>(1-'Import-Export Shares'!B$4)*'Import-Export Shares'!$L$4*B53+(1-'Import-Export Shares'!B$5)*'Import-Export Shares'!$L$5*B82+(1-'Import-Export Shares'!B$6)*'Import-Export Shares'!$L$6*B111+(1-'Import-Export Shares'!B$7)*'Import-Export Shares'!$L$7*B140+(1-'Import-Export Shares'!B$9)*'Import-Export Shares'!$L$9*B198+(1-'Import-Export Shares'!B$10)*'Import-Export Shares'!$L$10*B227+(1-'Import-Export Shares'!B$11)*'Import-Export Shares'!$L$11*B256</f>
        <v>0</v>
      </c>
      <c r="AM24" s="7">
        <f>(1-'Import-Export Shares'!C$4)*'Import-Export Shares'!$L$4*C53+(1-'Import-Export Shares'!C$5)*'Import-Export Shares'!$L$5*C82+(1-'Import-Export Shares'!C$6)*'Import-Export Shares'!$L$6*C111+(1-'Import-Export Shares'!C$7)*'Import-Export Shares'!$L$7*C140+(1-'Import-Export Shares'!C$9)*'Import-Export Shares'!$L$9*C198+(1-'Import-Export Shares'!C$10)*'Import-Export Shares'!$L$10*C227+(1-'Import-Export Shares'!C$11)*'Import-Export Shares'!$L$11*C256</f>
        <v>9.9999999999999978E-2</v>
      </c>
      <c r="AN24" s="7">
        <f>(1-'Import-Export Shares'!D$4)*'Import-Export Shares'!$L$4*D53+(1-'Import-Export Shares'!D$5)*'Import-Export Shares'!$L$5*D82+(1-'Import-Export Shares'!D$6)*'Import-Export Shares'!$L$6*D111+(1-'Import-Export Shares'!D$7)*'Import-Export Shares'!$L$7*D140+(1-'Import-Export Shares'!D$9)*'Import-Export Shares'!$L$9*D198+(1-'Import-Export Shares'!D$10)*'Import-Export Shares'!$L$10*D227+(1-'Import-Export Shares'!D$11)*'Import-Export Shares'!$L$11*D256</f>
        <v>2.1316666666666664</v>
      </c>
      <c r="AO24" s="7">
        <f>(1-'Import-Export Shares'!E$4)*'Import-Export Shares'!$L$4*E53+(1-'Import-Export Shares'!E$5)*'Import-Export Shares'!$L$5*E82+(1-'Import-Export Shares'!E$6)*'Import-Export Shares'!$L$6*E111+(1-'Import-Export Shares'!E$7)*'Import-Export Shares'!$L$7*E140+(1-'Import-Export Shares'!E$9)*'Import-Export Shares'!$L$9*E198+(1-'Import-Export Shares'!E$10)*'Import-Export Shares'!$L$10*E227+(1-'Import-Export Shares'!E$11)*'Import-Export Shares'!$L$11*E256</f>
        <v>24.735833333333332</v>
      </c>
      <c r="AP24" s="7">
        <f>(1-'Import-Export Shares'!F$4)*'Import-Export Shares'!$L$4*F53+(1-'Import-Export Shares'!F$5)*'Import-Export Shares'!$L$5*F82+(1-'Import-Export Shares'!F$6)*'Import-Export Shares'!$L$6*F111+(1-'Import-Export Shares'!F$7)*'Import-Export Shares'!$L$7*F140+(1-'Import-Export Shares'!F$9)*'Import-Export Shares'!$L$9*F198+(1-'Import-Export Shares'!F$10)*'Import-Export Shares'!$L$10*F227+(1-'Import-Export Shares'!F$11)*'Import-Export Shares'!$L$11*F256</f>
        <v>20.408333333333335</v>
      </c>
      <c r="AQ24" s="7">
        <f>(1-'Import-Export Shares'!G$4)*'Import-Export Shares'!$L$4*G53+(1-'Import-Export Shares'!G$5)*'Import-Export Shares'!$L$5*G82+(1-'Import-Export Shares'!G$6)*'Import-Export Shares'!$L$6*G111+(1-'Import-Export Shares'!G$7)*'Import-Export Shares'!$L$7*G140+(1-'Import-Export Shares'!G$9)*'Import-Export Shares'!$L$9*G198+(1-'Import-Export Shares'!G$10)*'Import-Export Shares'!$L$10*G227+(1-'Import-Export Shares'!G$11)*'Import-Export Shares'!$L$11*G256</f>
        <v>10.116666666666667</v>
      </c>
      <c r="AR24" s="7">
        <f>(1-'Import-Export Shares'!H$4)*'Import-Export Shares'!$L$4*H53+(1-'Import-Export Shares'!H$5)*'Import-Export Shares'!$L$5*H82+(1-'Import-Export Shares'!H$6)*'Import-Export Shares'!$L$6*H111+(1-'Import-Export Shares'!H$7)*'Import-Export Shares'!$L$7*H140+(1-'Import-Export Shares'!H$9)*'Import-Export Shares'!$L$9*H198+(1-'Import-Export Shares'!H$10)*'Import-Export Shares'!$L$10*H227+(1-'Import-Export Shares'!H$11)*'Import-Export Shares'!$L$11*H256</f>
        <v>7.091666666666665</v>
      </c>
      <c r="AS24" s="7">
        <f>(1-'Import-Export Shares'!I$4)*'Import-Export Shares'!$L$4*I53+(1-'Import-Export Shares'!I$5)*'Import-Export Shares'!$L$5*I82+(1-'Import-Export Shares'!I$6)*'Import-Export Shares'!$L$6*I111+(1-'Import-Export Shares'!I$7)*'Import-Export Shares'!$L$7*I140+(1-'Import-Export Shares'!I$9)*'Import-Export Shares'!$L$9*I198+(1-'Import-Export Shares'!I$10)*'Import-Export Shares'!$L$10*I227+(1-'Import-Export Shares'!I$11)*'Import-Export Shares'!$L$11*I256</f>
        <v>5.8458333333333323</v>
      </c>
    </row>
    <row r="25" spans="1:45" x14ac:dyDescent="0.3">
      <c r="A25" s="55" t="s">
        <v>231</v>
      </c>
      <c r="B25" s="34">
        <v>0</v>
      </c>
      <c r="C25" s="34">
        <v>18.5</v>
      </c>
      <c r="D25" s="34">
        <v>72.166666666666671</v>
      </c>
      <c r="E25" s="34">
        <v>64.833333333333329</v>
      </c>
      <c r="F25" s="34">
        <v>48.666666666666664</v>
      </c>
      <c r="G25" s="34">
        <v>43.666666666666664</v>
      </c>
      <c r="H25" s="34">
        <v>53.333333333333336</v>
      </c>
      <c r="I25" s="34">
        <v>98.666666666666671</v>
      </c>
      <c r="J25" s="50"/>
      <c r="K25" s="34">
        <v>0</v>
      </c>
      <c r="L25" s="34">
        <v>18.5</v>
      </c>
      <c r="M25" s="34">
        <v>90.666666666666671</v>
      </c>
      <c r="N25" s="34">
        <v>155.5</v>
      </c>
      <c r="O25" s="34">
        <v>204</v>
      </c>
      <c r="P25" s="34">
        <v>247.66666666666666</v>
      </c>
      <c r="Q25" s="34">
        <v>282.5</v>
      </c>
      <c r="R25" s="34">
        <v>309</v>
      </c>
      <c r="T25" s="34">
        <v>0</v>
      </c>
      <c r="U25" s="34">
        <v>30</v>
      </c>
      <c r="V25" s="34">
        <v>140</v>
      </c>
      <c r="W25" s="34">
        <v>233</v>
      </c>
      <c r="X25" s="34">
        <v>296</v>
      </c>
      <c r="Y25" s="34">
        <v>349</v>
      </c>
      <c r="Z25" s="34">
        <v>388</v>
      </c>
      <c r="AA25" s="34">
        <v>416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18.5</v>
      </c>
      <c r="AJ25" s="4">
        <v>72.166666666666671</v>
      </c>
      <c r="AL25" s="7">
        <f>(1-'Import-Export Shares'!B$4)*'Import-Export Shares'!$L$4*B54+(1-'Import-Export Shares'!B$5)*'Import-Export Shares'!$L$5*B83+(1-'Import-Export Shares'!B$6)*'Import-Export Shares'!$L$6*B112+(1-'Import-Export Shares'!B$7)*'Import-Export Shares'!$L$7*B141+(1-'Import-Export Shares'!B$9)*'Import-Export Shares'!$L$9*B199+(1-'Import-Export Shares'!B$10)*'Import-Export Shares'!$L$10*B228+(1-'Import-Export Shares'!B$11)*'Import-Export Shares'!$L$11*B257</f>
        <v>0</v>
      </c>
      <c r="AM25" s="7">
        <f>(1-'Import-Export Shares'!C$4)*'Import-Export Shares'!$L$4*C54+(1-'Import-Export Shares'!C$5)*'Import-Export Shares'!$L$5*C83+(1-'Import-Export Shares'!C$6)*'Import-Export Shares'!$L$6*C112+(1-'Import-Export Shares'!C$7)*'Import-Export Shares'!$L$7*C141+(1-'Import-Export Shares'!C$9)*'Import-Export Shares'!$L$9*C199+(1-'Import-Export Shares'!C$10)*'Import-Export Shares'!$L$10*C228+(1-'Import-Export Shares'!C$11)*'Import-Export Shares'!$L$11*C257</f>
        <v>0.41</v>
      </c>
      <c r="AN25" s="7">
        <f>(1-'Import-Export Shares'!D$4)*'Import-Export Shares'!$L$4*D54+(1-'Import-Export Shares'!D$5)*'Import-Export Shares'!$L$5*D83+(1-'Import-Export Shares'!D$6)*'Import-Export Shares'!$L$6*D112+(1-'Import-Export Shares'!D$7)*'Import-Export Shares'!$L$7*D141+(1-'Import-Export Shares'!D$9)*'Import-Export Shares'!$L$9*D199+(1-'Import-Export Shares'!D$10)*'Import-Export Shares'!$L$10*D228+(1-'Import-Export Shares'!D$11)*'Import-Export Shares'!$L$11*D257</f>
        <v>7.9124999999999988</v>
      </c>
      <c r="AO25" s="7">
        <f>(1-'Import-Export Shares'!E$4)*'Import-Export Shares'!$L$4*E54+(1-'Import-Export Shares'!E$5)*'Import-Export Shares'!$L$5*E83+(1-'Import-Export Shares'!E$6)*'Import-Export Shares'!$L$6*E112+(1-'Import-Export Shares'!E$7)*'Import-Export Shares'!$L$7*E141+(1-'Import-Export Shares'!E$9)*'Import-Export Shares'!$L$9*E199+(1-'Import-Export Shares'!E$10)*'Import-Export Shares'!$L$10*E228+(1-'Import-Export Shares'!E$11)*'Import-Export Shares'!$L$11*E257</f>
        <v>13.38833333333333</v>
      </c>
      <c r="AP25" s="7">
        <f>(1-'Import-Export Shares'!F$4)*'Import-Export Shares'!$L$4*F54+(1-'Import-Export Shares'!F$5)*'Import-Export Shares'!$L$5*F83+(1-'Import-Export Shares'!F$6)*'Import-Export Shares'!$L$6*F112+(1-'Import-Export Shares'!F$7)*'Import-Export Shares'!$L$7*F141+(1-'Import-Export Shares'!F$9)*'Import-Export Shares'!$L$9*F199+(1-'Import-Export Shares'!F$10)*'Import-Export Shares'!$L$10*F228+(1-'Import-Export Shares'!F$11)*'Import-Export Shares'!$L$11*F257</f>
        <v>4.0041666666666664</v>
      </c>
      <c r="AQ25" s="7">
        <f>(1-'Import-Export Shares'!G$4)*'Import-Export Shares'!$L$4*G54+(1-'Import-Export Shares'!G$5)*'Import-Export Shares'!$L$5*G83+(1-'Import-Export Shares'!G$6)*'Import-Export Shares'!$L$6*G112+(1-'Import-Export Shares'!G$7)*'Import-Export Shares'!$L$7*G141+(1-'Import-Export Shares'!G$9)*'Import-Export Shares'!$L$9*G199+(1-'Import-Export Shares'!G$10)*'Import-Export Shares'!$L$10*G228+(1-'Import-Export Shares'!G$11)*'Import-Export Shares'!$L$11*G257</f>
        <v>4.9416666666666682</v>
      </c>
      <c r="AR25" s="7">
        <f>(1-'Import-Export Shares'!H$4)*'Import-Export Shares'!$L$4*H54+(1-'Import-Export Shares'!H$5)*'Import-Export Shares'!$L$5*H83+(1-'Import-Export Shares'!H$6)*'Import-Export Shares'!$L$6*H112+(1-'Import-Export Shares'!H$7)*'Import-Export Shares'!$L$7*H141+(1-'Import-Export Shares'!H$9)*'Import-Export Shares'!$L$9*H199+(1-'Import-Export Shares'!H$10)*'Import-Export Shares'!$L$10*H228+(1-'Import-Export Shares'!H$11)*'Import-Export Shares'!$L$11*H257</f>
        <v>4.4166666666666652</v>
      </c>
      <c r="AS25" s="7">
        <f>(1-'Import-Export Shares'!I$4)*'Import-Export Shares'!$L$4*I54+(1-'Import-Export Shares'!I$5)*'Import-Export Shares'!$L$5*I83+(1-'Import-Export Shares'!I$6)*'Import-Export Shares'!$L$6*I112+(1-'Import-Export Shares'!I$7)*'Import-Export Shares'!$L$7*I141+(1-'Import-Export Shares'!I$9)*'Import-Export Shares'!$L$9*I199+(1-'Import-Export Shares'!I$10)*'Import-Export Shares'!$L$10*I228+(1-'Import-Export Shares'!I$11)*'Import-Export Shares'!$L$11*I257</f>
        <v>2.1083333333333329</v>
      </c>
    </row>
    <row r="26" spans="1:45" x14ac:dyDescent="0.3">
      <c r="A26" s="55" t="s">
        <v>24</v>
      </c>
      <c r="B26" s="34">
        <v>6</v>
      </c>
      <c r="C26" s="34">
        <v>4.666666666666667</v>
      </c>
      <c r="D26" s="34">
        <v>33.333333333333336</v>
      </c>
      <c r="E26" s="34">
        <v>2.6666666666666665</v>
      </c>
      <c r="F26" s="34">
        <v>1.3333333333333333</v>
      </c>
      <c r="G26" s="34">
        <v>4.666666666666667</v>
      </c>
      <c r="H26" s="34">
        <v>3.3333333333333335</v>
      </c>
      <c r="I26" s="34">
        <v>3.3333333333333335</v>
      </c>
      <c r="J26" s="50"/>
      <c r="K26" s="34">
        <v>32</v>
      </c>
      <c r="L26" s="34">
        <v>32.666666666666664</v>
      </c>
      <c r="M26" s="34">
        <v>58.666666666666664</v>
      </c>
      <c r="N26" s="34">
        <v>58.666666666666664</v>
      </c>
      <c r="O26" s="34">
        <v>58.666666666666664</v>
      </c>
      <c r="P26" s="34">
        <v>58.666666666666664</v>
      </c>
      <c r="Q26" s="34">
        <v>58.666666666666664</v>
      </c>
      <c r="R26" s="34">
        <v>58.666666666666664</v>
      </c>
      <c r="T26" s="34">
        <v>6</v>
      </c>
      <c r="U26" s="34">
        <v>10</v>
      </c>
      <c r="V26" s="34">
        <v>19</v>
      </c>
      <c r="W26" s="34">
        <v>16</v>
      </c>
      <c r="X26" s="34">
        <v>15</v>
      </c>
      <c r="Y26" s="34">
        <v>16</v>
      </c>
      <c r="Z26" s="34">
        <v>15</v>
      </c>
      <c r="AA26" s="34">
        <v>15</v>
      </c>
      <c r="AC26" s="4">
        <v>4</v>
      </c>
      <c r="AD26" s="4">
        <v>4.666666666666667</v>
      </c>
      <c r="AE26" s="4">
        <v>7.333333333333333</v>
      </c>
      <c r="AF26" s="4">
        <v>2.6666666666666665</v>
      </c>
      <c r="AG26" s="4">
        <v>1.3333333333333333</v>
      </c>
      <c r="AH26" s="4">
        <v>4.666666666666667</v>
      </c>
      <c r="AI26" s="4">
        <v>3.3333333333333335</v>
      </c>
      <c r="AJ26" s="4">
        <v>3.3333333333333335</v>
      </c>
      <c r="AL26" s="7">
        <f>(1-'Import-Export Shares'!B$4)*'Import-Export Shares'!$L$4*B55+(1-'Import-Export Shares'!B$5)*'Import-Export Shares'!$L$5*B84+(1-'Import-Export Shares'!B$6)*'Import-Export Shares'!$L$6*B113+(1-'Import-Export Shares'!B$7)*'Import-Export Shares'!$L$7*B142+(1-'Import-Export Shares'!B$9)*'Import-Export Shares'!$L$9*B200+(1-'Import-Export Shares'!B$10)*'Import-Export Shares'!$L$10*B229+(1-'Import-Export Shares'!B$11)*'Import-Export Shares'!$L$11*B258</f>
        <v>0.69</v>
      </c>
      <c r="AM26" s="7">
        <f>(1-'Import-Export Shares'!C$4)*'Import-Export Shares'!$L$4*C55+(1-'Import-Export Shares'!C$5)*'Import-Export Shares'!$L$5*C84+(1-'Import-Export Shares'!C$6)*'Import-Export Shares'!$L$6*C113+(1-'Import-Export Shares'!C$7)*'Import-Export Shares'!$L$7*C142+(1-'Import-Export Shares'!C$9)*'Import-Export Shares'!$L$9*C200+(1-'Import-Export Shares'!C$10)*'Import-Export Shares'!$L$10*C229+(1-'Import-Export Shares'!C$11)*'Import-Export Shares'!$L$11*C258</f>
        <v>0.29999999999999993</v>
      </c>
      <c r="AN26" s="7">
        <f>(1-'Import-Export Shares'!D$4)*'Import-Export Shares'!$L$4*D55+(1-'Import-Export Shares'!D$5)*'Import-Export Shares'!$L$5*D84+(1-'Import-Export Shares'!D$6)*'Import-Export Shares'!$L$6*D113+(1-'Import-Export Shares'!D$7)*'Import-Export Shares'!$L$7*D142+(1-'Import-Export Shares'!D$9)*'Import-Export Shares'!$L$9*D200+(1-'Import-Export Shares'!D$10)*'Import-Export Shares'!$L$10*D229+(1-'Import-Export Shares'!D$11)*'Import-Export Shares'!$L$11*D258</f>
        <v>1.0766666666666664</v>
      </c>
      <c r="AO26" s="7">
        <f>(1-'Import-Export Shares'!E$4)*'Import-Export Shares'!$L$4*E55+(1-'Import-Export Shares'!E$5)*'Import-Export Shares'!$L$5*E84+(1-'Import-Export Shares'!E$6)*'Import-Export Shares'!$L$6*E113+(1-'Import-Export Shares'!E$7)*'Import-Export Shares'!$L$7*E142+(1-'Import-Export Shares'!E$9)*'Import-Export Shares'!$L$9*E200+(1-'Import-Export Shares'!E$10)*'Import-Export Shares'!$L$10*E229+(1-'Import-Export Shares'!E$11)*'Import-Export Shares'!$L$11*E258</f>
        <v>0.13666666666666666</v>
      </c>
      <c r="AP26" s="7">
        <f>(1-'Import-Export Shares'!F$4)*'Import-Export Shares'!$L$4*F55+(1-'Import-Export Shares'!F$5)*'Import-Export Shares'!$L$5*F84+(1-'Import-Export Shares'!F$6)*'Import-Export Shares'!$L$6*F113+(1-'Import-Export Shares'!F$7)*'Import-Export Shares'!$L$7*F142+(1-'Import-Export Shares'!F$9)*'Import-Export Shares'!$L$9*F200+(1-'Import-Export Shares'!F$10)*'Import-Export Shares'!$L$10*F229+(1-'Import-Export Shares'!F$11)*'Import-Export Shares'!$L$11*F258</f>
        <v>0</v>
      </c>
      <c r="AQ26" s="7">
        <f>(1-'Import-Export Shares'!G$4)*'Import-Export Shares'!$L$4*G55+(1-'Import-Export Shares'!G$5)*'Import-Export Shares'!$L$5*G84+(1-'Import-Export Shares'!G$6)*'Import-Export Shares'!$L$6*G113+(1-'Import-Export Shares'!G$7)*'Import-Export Shares'!$L$7*G142+(1-'Import-Export Shares'!G$9)*'Import-Export Shares'!$L$9*G200+(1-'Import-Export Shares'!G$10)*'Import-Export Shares'!$L$10*G229+(1-'Import-Export Shares'!G$11)*'Import-Export Shares'!$L$11*G258</f>
        <v>1.6666666666666663E-2</v>
      </c>
      <c r="AR26" s="7">
        <f>(1-'Import-Export Shares'!H$4)*'Import-Export Shares'!$L$4*H55+(1-'Import-Export Shares'!H$5)*'Import-Export Shares'!$L$5*H84+(1-'Import-Export Shares'!H$6)*'Import-Export Shares'!$L$6*H113+(1-'Import-Export Shares'!H$7)*'Import-Export Shares'!$L$7*H142+(1-'Import-Export Shares'!H$9)*'Import-Export Shares'!$L$9*H200+(1-'Import-Export Shares'!H$10)*'Import-Export Shares'!$L$10*H229+(1-'Import-Export Shares'!H$11)*'Import-Export Shares'!$L$11*H258</f>
        <v>0</v>
      </c>
      <c r="AS26" s="7">
        <f>(1-'Import-Export Shares'!I$4)*'Import-Export Shares'!$L$4*I55+(1-'Import-Export Shares'!I$5)*'Import-Export Shares'!$L$5*I84+(1-'Import-Export Shares'!I$6)*'Import-Export Shares'!$L$6*I113+(1-'Import-Export Shares'!I$7)*'Import-Export Shares'!$L$7*I142+(1-'Import-Export Shares'!I$9)*'Import-Export Shares'!$L$9*I200+(1-'Import-Export Shares'!I$10)*'Import-Export Shares'!$L$10*I229+(1-'Import-Export Shares'!I$11)*'Import-Export Shares'!$L$11*I258</f>
        <v>0</v>
      </c>
    </row>
    <row r="27" spans="1:45" x14ac:dyDescent="0.3">
      <c r="A27" s="55" t="s">
        <v>25</v>
      </c>
      <c r="B27" s="34">
        <v>0</v>
      </c>
      <c r="C27" s="34">
        <v>0.02</v>
      </c>
      <c r="D27" s="34">
        <v>0.11</v>
      </c>
      <c r="E27" s="34">
        <v>0.01</v>
      </c>
      <c r="F27" s="34">
        <v>0.01</v>
      </c>
      <c r="G27" s="34">
        <v>0.1</v>
      </c>
      <c r="H27" s="34">
        <v>0.94</v>
      </c>
      <c r="I27" s="34">
        <v>0.79</v>
      </c>
      <c r="J27" s="50"/>
      <c r="K27" s="34">
        <v>0</v>
      </c>
      <c r="L27" s="34">
        <v>0.02</v>
      </c>
      <c r="M27" s="34">
        <v>0.13</v>
      </c>
      <c r="N27" s="34">
        <v>0.13</v>
      </c>
      <c r="O27" s="34">
        <v>0.15</v>
      </c>
      <c r="P27" s="34">
        <v>0.25</v>
      </c>
      <c r="Q27" s="34">
        <v>1.19</v>
      </c>
      <c r="R27" s="34">
        <v>1.98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3</v>
      </c>
      <c r="AA27" s="34">
        <v>5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L27" s="7">
        <f>(1-'Import-Export Shares'!B$4)*'Import-Export Shares'!$L$4*B56+(1-'Import-Export Shares'!B$5)*'Import-Export Shares'!$L$5*B85+(1-'Import-Export Shares'!B$6)*'Import-Export Shares'!$L$6*B114+(1-'Import-Export Shares'!B$7)*'Import-Export Shares'!$L$7*B143+(1-'Import-Export Shares'!B$9)*'Import-Export Shares'!$L$9*B201+(1-'Import-Export Shares'!B$10)*'Import-Export Shares'!$L$10*B230+(1-'Import-Export Shares'!B$11)*'Import-Export Shares'!$L$11*B259</f>
        <v>0</v>
      </c>
      <c r="AM27" s="7">
        <f>(1-'Import-Export Shares'!C$4)*'Import-Export Shares'!$L$4*C56+(1-'Import-Export Shares'!C$5)*'Import-Export Shares'!$L$5*C85+(1-'Import-Export Shares'!C$6)*'Import-Export Shares'!$L$6*C114+(1-'Import-Export Shares'!C$7)*'Import-Export Shares'!$L$7*C143+(1-'Import-Export Shares'!C$9)*'Import-Export Shares'!$L$9*C201+(1-'Import-Export Shares'!C$10)*'Import-Export Shares'!$L$10*C230+(1-'Import-Export Shares'!C$11)*'Import-Export Shares'!$L$11*C259</f>
        <v>4.9499999999999988E-2</v>
      </c>
      <c r="AN27" s="7">
        <f>(1-'Import-Export Shares'!D$4)*'Import-Export Shares'!$L$4*D56+(1-'Import-Export Shares'!D$5)*'Import-Export Shares'!$L$5*D85+(1-'Import-Export Shares'!D$6)*'Import-Export Shares'!$L$6*D114+(1-'Import-Export Shares'!D$7)*'Import-Export Shares'!$L$7*D143+(1-'Import-Export Shares'!D$9)*'Import-Export Shares'!$L$9*D201+(1-'Import-Export Shares'!D$10)*'Import-Export Shares'!$L$10*D230+(1-'Import-Export Shares'!D$11)*'Import-Export Shares'!$L$11*D259</f>
        <v>2.3E-2</v>
      </c>
      <c r="AO27" s="7">
        <f>(1-'Import-Export Shares'!E$4)*'Import-Export Shares'!$L$4*E56+(1-'Import-Export Shares'!E$5)*'Import-Export Shares'!$L$5*E85+(1-'Import-Export Shares'!E$6)*'Import-Export Shares'!$L$6*E114+(1-'Import-Export Shares'!E$7)*'Import-Export Shares'!$L$7*E143+(1-'Import-Export Shares'!E$9)*'Import-Export Shares'!$L$9*E201+(1-'Import-Export Shares'!E$10)*'Import-Export Shares'!$L$10*E230+(1-'Import-Export Shares'!E$11)*'Import-Export Shares'!$L$11*E259</f>
        <v>9.999999999999998E-4</v>
      </c>
      <c r="AP27" s="7">
        <f>(1-'Import-Export Shares'!F$4)*'Import-Export Shares'!$L$4*F56+(1-'Import-Export Shares'!F$5)*'Import-Export Shares'!$L$5*F85+(1-'Import-Export Shares'!F$6)*'Import-Export Shares'!$L$6*F114+(1-'Import-Export Shares'!F$7)*'Import-Export Shares'!$L$7*F143+(1-'Import-Export Shares'!F$9)*'Import-Export Shares'!$L$9*F201+(1-'Import-Export Shares'!F$10)*'Import-Export Shares'!$L$10*F230+(1-'Import-Export Shares'!F$11)*'Import-Export Shares'!$L$11*F259</f>
        <v>0</v>
      </c>
      <c r="AQ27" s="7">
        <f>(1-'Import-Export Shares'!G$4)*'Import-Export Shares'!$L$4*G56+(1-'Import-Export Shares'!G$5)*'Import-Export Shares'!$L$5*G85+(1-'Import-Export Shares'!G$6)*'Import-Export Shares'!$L$6*G114+(1-'Import-Export Shares'!G$7)*'Import-Export Shares'!$L$7*G143+(1-'Import-Export Shares'!G$9)*'Import-Export Shares'!$L$9*G201+(1-'Import-Export Shares'!G$10)*'Import-Export Shares'!$L$10*G230+(1-'Import-Export Shares'!G$11)*'Import-Export Shares'!$L$11*G259</f>
        <v>6.000000000000001E-3</v>
      </c>
      <c r="AR27" s="7">
        <f>(1-'Import-Export Shares'!H$4)*'Import-Export Shares'!$L$4*H56+(1-'Import-Export Shares'!H$5)*'Import-Export Shares'!$L$5*H85+(1-'Import-Export Shares'!H$6)*'Import-Export Shares'!$L$6*H114+(1-'Import-Export Shares'!H$7)*'Import-Export Shares'!$L$7*H143+(1-'Import-Export Shares'!H$9)*'Import-Export Shares'!$L$9*H201+(1-'Import-Export Shares'!H$10)*'Import-Export Shares'!$L$10*H230+(1-'Import-Export Shares'!H$11)*'Import-Export Shares'!$L$11*H259</f>
        <v>3.9999999999999992E-3</v>
      </c>
      <c r="AS27" s="7">
        <f>(1-'Import-Export Shares'!I$4)*'Import-Export Shares'!$L$4*I56+(1-'Import-Export Shares'!I$5)*'Import-Export Shares'!$L$5*I85+(1-'Import-Export Shares'!I$6)*'Import-Export Shares'!$L$6*I114+(1-'Import-Export Shares'!I$7)*'Import-Export Shares'!$L$7*I143+(1-'Import-Export Shares'!I$9)*'Import-Export Shares'!$L$9*I201+(1-'Import-Export Shares'!I$10)*'Import-Export Shares'!$L$10*I230+(1-'Import-Export Shares'!I$11)*'Import-Export Shares'!$L$11*I259</f>
        <v>1.2499999999999997E-2</v>
      </c>
    </row>
    <row r="28" spans="1:45" x14ac:dyDescent="0.3">
      <c r="B28" s="2"/>
      <c r="C28" s="2"/>
      <c r="D28" s="2"/>
      <c r="E28" s="2"/>
      <c r="F28" s="2"/>
      <c r="G28" s="2"/>
      <c r="H28" s="2"/>
      <c r="I28" s="2"/>
    </row>
    <row r="29" spans="1:45" x14ac:dyDescent="0.3">
      <c r="A29" s="55"/>
      <c r="B29" s="21"/>
      <c r="C29" s="21"/>
      <c r="D29" s="21"/>
      <c r="E29" s="21"/>
      <c r="F29" s="21"/>
      <c r="G29" s="21"/>
      <c r="H29" s="21"/>
      <c r="I29" s="21"/>
      <c r="K29" s="21"/>
      <c r="L29" s="21"/>
      <c r="M29" s="21"/>
      <c r="N29" s="21"/>
      <c r="O29" s="21"/>
      <c r="P29" s="21"/>
      <c r="Q29" s="21"/>
    </row>
    <row r="30" spans="1:45" x14ac:dyDescent="0.3">
      <c r="A30" s="57" t="s">
        <v>108</v>
      </c>
      <c r="B30" s="163" t="s">
        <v>130</v>
      </c>
      <c r="C30" s="163"/>
      <c r="D30" s="163"/>
      <c r="E30" s="163"/>
      <c r="F30" s="163"/>
      <c r="G30" s="163"/>
      <c r="H30" s="163"/>
      <c r="I30" s="163"/>
      <c r="J30" s="169"/>
      <c r="K30" s="163" t="s">
        <v>137</v>
      </c>
      <c r="L30" s="163"/>
      <c r="M30" s="163"/>
      <c r="N30" s="163"/>
      <c r="O30" s="163"/>
      <c r="P30" s="163"/>
      <c r="Q30" s="163"/>
      <c r="R30" s="163"/>
      <c r="S30" s="169"/>
      <c r="T30" s="163" t="s">
        <v>232</v>
      </c>
      <c r="U30" s="163"/>
      <c r="V30" s="163"/>
      <c r="W30" s="163"/>
      <c r="X30" s="163"/>
      <c r="Y30" s="163"/>
      <c r="Z30" s="163"/>
      <c r="AA30" s="163"/>
      <c r="AB30" s="169"/>
      <c r="AC30" s="163" t="s">
        <v>206</v>
      </c>
      <c r="AD30" s="163"/>
      <c r="AE30" s="163"/>
      <c r="AF30" s="163"/>
      <c r="AG30" s="163"/>
      <c r="AH30" s="163"/>
      <c r="AI30" s="163"/>
      <c r="AJ30" s="163"/>
      <c r="AL30" s="163" t="s">
        <v>260</v>
      </c>
      <c r="AM30" s="163"/>
      <c r="AN30" s="163"/>
      <c r="AO30" s="163"/>
      <c r="AP30" s="163"/>
      <c r="AQ30" s="163"/>
      <c r="AR30" s="163"/>
      <c r="AS30" s="163"/>
    </row>
    <row r="31" spans="1:45" x14ac:dyDescent="0.3">
      <c r="A31" s="53" t="s">
        <v>0</v>
      </c>
      <c r="B31" s="36" t="s">
        <v>186</v>
      </c>
      <c r="C31" s="36" t="s">
        <v>146</v>
      </c>
      <c r="D31" s="36" t="s">
        <v>147</v>
      </c>
      <c r="E31" s="36" t="s">
        <v>148</v>
      </c>
      <c r="F31" s="36" t="s">
        <v>149</v>
      </c>
      <c r="G31" s="36" t="s">
        <v>150</v>
      </c>
      <c r="H31" s="36" t="s">
        <v>151</v>
      </c>
      <c r="I31" s="36" t="s">
        <v>152</v>
      </c>
      <c r="J31" s="169"/>
      <c r="K31" s="2">
        <v>2015</v>
      </c>
      <c r="L31" s="2">
        <v>2020</v>
      </c>
      <c r="M31" s="2">
        <v>2025</v>
      </c>
      <c r="N31" s="2">
        <v>2030</v>
      </c>
      <c r="O31" s="2">
        <v>2035</v>
      </c>
      <c r="P31" s="2">
        <v>2040</v>
      </c>
      <c r="Q31" s="2">
        <v>2045</v>
      </c>
      <c r="R31" s="2">
        <v>2050</v>
      </c>
      <c r="S31" s="169"/>
      <c r="T31" s="2">
        <v>2015</v>
      </c>
      <c r="U31" s="2">
        <v>2020</v>
      </c>
      <c r="V31" s="2">
        <v>2025</v>
      </c>
      <c r="W31" s="2">
        <v>2030</v>
      </c>
      <c r="X31" s="2">
        <v>2035</v>
      </c>
      <c r="Y31" s="2">
        <v>2040</v>
      </c>
      <c r="Z31" s="2">
        <v>2045</v>
      </c>
      <c r="AA31" s="2">
        <v>2050</v>
      </c>
      <c r="AB31" s="169"/>
      <c r="AC31" s="3">
        <v>2015</v>
      </c>
      <c r="AD31" s="3">
        <v>2020</v>
      </c>
      <c r="AE31" s="3">
        <v>2025</v>
      </c>
      <c r="AF31" s="3">
        <v>2030</v>
      </c>
      <c r="AG31" s="3">
        <v>2035</v>
      </c>
      <c r="AH31" s="3">
        <v>2040</v>
      </c>
      <c r="AI31" s="3">
        <v>2045</v>
      </c>
      <c r="AJ31" s="3">
        <v>2050</v>
      </c>
      <c r="AL31" s="3">
        <v>2015</v>
      </c>
      <c r="AM31" s="3">
        <v>2020</v>
      </c>
      <c r="AN31" s="3">
        <v>2025</v>
      </c>
      <c r="AO31" s="3">
        <v>2030</v>
      </c>
      <c r="AP31" s="3">
        <v>2035</v>
      </c>
      <c r="AQ31" s="3">
        <v>2040</v>
      </c>
      <c r="AR31" s="3">
        <v>2045</v>
      </c>
      <c r="AS31" s="3">
        <v>2050</v>
      </c>
    </row>
    <row r="32" spans="1:45" x14ac:dyDescent="0.3">
      <c r="A32" s="54" t="s">
        <v>2</v>
      </c>
      <c r="B32" s="47">
        <v>0</v>
      </c>
      <c r="C32" s="47">
        <v>18</v>
      </c>
      <c r="D32" s="47">
        <v>155</v>
      </c>
      <c r="E32" s="47">
        <v>35</v>
      </c>
      <c r="F32" s="47">
        <v>23</v>
      </c>
      <c r="G32" s="47">
        <v>12</v>
      </c>
      <c r="H32" s="47">
        <v>11</v>
      </c>
      <c r="I32" s="47">
        <v>31</v>
      </c>
      <c r="K32" s="47">
        <v>0</v>
      </c>
      <c r="L32" s="47">
        <v>18</v>
      </c>
      <c r="M32" s="47">
        <v>173</v>
      </c>
      <c r="N32" s="47">
        <v>208</v>
      </c>
      <c r="O32" s="47">
        <v>231</v>
      </c>
      <c r="P32" s="47">
        <v>243</v>
      </c>
      <c r="Q32" s="47">
        <v>254</v>
      </c>
      <c r="R32" s="47">
        <v>267</v>
      </c>
      <c r="T32" s="47">
        <v>0</v>
      </c>
      <c r="U32" s="47">
        <v>57</v>
      </c>
      <c r="V32" s="47">
        <v>537</v>
      </c>
      <c r="W32" s="47">
        <v>649</v>
      </c>
      <c r="X32" s="47">
        <v>723</v>
      </c>
      <c r="Y32" s="47">
        <v>761</v>
      </c>
      <c r="Z32" s="47">
        <v>797</v>
      </c>
      <c r="AA32" s="47">
        <v>838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18</v>
      </c>
    </row>
    <row r="33" spans="1:36" x14ac:dyDescent="0.3">
      <c r="A33" s="54" t="s">
        <v>3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</row>
    <row r="34" spans="1:36" x14ac:dyDescent="0.3">
      <c r="A34" s="54" t="s">
        <v>198</v>
      </c>
      <c r="B34" s="47">
        <v>0</v>
      </c>
      <c r="C34" s="47">
        <v>7</v>
      </c>
      <c r="D34" s="47">
        <v>26</v>
      </c>
      <c r="E34" s="47">
        <v>61</v>
      </c>
      <c r="F34" s="47">
        <v>32</v>
      </c>
      <c r="G34" s="47">
        <v>33</v>
      </c>
      <c r="H34" s="47">
        <v>26</v>
      </c>
      <c r="I34" s="47">
        <v>33</v>
      </c>
      <c r="K34" s="47">
        <v>0</v>
      </c>
      <c r="L34" s="47">
        <v>7</v>
      </c>
      <c r="M34" s="47">
        <v>33</v>
      </c>
      <c r="N34" s="47">
        <v>94</v>
      </c>
      <c r="O34" s="47">
        <v>127</v>
      </c>
      <c r="P34" s="47">
        <v>160</v>
      </c>
      <c r="Q34" s="47">
        <v>185</v>
      </c>
      <c r="R34" s="47">
        <v>218</v>
      </c>
      <c r="T34" s="47">
        <v>0</v>
      </c>
      <c r="U34" s="47">
        <v>12</v>
      </c>
      <c r="V34" s="47">
        <v>54</v>
      </c>
      <c r="W34" s="47">
        <v>147</v>
      </c>
      <c r="X34" s="47">
        <v>194</v>
      </c>
      <c r="Y34" s="47">
        <v>245</v>
      </c>
      <c r="Z34" s="47">
        <v>284</v>
      </c>
      <c r="AA34" s="47">
        <v>331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</row>
    <row r="35" spans="1:36" x14ac:dyDescent="0.3">
      <c r="A35" s="54" t="s">
        <v>199</v>
      </c>
      <c r="B35" s="47">
        <v>0</v>
      </c>
      <c r="C35" s="47">
        <v>0</v>
      </c>
      <c r="D35" s="47">
        <v>3</v>
      </c>
      <c r="E35" s="47">
        <v>9</v>
      </c>
      <c r="F35" s="47">
        <v>15</v>
      </c>
      <c r="G35" s="47">
        <v>24</v>
      </c>
      <c r="H35" s="47">
        <v>35</v>
      </c>
      <c r="I35" s="47">
        <v>46</v>
      </c>
      <c r="J35" s="52"/>
      <c r="K35" s="47">
        <v>0</v>
      </c>
      <c r="L35" s="47">
        <v>0</v>
      </c>
      <c r="M35" s="47">
        <v>4</v>
      </c>
      <c r="N35" s="47">
        <v>13</v>
      </c>
      <c r="O35" s="47">
        <v>28</v>
      </c>
      <c r="P35" s="47">
        <v>52</v>
      </c>
      <c r="Q35" s="47">
        <v>87</v>
      </c>
      <c r="R35" s="47">
        <v>134</v>
      </c>
      <c r="T35" s="47">
        <v>0</v>
      </c>
      <c r="U35" s="47">
        <v>0</v>
      </c>
      <c r="V35" s="47">
        <v>4</v>
      </c>
      <c r="W35" s="47">
        <v>15</v>
      </c>
      <c r="X35" s="47">
        <v>33</v>
      </c>
      <c r="Y35" s="47">
        <v>62</v>
      </c>
      <c r="Z35" s="47">
        <v>103</v>
      </c>
      <c r="AA35" s="47">
        <v>156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0</v>
      </c>
      <c r="AI35" s="47">
        <v>0</v>
      </c>
      <c r="AJ35" s="47">
        <v>0</v>
      </c>
    </row>
    <row r="36" spans="1:36" x14ac:dyDescent="0.3">
      <c r="A36" s="54" t="s">
        <v>6</v>
      </c>
      <c r="B36" s="47">
        <v>0</v>
      </c>
      <c r="C36" s="47">
        <v>1</v>
      </c>
      <c r="D36" s="47">
        <v>1</v>
      </c>
      <c r="E36" s="47">
        <v>1</v>
      </c>
      <c r="F36" s="47">
        <v>1</v>
      </c>
      <c r="G36" s="47">
        <v>0</v>
      </c>
      <c r="H36" s="47">
        <v>0</v>
      </c>
      <c r="I36" s="47">
        <v>1</v>
      </c>
      <c r="K36" s="47">
        <v>0</v>
      </c>
      <c r="L36" s="47">
        <v>1</v>
      </c>
      <c r="M36" s="47">
        <v>2</v>
      </c>
      <c r="N36" s="47">
        <v>3</v>
      </c>
      <c r="O36" s="47">
        <v>3</v>
      </c>
      <c r="P36" s="47">
        <v>4</v>
      </c>
      <c r="Q36" s="47">
        <v>4</v>
      </c>
      <c r="R36" s="47">
        <v>4</v>
      </c>
      <c r="T36" s="47">
        <v>0</v>
      </c>
      <c r="U36" s="47">
        <v>8</v>
      </c>
      <c r="V36" s="47">
        <v>16</v>
      </c>
      <c r="W36" s="47">
        <v>16</v>
      </c>
      <c r="X36" s="47">
        <v>17</v>
      </c>
      <c r="Y36" s="47">
        <v>16</v>
      </c>
      <c r="Z36" s="47">
        <v>17</v>
      </c>
      <c r="AA36" s="47">
        <v>17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47">
        <v>0</v>
      </c>
      <c r="AJ36" s="47">
        <v>1</v>
      </c>
    </row>
    <row r="37" spans="1:36" x14ac:dyDescent="0.3">
      <c r="A37" s="54" t="s">
        <v>7</v>
      </c>
      <c r="B37" s="47">
        <v>12</v>
      </c>
      <c r="C37" s="47">
        <v>11</v>
      </c>
      <c r="D37" s="47">
        <v>10</v>
      </c>
      <c r="E37" s="47">
        <v>4</v>
      </c>
      <c r="F37" s="47">
        <v>3</v>
      </c>
      <c r="G37" s="47">
        <v>12</v>
      </c>
      <c r="H37" s="47">
        <v>8</v>
      </c>
      <c r="I37" s="47">
        <v>11</v>
      </c>
      <c r="K37" s="47">
        <v>53</v>
      </c>
      <c r="L37" s="47">
        <v>54</v>
      </c>
      <c r="M37" s="47">
        <v>62</v>
      </c>
      <c r="N37" s="47">
        <v>64</v>
      </c>
      <c r="O37" s="47">
        <v>68</v>
      </c>
      <c r="P37" s="47">
        <v>69</v>
      </c>
      <c r="Q37" s="47">
        <v>69</v>
      </c>
      <c r="R37" s="47">
        <v>71</v>
      </c>
      <c r="T37" s="47">
        <v>177</v>
      </c>
      <c r="U37" s="47">
        <v>182</v>
      </c>
      <c r="V37" s="47">
        <v>216</v>
      </c>
      <c r="W37" s="47">
        <v>223</v>
      </c>
      <c r="X37" s="47">
        <v>234</v>
      </c>
      <c r="Y37" s="47">
        <v>238</v>
      </c>
      <c r="Z37" s="47">
        <v>240</v>
      </c>
      <c r="AA37" s="47">
        <v>246</v>
      </c>
      <c r="AC37" s="47">
        <v>7</v>
      </c>
      <c r="AD37" s="47">
        <v>10</v>
      </c>
      <c r="AE37" s="47">
        <v>2</v>
      </c>
      <c r="AF37" s="47">
        <v>2</v>
      </c>
      <c r="AG37" s="47">
        <v>0</v>
      </c>
      <c r="AH37" s="47">
        <v>10</v>
      </c>
      <c r="AI37" s="47">
        <v>8</v>
      </c>
      <c r="AJ37" s="47">
        <v>9</v>
      </c>
    </row>
    <row r="38" spans="1:36" x14ac:dyDescent="0.3">
      <c r="A38" s="54" t="s">
        <v>8</v>
      </c>
      <c r="B38" s="47">
        <v>5</v>
      </c>
      <c r="C38" s="47">
        <v>3</v>
      </c>
      <c r="D38" s="47">
        <v>1</v>
      </c>
      <c r="E38" s="47">
        <v>1</v>
      </c>
      <c r="F38" s="47">
        <v>0</v>
      </c>
      <c r="G38" s="47">
        <v>4</v>
      </c>
      <c r="H38" s="47">
        <v>3</v>
      </c>
      <c r="I38" s="47">
        <v>4</v>
      </c>
      <c r="K38" s="47">
        <v>20</v>
      </c>
      <c r="L38" s="47">
        <v>20</v>
      </c>
      <c r="M38" s="47">
        <v>20</v>
      </c>
      <c r="N38" s="47">
        <v>20</v>
      </c>
      <c r="O38" s="47">
        <v>20</v>
      </c>
      <c r="P38" s="47">
        <v>20</v>
      </c>
      <c r="Q38" s="47">
        <v>20</v>
      </c>
      <c r="R38" s="47">
        <v>20</v>
      </c>
      <c r="T38" s="47">
        <v>70</v>
      </c>
      <c r="U38" s="47">
        <v>70</v>
      </c>
      <c r="V38" s="47">
        <v>70</v>
      </c>
      <c r="W38" s="47">
        <v>70</v>
      </c>
      <c r="X38" s="47">
        <v>70</v>
      </c>
      <c r="Y38" s="47">
        <v>70</v>
      </c>
      <c r="Z38" s="47">
        <v>70</v>
      </c>
      <c r="AA38" s="47">
        <v>70</v>
      </c>
      <c r="AC38" s="47">
        <v>3</v>
      </c>
      <c r="AD38" s="47">
        <v>3</v>
      </c>
      <c r="AE38" s="47">
        <v>1</v>
      </c>
      <c r="AF38" s="47">
        <v>1</v>
      </c>
      <c r="AG38" s="47">
        <v>0</v>
      </c>
      <c r="AH38" s="47">
        <v>4</v>
      </c>
      <c r="AI38" s="47">
        <v>3</v>
      </c>
      <c r="AJ38" s="47">
        <v>4</v>
      </c>
    </row>
    <row r="39" spans="1:36" x14ac:dyDescent="0.3">
      <c r="A39" s="54" t="s">
        <v>9</v>
      </c>
      <c r="B39" s="47">
        <v>0</v>
      </c>
      <c r="C39" s="47">
        <v>7</v>
      </c>
      <c r="D39" s="47">
        <v>2</v>
      </c>
      <c r="E39" s="47">
        <v>1</v>
      </c>
      <c r="F39" s="47">
        <v>2</v>
      </c>
      <c r="G39" s="47">
        <v>0</v>
      </c>
      <c r="H39" s="47">
        <v>0</v>
      </c>
      <c r="I39" s="47">
        <v>0</v>
      </c>
      <c r="K39" s="47">
        <v>0</v>
      </c>
      <c r="L39" s="47">
        <v>7</v>
      </c>
      <c r="M39" s="47">
        <v>10</v>
      </c>
      <c r="N39" s="47">
        <v>10</v>
      </c>
      <c r="O39" s="47">
        <v>12</v>
      </c>
      <c r="P39" s="47">
        <v>12</v>
      </c>
      <c r="Q39" s="47">
        <v>12</v>
      </c>
      <c r="R39" s="47">
        <v>12</v>
      </c>
      <c r="T39" s="47">
        <v>0</v>
      </c>
      <c r="U39" s="47">
        <v>59</v>
      </c>
      <c r="V39" s="47">
        <v>79</v>
      </c>
      <c r="W39" s="47">
        <v>80</v>
      </c>
      <c r="X39" s="47">
        <v>81</v>
      </c>
      <c r="Y39" s="47">
        <v>81</v>
      </c>
      <c r="Z39" s="47">
        <v>80</v>
      </c>
      <c r="AA39" s="47">
        <v>81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47">
        <v>0</v>
      </c>
      <c r="AJ39" s="47">
        <v>0</v>
      </c>
    </row>
    <row r="40" spans="1:36" x14ac:dyDescent="0.3">
      <c r="A40" s="54" t="s">
        <v>10</v>
      </c>
      <c r="B40" s="47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0</v>
      </c>
      <c r="AI40" s="47">
        <v>0</v>
      </c>
      <c r="AJ40" s="47">
        <v>0</v>
      </c>
    </row>
    <row r="41" spans="1:36" x14ac:dyDescent="0.3">
      <c r="A41" s="54" t="s">
        <v>40</v>
      </c>
      <c r="B41" s="47">
        <v>0</v>
      </c>
      <c r="C41" s="47">
        <v>7</v>
      </c>
      <c r="D41" s="47">
        <v>0</v>
      </c>
      <c r="E41" s="47">
        <v>0</v>
      </c>
      <c r="F41" s="47">
        <v>0</v>
      </c>
      <c r="G41" s="47">
        <v>0</v>
      </c>
      <c r="H41" s="47">
        <v>6</v>
      </c>
      <c r="I41" s="47">
        <v>0</v>
      </c>
      <c r="K41" s="47">
        <v>0</v>
      </c>
      <c r="L41" s="47">
        <v>7</v>
      </c>
      <c r="M41" s="47">
        <v>7</v>
      </c>
      <c r="N41" s="47">
        <v>7</v>
      </c>
      <c r="O41" s="47">
        <v>8</v>
      </c>
      <c r="P41" s="47">
        <v>8</v>
      </c>
      <c r="Q41" s="47">
        <v>8</v>
      </c>
      <c r="R41" s="47">
        <v>8</v>
      </c>
      <c r="T41" s="47">
        <v>0</v>
      </c>
      <c r="U41" s="47">
        <v>4</v>
      </c>
      <c r="V41" s="47">
        <v>4</v>
      </c>
      <c r="W41" s="47">
        <v>4</v>
      </c>
      <c r="X41" s="47">
        <v>5</v>
      </c>
      <c r="Y41" s="47">
        <v>5</v>
      </c>
      <c r="Z41" s="47">
        <v>5</v>
      </c>
      <c r="AA41" s="47">
        <v>5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47">
        <v>6</v>
      </c>
      <c r="AJ41" s="47">
        <v>0</v>
      </c>
    </row>
    <row r="42" spans="1:36" x14ac:dyDescent="0.3">
      <c r="A42" s="54" t="s">
        <v>12</v>
      </c>
      <c r="B42" s="47">
        <v>0</v>
      </c>
      <c r="C42" s="47">
        <v>1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K42" s="47">
        <v>0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7">
        <v>1</v>
      </c>
      <c r="R42" s="47">
        <v>1</v>
      </c>
      <c r="T42" s="47">
        <v>0</v>
      </c>
      <c r="U42" s="47">
        <v>9</v>
      </c>
      <c r="V42" s="47">
        <v>10</v>
      </c>
      <c r="W42" s="47">
        <v>10</v>
      </c>
      <c r="X42" s="47">
        <v>10</v>
      </c>
      <c r="Y42" s="47">
        <v>10</v>
      </c>
      <c r="Z42" s="47">
        <v>10</v>
      </c>
      <c r="AA42" s="47">
        <v>10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</row>
    <row r="43" spans="1:36" x14ac:dyDescent="0.3">
      <c r="A43" s="54" t="s">
        <v>13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3</v>
      </c>
      <c r="H43" s="47">
        <v>5</v>
      </c>
      <c r="I43" s="47">
        <v>4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3</v>
      </c>
      <c r="Q43" s="47">
        <v>8</v>
      </c>
      <c r="R43" s="47">
        <v>12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</row>
    <row r="44" spans="1:36" x14ac:dyDescent="0.3">
      <c r="A44" s="54" t="s">
        <v>14</v>
      </c>
      <c r="B44" s="47">
        <v>9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K44" s="47">
        <v>67</v>
      </c>
      <c r="L44" s="47">
        <v>45</v>
      </c>
      <c r="M44" s="47">
        <v>21</v>
      </c>
      <c r="N44" s="47">
        <v>12</v>
      </c>
      <c r="O44" s="47">
        <v>7</v>
      </c>
      <c r="P44" s="47">
        <v>6</v>
      </c>
      <c r="Q44" s="47">
        <v>5</v>
      </c>
      <c r="R44" s="47">
        <v>4</v>
      </c>
      <c r="T44" s="47">
        <v>215</v>
      </c>
      <c r="U44" s="47">
        <v>320</v>
      </c>
      <c r="V44" s="47">
        <v>51</v>
      </c>
      <c r="W44" s="47">
        <v>12</v>
      </c>
      <c r="X44" s="47">
        <v>6</v>
      </c>
      <c r="Y44" s="47">
        <v>3</v>
      </c>
      <c r="Z44" s="47">
        <v>1</v>
      </c>
      <c r="AA44" s="47">
        <v>0</v>
      </c>
      <c r="AC44" s="47">
        <v>7</v>
      </c>
      <c r="AD44" s="47">
        <v>22</v>
      </c>
      <c r="AE44" s="47">
        <v>25</v>
      </c>
      <c r="AF44" s="47">
        <v>9</v>
      </c>
      <c r="AG44" s="47">
        <v>4</v>
      </c>
      <c r="AH44" s="47">
        <v>2</v>
      </c>
      <c r="AI44" s="47">
        <v>0</v>
      </c>
      <c r="AJ44" s="47">
        <v>1</v>
      </c>
    </row>
    <row r="45" spans="1:36" x14ac:dyDescent="0.3">
      <c r="A45" s="54" t="s">
        <v>15</v>
      </c>
      <c r="B45" s="47">
        <v>1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K45" s="47">
        <v>24</v>
      </c>
      <c r="L45" s="47">
        <v>21</v>
      </c>
      <c r="M45" s="47">
        <v>17</v>
      </c>
      <c r="N45" s="47">
        <v>10</v>
      </c>
      <c r="O45" s="47">
        <v>5</v>
      </c>
      <c r="P45" s="47">
        <v>4</v>
      </c>
      <c r="Q45" s="47">
        <v>4</v>
      </c>
      <c r="R45" s="47">
        <v>2</v>
      </c>
      <c r="T45" s="47">
        <v>178</v>
      </c>
      <c r="U45" s="47">
        <v>160</v>
      </c>
      <c r="V45" s="47">
        <v>129</v>
      </c>
      <c r="W45" s="47">
        <v>77</v>
      </c>
      <c r="X45" s="47">
        <v>35</v>
      </c>
      <c r="Y45" s="47">
        <v>28</v>
      </c>
      <c r="Z45" s="47">
        <v>28</v>
      </c>
      <c r="AA45" s="47">
        <v>14</v>
      </c>
      <c r="AC45" s="47">
        <v>0</v>
      </c>
      <c r="AD45" s="47">
        <v>3</v>
      </c>
      <c r="AE45" s="47">
        <v>4</v>
      </c>
      <c r="AF45" s="47">
        <v>7</v>
      </c>
      <c r="AG45" s="47">
        <v>6</v>
      </c>
      <c r="AH45" s="47">
        <v>1</v>
      </c>
      <c r="AI45" s="47">
        <v>0</v>
      </c>
      <c r="AJ45" s="47">
        <v>2</v>
      </c>
    </row>
    <row r="46" spans="1:36" x14ac:dyDescent="0.3">
      <c r="A46" s="54" t="s">
        <v>17</v>
      </c>
      <c r="B46" s="47">
        <v>22</v>
      </c>
      <c r="C46" s="47">
        <v>0</v>
      </c>
      <c r="D46" s="47">
        <v>110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K46" s="47">
        <v>126</v>
      </c>
      <c r="L46" s="47">
        <v>84</v>
      </c>
      <c r="M46" s="47">
        <v>179</v>
      </c>
      <c r="N46" s="47">
        <v>167</v>
      </c>
      <c r="O46" s="47">
        <v>164</v>
      </c>
      <c r="P46" s="47">
        <v>162</v>
      </c>
      <c r="Q46" s="47">
        <v>157</v>
      </c>
      <c r="R46" s="47">
        <v>149</v>
      </c>
      <c r="T46" s="47">
        <v>89</v>
      </c>
      <c r="U46" s="47">
        <v>259</v>
      </c>
      <c r="V46" s="47">
        <v>67</v>
      </c>
      <c r="W46" s="47">
        <v>41</v>
      </c>
      <c r="X46" s="47">
        <v>30</v>
      </c>
      <c r="Y46" s="47">
        <v>25</v>
      </c>
      <c r="Z46" s="47">
        <v>27</v>
      </c>
      <c r="AA46" s="47">
        <v>24</v>
      </c>
      <c r="AC46" s="47">
        <v>14</v>
      </c>
      <c r="AD46" s="47">
        <v>17</v>
      </c>
      <c r="AE46" s="47">
        <v>15</v>
      </c>
      <c r="AF46" s="47">
        <v>11</v>
      </c>
      <c r="AG46" s="47">
        <v>3</v>
      </c>
      <c r="AH46" s="47">
        <v>2</v>
      </c>
      <c r="AI46" s="47">
        <v>5</v>
      </c>
      <c r="AJ46" s="47">
        <v>8</v>
      </c>
    </row>
    <row r="47" spans="1:36" x14ac:dyDescent="0.3">
      <c r="A47" s="54" t="s">
        <v>18</v>
      </c>
      <c r="B47" s="47">
        <v>14</v>
      </c>
      <c r="C47" s="47">
        <v>11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K47" s="47">
        <v>30</v>
      </c>
      <c r="L47" s="47">
        <v>39</v>
      </c>
      <c r="M47" s="47">
        <v>35</v>
      </c>
      <c r="N47" s="47">
        <v>33</v>
      </c>
      <c r="O47" s="47">
        <v>33</v>
      </c>
      <c r="P47" s="47">
        <v>33</v>
      </c>
      <c r="Q47" s="47">
        <v>32</v>
      </c>
      <c r="R47" s="47">
        <v>28</v>
      </c>
      <c r="T47" s="47">
        <v>368</v>
      </c>
      <c r="U47" s="47">
        <v>13</v>
      </c>
      <c r="V47" s="47">
        <v>3</v>
      </c>
      <c r="W47" s="47">
        <v>5</v>
      </c>
      <c r="X47" s="47">
        <v>5</v>
      </c>
      <c r="Y47" s="47">
        <v>6</v>
      </c>
      <c r="Z47" s="47">
        <v>7</v>
      </c>
      <c r="AA47" s="47">
        <v>11</v>
      </c>
      <c r="AC47" s="47">
        <v>1</v>
      </c>
      <c r="AD47" s="47">
        <v>2</v>
      </c>
      <c r="AE47" s="47">
        <v>2</v>
      </c>
      <c r="AF47" s="47">
        <v>1</v>
      </c>
      <c r="AG47" s="47">
        <v>0</v>
      </c>
      <c r="AH47" s="47">
        <v>0</v>
      </c>
      <c r="AI47" s="47">
        <v>1</v>
      </c>
      <c r="AJ47" s="47">
        <v>3</v>
      </c>
    </row>
    <row r="48" spans="1:36" x14ac:dyDescent="0.3">
      <c r="A48" s="54" t="s">
        <v>19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47">
        <v>0</v>
      </c>
      <c r="AJ48" s="47">
        <v>0</v>
      </c>
    </row>
    <row r="49" spans="1:45" x14ac:dyDescent="0.3">
      <c r="A49" s="54" t="s">
        <v>20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1</v>
      </c>
      <c r="Q49" s="47">
        <v>1</v>
      </c>
      <c r="R49" s="47">
        <v>1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1</v>
      </c>
      <c r="AC49" s="47">
        <v>0</v>
      </c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47">
        <v>0</v>
      </c>
      <c r="AJ49" s="47">
        <v>0</v>
      </c>
    </row>
    <row r="50" spans="1:45" x14ac:dyDescent="0.3">
      <c r="A50" s="54" t="s">
        <v>21</v>
      </c>
      <c r="B50" s="47">
        <v>0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K50" s="47">
        <v>9</v>
      </c>
      <c r="L50" s="47">
        <v>5</v>
      </c>
      <c r="M50" s="47">
        <v>1</v>
      </c>
      <c r="N50" s="47">
        <v>1</v>
      </c>
      <c r="O50" s="47">
        <v>0</v>
      </c>
      <c r="P50" s="47">
        <v>0</v>
      </c>
      <c r="Q50" s="47">
        <v>0</v>
      </c>
      <c r="R50" s="47">
        <v>0</v>
      </c>
      <c r="T50" s="47">
        <v>11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C50" s="47">
        <v>0</v>
      </c>
      <c r="AD50" s="47">
        <v>4</v>
      </c>
      <c r="AE50" s="47">
        <v>4</v>
      </c>
      <c r="AF50" s="47">
        <v>0</v>
      </c>
      <c r="AG50" s="47">
        <v>0</v>
      </c>
      <c r="AH50" s="47">
        <v>0</v>
      </c>
      <c r="AI50" s="47">
        <v>0</v>
      </c>
      <c r="AJ50" s="47">
        <v>0</v>
      </c>
    </row>
    <row r="51" spans="1:45" x14ac:dyDescent="0.3">
      <c r="A51" s="55" t="s">
        <v>43</v>
      </c>
      <c r="B51" s="48">
        <v>0</v>
      </c>
      <c r="C51" s="48">
        <v>0.10572916666666667</v>
      </c>
      <c r="D51" s="48">
        <v>0.609375</v>
      </c>
      <c r="E51" s="48">
        <v>1.7291666666666667</v>
      </c>
      <c r="F51" s="48">
        <v>0.94895833333333335</v>
      </c>
      <c r="G51" s="48">
        <v>5.0869791666666666</v>
      </c>
      <c r="H51" s="48">
        <v>8.640625</v>
      </c>
      <c r="I51" s="48">
        <v>8.5755208333333339</v>
      </c>
      <c r="K51" s="48">
        <v>0</v>
      </c>
      <c r="L51" s="48">
        <v>0.10572916666666667</v>
      </c>
      <c r="M51" s="48">
        <v>0.71510416666666665</v>
      </c>
      <c r="N51" s="48">
        <v>2.4447916666666667</v>
      </c>
      <c r="O51" s="48">
        <v>3.3937499999999998</v>
      </c>
      <c r="P51" s="48">
        <v>8.4807291666666664</v>
      </c>
      <c r="Q51" s="48">
        <v>17.121354166666666</v>
      </c>
      <c r="R51" s="48">
        <v>25.696874999999999</v>
      </c>
      <c r="T51" s="47">
        <v>0</v>
      </c>
      <c r="U51" s="47">
        <v>0</v>
      </c>
      <c r="V51" s="47">
        <v>0</v>
      </c>
      <c r="W51" s="47">
        <v>1</v>
      </c>
      <c r="X51" s="47">
        <v>1</v>
      </c>
      <c r="Y51" s="47">
        <v>7</v>
      </c>
      <c r="Z51" s="47">
        <v>17</v>
      </c>
      <c r="AA51" s="47">
        <v>24</v>
      </c>
      <c r="AC51" s="48">
        <v>0</v>
      </c>
      <c r="AD51" s="48">
        <v>0</v>
      </c>
      <c r="AE51" s="48">
        <v>0</v>
      </c>
      <c r="AF51" s="48">
        <v>0</v>
      </c>
      <c r="AG51" s="48">
        <v>0</v>
      </c>
      <c r="AH51" s="48">
        <v>0</v>
      </c>
      <c r="AI51" s="48">
        <v>0</v>
      </c>
      <c r="AJ51" s="48">
        <v>0</v>
      </c>
    </row>
    <row r="52" spans="1:45" x14ac:dyDescent="0.3">
      <c r="A52" s="55" t="s">
        <v>22</v>
      </c>
      <c r="B52" s="47">
        <v>0</v>
      </c>
      <c r="C52" s="47">
        <v>0</v>
      </c>
      <c r="D52" s="47">
        <v>0</v>
      </c>
      <c r="E52" s="47">
        <v>0</v>
      </c>
      <c r="F52" s="47">
        <v>0</v>
      </c>
      <c r="G52" s="47">
        <v>8</v>
      </c>
      <c r="H52" s="47">
        <v>14</v>
      </c>
      <c r="I52" s="47">
        <v>11</v>
      </c>
      <c r="K52" s="47">
        <v>0</v>
      </c>
      <c r="L52" s="47">
        <v>0</v>
      </c>
      <c r="M52" s="47">
        <v>0</v>
      </c>
      <c r="N52" s="47">
        <v>0</v>
      </c>
      <c r="O52" s="47">
        <v>2</v>
      </c>
      <c r="P52" s="47">
        <v>9</v>
      </c>
      <c r="Q52" s="47">
        <v>22</v>
      </c>
      <c r="R52" s="47">
        <v>33</v>
      </c>
      <c r="T52" s="47">
        <v>0</v>
      </c>
      <c r="U52" s="47">
        <v>0</v>
      </c>
      <c r="V52" s="47">
        <v>0</v>
      </c>
      <c r="W52" s="47">
        <v>3</v>
      </c>
      <c r="X52" s="47">
        <v>4</v>
      </c>
      <c r="Y52" s="47">
        <v>21</v>
      </c>
      <c r="Z52" s="47">
        <v>52</v>
      </c>
      <c r="AA52" s="47">
        <v>74</v>
      </c>
      <c r="AC52" s="47">
        <v>0</v>
      </c>
      <c r="AD52" s="47">
        <v>0</v>
      </c>
      <c r="AE52" s="47">
        <v>0</v>
      </c>
      <c r="AF52" s="47">
        <v>0</v>
      </c>
      <c r="AG52" s="47">
        <v>0</v>
      </c>
      <c r="AH52" s="47">
        <v>0</v>
      </c>
      <c r="AI52" s="47">
        <v>0</v>
      </c>
      <c r="AJ52" s="47">
        <v>0</v>
      </c>
    </row>
    <row r="53" spans="1:45" x14ac:dyDescent="0.3">
      <c r="A53" s="55" t="s">
        <v>230</v>
      </c>
      <c r="B53" s="48">
        <v>0</v>
      </c>
      <c r="C53" s="48">
        <v>0</v>
      </c>
      <c r="D53" s="48">
        <v>0.16666666666666666</v>
      </c>
      <c r="E53" s="48">
        <v>4.166666666666667</v>
      </c>
      <c r="F53" s="48">
        <v>11.166666666666666</v>
      </c>
      <c r="G53" s="48">
        <v>13.166666666666666</v>
      </c>
      <c r="H53" s="48">
        <v>8.6666666666666661</v>
      </c>
      <c r="I53" s="48">
        <v>14</v>
      </c>
      <c r="K53" s="48">
        <v>0.33333333333333331</v>
      </c>
      <c r="L53" s="48">
        <v>0.33333333333333331</v>
      </c>
      <c r="M53" s="48">
        <v>0.33333333333333331</v>
      </c>
      <c r="N53" s="48">
        <v>4.5</v>
      </c>
      <c r="O53" s="48">
        <v>15.5</v>
      </c>
      <c r="P53" s="48">
        <v>28.666666666666668</v>
      </c>
      <c r="Q53" s="48">
        <v>37.333333333333336</v>
      </c>
      <c r="R53" s="48">
        <v>51.166666666666664</v>
      </c>
      <c r="T53" s="47">
        <v>2</v>
      </c>
      <c r="U53" s="47">
        <v>0</v>
      </c>
      <c r="V53" s="47">
        <v>1</v>
      </c>
      <c r="W53" s="47">
        <v>8</v>
      </c>
      <c r="X53" s="47">
        <v>27</v>
      </c>
      <c r="Y53" s="47">
        <v>52</v>
      </c>
      <c r="Z53" s="47">
        <v>68</v>
      </c>
      <c r="AA53" s="47">
        <v>90</v>
      </c>
      <c r="AC53" s="48">
        <v>0</v>
      </c>
      <c r="AD53" s="48">
        <v>0</v>
      </c>
      <c r="AE53" s="48">
        <v>0</v>
      </c>
      <c r="AF53" s="48">
        <v>0</v>
      </c>
      <c r="AG53" s="48">
        <v>0.33333333333333331</v>
      </c>
      <c r="AH53" s="48">
        <v>0</v>
      </c>
      <c r="AI53" s="48">
        <v>0</v>
      </c>
      <c r="AJ53" s="48">
        <v>0.16666666666666666</v>
      </c>
    </row>
    <row r="54" spans="1:45" x14ac:dyDescent="0.3">
      <c r="A54" s="55" t="s">
        <v>231</v>
      </c>
      <c r="B54" s="48">
        <v>0</v>
      </c>
      <c r="C54" s="48">
        <v>0</v>
      </c>
      <c r="D54" s="48">
        <v>0</v>
      </c>
      <c r="E54" s="48">
        <v>0</v>
      </c>
      <c r="F54" s="48">
        <v>0.66666666666666663</v>
      </c>
      <c r="G54" s="48">
        <v>2.6666666666666665</v>
      </c>
      <c r="H54" s="48">
        <v>8.6666666666666661</v>
      </c>
      <c r="I54" s="48">
        <v>14</v>
      </c>
      <c r="K54" s="48">
        <v>0</v>
      </c>
      <c r="L54" s="48">
        <v>0</v>
      </c>
      <c r="M54" s="48">
        <v>0</v>
      </c>
      <c r="N54" s="48">
        <v>0</v>
      </c>
      <c r="O54" s="48">
        <v>0.66666666666666663</v>
      </c>
      <c r="P54" s="48">
        <v>3.1666666666666665</v>
      </c>
      <c r="Q54" s="48">
        <v>12</v>
      </c>
      <c r="R54" s="48">
        <v>26</v>
      </c>
      <c r="T54" s="47">
        <v>0</v>
      </c>
      <c r="U54" s="47">
        <v>0</v>
      </c>
      <c r="V54" s="47">
        <v>0</v>
      </c>
      <c r="W54" s="47">
        <v>0</v>
      </c>
      <c r="X54" s="47">
        <v>1</v>
      </c>
      <c r="Y54" s="47">
        <v>5</v>
      </c>
      <c r="Z54" s="47">
        <v>16</v>
      </c>
      <c r="AA54" s="47">
        <v>35</v>
      </c>
      <c r="AC54" s="48">
        <v>0</v>
      </c>
      <c r="AD54" s="48">
        <v>0</v>
      </c>
      <c r="AE54" s="48">
        <v>0</v>
      </c>
      <c r="AF54" s="48">
        <v>0</v>
      </c>
      <c r="AG54" s="48">
        <v>0</v>
      </c>
      <c r="AH54" s="48">
        <v>0</v>
      </c>
      <c r="AI54" s="48">
        <v>0</v>
      </c>
      <c r="AJ54" s="48">
        <v>0</v>
      </c>
    </row>
    <row r="55" spans="1:45" x14ac:dyDescent="0.3">
      <c r="A55" s="55" t="s">
        <v>24</v>
      </c>
      <c r="B55" s="48">
        <v>1.3333333333333333</v>
      </c>
      <c r="C55" s="48">
        <v>0</v>
      </c>
      <c r="D55" s="48">
        <v>0</v>
      </c>
      <c r="E55" s="48">
        <v>0.66666666666666663</v>
      </c>
      <c r="F55" s="48">
        <v>0</v>
      </c>
      <c r="G55" s="48">
        <v>0.66666666666666663</v>
      </c>
      <c r="H55" s="48">
        <v>0</v>
      </c>
      <c r="I55" s="48">
        <v>0</v>
      </c>
      <c r="K55" s="48">
        <v>2.6666666666666665</v>
      </c>
      <c r="L55" s="48">
        <v>2.6666666666666665</v>
      </c>
      <c r="M55" s="48">
        <v>2.6666666666666665</v>
      </c>
      <c r="N55" s="48">
        <v>2.6666666666666665</v>
      </c>
      <c r="O55" s="48">
        <v>2.6666666666666665</v>
      </c>
      <c r="P55" s="48">
        <v>2.6666666666666665</v>
      </c>
      <c r="Q55" s="48">
        <v>2.6666666666666665</v>
      </c>
      <c r="R55" s="48">
        <v>2.6666666666666665</v>
      </c>
      <c r="T55" s="47">
        <v>0</v>
      </c>
      <c r="U55" s="47">
        <v>1</v>
      </c>
      <c r="V55" s="47">
        <v>1</v>
      </c>
      <c r="W55" s="47">
        <v>1</v>
      </c>
      <c r="X55" s="47">
        <v>1</v>
      </c>
      <c r="Y55" s="47">
        <v>1</v>
      </c>
      <c r="Z55" s="47">
        <v>1</v>
      </c>
      <c r="AA55" s="47">
        <v>1</v>
      </c>
      <c r="AC55" s="48">
        <v>0.66666666666666663</v>
      </c>
      <c r="AD55" s="48">
        <v>0</v>
      </c>
      <c r="AE55" s="48">
        <v>0</v>
      </c>
      <c r="AF55" s="48">
        <v>0.66666666666666663</v>
      </c>
      <c r="AG55" s="48">
        <v>0</v>
      </c>
      <c r="AH55" s="48">
        <v>0.66666666666666663</v>
      </c>
      <c r="AI55" s="48">
        <v>0</v>
      </c>
      <c r="AJ55" s="48">
        <v>0</v>
      </c>
    </row>
    <row r="56" spans="1:45" x14ac:dyDescent="0.3">
      <c r="A56" s="55" t="s">
        <v>25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0.01</v>
      </c>
      <c r="I56" s="48">
        <v>0.62</v>
      </c>
      <c r="K56" s="48">
        <v>0</v>
      </c>
      <c r="L56" s="48">
        <v>0</v>
      </c>
      <c r="M56" s="48">
        <v>0.01</v>
      </c>
      <c r="N56" s="48">
        <v>0.01</v>
      </c>
      <c r="O56" s="48">
        <v>0.01</v>
      </c>
      <c r="P56" s="48">
        <v>0.01</v>
      </c>
      <c r="Q56" s="48">
        <v>0.02</v>
      </c>
      <c r="R56" s="48">
        <v>0.64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1</v>
      </c>
      <c r="AC56" s="48">
        <v>0</v>
      </c>
      <c r="AD56" s="48">
        <v>0</v>
      </c>
      <c r="AE56" s="48">
        <v>0</v>
      </c>
      <c r="AF56" s="48">
        <v>0</v>
      </c>
      <c r="AG56" s="48">
        <v>0</v>
      </c>
      <c r="AH56" s="48">
        <v>0</v>
      </c>
      <c r="AI56" s="48">
        <v>0</v>
      </c>
      <c r="AJ56" s="48">
        <v>0</v>
      </c>
    </row>
    <row r="59" spans="1:45" x14ac:dyDescent="0.3">
      <c r="A59" s="58" t="s">
        <v>33</v>
      </c>
      <c r="B59" s="163" t="s">
        <v>130</v>
      </c>
      <c r="C59" s="163"/>
      <c r="D59" s="163"/>
      <c r="E59" s="163"/>
      <c r="F59" s="163"/>
      <c r="G59" s="163"/>
      <c r="H59" s="163"/>
      <c r="I59" s="163"/>
      <c r="J59" s="169"/>
      <c r="K59" s="163" t="s">
        <v>137</v>
      </c>
      <c r="L59" s="163"/>
      <c r="M59" s="163"/>
      <c r="N59" s="163"/>
      <c r="O59" s="163"/>
      <c r="P59" s="163"/>
      <c r="Q59" s="163"/>
      <c r="R59" s="163"/>
      <c r="S59" s="169"/>
      <c r="T59" s="163" t="s">
        <v>232</v>
      </c>
      <c r="U59" s="163"/>
      <c r="V59" s="163"/>
      <c r="W59" s="163"/>
      <c r="X59" s="163"/>
      <c r="Y59" s="163"/>
      <c r="Z59" s="163"/>
      <c r="AA59" s="163"/>
      <c r="AB59" s="169"/>
      <c r="AC59" s="163" t="s">
        <v>206</v>
      </c>
      <c r="AD59" s="163"/>
      <c r="AE59" s="163"/>
      <c r="AF59" s="163"/>
      <c r="AG59" s="163"/>
      <c r="AH59" s="163"/>
      <c r="AI59" s="163"/>
      <c r="AJ59" s="163"/>
      <c r="AL59" s="163" t="s">
        <v>260</v>
      </c>
      <c r="AM59" s="163"/>
      <c r="AN59" s="163"/>
      <c r="AO59" s="163"/>
      <c r="AP59" s="163"/>
      <c r="AQ59" s="163"/>
      <c r="AR59" s="163"/>
      <c r="AS59" s="163"/>
    </row>
    <row r="60" spans="1:45" x14ac:dyDescent="0.3">
      <c r="A60" s="53" t="s">
        <v>0</v>
      </c>
      <c r="B60" s="36" t="s">
        <v>186</v>
      </c>
      <c r="C60" s="36" t="s">
        <v>146</v>
      </c>
      <c r="D60" s="36" t="s">
        <v>147</v>
      </c>
      <c r="E60" s="36" t="s">
        <v>148</v>
      </c>
      <c r="F60" s="36" t="s">
        <v>149</v>
      </c>
      <c r="G60" s="36" t="s">
        <v>150</v>
      </c>
      <c r="H60" s="36" t="s">
        <v>151</v>
      </c>
      <c r="I60" s="36" t="s">
        <v>152</v>
      </c>
      <c r="J60" s="169"/>
      <c r="K60" s="2">
        <v>2015</v>
      </c>
      <c r="L60" s="2">
        <v>2020</v>
      </c>
      <c r="M60" s="2">
        <v>2025</v>
      </c>
      <c r="N60" s="2">
        <v>2030</v>
      </c>
      <c r="O60" s="2">
        <v>2035</v>
      </c>
      <c r="P60" s="2">
        <v>2040</v>
      </c>
      <c r="Q60" s="2">
        <v>2045</v>
      </c>
      <c r="R60" s="2">
        <v>2050</v>
      </c>
      <c r="S60" s="169"/>
      <c r="T60" s="2">
        <v>2015</v>
      </c>
      <c r="U60" s="2">
        <v>2020</v>
      </c>
      <c r="V60" s="2">
        <v>2025</v>
      </c>
      <c r="W60" s="2">
        <v>2030</v>
      </c>
      <c r="X60" s="2">
        <v>2035</v>
      </c>
      <c r="Y60" s="2">
        <v>2040</v>
      </c>
      <c r="Z60" s="2">
        <v>2045</v>
      </c>
      <c r="AA60" s="2">
        <v>2050</v>
      </c>
      <c r="AB60" s="169"/>
      <c r="AC60" s="3">
        <v>2015</v>
      </c>
      <c r="AD60" s="3">
        <v>2020</v>
      </c>
      <c r="AE60" s="3">
        <v>2025</v>
      </c>
      <c r="AF60" s="3">
        <v>2030</v>
      </c>
      <c r="AG60" s="3">
        <v>2035</v>
      </c>
      <c r="AH60" s="3">
        <v>2040</v>
      </c>
      <c r="AI60" s="3">
        <v>2045</v>
      </c>
      <c r="AJ60" s="3">
        <v>2050</v>
      </c>
      <c r="AL60" s="3">
        <v>2015</v>
      </c>
      <c r="AM60" s="3">
        <v>2020</v>
      </c>
      <c r="AN60" s="3">
        <v>2025</v>
      </c>
      <c r="AO60" s="3">
        <v>2030</v>
      </c>
      <c r="AP60" s="3">
        <v>2035</v>
      </c>
      <c r="AQ60" s="3">
        <v>2040</v>
      </c>
      <c r="AR60" s="3">
        <v>2045</v>
      </c>
      <c r="AS60" s="3">
        <v>2050</v>
      </c>
    </row>
    <row r="61" spans="1:45" x14ac:dyDescent="0.3">
      <c r="A61" s="54" t="s">
        <v>2</v>
      </c>
      <c r="B61" s="47">
        <v>1</v>
      </c>
      <c r="C61" s="47">
        <v>1</v>
      </c>
      <c r="D61" s="47">
        <v>108</v>
      </c>
      <c r="E61" s="47">
        <v>129</v>
      </c>
      <c r="F61" s="47">
        <v>0</v>
      </c>
      <c r="G61" s="47">
        <v>0</v>
      </c>
      <c r="H61" s="47">
        <v>0</v>
      </c>
      <c r="I61" s="47">
        <v>0</v>
      </c>
      <c r="K61" s="47">
        <v>2</v>
      </c>
      <c r="L61" s="47">
        <v>3</v>
      </c>
      <c r="M61" s="47">
        <v>111</v>
      </c>
      <c r="N61" s="47">
        <v>240</v>
      </c>
      <c r="O61" s="47">
        <v>240</v>
      </c>
      <c r="P61" s="47">
        <v>239</v>
      </c>
      <c r="Q61" s="47">
        <v>239</v>
      </c>
      <c r="R61" s="47">
        <v>237</v>
      </c>
      <c r="T61" s="47">
        <v>4</v>
      </c>
      <c r="U61" s="47">
        <v>7</v>
      </c>
      <c r="V61" s="47">
        <v>315</v>
      </c>
      <c r="W61" s="47">
        <v>662</v>
      </c>
      <c r="X61" s="47">
        <v>661</v>
      </c>
      <c r="Y61" s="47">
        <v>660</v>
      </c>
      <c r="Z61" s="47">
        <v>658</v>
      </c>
      <c r="AA61" s="47">
        <v>654</v>
      </c>
      <c r="AC61" s="47">
        <v>0</v>
      </c>
      <c r="AD61" s="47">
        <v>0</v>
      </c>
      <c r="AE61" s="47">
        <v>0</v>
      </c>
      <c r="AF61" s="47">
        <v>0</v>
      </c>
      <c r="AG61" s="47">
        <v>0</v>
      </c>
      <c r="AH61" s="47">
        <v>1</v>
      </c>
      <c r="AI61" s="47">
        <v>1</v>
      </c>
      <c r="AJ61" s="47">
        <v>1</v>
      </c>
    </row>
    <row r="62" spans="1:45" x14ac:dyDescent="0.3">
      <c r="A62" s="54" t="s">
        <v>3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Q62" s="47">
        <v>0</v>
      </c>
      <c r="R62" s="47">
        <v>0</v>
      </c>
      <c r="T62" s="47">
        <v>0</v>
      </c>
      <c r="U62" s="47">
        <v>0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C62" s="47">
        <v>0</v>
      </c>
      <c r="AD62" s="47">
        <v>0</v>
      </c>
      <c r="AE62" s="47">
        <v>0</v>
      </c>
      <c r="AF62" s="47">
        <v>0</v>
      </c>
      <c r="AG62" s="47">
        <v>0</v>
      </c>
      <c r="AH62" s="47">
        <v>0</v>
      </c>
      <c r="AI62" s="47">
        <v>0</v>
      </c>
      <c r="AJ62" s="47">
        <v>0</v>
      </c>
    </row>
    <row r="63" spans="1:45" x14ac:dyDescent="0.3">
      <c r="A63" s="54" t="s">
        <v>198</v>
      </c>
      <c r="B63" s="47">
        <v>1</v>
      </c>
      <c r="C63" s="47">
        <v>69</v>
      </c>
      <c r="D63" s="47">
        <v>149</v>
      </c>
      <c r="E63" s="47">
        <v>157</v>
      </c>
      <c r="F63" s="47">
        <v>255</v>
      </c>
      <c r="G63" s="47">
        <v>136</v>
      </c>
      <c r="H63" s="47">
        <v>84</v>
      </c>
      <c r="I63" s="47">
        <v>170</v>
      </c>
      <c r="K63" s="47">
        <v>1</v>
      </c>
      <c r="L63" s="47">
        <v>70</v>
      </c>
      <c r="M63" s="47">
        <v>219</v>
      </c>
      <c r="N63" s="47">
        <v>377</v>
      </c>
      <c r="O63" s="47">
        <v>632</v>
      </c>
      <c r="P63" s="47">
        <v>769</v>
      </c>
      <c r="Q63" s="47">
        <v>852</v>
      </c>
      <c r="R63" s="47">
        <v>1021</v>
      </c>
      <c r="T63" s="47">
        <v>2</v>
      </c>
      <c r="U63" s="47">
        <v>163</v>
      </c>
      <c r="V63" s="47">
        <v>514</v>
      </c>
      <c r="W63" s="47">
        <v>872</v>
      </c>
      <c r="X63" s="47">
        <v>1432</v>
      </c>
      <c r="Y63" s="47">
        <v>1718</v>
      </c>
      <c r="Z63" s="47">
        <v>1888</v>
      </c>
      <c r="AA63" s="47">
        <v>2235</v>
      </c>
      <c r="AC63" s="47">
        <v>0</v>
      </c>
      <c r="AD63" s="47">
        <v>0</v>
      </c>
      <c r="AE63" s="47">
        <v>0</v>
      </c>
      <c r="AF63" s="47">
        <v>0</v>
      </c>
      <c r="AG63" s="47">
        <v>0</v>
      </c>
      <c r="AH63" s="47">
        <v>0</v>
      </c>
      <c r="AI63" s="47">
        <v>0</v>
      </c>
      <c r="AJ63" s="47">
        <v>1</v>
      </c>
    </row>
    <row r="64" spans="1:45" x14ac:dyDescent="0.3">
      <c r="A64" s="54" t="s">
        <v>199</v>
      </c>
      <c r="B64" s="47">
        <v>0</v>
      </c>
      <c r="C64" s="47">
        <v>3</v>
      </c>
      <c r="D64" s="47">
        <v>14</v>
      </c>
      <c r="E64" s="47">
        <v>34</v>
      </c>
      <c r="F64" s="47">
        <v>46</v>
      </c>
      <c r="G64" s="47">
        <v>79</v>
      </c>
      <c r="H64" s="47">
        <v>118</v>
      </c>
      <c r="I64" s="47">
        <v>92</v>
      </c>
      <c r="K64" s="47">
        <v>0</v>
      </c>
      <c r="L64" s="47">
        <v>4</v>
      </c>
      <c r="M64" s="47">
        <v>18</v>
      </c>
      <c r="N64" s="47">
        <v>52</v>
      </c>
      <c r="O64" s="47">
        <v>97</v>
      </c>
      <c r="P64" s="47">
        <v>176</v>
      </c>
      <c r="Q64" s="47">
        <v>294</v>
      </c>
      <c r="R64" s="47">
        <v>386</v>
      </c>
      <c r="T64" s="47">
        <v>1</v>
      </c>
      <c r="U64" s="47">
        <v>6</v>
      </c>
      <c r="V64" s="47">
        <v>31</v>
      </c>
      <c r="W64" s="47">
        <v>91</v>
      </c>
      <c r="X64" s="47">
        <v>173</v>
      </c>
      <c r="Y64" s="47">
        <v>314</v>
      </c>
      <c r="Z64" s="47">
        <v>525</v>
      </c>
      <c r="AA64" s="47">
        <v>689</v>
      </c>
      <c r="AC64" s="47">
        <v>0</v>
      </c>
      <c r="AD64" s="47">
        <v>0</v>
      </c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</row>
    <row r="65" spans="1:36" x14ac:dyDescent="0.3">
      <c r="A65" s="54" t="s">
        <v>6</v>
      </c>
      <c r="B65" s="47">
        <v>0</v>
      </c>
      <c r="C65" s="47">
        <v>3</v>
      </c>
      <c r="D65" s="47">
        <v>3</v>
      </c>
      <c r="E65" s="47">
        <v>2</v>
      </c>
      <c r="F65" s="47">
        <v>1</v>
      </c>
      <c r="G65" s="47">
        <v>0</v>
      </c>
      <c r="H65" s="47">
        <v>1</v>
      </c>
      <c r="I65" s="47">
        <v>2</v>
      </c>
      <c r="K65" s="47">
        <v>0</v>
      </c>
      <c r="L65" s="47">
        <v>3</v>
      </c>
      <c r="M65" s="47">
        <v>5</v>
      </c>
      <c r="N65" s="47">
        <v>7</v>
      </c>
      <c r="O65" s="47">
        <v>8</v>
      </c>
      <c r="P65" s="47">
        <v>9</v>
      </c>
      <c r="Q65" s="47">
        <v>9</v>
      </c>
      <c r="R65" s="47">
        <v>9</v>
      </c>
      <c r="T65" s="47">
        <v>0</v>
      </c>
      <c r="U65" s="47">
        <v>23</v>
      </c>
      <c r="V65" s="47">
        <v>41</v>
      </c>
      <c r="W65" s="47">
        <v>41</v>
      </c>
      <c r="X65" s="47">
        <v>42</v>
      </c>
      <c r="Y65" s="47">
        <v>42</v>
      </c>
      <c r="Z65" s="47">
        <v>40</v>
      </c>
      <c r="AA65" s="47">
        <v>30</v>
      </c>
      <c r="AC65" s="47">
        <v>0</v>
      </c>
      <c r="AD65" s="47">
        <v>0</v>
      </c>
      <c r="AE65" s="47">
        <v>0</v>
      </c>
      <c r="AF65" s="47">
        <v>0</v>
      </c>
      <c r="AG65" s="47">
        <v>0</v>
      </c>
      <c r="AH65" s="47">
        <v>0</v>
      </c>
      <c r="AI65" s="47">
        <v>0</v>
      </c>
      <c r="AJ65" s="47">
        <v>3</v>
      </c>
    </row>
    <row r="66" spans="1:36" x14ac:dyDescent="0.3">
      <c r="A66" s="54" t="s">
        <v>7</v>
      </c>
      <c r="B66" s="47">
        <v>1</v>
      </c>
      <c r="C66" s="47">
        <v>3</v>
      </c>
      <c r="D66" s="47">
        <v>1</v>
      </c>
      <c r="E66" s="47">
        <v>2</v>
      </c>
      <c r="F66" s="47">
        <v>0</v>
      </c>
      <c r="G66" s="47">
        <v>1</v>
      </c>
      <c r="H66" s="47">
        <v>4</v>
      </c>
      <c r="I66" s="47">
        <v>3</v>
      </c>
      <c r="K66" s="47">
        <v>14</v>
      </c>
      <c r="L66" s="47">
        <v>15</v>
      </c>
      <c r="M66" s="47">
        <v>16</v>
      </c>
      <c r="N66" s="47">
        <v>16</v>
      </c>
      <c r="O66" s="47">
        <v>16</v>
      </c>
      <c r="P66" s="47">
        <v>16</v>
      </c>
      <c r="Q66" s="47">
        <v>16</v>
      </c>
      <c r="R66" s="47">
        <v>16</v>
      </c>
      <c r="T66" s="47">
        <v>38</v>
      </c>
      <c r="U66" s="47">
        <v>45</v>
      </c>
      <c r="V66" s="47">
        <v>47</v>
      </c>
      <c r="W66" s="47">
        <v>48</v>
      </c>
      <c r="X66" s="47">
        <v>48</v>
      </c>
      <c r="Y66" s="47">
        <v>48</v>
      </c>
      <c r="Z66" s="47">
        <v>48</v>
      </c>
      <c r="AA66" s="47">
        <v>48</v>
      </c>
      <c r="AC66" s="47">
        <v>0</v>
      </c>
      <c r="AD66" s="47">
        <v>2</v>
      </c>
      <c r="AE66" s="47">
        <v>0</v>
      </c>
      <c r="AF66" s="47">
        <v>2</v>
      </c>
      <c r="AG66" s="47">
        <v>0</v>
      </c>
      <c r="AH66" s="47">
        <v>1</v>
      </c>
      <c r="AI66" s="47">
        <v>4</v>
      </c>
      <c r="AJ66" s="47">
        <v>3</v>
      </c>
    </row>
    <row r="67" spans="1:36" x14ac:dyDescent="0.3">
      <c r="A67" s="54" t="s">
        <v>8</v>
      </c>
      <c r="B67" s="47">
        <v>1</v>
      </c>
      <c r="C67" s="47">
        <v>1</v>
      </c>
      <c r="D67" s="47">
        <v>0</v>
      </c>
      <c r="E67" s="47">
        <v>0</v>
      </c>
      <c r="F67" s="47">
        <v>0</v>
      </c>
      <c r="G67" s="47">
        <v>0</v>
      </c>
      <c r="H67" s="47">
        <v>2</v>
      </c>
      <c r="I67" s="47">
        <v>2</v>
      </c>
      <c r="K67" s="47">
        <v>5</v>
      </c>
      <c r="L67" s="47">
        <v>5</v>
      </c>
      <c r="M67" s="47">
        <v>5</v>
      </c>
      <c r="N67" s="47">
        <v>5</v>
      </c>
      <c r="O67" s="47">
        <v>5</v>
      </c>
      <c r="P67" s="47">
        <v>5</v>
      </c>
      <c r="Q67" s="47">
        <v>5</v>
      </c>
      <c r="R67" s="47">
        <v>5</v>
      </c>
      <c r="T67" s="47">
        <v>15</v>
      </c>
      <c r="U67" s="47">
        <v>15</v>
      </c>
      <c r="V67" s="47">
        <v>15</v>
      </c>
      <c r="W67" s="47">
        <v>15</v>
      </c>
      <c r="X67" s="47">
        <v>15</v>
      </c>
      <c r="Y67" s="47">
        <v>15</v>
      </c>
      <c r="Z67" s="47">
        <v>15</v>
      </c>
      <c r="AA67" s="47">
        <v>15</v>
      </c>
      <c r="AC67" s="47">
        <v>0</v>
      </c>
      <c r="AD67" s="47">
        <v>1</v>
      </c>
      <c r="AE67" s="47">
        <v>0</v>
      </c>
      <c r="AF67" s="47">
        <v>0</v>
      </c>
      <c r="AG67" s="47">
        <v>0</v>
      </c>
      <c r="AH67" s="47">
        <v>0</v>
      </c>
      <c r="AI67" s="47">
        <v>2</v>
      </c>
      <c r="AJ67" s="47">
        <v>2</v>
      </c>
    </row>
    <row r="68" spans="1:36" x14ac:dyDescent="0.3">
      <c r="A68" s="54" t="s">
        <v>9</v>
      </c>
      <c r="B68" s="47">
        <v>0</v>
      </c>
      <c r="C68" s="47">
        <v>0</v>
      </c>
      <c r="D68" s="47">
        <v>5</v>
      </c>
      <c r="E68" s="47">
        <v>1</v>
      </c>
      <c r="F68" s="47">
        <v>0</v>
      </c>
      <c r="G68" s="47">
        <v>0</v>
      </c>
      <c r="H68" s="47">
        <v>0</v>
      </c>
      <c r="I68" s="47">
        <v>0</v>
      </c>
      <c r="K68" s="47">
        <v>0</v>
      </c>
      <c r="L68" s="47">
        <v>0</v>
      </c>
      <c r="M68" s="47">
        <v>5</v>
      </c>
      <c r="N68" s="47">
        <v>5</v>
      </c>
      <c r="O68" s="47">
        <v>5</v>
      </c>
      <c r="P68" s="47">
        <v>5</v>
      </c>
      <c r="Q68" s="47">
        <v>5</v>
      </c>
      <c r="R68" s="47">
        <v>6</v>
      </c>
      <c r="T68" s="47">
        <v>0</v>
      </c>
      <c r="U68" s="47">
        <v>0</v>
      </c>
      <c r="V68" s="47">
        <v>39</v>
      </c>
      <c r="W68" s="47">
        <v>39</v>
      </c>
      <c r="X68" s="47">
        <v>39</v>
      </c>
      <c r="Y68" s="47">
        <v>39</v>
      </c>
      <c r="Z68" s="47">
        <v>39</v>
      </c>
      <c r="AA68" s="47">
        <v>39</v>
      </c>
      <c r="AC68" s="47">
        <v>0</v>
      </c>
      <c r="AD68" s="47">
        <v>0</v>
      </c>
      <c r="AE68" s="47">
        <v>0</v>
      </c>
      <c r="AF68" s="47">
        <v>0</v>
      </c>
      <c r="AG68" s="47">
        <v>0</v>
      </c>
      <c r="AH68" s="47">
        <v>0</v>
      </c>
      <c r="AI68" s="47">
        <v>0</v>
      </c>
      <c r="AJ68" s="47">
        <v>0</v>
      </c>
    </row>
    <row r="69" spans="1:36" x14ac:dyDescent="0.3">
      <c r="A69" s="54" t="s">
        <v>10</v>
      </c>
      <c r="B69" s="47">
        <v>0</v>
      </c>
      <c r="C69" s="47">
        <v>0</v>
      </c>
      <c r="D69" s="47">
        <v>1</v>
      </c>
      <c r="E69" s="47">
        <v>0</v>
      </c>
      <c r="F69" s="47">
        <v>0</v>
      </c>
      <c r="G69" s="47">
        <v>0</v>
      </c>
      <c r="H69" s="47">
        <v>6</v>
      </c>
      <c r="I69" s="47">
        <v>34</v>
      </c>
      <c r="K69" s="47">
        <v>0</v>
      </c>
      <c r="L69" s="47">
        <v>0</v>
      </c>
      <c r="M69" s="47">
        <v>1</v>
      </c>
      <c r="N69" s="47">
        <v>1</v>
      </c>
      <c r="O69" s="47">
        <v>1</v>
      </c>
      <c r="P69" s="47">
        <v>1</v>
      </c>
      <c r="Q69" s="47">
        <v>7</v>
      </c>
      <c r="R69" s="47">
        <v>40</v>
      </c>
      <c r="T69" s="47">
        <v>0</v>
      </c>
      <c r="U69" s="47">
        <v>0</v>
      </c>
      <c r="V69" s="47">
        <v>2</v>
      </c>
      <c r="W69" s="47">
        <v>11</v>
      </c>
      <c r="X69" s="47">
        <v>64</v>
      </c>
      <c r="Y69" s="47">
        <v>57</v>
      </c>
      <c r="Z69" s="47">
        <v>56</v>
      </c>
      <c r="AA69" s="47">
        <v>116</v>
      </c>
      <c r="AC69" s="47">
        <v>0</v>
      </c>
      <c r="AD69" s="47">
        <v>0</v>
      </c>
      <c r="AE69" s="47">
        <v>0</v>
      </c>
      <c r="AF69" s="47">
        <v>0</v>
      </c>
      <c r="AG69" s="47">
        <v>0</v>
      </c>
      <c r="AH69" s="47">
        <v>0</v>
      </c>
      <c r="AI69" s="47">
        <v>0</v>
      </c>
      <c r="AJ69" s="47">
        <v>0</v>
      </c>
    </row>
    <row r="70" spans="1:36" x14ac:dyDescent="0.3">
      <c r="A70" s="54" t="s">
        <v>40</v>
      </c>
      <c r="B70" s="47">
        <v>0</v>
      </c>
      <c r="C70" s="47">
        <v>9</v>
      </c>
      <c r="D70" s="47">
        <v>0</v>
      </c>
      <c r="E70" s="47">
        <v>1</v>
      </c>
      <c r="F70" s="47">
        <v>0</v>
      </c>
      <c r="G70" s="47">
        <v>0</v>
      </c>
      <c r="H70" s="47">
        <v>8</v>
      </c>
      <c r="I70" s="47">
        <v>0</v>
      </c>
      <c r="K70" s="47">
        <v>0</v>
      </c>
      <c r="L70" s="47">
        <v>9</v>
      </c>
      <c r="M70" s="47">
        <v>9</v>
      </c>
      <c r="N70" s="47">
        <v>10</v>
      </c>
      <c r="O70" s="47">
        <v>10</v>
      </c>
      <c r="P70" s="47">
        <v>10</v>
      </c>
      <c r="Q70" s="47">
        <v>10</v>
      </c>
      <c r="R70" s="47">
        <v>11</v>
      </c>
      <c r="T70" s="47">
        <v>0</v>
      </c>
      <c r="U70" s="47">
        <v>6</v>
      </c>
      <c r="V70" s="47">
        <v>6</v>
      </c>
      <c r="W70" s="47">
        <v>6</v>
      </c>
      <c r="X70" s="47">
        <v>6</v>
      </c>
      <c r="Y70" s="47">
        <v>6</v>
      </c>
      <c r="Z70" s="47">
        <v>6</v>
      </c>
      <c r="AA70" s="47">
        <v>6</v>
      </c>
      <c r="AC70" s="47">
        <v>0</v>
      </c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8</v>
      </c>
      <c r="AJ70" s="47">
        <v>0</v>
      </c>
    </row>
    <row r="71" spans="1:36" x14ac:dyDescent="0.3">
      <c r="A71" s="54" t="s">
        <v>12</v>
      </c>
      <c r="B71" s="47">
        <v>0</v>
      </c>
      <c r="C71" s="47">
        <v>1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K71" s="47">
        <v>0</v>
      </c>
      <c r="L71" s="47">
        <v>1</v>
      </c>
      <c r="M71" s="47">
        <v>1</v>
      </c>
      <c r="N71" s="47">
        <v>1</v>
      </c>
      <c r="O71" s="47">
        <v>1</v>
      </c>
      <c r="P71" s="47">
        <v>1</v>
      </c>
      <c r="Q71" s="47">
        <v>1</v>
      </c>
      <c r="R71" s="47">
        <v>1</v>
      </c>
      <c r="T71" s="47">
        <v>0</v>
      </c>
      <c r="U71" s="47">
        <v>5</v>
      </c>
      <c r="V71" s="47">
        <v>5</v>
      </c>
      <c r="W71" s="47">
        <v>5</v>
      </c>
      <c r="X71" s="47">
        <v>5</v>
      </c>
      <c r="Y71" s="47">
        <v>5</v>
      </c>
      <c r="Z71" s="47">
        <v>5</v>
      </c>
      <c r="AA71" s="47">
        <v>5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</row>
    <row r="72" spans="1:36" x14ac:dyDescent="0.3">
      <c r="A72" s="54" t="s">
        <v>13</v>
      </c>
      <c r="B72" s="47">
        <v>0</v>
      </c>
      <c r="C72" s="47">
        <v>0</v>
      </c>
      <c r="D72" s="47">
        <v>0</v>
      </c>
      <c r="E72" s="47">
        <v>0</v>
      </c>
      <c r="F72" s="47">
        <v>8</v>
      </c>
      <c r="G72" s="47">
        <v>9</v>
      </c>
      <c r="H72" s="47">
        <v>8</v>
      </c>
      <c r="I72" s="47">
        <v>4</v>
      </c>
      <c r="K72" s="47">
        <v>0</v>
      </c>
      <c r="L72" s="47">
        <v>0</v>
      </c>
      <c r="M72" s="47">
        <v>0</v>
      </c>
      <c r="N72" s="47">
        <v>0</v>
      </c>
      <c r="O72" s="47">
        <v>8</v>
      </c>
      <c r="P72" s="47">
        <v>17</v>
      </c>
      <c r="Q72" s="47">
        <v>25</v>
      </c>
      <c r="R72" s="47">
        <v>29</v>
      </c>
      <c r="T72" s="47">
        <v>0</v>
      </c>
      <c r="U72" s="47">
        <v>0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C72" s="47">
        <v>0</v>
      </c>
      <c r="AD72" s="47">
        <v>0</v>
      </c>
      <c r="AE72" s="47">
        <v>0</v>
      </c>
      <c r="AF72" s="47">
        <v>0</v>
      </c>
      <c r="AG72" s="47">
        <v>0</v>
      </c>
      <c r="AH72" s="47">
        <v>0</v>
      </c>
      <c r="AI72" s="47">
        <v>0</v>
      </c>
      <c r="AJ72" s="47">
        <v>0</v>
      </c>
    </row>
    <row r="73" spans="1:36" x14ac:dyDescent="0.3">
      <c r="A73" s="54" t="s">
        <v>14</v>
      </c>
      <c r="B73" s="47">
        <v>1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K73" s="47">
        <v>7</v>
      </c>
      <c r="L73" s="47">
        <v>7</v>
      </c>
      <c r="M73" s="47">
        <v>7</v>
      </c>
      <c r="N73" s="47">
        <v>5</v>
      </c>
      <c r="O73" s="47">
        <v>5</v>
      </c>
      <c r="P73" s="47">
        <v>3</v>
      </c>
      <c r="Q73" s="47">
        <v>2</v>
      </c>
      <c r="R73" s="47">
        <v>1</v>
      </c>
      <c r="T73" s="47">
        <v>46</v>
      </c>
      <c r="U73" s="47">
        <v>60</v>
      </c>
      <c r="V73" s="47">
        <v>45</v>
      </c>
      <c r="W73" s="47">
        <v>28</v>
      </c>
      <c r="X73" s="47">
        <v>14</v>
      </c>
      <c r="Y73" s="47">
        <v>7</v>
      </c>
      <c r="Z73" s="47">
        <v>2</v>
      </c>
      <c r="AA73" s="47">
        <v>0</v>
      </c>
      <c r="AC73" s="47">
        <v>0</v>
      </c>
      <c r="AD73" s="47">
        <v>0</v>
      </c>
      <c r="AE73" s="47">
        <v>0</v>
      </c>
      <c r="AF73" s="47">
        <v>2</v>
      </c>
      <c r="AG73" s="47">
        <v>1</v>
      </c>
      <c r="AH73" s="47">
        <v>2</v>
      </c>
      <c r="AI73" s="47">
        <v>1</v>
      </c>
      <c r="AJ73" s="47">
        <v>1</v>
      </c>
    </row>
    <row r="74" spans="1:36" x14ac:dyDescent="0.3">
      <c r="A74" s="54" t="s">
        <v>15</v>
      </c>
      <c r="B74" s="47">
        <v>1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K74" s="47">
        <v>1</v>
      </c>
      <c r="L74" s="47">
        <v>1</v>
      </c>
      <c r="M74" s="47">
        <v>1</v>
      </c>
      <c r="N74" s="47">
        <v>1</v>
      </c>
      <c r="O74" s="47">
        <v>1</v>
      </c>
      <c r="P74" s="47">
        <v>1</v>
      </c>
      <c r="Q74" s="47">
        <v>1</v>
      </c>
      <c r="R74" s="47">
        <v>1</v>
      </c>
      <c r="T74" s="47">
        <v>4</v>
      </c>
      <c r="U74" s="47">
        <v>7</v>
      </c>
      <c r="V74" s="47">
        <v>7</v>
      </c>
      <c r="W74" s="47">
        <v>7</v>
      </c>
      <c r="X74" s="47">
        <v>7</v>
      </c>
      <c r="Y74" s="47">
        <v>7</v>
      </c>
      <c r="Z74" s="47">
        <v>7</v>
      </c>
      <c r="AA74" s="47">
        <v>7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</row>
    <row r="75" spans="1:36" x14ac:dyDescent="0.3">
      <c r="A75" s="54" t="s">
        <v>17</v>
      </c>
      <c r="B75" s="47">
        <v>34</v>
      </c>
      <c r="C75" s="47">
        <v>1</v>
      </c>
      <c r="D75" s="47">
        <v>183</v>
      </c>
      <c r="E75" s="47">
        <v>4</v>
      </c>
      <c r="F75" s="47">
        <v>0</v>
      </c>
      <c r="G75" s="47">
        <v>0</v>
      </c>
      <c r="H75" s="47">
        <v>1</v>
      </c>
      <c r="I75" s="47">
        <v>3</v>
      </c>
      <c r="K75" s="47">
        <v>141</v>
      </c>
      <c r="L75" s="47">
        <v>132</v>
      </c>
      <c r="M75" s="47">
        <v>304</v>
      </c>
      <c r="N75" s="47">
        <v>300</v>
      </c>
      <c r="O75" s="47">
        <v>292</v>
      </c>
      <c r="P75" s="47">
        <v>279</v>
      </c>
      <c r="Q75" s="47">
        <v>259</v>
      </c>
      <c r="R75" s="47">
        <v>227</v>
      </c>
      <c r="T75" s="47">
        <v>419</v>
      </c>
      <c r="U75" s="47">
        <v>1163</v>
      </c>
      <c r="V75" s="47">
        <v>696</v>
      </c>
      <c r="W75" s="47">
        <v>316</v>
      </c>
      <c r="X75" s="47">
        <v>114</v>
      </c>
      <c r="Y75" s="47">
        <v>87</v>
      </c>
      <c r="Z75" s="47">
        <v>90</v>
      </c>
      <c r="AA75" s="47">
        <v>77</v>
      </c>
      <c r="AC75" s="47">
        <v>2</v>
      </c>
      <c r="AD75" s="47">
        <v>10</v>
      </c>
      <c r="AE75" s="47">
        <v>12</v>
      </c>
      <c r="AF75" s="47">
        <v>8</v>
      </c>
      <c r="AG75" s="47">
        <v>8</v>
      </c>
      <c r="AH75" s="47">
        <v>13</v>
      </c>
      <c r="AI75" s="47">
        <v>21</v>
      </c>
      <c r="AJ75" s="47">
        <v>35</v>
      </c>
    </row>
    <row r="76" spans="1:36" x14ac:dyDescent="0.3">
      <c r="A76" s="54" t="s">
        <v>18</v>
      </c>
      <c r="B76" s="47">
        <v>28</v>
      </c>
      <c r="C76" s="47">
        <v>71</v>
      </c>
      <c r="D76" s="47">
        <v>11</v>
      </c>
      <c r="E76" s="47">
        <v>0</v>
      </c>
      <c r="F76" s="47">
        <v>0</v>
      </c>
      <c r="G76" s="47">
        <v>0</v>
      </c>
      <c r="H76" s="47">
        <v>0</v>
      </c>
      <c r="I76" s="47">
        <v>1</v>
      </c>
      <c r="K76" s="47">
        <v>97</v>
      </c>
      <c r="L76" s="47">
        <v>163</v>
      </c>
      <c r="M76" s="47">
        <v>171</v>
      </c>
      <c r="N76" s="47">
        <v>168</v>
      </c>
      <c r="O76" s="47">
        <v>164</v>
      </c>
      <c r="P76" s="47">
        <v>159</v>
      </c>
      <c r="Q76" s="47">
        <v>146</v>
      </c>
      <c r="R76" s="47">
        <v>110</v>
      </c>
      <c r="T76" s="47">
        <v>519</v>
      </c>
      <c r="U76" s="47">
        <v>51</v>
      </c>
      <c r="V76" s="47">
        <v>13</v>
      </c>
      <c r="W76" s="47">
        <v>0</v>
      </c>
      <c r="X76" s="47">
        <v>0</v>
      </c>
      <c r="Y76" s="47">
        <v>0</v>
      </c>
      <c r="Z76" s="47">
        <v>1</v>
      </c>
      <c r="AA76" s="47">
        <v>6</v>
      </c>
      <c r="AC76" s="47">
        <v>1</v>
      </c>
      <c r="AD76" s="47">
        <v>5</v>
      </c>
      <c r="AE76" s="47">
        <v>2</v>
      </c>
      <c r="AF76" s="47">
        <v>3</v>
      </c>
      <c r="AG76" s="47">
        <v>4</v>
      </c>
      <c r="AH76" s="47">
        <v>4</v>
      </c>
      <c r="AI76" s="47">
        <v>13</v>
      </c>
      <c r="AJ76" s="47">
        <v>37</v>
      </c>
    </row>
    <row r="77" spans="1:36" x14ac:dyDescent="0.3">
      <c r="A77" s="54" t="s">
        <v>19</v>
      </c>
      <c r="B77" s="47">
        <v>0</v>
      </c>
      <c r="C77" s="47">
        <v>0</v>
      </c>
      <c r="D77" s="47">
        <v>0</v>
      </c>
      <c r="E77" s="47">
        <v>1</v>
      </c>
      <c r="F77" s="47">
        <v>8</v>
      </c>
      <c r="G77" s="47">
        <v>0</v>
      </c>
      <c r="H77" s="47">
        <v>0</v>
      </c>
      <c r="I77" s="47">
        <v>4</v>
      </c>
      <c r="K77" s="47">
        <v>0</v>
      </c>
      <c r="L77" s="47">
        <v>0</v>
      </c>
      <c r="M77" s="47">
        <v>0</v>
      </c>
      <c r="N77" s="47">
        <v>2</v>
      </c>
      <c r="O77" s="47">
        <v>10</v>
      </c>
      <c r="P77" s="47">
        <v>9</v>
      </c>
      <c r="Q77" s="47">
        <v>8</v>
      </c>
      <c r="R77" s="47">
        <v>12</v>
      </c>
      <c r="T77" s="47">
        <v>0</v>
      </c>
      <c r="U77" s="47">
        <v>0</v>
      </c>
      <c r="V77" s="47">
        <v>1</v>
      </c>
      <c r="W77" s="47">
        <v>5</v>
      </c>
      <c r="X77" s="47">
        <v>28</v>
      </c>
      <c r="Y77" s="47">
        <v>25</v>
      </c>
      <c r="Z77" s="47">
        <v>25</v>
      </c>
      <c r="AA77" s="47">
        <v>51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0</v>
      </c>
    </row>
    <row r="78" spans="1:36" x14ac:dyDescent="0.3">
      <c r="A78" s="54" t="s">
        <v>20</v>
      </c>
      <c r="B78" s="47">
        <v>0</v>
      </c>
      <c r="C78" s="47">
        <v>0</v>
      </c>
      <c r="D78" s="47">
        <v>3</v>
      </c>
      <c r="E78" s="47">
        <v>5</v>
      </c>
      <c r="F78" s="47">
        <v>27</v>
      </c>
      <c r="G78" s="47">
        <v>5</v>
      </c>
      <c r="H78" s="47">
        <v>56</v>
      </c>
      <c r="I78" s="47">
        <v>261</v>
      </c>
      <c r="K78" s="47">
        <v>0</v>
      </c>
      <c r="L78" s="47">
        <v>0</v>
      </c>
      <c r="M78" s="47">
        <v>3</v>
      </c>
      <c r="N78" s="47">
        <v>8</v>
      </c>
      <c r="O78" s="47">
        <v>35</v>
      </c>
      <c r="P78" s="47">
        <v>40</v>
      </c>
      <c r="Q78" s="47">
        <v>96</v>
      </c>
      <c r="R78" s="47">
        <v>357</v>
      </c>
      <c r="T78" s="47">
        <v>0</v>
      </c>
      <c r="U78" s="47">
        <v>0</v>
      </c>
      <c r="V78" s="47">
        <v>0</v>
      </c>
      <c r="W78" s="47">
        <v>11</v>
      </c>
      <c r="X78" s="47">
        <v>72</v>
      </c>
      <c r="Y78" s="47">
        <v>64</v>
      </c>
      <c r="Z78" s="47">
        <v>53</v>
      </c>
      <c r="AA78" s="47">
        <v>55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</row>
    <row r="79" spans="1:36" x14ac:dyDescent="0.3">
      <c r="A79" s="54" t="s">
        <v>21</v>
      </c>
      <c r="B79" s="47">
        <v>19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K79" s="47">
        <v>78</v>
      </c>
      <c r="L79" s="47">
        <v>54</v>
      </c>
      <c r="M79" s="47">
        <v>27</v>
      </c>
      <c r="N79" s="47">
        <v>22</v>
      </c>
      <c r="O79" s="47">
        <v>9</v>
      </c>
      <c r="P79" s="47">
        <v>0</v>
      </c>
      <c r="Q79" s="47">
        <v>0</v>
      </c>
      <c r="R79" s="47">
        <v>0</v>
      </c>
      <c r="T79" s="47">
        <v>319</v>
      </c>
      <c r="U79" s="4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C79" s="47">
        <v>10</v>
      </c>
      <c r="AD79" s="47">
        <v>23</v>
      </c>
      <c r="AE79" s="47">
        <v>27</v>
      </c>
      <c r="AF79" s="47">
        <v>5</v>
      </c>
      <c r="AG79" s="47">
        <v>14</v>
      </c>
      <c r="AH79" s="47">
        <v>9</v>
      </c>
      <c r="AI79" s="47">
        <v>0</v>
      </c>
      <c r="AJ79" s="47">
        <v>0</v>
      </c>
    </row>
    <row r="80" spans="1:36" x14ac:dyDescent="0.3">
      <c r="A80" s="55" t="s">
        <v>43</v>
      </c>
      <c r="B80" s="48">
        <v>0</v>
      </c>
      <c r="C80" s="48">
        <v>7.8125E-3</v>
      </c>
      <c r="D80" s="48">
        <v>9.0624999999999997E-2</v>
      </c>
      <c r="E80" s="48"/>
      <c r="F80" s="48">
        <v>4.5010416666666666</v>
      </c>
      <c r="G80" s="48">
        <v>17.359375</v>
      </c>
      <c r="H80" s="48">
        <v>14.351041666666667</v>
      </c>
      <c r="I80" s="48">
        <v>11.496354166666666</v>
      </c>
      <c r="K80" s="48">
        <v>0</v>
      </c>
      <c r="L80" s="48">
        <v>7.8125E-3</v>
      </c>
      <c r="M80" s="48">
        <v>9.8437499999999997E-2</v>
      </c>
      <c r="N80" s="48">
        <v>0.50885416666666672</v>
      </c>
      <c r="O80" s="48">
        <v>5.0098958333333332</v>
      </c>
      <c r="P80" s="48">
        <v>22.369270833333335</v>
      </c>
      <c r="Q80" s="48">
        <v>36.720312499999999</v>
      </c>
      <c r="R80" s="48">
        <v>48.216145833333336</v>
      </c>
      <c r="T80" s="47">
        <v>0</v>
      </c>
      <c r="U80" s="47">
        <v>0</v>
      </c>
      <c r="V80" s="47">
        <v>0</v>
      </c>
      <c r="W80" s="47">
        <v>0</v>
      </c>
      <c r="X80" s="47">
        <v>20</v>
      </c>
      <c r="Y80" s="47">
        <v>43</v>
      </c>
      <c r="Z80" s="47">
        <v>61</v>
      </c>
      <c r="AA80" s="47">
        <v>70</v>
      </c>
      <c r="AC80" s="48">
        <v>0</v>
      </c>
      <c r="AD80" s="48">
        <v>0</v>
      </c>
      <c r="AE80" s="48">
        <v>0</v>
      </c>
      <c r="AF80" s="48">
        <v>0</v>
      </c>
      <c r="AG80" s="48">
        <v>0</v>
      </c>
      <c r="AH80" s="48">
        <v>0</v>
      </c>
      <c r="AI80" s="48">
        <v>0</v>
      </c>
      <c r="AJ80" s="48">
        <v>0</v>
      </c>
    </row>
    <row r="81" spans="1:45" x14ac:dyDescent="0.3">
      <c r="A81" s="55" t="s">
        <v>22</v>
      </c>
      <c r="B81" s="47">
        <v>0</v>
      </c>
      <c r="C81" s="47">
        <v>0</v>
      </c>
      <c r="D81" s="47">
        <v>0</v>
      </c>
      <c r="E81" s="47">
        <v>0</v>
      </c>
      <c r="F81" s="47">
        <v>22</v>
      </c>
      <c r="G81" s="47">
        <v>25</v>
      </c>
      <c r="H81" s="47">
        <v>24</v>
      </c>
      <c r="I81" s="47">
        <v>11</v>
      </c>
      <c r="K81" s="47">
        <v>0</v>
      </c>
      <c r="L81" s="47">
        <v>0</v>
      </c>
      <c r="M81" s="47">
        <v>0</v>
      </c>
      <c r="N81" s="47">
        <v>0</v>
      </c>
      <c r="O81" s="47">
        <v>22</v>
      </c>
      <c r="P81" s="47">
        <v>48</v>
      </c>
      <c r="Q81" s="47">
        <v>71</v>
      </c>
      <c r="R81" s="47">
        <v>83</v>
      </c>
      <c r="T81" s="47">
        <v>0</v>
      </c>
      <c r="U81" s="47">
        <v>0</v>
      </c>
      <c r="V81" s="47">
        <v>0</v>
      </c>
      <c r="W81" s="47">
        <v>1</v>
      </c>
      <c r="X81" s="47">
        <v>53</v>
      </c>
      <c r="Y81" s="47">
        <v>118</v>
      </c>
      <c r="Z81" s="47">
        <v>163</v>
      </c>
      <c r="AA81" s="47">
        <v>198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0</v>
      </c>
      <c r="AI81" s="47">
        <v>0</v>
      </c>
      <c r="AJ81" s="47">
        <v>0</v>
      </c>
    </row>
    <row r="82" spans="1:45" x14ac:dyDescent="0.3">
      <c r="A82" s="55" t="s">
        <v>230</v>
      </c>
      <c r="B82" s="48">
        <v>0</v>
      </c>
      <c r="C82" s="48">
        <v>0</v>
      </c>
      <c r="D82" s="48">
        <v>3.1666666666666665</v>
      </c>
      <c r="E82" s="48">
        <v>88.166666666666671</v>
      </c>
      <c r="F82" s="48">
        <v>138.66666666666666</v>
      </c>
      <c r="G82" s="48">
        <v>80.5</v>
      </c>
      <c r="H82" s="48">
        <v>46.166666666666664</v>
      </c>
      <c r="I82" s="48">
        <v>86.5</v>
      </c>
      <c r="K82" s="48">
        <v>0</v>
      </c>
      <c r="L82" s="48">
        <v>0</v>
      </c>
      <c r="M82" s="48">
        <v>3.1666666666666665</v>
      </c>
      <c r="N82" s="48">
        <v>91.333333333333329</v>
      </c>
      <c r="O82" s="48">
        <v>230</v>
      </c>
      <c r="P82" s="48">
        <v>310.5</v>
      </c>
      <c r="Q82" s="48">
        <v>356.83333333333331</v>
      </c>
      <c r="R82" s="48">
        <v>440.16666666666669</v>
      </c>
      <c r="T82" s="47">
        <v>0</v>
      </c>
      <c r="U82" s="47">
        <v>0</v>
      </c>
      <c r="V82" s="47">
        <v>6</v>
      </c>
      <c r="W82" s="47">
        <v>173</v>
      </c>
      <c r="X82" s="47">
        <v>439</v>
      </c>
      <c r="Y82" s="47">
        <v>606</v>
      </c>
      <c r="Z82" s="47">
        <v>687</v>
      </c>
      <c r="AA82" s="47">
        <v>866</v>
      </c>
      <c r="AC82" s="48">
        <v>0</v>
      </c>
      <c r="AD82" s="48">
        <v>0</v>
      </c>
      <c r="AE82" s="48">
        <v>0</v>
      </c>
      <c r="AF82" s="48">
        <v>0</v>
      </c>
      <c r="AG82" s="48">
        <v>0</v>
      </c>
      <c r="AH82" s="48">
        <v>0</v>
      </c>
      <c r="AI82" s="48">
        <v>0</v>
      </c>
      <c r="AJ82" s="48">
        <v>3.1666666666666665</v>
      </c>
    </row>
    <row r="83" spans="1:45" x14ac:dyDescent="0.3">
      <c r="A83" s="55" t="s">
        <v>231</v>
      </c>
      <c r="B83" s="48">
        <v>0</v>
      </c>
      <c r="C83" s="48">
        <v>0.5</v>
      </c>
      <c r="D83" s="48">
        <v>4.166666666666667</v>
      </c>
      <c r="E83" s="48">
        <v>13.833333333333334</v>
      </c>
      <c r="F83" s="48">
        <v>16.166666666666668</v>
      </c>
      <c r="G83" s="48">
        <v>30</v>
      </c>
      <c r="H83" s="48">
        <v>57</v>
      </c>
      <c r="I83" s="48">
        <v>41.833333333333336</v>
      </c>
      <c r="K83" s="48">
        <v>0</v>
      </c>
      <c r="L83" s="48">
        <v>0.5</v>
      </c>
      <c r="M83" s="48">
        <v>4.5</v>
      </c>
      <c r="N83" s="48">
        <v>18.333333333333332</v>
      </c>
      <c r="O83" s="48">
        <v>34.5</v>
      </c>
      <c r="P83" s="48">
        <v>64.5</v>
      </c>
      <c r="Q83" s="48">
        <v>121</v>
      </c>
      <c r="R83" s="48">
        <v>158.66666666666666</v>
      </c>
      <c r="T83" s="47">
        <v>0</v>
      </c>
      <c r="U83" s="47">
        <v>1</v>
      </c>
      <c r="V83" s="47">
        <v>8</v>
      </c>
      <c r="W83" s="47">
        <v>35</v>
      </c>
      <c r="X83" s="47">
        <v>64</v>
      </c>
      <c r="Y83" s="47">
        <v>120</v>
      </c>
      <c r="Z83" s="47">
        <v>227</v>
      </c>
      <c r="AA83" s="47">
        <v>296</v>
      </c>
      <c r="AC83" s="48">
        <v>0</v>
      </c>
      <c r="AD83" s="48">
        <v>0</v>
      </c>
      <c r="AE83" s="48">
        <v>0</v>
      </c>
      <c r="AF83" s="48">
        <v>0</v>
      </c>
      <c r="AG83" s="48">
        <v>0</v>
      </c>
      <c r="AH83" s="48">
        <v>0</v>
      </c>
      <c r="AI83" s="48">
        <v>0.5</v>
      </c>
      <c r="AJ83" s="48">
        <v>4.166666666666667</v>
      </c>
    </row>
    <row r="84" spans="1:45" x14ac:dyDescent="0.3">
      <c r="A84" s="55" t="s">
        <v>24</v>
      </c>
      <c r="B84" s="48">
        <v>0.66666666666666663</v>
      </c>
      <c r="C84" s="48">
        <v>0</v>
      </c>
      <c r="D84" s="48">
        <v>0.66666666666666663</v>
      </c>
      <c r="E84" s="48">
        <v>0</v>
      </c>
      <c r="F84" s="48">
        <v>0</v>
      </c>
      <c r="G84" s="48">
        <v>0</v>
      </c>
      <c r="H84" s="48">
        <v>0</v>
      </c>
      <c r="I84" s="48">
        <v>0</v>
      </c>
      <c r="K84" s="48">
        <v>0.66666666666666663</v>
      </c>
      <c r="L84" s="48">
        <v>0.66666666666666663</v>
      </c>
      <c r="M84" s="48">
        <v>1.3333333333333333</v>
      </c>
      <c r="N84" s="48">
        <v>1.3333333333333333</v>
      </c>
      <c r="O84" s="48">
        <v>1.3333333333333333</v>
      </c>
      <c r="P84" s="48">
        <v>1.3333333333333333</v>
      </c>
      <c r="Q84" s="48">
        <v>1.3333333333333333</v>
      </c>
      <c r="R84" s="48">
        <v>1.3333333333333333</v>
      </c>
      <c r="T84" s="47">
        <v>0</v>
      </c>
      <c r="U84" s="47">
        <v>0</v>
      </c>
      <c r="V84" s="47">
        <v>1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C84" s="48">
        <v>0</v>
      </c>
      <c r="AD84" s="48">
        <v>0</v>
      </c>
      <c r="AE84" s="48">
        <v>0</v>
      </c>
      <c r="AF84" s="48">
        <v>0</v>
      </c>
      <c r="AG84" s="48">
        <v>0</v>
      </c>
      <c r="AH84" s="48">
        <v>0</v>
      </c>
      <c r="AI84" s="48">
        <v>0</v>
      </c>
      <c r="AJ84" s="48">
        <v>0</v>
      </c>
    </row>
    <row r="85" spans="1:45" x14ac:dyDescent="0.3">
      <c r="A85" s="55" t="s">
        <v>25</v>
      </c>
      <c r="B85" s="48">
        <v>0</v>
      </c>
      <c r="C85" s="48">
        <v>0</v>
      </c>
      <c r="D85" s="48">
        <v>0.12</v>
      </c>
      <c r="E85" s="48">
        <v>0</v>
      </c>
      <c r="F85" s="48">
        <v>0</v>
      </c>
      <c r="G85" s="48">
        <v>0.08</v>
      </c>
      <c r="H85" s="48">
        <v>7.0000000000000007E-2</v>
      </c>
      <c r="I85" s="48">
        <v>0.25</v>
      </c>
      <c r="K85" s="48">
        <v>0</v>
      </c>
      <c r="L85" s="48">
        <v>0</v>
      </c>
      <c r="M85" s="48">
        <v>0.12</v>
      </c>
      <c r="N85" s="48">
        <v>0.12</v>
      </c>
      <c r="O85" s="48">
        <v>0.12</v>
      </c>
      <c r="P85" s="48">
        <v>0.2</v>
      </c>
      <c r="Q85" s="48">
        <v>0.27</v>
      </c>
      <c r="R85" s="48">
        <v>0.53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1</v>
      </c>
      <c r="AA85" s="47">
        <v>1</v>
      </c>
      <c r="AC85" s="48">
        <v>0</v>
      </c>
      <c r="AD85" s="48">
        <v>0</v>
      </c>
      <c r="AE85" s="48">
        <v>0</v>
      </c>
      <c r="AF85" s="48">
        <v>0</v>
      </c>
      <c r="AG85" s="48">
        <v>0</v>
      </c>
      <c r="AH85" s="48">
        <v>0</v>
      </c>
      <c r="AI85" s="48">
        <v>0</v>
      </c>
      <c r="AJ85" s="48">
        <v>0</v>
      </c>
    </row>
    <row r="88" spans="1:45" x14ac:dyDescent="0.3">
      <c r="A88" s="59" t="s">
        <v>34</v>
      </c>
      <c r="B88" s="163" t="s">
        <v>130</v>
      </c>
      <c r="C88" s="163"/>
      <c r="D88" s="163"/>
      <c r="E88" s="163"/>
      <c r="F88" s="163"/>
      <c r="G88" s="163"/>
      <c r="H88" s="163"/>
      <c r="I88" s="163"/>
      <c r="J88" s="169"/>
      <c r="K88" s="163" t="s">
        <v>137</v>
      </c>
      <c r="L88" s="163"/>
      <c r="M88" s="163"/>
      <c r="N88" s="163"/>
      <c r="O88" s="163"/>
      <c r="P88" s="163"/>
      <c r="Q88" s="163"/>
      <c r="R88" s="163"/>
      <c r="S88" s="169"/>
      <c r="T88" s="163" t="s">
        <v>232</v>
      </c>
      <c r="U88" s="163"/>
      <c r="V88" s="163"/>
      <c r="W88" s="163"/>
      <c r="X88" s="163"/>
      <c r="Y88" s="163"/>
      <c r="Z88" s="163"/>
      <c r="AA88" s="163"/>
      <c r="AB88" s="169"/>
      <c r="AC88" s="163" t="s">
        <v>206</v>
      </c>
      <c r="AD88" s="163"/>
      <c r="AE88" s="163"/>
      <c r="AF88" s="163"/>
      <c r="AG88" s="163"/>
      <c r="AH88" s="163"/>
      <c r="AI88" s="163"/>
      <c r="AJ88" s="163"/>
      <c r="AL88" s="163" t="s">
        <v>260</v>
      </c>
      <c r="AM88" s="163"/>
      <c r="AN88" s="163"/>
      <c r="AO88" s="163"/>
      <c r="AP88" s="163"/>
      <c r="AQ88" s="163"/>
      <c r="AR88" s="163"/>
      <c r="AS88" s="163"/>
    </row>
    <row r="89" spans="1:45" x14ac:dyDescent="0.3">
      <c r="A89" s="53" t="s">
        <v>0</v>
      </c>
      <c r="B89" s="36" t="s">
        <v>186</v>
      </c>
      <c r="C89" s="36" t="s">
        <v>146</v>
      </c>
      <c r="D89" s="36" t="s">
        <v>147</v>
      </c>
      <c r="E89" s="36" t="s">
        <v>148</v>
      </c>
      <c r="F89" s="36" t="s">
        <v>149</v>
      </c>
      <c r="G89" s="36" t="s">
        <v>150</v>
      </c>
      <c r="H89" s="36" t="s">
        <v>151</v>
      </c>
      <c r="I89" s="36" t="s">
        <v>152</v>
      </c>
      <c r="J89" s="169"/>
      <c r="K89" s="2">
        <v>2015</v>
      </c>
      <c r="L89" s="2">
        <v>2020</v>
      </c>
      <c r="M89" s="2">
        <v>2025</v>
      </c>
      <c r="N89" s="2">
        <v>2030</v>
      </c>
      <c r="O89" s="2">
        <v>2035</v>
      </c>
      <c r="P89" s="2">
        <v>2040</v>
      </c>
      <c r="Q89" s="2">
        <v>2045</v>
      </c>
      <c r="R89" s="2">
        <v>2050</v>
      </c>
      <c r="S89" s="169"/>
      <c r="T89" s="2">
        <v>2015</v>
      </c>
      <c r="U89" s="2">
        <v>2020</v>
      </c>
      <c r="V89" s="2">
        <v>2025</v>
      </c>
      <c r="W89" s="2">
        <v>2030</v>
      </c>
      <c r="X89" s="2">
        <v>2035</v>
      </c>
      <c r="Y89" s="2">
        <v>2040</v>
      </c>
      <c r="Z89" s="2">
        <v>2045</v>
      </c>
      <c r="AA89" s="2">
        <v>2050</v>
      </c>
      <c r="AB89" s="169"/>
      <c r="AC89" s="3">
        <v>2015</v>
      </c>
      <c r="AD89" s="3">
        <v>2020</v>
      </c>
      <c r="AE89" s="3">
        <v>2025</v>
      </c>
      <c r="AF89" s="3">
        <v>2030</v>
      </c>
      <c r="AG89" s="3">
        <v>2035</v>
      </c>
      <c r="AH89" s="3">
        <v>2040</v>
      </c>
      <c r="AI89" s="3">
        <v>2045</v>
      </c>
      <c r="AJ89" s="3">
        <v>2050</v>
      </c>
      <c r="AL89" s="3">
        <v>2015</v>
      </c>
      <c r="AM89" s="3">
        <v>2020</v>
      </c>
      <c r="AN89" s="3">
        <v>2025</v>
      </c>
      <c r="AO89" s="3">
        <v>2030</v>
      </c>
      <c r="AP89" s="3">
        <v>2035</v>
      </c>
      <c r="AQ89" s="3">
        <v>2040</v>
      </c>
      <c r="AR89" s="3">
        <v>2045</v>
      </c>
      <c r="AS89" s="3">
        <v>2050</v>
      </c>
    </row>
    <row r="90" spans="1:45" x14ac:dyDescent="0.3">
      <c r="A90" s="54" t="s">
        <v>2</v>
      </c>
      <c r="B90" s="47">
        <v>1</v>
      </c>
      <c r="C90" s="47">
        <v>4</v>
      </c>
      <c r="D90" s="47">
        <v>45</v>
      </c>
      <c r="E90" s="47">
        <v>21</v>
      </c>
      <c r="F90" s="47">
        <v>2</v>
      </c>
      <c r="G90" s="47">
        <v>2</v>
      </c>
      <c r="H90" s="47">
        <v>3</v>
      </c>
      <c r="I90" s="47">
        <v>5</v>
      </c>
      <c r="K90" s="47">
        <v>1</v>
      </c>
      <c r="L90" s="47">
        <v>5</v>
      </c>
      <c r="M90" s="47">
        <v>50</v>
      </c>
      <c r="N90" s="47">
        <v>71</v>
      </c>
      <c r="O90" s="47">
        <v>73</v>
      </c>
      <c r="P90" s="47">
        <v>75</v>
      </c>
      <c r="Q90" s="47">
        <v>77</v>
      </c>
      <c r="R90" s="47">
        <v>78</v>
      </c>
      <c r="T90" s="47">
        <v>2</v>
      </c>
      <c r="U90" s="47">
        <v>17</v>
      </c>
      <c r="V90" s="47">
        <v>155</v>
      </c>
      <c r="W90" s="47">
        <v>222</v>
      </c>
      <c r="X90" s="47">
        <v>227</v>
      </c>
      <c r="Y90" s="47">
        <v>235</v>
      </c>
      <c r="Z90" s="47">
        <v>242</v>
      </c>
      <c r="AA90" s="47">
        <v>243</v>
      </c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0</v>
      </c>
      <c r="AI90" s="47">
        <v>1</v>
      </c>
      <c r="AJ90" s="47">
        <v>4</v>
      </c>
    </row>
    <row r="91" spans="1:45" x14ac:dyDescent="0.3">
      <c r="A91" s="54" t="s">
        <v>3</v>
      </c>
      <c r="B91" s="47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0</v>
      </c>
      <c r="AI91" s="47">
        <v>0</v>
      </c>
      <c r="AJ91" s="47">
        <v>0</v>
      </c>
    </row>
    <row r="92" spans="1:45" x14ac:dyDescent="0.3">
      <c r="A92" s="54" t="s">
        <v>198</v>
      </c>
      <c r="B92" s="47">
        <v>1</v>
      </c>
      <c r="C92" s="47">
        <v>30</v>
      </c>
      <c r="D92" s="47">
        <v>48</v>
      </c>
      <c r="E92" s="47">
        <v>101</v>
      </c>
      <c r="F92" s="47">
        <v>123</v>
      </c>
      <c r="G92" s="47">
        <v>120</v>
      </c>
      <c r="H92" s="47">
        <v>221</v>
      </c>
      <c r="I92" s="47">
        <v>283</v>
      </c>
      <c r="K92" s="47">
        <v>1</v>
      </c>
      <c r="L92" s="47">
        <v>31</v>
      </c>
      <c r="M92" s="47">
        <v>79</v>
      </c>
      <c r="N92" s="47">
        <v>180</v>
      </c>
      <c r="O92" s="47">
        <v>303</v>
      </c>
      <c r="P92" s="47">
        <v>423</v>
      </c>
      <c r="Q92" s="47">
        <v>644</v>
      </c>
      <c r="R92" s="47">
        <v>926</v>
      </c>
      <c r="T92" s="47">
        <v>3</v>
      </c>
      <c r="U92" s="47">
        <v>73</v>
      </c>
      <c r="V92" s="47">
        <v>179</v>
      </c>
      <c r="W92" s="47">
        <v>409</v>
      </c>
      <c r="X92" s="47">
        <v>683</v>
      </c>
      <c r="Y92" s="47">
        <v>946</v>
      </c>
      <c r="Z92" s="47">
        <v>1431</v>
      </c>
      <c r="AA92" s="47">
        <v>2061</v>
      </c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0</v>
      </c>
      <c r="AI92" s="47">
        <v>0</v>
      </c>
      <c r="AJ92" s="47">
        <v>1</v>
      </c>
    </row>
    <row r="93" spans="1:45" x14ac:dyDescent="0.3">
      <c r="A93" s="54" t="s">
        <v>199</v>
      </c>
      <c r="B93" s="47">
        <v>0</v>
      </c>
      <c r="C93" s="47">
        <v>2</v>
      </c>
      <c r="D93" s="47">
        <v>13</v>
      </c>
      <c r="E93" s="47">
        <v>33</v>
      </c>
      <c r="F93" s="47">
        <v>49</v>
      </c>
      <c r="G93" s="47">
        <v>81</v>
      </c>
      <c r="H93" s="47">
        <v>85</v>
      </c>
      <c r="I93" s="47">
        <v>110</v>
      </c>
      <c r="K93" s="47">
        <v>0</v>
      </c>
      <c r="L93" s="47">
        <v>2</v>
      </c>
      <c r="M93" s="47">
        <v>15</v>
      </c>
      <c r="N93" s="47">
        <v>48</v>
      </c>
      <c r="O93" s="47">
        <v>98</v>
      </c>
      <c r="P93" s="47">
        <v>178</v>
      </c>
      <c r="Q93" s="47">
        <v>263</v>
      </c>
      <c r="R93" s="47">
        <v>373</v>
      </c>
      <c r="T93" s="47">
        <v>0</v>
      </c>
      <c r="U93" s="47">
        <v>3</v>
      </c>
      <c r="V93" s="47">
        <v>26</v>
      </c>
      <c r="W93" s="47">
        <v>83</v>
      </c>
      <c r="X93" s="47">
        <v>167</v>
      </c>
      <c r="Y93" s="47">
        <v>305</v>
      </c>
      <c r="Z93" s="47">
        <v>448</v>
      </c>
      <c r="AA93" s="47">
        <v>632</v>
      </c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</row>
    <row r="94" spans="1:45" x14ac:dyDescent="0.3">
      <c r="A94" s="54" t="s">
        <v>6</v>
      </c>
      <c r="B94" s="47">
        <v>0</v>
      </c>
      <c r="C94" s="47">
        <v>0</v>
      </c>
      <c r="D94" s="47">
        <v>2</v>
      </c>
      <c r="E94" s="47">
        <v>0</v>
      </c>
      <c r="F94" s="47">
        <v>0</v>
      </c>
      <c r="G94" s="47">
        <v>0</v>
      </c>
      <c r="H94" s="47">
        <v>0</v>
      </c>
      <c r="I94" s="47">
        <v>3</v>
      </c>
      <c r="K94" s="47">
        <v>0</v>
      </c>
      <c r="L94" s="47">
        <v>0</v>
      </c>
      <c r="M94" s="47">
        <v>2</v>
      </c>
      <c r="N94" s="47">
        <v>2</v>
      </c>
      <c r="O94" s="47">
        <v>2</v>
      </c>
      <c r="P94" s="47">
        <v>2</v>
      </c>
      <c r="Q94" s="47">
        <v>2</v>
      </c>
      <c r="R94" s="47">
        <v>5</v>
      </c>
      <c r="T94" s="47">
        <v>0</v>
      </c>
      <c r="U94" s="47">
        <v>2</v>
      </c>
      <c r="V94" s="47">
        <v>14</v>
      </c>
      <c r="W94" s="47">
        <v>13</v>
      </c>
      <c r="X94" s="47">
        <v>12</v>
      </c>
      <c r="Y94" s="47">
        <v>10</v>
      </c>
      <c r="Z94" s="47">
        <v>9</v>
      </c>
      <c r="AA94" s="47">
        <v>12</v>
      </c>
      <c r="AC94" s="47">
        <v>0</v>
      </c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</row>
    <row r="95" spans="1:45" x14ac:dyDescent="0.3">
      <c r="A95" s="54" t="s">
        <v>7</v>
      </c>
      <c r="B95" s="47">
        <v>4</v>
      </c>
      <c r="C95" s="47">
        <v>9</v>
      </c>
      <c r="D95" s="47">
        <v>5</v>
      </c>
      <c r="E95" s="47">
        <v>4</v>
      </c>
      <c r="F95" s="47">
        <v>2</v>
      </c>
      <c r="G95" s="47">
        <v>3</v>
      </c>
      <c r="H95" s="47">
        <v>2</v>
      </c>
      <c r="I95" s="47">
        <v>4</v>
      </c>
      <c r="K95" s="47">
        <v>14</v>
      </c>
      <c r="L95" s="47">
        <v>20</v>
      </c>
      <c r="M95" s="47">
        <v>24</v>
      </c>
      <c r="N95" s="47">
        <v>28</v>
      </c>
      <c r="O95" s="47">
        <v>30</v>
      </c>
      <c r="P95" s="47">
        <v>33</v>
      </c>
      <c r="Q95" s="47">
        <v>34</v>
      </c>
      <c r="R95" s="47">
        <v>34</v>
      </c>
      <c r="T95" s="47">
        <v>65</v>
      </c>
      <c r="U95" s="47">
        <v>96</v>
      </c>
      <c r="V95" s="47">
        <v>113</v>
      </c>
      <c r="W95" s="47">
        <v>129</v>
      </c>
      <c r="X95" s="47">
        <v>143</v>
      </c>
      <c r="Y95" s="47">
        <v>157</v>
      </c>
      <c r="Z95" s="47">
        <v>161</v>
      </c>
      <c r="AA95" s="47">
        <v>167</v>
      </c>
      <c r="AC95" s="47">
        <v>2</v>
      </c>
      <c r="AD95" s="47">
        <v>3</v>
      </c>
      <c r="AE95" s="47">
        <v>2</v>
      </c>
      <c r="AF95" s="47">
        <v>1</v>
      </c>
      <c r="AG95" s="47">
        <v>0</v>
      </c>
      <c r="AH95" s="47">
        <v>1</v>
      </c>
      <c r="AI95" s="47">
        <v>1</v>
      </c>
      <c r="AJ95" s="47">
        <v>3</v>
      </c>
    </row>
    <row r="96" spans="1:45" x14ac:dyDescent="0.3">
      <c r="A96" s="54" t="s">
        <v>8</v>
      </c>
      <c r="B96" s="47">
        <v>1</v>
      </c>
      <c r="C96" s="47">
        <v>1</v>
      </c>
      <c r="D96" s="47">
        <v>1</v>
      </c>
      <c r="E96" s="47">
        <v>0</v>
      </c>
      <c r="F96" s="47">
        <v>0</v>
      </c>
      <c r="G96" s="47">
        <v>1</v>
      </c>
      <c r="H96" s="47">
        <v>0</v>
      </c>
      <c r="I96" s="47">
        <v>1</v>
      </c>
      <c r="K96" s="47">
        <v>5</v>
      </c>
      <c r="L96" s="47">
        <v>5</v>
      </c>
      <c r="M96" s="47">
        <v>6</v>
      </c>
      <c r="N96" s="47">
        <v>6</v>
      </c>
      <c r="O96" s="47">
        <v>6</v>
      </c>
      <c r="P96" s="47">
        <v>6</v>
      </c>
      <c r="Q96" s="47">
        <v>6</v>
      </c>
      <c r="R96" s="47">
        <v>6</v>
      </c>
      <c r="T96" s="47">
        <v>25</v>
      </c>
      <c r="U96" s="47">
        <v>26</v>
      </c>
      <c r="V96" s="47">
        <v>28</v>
      </c>
      <c r="W96" s="47">
        <v>28</v>
      </c>
      <c r="X96" s="47">
        <v>29</v>
      </c>
      <c r="Y96" s="47">
        <v>29</v>
      </c>
      <c r="Z96" s="47">
        <v>29</v>
      </c>
      <c r="AA96" s="47">
        <v>29</v>
      </c>
      <c r="AC96" s="47">
        <v>1</v>
      </c>
      <c r="AD96" s="47">
        <v>1</v>
      </c>
      <c r="AE96" s="47">
        <v>1</v>
      </c>
      <c r="AF96" s="47">
        <v>0</v>
      </c>
      <c r="AG96" s="47">
        <v>0</v>
      </c>
      <c r="AH96" s="47">
        <v>1</v>
      </c>
      <c r="AI96" s="47">
        <v>0</v>
      </c>
      <c r="AJ96" s="47">
        <v>1</v>
      </c>
    </row>
    <row r="97" spans="1:36" x14ac:dyDescent="0.3">
      <c r="A97" s="54" t="s">
        <v>9</v>
      </c>
      <c r="B97" s="47">
        <v>0</v>
      </c>
      <c r="C97" s="47">
        <v>0</v>
      </c>
      <c r="D97" s="47">
        <v>2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K97" s="47">
        <v>0</v>
      </c>
      <c r="L97" s="47">
        <v>0</v>
      </c>
      <c r="M97" s="47">
        <v>2</v>
      </c>
      <c r="N97" s="47">
        <v>2</v>
      </c>
      <c r="O97" s="47">
        <v>2</v>
      </c>
      <c r="P97" s="47">
        <v>2</v>
      </c>
      <c r="Q97" s="47">
        <v>2</v>
      </c>
      <c r="R97" s="47">
        <v>2</v>
      </c>
      <c r="T97" s="47">
        <v>0</v>
      </c>
      <c r="U97" s="47">
        <v>0</v>
      </c>
      <c r="V97" s="47">
        <v>13</v>
      </c>
      <c r="W97" s="47">
        <v>15</v>
      </c>
      <c r="X97" s="47">
        <v>15</v>
      </c>
      <c r="Y97" s="47">
        <v>15</v>
      </c>
      <c r="Z97" s="47">
        <v>15</v>
      </c>
      <c r="AA97" s="47">
        <v>15</v>
      </c>
      <c r="AC97" s="47">
        <v>0</v>
      </c>
      <c r="AD97" s="47">
        <v>0</v>
      </c>
      <c r="AE97" s="47">
        <v>0</v>
      </c>
      <c r="AF97" s="47">
        <v>0</v>
      </c>
      <c r="AG97" s="47">
        <v>0</v>
      </c>
      <c r="AH97" s="47">
        <v>0</v>
      </c>
      <c r="AI97" s="47">
        <v>0</v>
      </c>
      <c r="AJ97" s="47">
        <v>0</v>
      </c>
    </row>
    <row r="98" spans="1:36" x14ac:dyDescent="0.3">
      <c r="A98" s="54" t="s">
        <v>10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T98" s="47">
        <v>0</v>
      </c>
      <c r="U98" s="47">
        <v>0</v>
      </c>
      <c r="V98" s="47">
        <v>0</v>
      </c>
      <c r="W98" s="47">
        <v>5</v>
      </c>
      <c r="X98" s="47">
        <v>38</v>
      </c>
      <c r="Y98" s="47">
        <v>46</v>
      </c>
      <c r="Z98" s="47">
        <v>45</v>
      </c>
      <c r="AA98" s="47">
        <v>34</v>
      </c>
      <c r="AC98" s="47">
        <v>0</v>
      </c>
      <c r="AD98" s="47">
        <v>0</v>
      </c>
      <c r="AE98" s="47">
        <v>0</v>
      </c>
      <c r="AF98" s="47">
        <v>0</v>
      </c>
      <c r="AG98" s="47">
        <v>0</v>
      </c>
      <c r="AH98" s="47">
        <v>0</v>
      </c>
      <c r="AI98" s="47">
        <v>0</v>
      </c>
      <c r="AJ98" s="47">
        <v>0</v>
      </c>
    </row>
    <row r="99" spans="1:36" x14ac:dyDescent="0.3">
      <c r="A99" s="54" t="s">
        <v>40</v>
      </c>
      <c r="B99" s="47">
        <v>0</v>
      </c>
      <c r="C99" s="47">
        <v>4</v>
      </c>
      <c r="D99" s="47">
        <v>1</v>
      </c>
      <c r="E99" s="47">
        <v>1</v>
      </c>
      <c r="F99" s="47">
        <v>0</v>
      </c>
      <c r="G99" s="47">
        <v>0</v>
      </c>
      <c r="H99" s="47">
        <v>3</v>
      </c>
      <c r="I99" s="47">
        <v>0</v>
      </c>
      <c r="K99" s="47">
        <v>0</v>
      </c>
      <c r="L99" s="47">
        <v>4</v>
      </c>
      <c r="M99" s="47">
        <v>4</v>
      </c>
      <c r="N99" s="47">
        <v>5</v>
      </c>
      <c r="O99" s="47">
        <v>6</v>
      </c>
      <c r="P99" s="47">
        <v>6</v>
      </c>
      <c r="Q99" s="47">
        <v>6</v>
      </c>
      <c r="R99" s="47">
        <v>6</v>
      </c>
      <c r="T99" s="47">
        <v>0</v>
      </c>
      <c r="U99" s="47">
        <v>3</v>
      </c>
      <c r="V99" s="47">
        <v>3</v>
      </c>
      <c r="W99" s="47">
        <v>3</v>
      </c>
      <c r="X99" s="47">
        <v>3</v>
      </c>
      <c r="Y99" s="47">
        <v>4</v>
      </c>
      <c r="Z99" s="47">
        <v>4</v>
      </c>
      <c r="AA99" s="47">
        <v>4</v>
      </c>
      <c r="AC99" s="47">
        <v>0</v>
      </c>
      <c r="AD99" s="47">
        <v>0</v>
      </c>
      <c r="AE99" s="47">
        <v>0</v>
      </c>
      <c r="AF99" s="47">
        <v>0</v>
      </c>
      <c r="AG99" s="47">
        <v>0</v>
      </c>
      <c r="AH99" s="47">
        <v>0</v>
      </c>
      <c r="AI99" s="47">
        <v>3</v>
      </c>
      <c r="AJ99" s="47">
        <v>0</v>
      </c>
    </row>
    <row r="100" spans="1:36" x14ac:dyDescent="0.3">
      <c r="A100" s="54" t="s">
        <v>12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47">
        <v>0</v>
      </c>
      <c r="T100" s="47">
        <v>0</v>
      </c>
      <c r="U100" s="47">
        <v>4</v>
      </c>
      <c r="V100" s="47">
        <v>4</v>
      </c>
      <c r="W100" s="47">
        <v>4</v>
      </c>
      <c r="X100" s="47">
        <v>4</v>
      </c>
      <c r="Y100" s="47">
        <v>4</v>
      </c>
      <c r="Z100" s="47">
        <v>4</v>
      </c>
      <c r="AA100" s="47">
        <v>4</v>
      </c>
      <c r="AC100" s="47">
        <v>0</v>
      </c>
      <c r="AD100" s="47">
        <v>0</v>
      </c>
      <c r="AE100" s="47">
        <v>0</v>
      </c>
      <c r="AF100" s="47">
        <v>0</v>
      </c>
      <c r="AG100" s="47">
        <v>0</v>
      </c>
      <c r="AH100" s="47">
        <v>0</v>
      </c>
      <c r="AI100" s="47">
        <v>0</v>
      </c>
      <c r="AJ100" s="47">
        <v>0</v>
      </c>
    </row>
    <row r="101" spans="1:36" x14ac:dyDescent="0.3">
      <c r="A101" s="54" t="s">
        <v>13</v>
      </c>
      <c r="B101" s="47">
        <v>0</v>
      </c>
      <c r="C101" s="47">
        <v>0</v>
      </c>
      <c r="D101" s="47">
        <v>0</v>
      </c>
      <c r="E101" s="47">
        <v>0</v>
      </c>
      <c r="F101" s="47">
        <v>1</v>
      </c>
      <c r="G101" s="47">
        <v>2</v>
      </c>
      <c r="H101" s="47">
        <v>12</v>
      </c>
      <c r="I101" s="47">
        <v>3</v>
      </c>
      <c r="K101" s="47">
        <v>0</v>
      </c>
      <c r="L101" s="47">
        <v>0</v>
      </c>
      <c r="M101" s="47">
        <v>0</v>
      </c>
      <c r="N101" s="47">
        <v>0</v>
      </c>
      <c r="O101" s="47">
        <v>1</v>
      </c>
      <c r="P101" s="47">
        <v>3</v>
      </c>
      <c r="Q101" s="47">
        <v>15</v>
      </c>
      <c r="R101" s="47">
        <v>18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C101" s="47">
        <v>0</v>
      </c>
      <c r="AD101" s="47">
        <v>0</v>
      </c>
      <c r="AE101" s="47">
        <v>0</v>
      </c>
      <c r="AF101" s="47">
        <v>0</v>
      </c>
      <c r="AG101" s="47">
        <v>0</v>
      </c>
      <c r="AH101" s="47">
        <v>0</v>
      </c>
      <c r="AI101" s="47">
        <v>0</v>
      </c>
      <c r="AJ101" s="47">
        <v>0</v>
      </c>
    </row>
    <row r="102" spans="1:36" x14ac:dyDescent="0.3">
      <c r="A102" s="54" t="s">
        <v>14</v>
      </c>
      <c r="B102" s="47">
        <v>3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K102" s="47">
        <v>43</v>
      </c>
      <c r="L102" s="47">
        <v>39</v>
      </c>
      <c r="M102" s="47">
        <v>31</v>
      </c>
      <c r="N102" s="47">
        <v>26</v>
      </c>
      <c r="O102" s="47">
        <v>14</v>
      </c>
      <c r="P102" s="47">
        <v>10</v>
      </c>
      <c r="Q102" s="47">
        <v>5</v>
      </c>
      <c r="R102" s="47">
        <v>5</v>
      </c>
      <c r="T102" s="47">
        <v>254</v>
      </c>
      <c r="U102" s="47">
        <v>250</v>
      </c>
      <c r="V102" s="47">
        <v>136</v>
      </c>
      <c r="W102" s="47">
        <v>53</v>
      </c>
      <c r="X102" s="47">
        <v>28</v>
      </c>
      <c r="Y102" s="47">
        <v>13</v>
      </c>
      <c r="Z102" s="47">
        <v>0</v>
      </c>
      <c r="AA102" s="47">
        <v>0</v>
      </c>
      <c r="AC102" s="47">
        <v>2</v>
      </c>
      <c r="AD102" s="47">
        <v>4</v>
      </c>
      <c r="AE102" s="47">
        <v>8</v>
      </c>
      <c r="AF102" s="47">
        <v>5</v>
      </c>
      <c r="AG102" s="47">
        <v>11</v>
      </c>
      <c r="AH102" s="47">
        <v>4</v>
      </c>
      <c r="AI102" s="47">
        <v>5</v>
      </c>
      <c r="AJ102" s="47">
        <v>1</v>
      </c>
    </row>
    <row r="103" spans="1:36" x14ac:dyDescent="0.3">
      <c r="A103" s="54" t="s">
        <v>15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K103" s="47">
        <v>2</v>
      </c>
      <c r="L103" s="47">
        <v>2</v>
      </c>
      <c r="M103" s="47">
        <v>2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T103" s="47">
        <v>11</v>
      </c>
      <c r="U103" s="47">
        <v>14</v>
      </c>
      <c r="V103" s="47">
        <v>14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C103" s="47">
        <v>0</v>
      </c>
      <c r="AD103" s="47">
        <v>0</v>
      </c>
      <c r="AE103" s="47">
        <v>0</v>
      </c>
      <c r="AF103" s="47">
        <v>2</v>
      </c>
      <c r="AG103" s="47">
        <v>0</v>
      </c>
      <c r="AH103" s="47">
        <v>0</v>
      </c>
      <c r="AI103" s="47">
        <v>0</v>
      </c>
      <c r="AJ103" s="47">
        <v>0</v>
      </c>
    </row>
    <row r="104" spans="1:36" x14ac:dyDescent="0.3">
      <c r="A104" s="54" t="s">
        <v>17</v>
      </c>
      <c r="B104" s="47">
        <v>7</v>
      </c>
      <c r="C104" s="47">
        <v>8</v>
      </c>
      <c r="D104" s="47">
        <v>54</v>
      </c>
      <c r="E104" s="47">
        <v>0</v>
      </c>
      <c r="F104" s="47">
        <v>0</v>
      </c>
      <c r="G104" s="47">
        <v>2</v>
      </c>
      <c r="H104" s="47">
        <v>5</v>
      </c>
      <c r="I104" s="47">
        <v>8</v>
      </c>
      <c r="K104" s="47">
        <v>16</v>
      </c>
      <c r="L104" s="47">
        <v>23</v>
      </c>
      <c r="M104" s="47">
        <v>76</v>
      </c>
      <c r="N104" s="47">
        <v>75</v>
      </c>
      <c r="O104" s="47">
        <v>74</v>
      </c>
      <c r="P104" s="47">
        <v>76</v>
      </c>
      <c r="Q104" s="47">
        <v>80</v>
      </c>
      <c r="R104" s="47">
        <v>85</v>
      </c>
      <c r="T104" s="47">
        <v>52</v>
      </c>
      <c r="U104" s="47">
        <v>103</v>
      </c>
      <c r="V104" s="47">
        <v>65</v>
      </c>
      <c r="W104" s="47">
        <v>46</v>
      </c>
      <c r="X104" s="47">
        <v>13</v>
      </c>
      <c r="Y104" s="47">
        <v>17</v>
      </c>
      <c r="Z104" s="47">
        <v>20</v>
      </c>
      <c r="AA104" s="47">
        <v>19</v>
      </c>
      <c r="AC104" s="47">
        <v>0</v>
      </c>
      <c r="AD104" s="47">
        <v>1</v>
      </c>
      <c r="AE104" s="47">
        <v>1</v>
      </c>
      <c r="AF104" s="47">
        <v>1</v>
      </c>
      <c r="AG104" s="47">
        <v>1</v>
      </c>
      <c r="AH104" s="47">
        <v>1</v>
      </c>
      <c r="AI104" s="47">
        <v>0</v>
      </c>
      <c r="AJ104" s="47">
        <v>4</v>
      </c>
    </row>
    <row r="105" spans="1:36" x14ac:dyDescent="0.3">
      <c r="A105" s="54" t="s">
        <v>18</v>
      </c>
      <c r="B105" s="47">
        <v>6</v>
      </c>
      <c r="C105" s="47">
        <v>8</v>
      </c>
      <c r="D105" s="47">
        <v>6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K105" s="47">
        <v>8</v>
      </c>
      <c r="L105" s="47">
        <v>16</v>
      </c>
      <c r="M105" s="47">
        <v>21</v>
      </c>
      <c r="N105" s="47">
        <v>21</v>
      </c>
      <c r="O105" s="47">
        <v>21</v>
      </c>
      <c r="P105" s="47">
        <v>21</v>
      </c>
      <c r="Q105" s="47">
        <v>21</v>
      </c>
      <c r="R105" s="47">
        <v>19</v>
      </c>
      <c r="T105" s="47">
        <v>48</v>
      </c>
      <c r="U105" s="47">
        <v>13</v>
      </c>
      <c r="V105" s="47">
        <v>7</v>
      </c>
      <c r="W105" s="47">
        <v>1</v>
      </c>
      <c r="X105" s="47">
        <v>3</v>
      </c>
      <c r="Y105" s="47">
        <v>7</v>
      </c>
      <c r="Z105" s="47">
        <v>16</v>
      </c>
      <c r="AA105" s="47">
        <v>21</v>
      </c>
      <c r="AC105" s="47">
        <v>0</v>
      </c>
      <c r="AD105" s="47">
        <v>0</v>
      </c>
      <c r="AE105" s="47">
        <v>0</v>
      </c>
      <c r="AF105" s="47">
        <v>0</v>
      </c>
      <c r="AG105" s="47">
        <v>0</v>
      </c>
      <c r="AH105" s="47">
        <v>0</v>
      </c>
      <c r="AI105" s="47">
        <v>1</v>
      </c>
      <c r="AJ105" s="47">
        <v>1</v>
      </c>
    </row>
    <row r="106" spans="1:36" x14ac:dyDescent="0.3">
      <c r="A106" s="54" t="s">
        <v>19</v>
      </c>
      <c r="B106" s="47">
        <v>0</v>
      </c>
      <c r="C106" s="47">
        <v>0</v>
      </c>
      <c r="D106" s="47">
        <v>0</v>
      </c>
      <c r="E106" s="47">
        <v>1</v>
      </c>
      <c r="F106" s="47">
        <v>5</v>
      </c>
      <c r="G106" s="47">
        <v>1</v>
      </c>
      <c r="H106" s="47">
        <v>0</v>
      </c>
      <c r="I106" s="47">
        <v>0</v>
      </c>
      <c r="K106" s="47">
        <v>0</v>
      </c>
      <c r="L106" s="47">
        <v>0</v>
      </c>
      <c r="M106" s="47">
        <v>0</v>
      </c>
      <c r="N106" s="47">
        <v>1</v>
      </c>
      <c r="O106" s="47">
        <v>6</v>
      </c>
      <c r="P106" s="47">
        <v>7</v>
      </c>
      <c r="Q106" s="47">
        <v>6</v>
      </c>
      <c r="R106" s="47">
        <v>4</v>
      </c>
      <c r="T106" s="47">
        <v>0</v>
      </c>
      <c r="U106" s="47">
        <v>0</v>
      </c>
      <c r="V106" s="47">
        <v>0</v>
      </c>
      <c r="W106" s="47">
        <v>2</v>
      </c>
      <c r="X106" s="47">
        <v>16</v>
      </c>
      <c r="Y106" s="47">
        <v>20</v>
      </c>
      <c r="Z106" s="47">
        <v>20</v>
      </c>
      <c r="AA106" s="47">
        <v>15</v>
      </c>
      <c r="AC106" s="47">
        <v>0</v>
      </c>
      <c r="AD106" s="47">
        <v>0</v>
      </c>
      <c r="AE106" s="47">
        <v>0</v>
      </c>
      <c r="AF106" s="47">
        <v>0</v>
      </c>
      <c r="AG106" s="47">
        <v>0</v>
      </c>
      <c r="AH106" s="47">
        <v>0</v>
      </c>
      <c r="AI106" s="47">
        <v>0</v>
      </c>
      <c r="AJ106" s="47">
        <v>0</v>
      </c>
    </row>
    <row r="107" spans="1:36" x14ac:dyDescent="0.3">
      <c r="A107" s="54" t="s">
        <v>20</v>
      </c>
      <c r="B107" s="47">
        <v>0</v>
      </c>
      <c r="C107" s="47">
        <v>0</v>
      </c>
      <c r="D107" s="47">
        <v>0</v>
      </c>
      <c r="E107" s="47">
        <v>2</v>
      </c>
      <c r="F107" s="47">
        <v>18</v>
      </c>
      <c r="G107" s="47">
        <v>2</v>
      </c>
      <c r="H107" s="47">
        <v>1</v>
      </c>
      <c r="I107" s="47">
        <v>121</v>
      </c>
      <c r="K107" s="47">
        <v>0</v>
      </c>
      <c r="L107" s="47">
        <v>0</v>
      </c>
      <c r="M107" s="47">
        <v>0</v>
      </c>
      <c r="N107" s="47">
        <v>2</v>
      </c>
      <c r="O107" s="47">
        <v>20</v>
      </c>
      <c r="P107" s="47">
        <v>22</v>
      </c>
      <c r="Q107" s="47">
        <v>23</v>
      </c>
      <c r="R107" s="47">
        <v>144</v>
      </c>
      <c r="T107" s="47">
        <v>0</v>
      </c>
      <c r="U107" s="47">
        <v>0</v>
      </c>
      <c r="V107" s="47">
        <v>0</v>
      </c>
      <c r="W107" s="47">
        <v>5</v>
      </c>
      <c r="X107" s="47">
        <v>44</v>
      </c>
      <c r="Y107" s="47">
        <v>53</v>
      </c>
      <c r="Z107" s="47">
        <v>52</v>
      </c>
      <c r="AA107" s="47">
        <v>53</v>
      </c>
      <c r="AC107" s="47">
        <v>0</v>
      </c>
      <c r="AD107" s="47">
        <v>0</v>
      </c>
      <c r="AE107" s="47">
        <v>0</v>
      </c>
      <c r="AF107" s="47">
        <v>0</v>
      </c>
      <c r="AG107" s="47">
        <v>0</v>
      </c>
      <c r="AH107" s="47">
        <v>0</v>
      </c>
      <c r="AI107" s="47">
        <v>0</v>
      </c>
      <c r="AJ107" s="47">
        <v>0</v>
      </c>
    </row>
    <row r="108" spans="1:36" x14ac:dyDescent="0.3">
      <c r="A108" s="54" t="s">
        <v>21</v>
      </c>
      <c r="B108" s="47">
        <v>2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K108" s="47">
        <v>10</v>
      </c>
      <c r="L108" s="47">
        <v>9</v>
      </c>
      <c r="M108" s="47">
        <v>8</v>
      </c>
      <c r="N108" s="47">
        <v>7</v>
      </c>
      <c r="O108" s="47">
        <v>2</v>
      </c>
      <c r="P108" s="47">
        <v>0</v>
      </c>
      <c r="Q108" s="47">
        <v>0</v>
      </c>
      <c r="R108" s="47">
        <v>0</v>
      </c>
      <c r="T108" s="47">
        <v>30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C108" s="47">
        <v>0</v>
      </c>
      <c r="AD108" s="47">
        <v>1</v>
      </c>
      <c r="AE108" s="47">
        <v>2</v>
      </c>
      <c r="AF108" s="47">
        <v>1</v>
      </c>
      <c r="AG108" s="47">
        <v>5</v>
      </c>
      <c r="AH108" s="47">
        <v>2</v>
      </c>
      <c r="AI108" s="47">
        <v>0</v>
      </c>
      <c r="AJ108" s="47">
        <v>0</v>
      </c>
    </row>
    <row r="109" spans="1:36" x14ac:dyDescent="0.3">
      <c r="A109" s="55" t="s">
        <v>43</v>
      </c>
      <c r="B109" s="48">
        <v>0</v>
      </c>
      <c r="C109" s="48">
        <v>1.6666666666666666E-2</v>
      </c>
      <c r="D109" s="48">
        <v>8.8541666666666671E-2</v>
      </c>
      <c r="E109" s="48">
        <v>0.13750000000000001</v>
      </c>
      <c r="F109" s="48">
        <v>1.8218749999999999</v>
      </c>
      <c r="G109" s="48">
        <v>1.4473958333333334</v>
      </c>
      <c r="H109" s="48">
        <v>16.834375000000001</v>
      </c>
      <c r="I109" s="48">
        <v>7.7859375000000002</v>
      </c>
      <c r="K109" s="48">
        <v>0</v>
      </c>
      <c r="L109" s="48">
        <v>1.6666666666666666E-2</v>
      </c>
      <c r="M109" s="48">
        <v>0.1046875</v>
      </c>
      <c r="N109" s="48">
        <v>0.24270833333333333</v>
      </c>
      <c r="O109" s="48">
        <v>2.0640624999999999</v>
      </c>
      <c r="P109" s="48">
        <v>3.5114583333333331</v>
      </c>
      <c r="Q109" s="48">
        <v>20.345833333333335</v>
      </c>
      <c r="R109" s="48">
        <v>28.131770833333334</v>
      </c>
      <c r="T109" s="47">
        <v>0</v>
      </c>
      <c r="U109" s="47">
        <v>0</v>
      </c>
      <c r="V109" s="47">
        <v>0</v>
      </c>
      <c r="W109" s="47">
        <v>0</v>
      </c>
      <c r="X109" s="47">
        <v>2</v>
      </c>
      <c r="Y109" s="47">
        <v>7</v>
      </c>
      <c r="Z109" s="47">
        <v>29</v>
      </c>
      <c r="AA109" s="47">
        <v>37</v>
      </c>
      <c r="AC109" s="48">
        <v>0</v>
      </c>
      <c r="AD109" s="48">
        <v>0</v>
      </c>
      <c r="AE109" s="48">
        <v>0</v>
      </c>
      <c r="AF109" s="48">
        <v>0</v>
      </c>
      <c r="AG109" s="48">
        <v>0</v>
      </c>
      <c r="AH109" s="48">
        <v>0</v>
      </c>
      <c r="AI109" s="48">
        <v>0</v>
      </c>
      <c r="AJ109" s="48">
        <v>0</v>
      </c>
    </row>
    <row r="110" spans="1:36" x14ac:dyDescent="0.3">
      <c r="A110" s="55" t="s">
        <v>22</v>
      </c>
      <c r="B110" s="47">
        <v>0</v>
      </c>
      <c r="C110" s="47">
        <v>0</v>
      </c>
      <c r="D110" s="47">
        <v>0</v>
      </c>
      <c r="E110" s="47">
        <v>0</v>
      </c>
      <c r="F110" s="47">
        <v>2</v>
      </c>
      <c r="G110" s="47">
        <v>6</v>
      </c>
      <c r="H110" s="47">
        <v>35</v>
      </c>
      <c r="I110" s="47">
        <v>8</v>
      </c>
      <c r="K110" s="47">
        <v>0</v>
      </c>
      <c r="L110" s="47">
        <v>0</v>
      </c>
      <c r="M110" s="47">
        <v>0</v>
      </c>
      <c r="N110" s="47">
        <v>0</v>
      </c>
      <c r="O110" s="47">
        <v>2</v>
      </c>
      <c r="P110" s="47">
        <v>9</v>
      </c>
      <c r="Q110" s="47">
        <v>44</v>
      </c>
      <c r="R110" s="47">
        <v>51</v>
      </c>
      <c r="T110" s="47">
        <v>0</v>
      </c>
      <c r="U110" s="47">
        <v>0</v>
      </c>
      <c r="V110" s="47">
        <v>0</v>
      </c>
      <c r="W110" s="47">
        <v>0</v>
      </c>
      <c r="X110" s="47">
        <v>6</v>
      </c>
      <c r="Y110" s="47">
        <v>23</v>
      </c>
      <c r="Z110" s="47">
        <v>91</v>
      </c>
      <c r="AA110" s="47">
        <v>119</v>
      </c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</row>
    <row r="111" spans="1:36" x14ac:dyDescent="0.3">
      <c r="A111" s="55" t="s">
        <v>230</v>
      </c>
      <c r="B111" s="48">
        <v>0</v>
      </c>
      <c r="C111" s="48">
        <v>0</v>
      </c>
      <c r="D111" s="48">
        <v>5.166666666666667</v>
      </c>
      <c r="E111" s="48">
        <v>49.833333333333336</v>
      </c>
      <c r="F111" s="48">
        <v>58</v>
      </c>
      <c r="G111" s="48">
        <v>50</v>
      </c>
      <c r="H111" s="48">
        <v>95.666666666666671</v>
      </c>
      <c r="I111" s="48">
        <v>147.33333333333334</v>
      </c>
      <c r="K111" s="48">
        <v>0</v>
      </c>
      <c r="L111" s="48">
        <v>0</v>
      </c>
      <c r="M111" s="48">
        <v>5.166666666666667</v>
      </c>
      <c r="N111" s="48">
        <v>55</v>
      </c>
      <c r="O111" s="48">
        <v>113.16666666666667</v>
      </c>
      <c r="P111" s="48">
        <v>163</v>
      </c>
      <c r="Q111" s="48">
        <v>258.66666666666669</v>
      </c>
      <c r="R111" s="48">
        <v>400.83333333333331</v>
      </c>
      <c r="T111" s="47">
        <v>0</v>
      </c>
      <c r="U111" s="47">
        <v>0</v>
      </c>
      <c r="V111" s="47">
        <v>11</v>
      </c>
      <c r="W111" s="47">
        <v>103</v>
      </c>
      <c r="X111" s="47">
        <v>214</v>
      </c>
      <c r="Y111" s="47">
        <v>313</v>
      </c>
      <c r="Z111" s="47">
        <v>501</v>
      </c>
      <c r="AA111" s="47">
        <v>782</v>
      </c>
      <c r="AC111" s="48">
        <v>0</v>
      </c>
      <c r="AD111" s="48">
        <v>0</v>
      </c>
      <c r="AE111" s="48">
        <v>0</v>
      </c>
      <c r="AF111" s="48">
        <v>0</v>
      </c>
      <c r="AG111" s="48">
        <v>0</v>
      </c>
      <c r="AH111" s="48">
        <v>0</v>
      </c>
      <c r="AI111" s="48">
        <v>0</v>
      </c>
      <c r="AJ111" s="48">
        <v>5.166666666666667</v>
      </c>
    </row>
    <row r="112" spans="1:36" x14ac:dyDescent="0.3">
      <c r="A112" s="55" t="s">
        <v>231</v>
      </c>
      <c r="B112" s="48">
        <v>0</v>
      </c>
      <c r="C112" s="48">
        <v>0.16666666666666666</v>
      </c>
      <c r="D112" s="48">
        <v>4.166666666666667</v>
      </c>
      <c r="E112" s="48">
        <v>11.833333333333334</v>
      </c>
      <c r="F112" s="48">
        <v>18.333333333333332</v>
      </c>
      <c r="G112" s="48">
        <v>35</v>
      </c>
      <c r="H112" s="48">
        <v>31.333333333333332</v>
      </c>
      <c r="I112" s="48">
        <v>42.5</v>
      </c>
      <c r="K112" s="48">
        <v>0</v>
      </c>
      <c r="L112" s="48">
        <v>0.16666666666666666</v>
      </c>
      <c r="M112" s="48">
        <v>4.166666666666667</v>
      </c>
      <c r="N112" s="48">
        <v>16</v>
      </c>
      <c r="O112" s="48">
        <v>34.333333333333336</v>
      </c>
      <c r="P112" s="48">
        <v>69.333333333333329</v>
      </c>
      <c r="Q112" s="48">
        <v>100.5</v>
      </c>
      <c r="R112" s="48">
        <v>138.83333333333334</v>
      </c>
      <c r="T112" s="47">
        <v>0</v>
      </c>
      <c r="U112" s="47">
        <v>0</v>
      </c>
      <c r="V112" s="47">
        <v>8</v>
      </c>
      <c r="W112" s="47">
        <v>30</v>
      </c>
      <c r="X112" s="47">
        <v>64</v>
      </c>
      <c r="Y112" s="47">
        <v>129</v>
      </c>
      <c r="Z112" s="47">
        <v>187</v>
      </c>
      <c r="AA112" s="47">
        <v>257</v>
      </c>
      <c r="AC112" s="48">
        <v>0</v>
      </c>
      <c r="AD112" s="48">
        <v>0</v>
      </c>
      <c r="AE112" s="48">
        <v>0</v>
      </c>
      <c r="AF112" s="48">
        <v>0</v>
      </c>
      <c r="AG112" s="48">
        <v>0</v>
      </c>
      <c r="AH112" s="48">
        <v>0</v>
      </c>
      <c r="AI112" s="48">
        <v>0.16666666666666666</v>
      </c>
      <c r="AJ112" s="48">
        <v>4.166666666666667</v>
      </c>
    </row>
    <row r="113" spans="1:45" x14ac:dyDescent="0.3">
      <c r="A113" s="55" t="s">
        <v>24</v>
      </c>
      <c r="B113" s="48">
        <v>0</v>
      </c>
      <c r="C113" s="48">
        <v>0</v>
      </c>
      <c r="D113" s="48">
        <v>2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K113" s="48">
        <v>1.3333333333333333</v>
      </c>
      <c r="L113" s="48">
        <v>1.3333333333333333</v>
      </c>
      <c r="M113" s="48">
        <v>2</v>
      </c>
      <c r="N113" s="48">
        <v>2</v>
      </c>
      <c r="O113" s="48">
        <v>2</v>
      </c>
      <c r="P113" s="48">
        <v>2</v>
      </c>
      <c r="Q113" s="48">
        <v>2</v>
      </c>
      <c r="R113" s="48">
        <v>2</v>
      </c>
      <c r="T113" s="47">
        <v>0</v>
      </c>
      <c r="U113" s="47">
        <v>1</v>
      </c>
      <c r="V113" s="47">
        <v>1</v>
      </c>
      <c r="W113" s="47">
        <v>1</v>
      </c>
      <c r="X113" s="47">
        <v>1</v>
      </c>
      <c r="Y113" s="47">
        <v>1</v>
      </c>
      <c r="Z113" s="47">
        <v>1</v>
      </c>
      <c r="AA113" s="47">
        <v>1</v>
      </c>
      <c r="AC113" s="48">
        <v>0</v>
      </c>
      <c r="AD113" s="48">
        <v>0</v>
      </c>
      <c r="AE113" s="48">
        <v>0.66666666666666663</v>
      </c>
      <c r="AF113" s="48">
        <v>0</v>
      </c>
      <c r="AG113" s="48">
        <v>0</v>
      </c>
      <c r="AH113" s="48">
        <v>0</v>
      </c>
      <c r="AI113" s="48">
        <v>0</v>
      </c>
      <c r="AJ113" s="48">
        <v>0</v>
      </c>
    </row>
    <row r="114" spans="1:45" x14ac:dyDescent="0.3">
      <c r="A114" s="55" t="s">
        <v>25</v>
      </c>
      <c r="B114" s="48">
        <v>0</v>
      </c>
      <c r="C114" s="48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0.01</v>
      </c>
      <c r="I114" s="48">
        <v>0.25</v>
      </c>
      <c r="K114" s="48">
        <v>0</v>
      </c>
      <c r="L114" s="48">
        <v>0</v>
      </c>
      <c r="M114" s="48">
        <v>0</v>
      </c>
      <c r="N114" s="48">
        <v>0</v>
      </c>
      <c r="O114" s="48">
        <v>0</v>
      </c>
      <c r="P114" s="48">
        <v>0.01</v>
      </c>
      <c r="Q114" s="48">
        <v>0.02</v>
      </c>
      <c r="R114" s="48">
        <v>0.27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1</v>
      </c>
      <c r="AC114" s="48">
        <v>0</v>
      </c>
      <c r="AD114" s="48">
        <v>0</v>
      </c>
      <c r="AE114" s="48">
        <v>0</v>
      </c>
      <c r="AF114" s="48">
        <v>0</v>
      </c>
      <c r="AG114" s="48">
        <v>0</v>
      </c>
      <c r="AH114" s="48">
        <v>0</v>
      </c>
      <c r="AI114" s="48">
        <v>0</v>
      </c>
      <c r="AJ114" s="48">
        <v>0</v>
      </c>
    </row>
    <row r="117" spans="1:45" x14ac:dyDescent="0.3">
      <c r="A117" s="60" t="s">
        <v>35</v>
      </c>
      <c r="B117" s="163" t="s">
        <v>130</v>
      </c>
      <c r="C117" s="163"/>
      <c r="D117" s="163"/>
      <c r="E117" s="163"/>
      <c r="F117" s="163"/>
      <c r="G117" s="163"/>
      <c r="H117" s="163"/>
      <c r="I117" s="163"/>
      <c r="J117" s="169"/>
      <c r="K117" s="163" t="s">
        <v>137</v>
      </c>
      <c r="L117" s="163"/>
      <c r="M117" s="163"/>
      <c r="N117" s="163"/>
      <c r="O117" s="163"/>
      <c r="P117" s="163"/>
      <c r="Q117" s="163"/>
      <c r="R117" s="163"/>
      <c r="S117" s="169"/>
      <c r="T117" s="163" t="s">
        <v>232</v>
      </c>
      <c r="U117" s="163"/>
      <c r="V117" s="163"/>
      <c r="W117" s="163"/>
      <c r="X117" s="163"/>
      <c r="Y117" s="163"/>
      <c r="Z117" s="163"/>
      <c r="AA117" s="163"/>
      <c r="AB117" s="169"/>
      <c r="AC117" s="163" t="s">
        <v>206</v>
      </c>
      <c r="AD117" s="163"/>
      <c r="AE117" s="163"/>
      <c r="AF117" s="163"/>
      <c r="AG117" s="163"/>
      <c r="AH117" s="163"/>
      <c r="AI117" s="163"/>
      <c r="AJ117" s="163"/>
      <c r="AL117" s="163" t="s">
        <v>260</v>
      </c>
      <c r="AM117" s="163"/>
      <c r="AN117" s="163"/>
      <c r="AO117" s="163"/>
      <c r="AP117" s="163"/>
      <c r="AQ117" s="163"/>
      <c r="AR117" s="163"/>
      <c r="AS117" s="163"/>
    </row>
    <row r="118" spans="1:45" x14ac:dyDescent="0.3">
      <c r="A118" s="53" t="s">
        <v>0</v>
      </c>
      <c r="B118" s="36" t="s">
        <v>186</v>
      </c>
      <c r="C118" s="36" t="s">
        <v>146</v>
      </c>
      <c r="D118" s="36" t="s">
        <v>147</v>
      </c>
      <c r="E118" s="36" t="s">
        <v>148</v>
      </c>
      <c r="F118" s="36" t="s">
        <v>149</v>
      </c>
      <c r="G118" s="36" t="s">
        <v>150</v>
      </c>
      <c r="H118" s="36" t="s">
        <v>151</v>
      </c>
      <c r="I118" s="36" t="s">
        <v>152</v>
      </c>
      <c r="J118" s="169"/>
      <c r="K118" s="2">
        <v>2015</v>
      </c>
      <c r="L118" s="2">
        <v>2020</v>
      </c>
      <c r="M118" s="2">
        <v>2025</v>
      </c>
      <c r="N118" s="2">
        <v>2030</v>
      </c>
      <c r="O118" s="2">
        <v>2035</v>
      </c>
      <c r="P118" s="2">
        <v>2040</v>
      </c>
      <c r="Q118" s="2">
        <v>2045</v>
      </c>
      <c r="R118" s="2">
        <v>2050</v>
      </c>
      <c r="S118" s="169"/>
      <c r="T118" s="2">
        <v>2015</v>
      </c>
      <c r="U118" s="2">
        <v>2020</v>
      </c>
      <c r="V118" s="2">
        <v>2025</v>
      </c>
      <c r="W118" s="2">
        <v>2030</v>
      </c>
      <c r="X118" s="2">
        <v>2035</v>
      </c>
      <c r="Y118" s="2">
        <v>2040</v>
      </c>
      <c r="Z118" s="2">
        <v>2045</v>
      </c>
      <c r="AA118" s="2">
        <v>2050</v>
      </c>
      <c r="AB118" s="169"/>
      <c r="AC118" s="3">
        <v>2015</v>
      </c>
      <c r="AD118" s="3">
        <v>2020</v>
      </c>
      <c r="AE118" s="3">
        <v>2025</v>
      </c>
      <c r="AF118" s="3">
        <v>2030</v>
      </c>
      <c r="AG118" s="3">
        <v>2035</v>
      </c>
      <c r="AH118" s="3">
        <v>2040</v>
      </c>
      <c r="AI118" s="3">
        <v>2045</v>
      </c>
      <c r="AJ118" s="3">
        <v>2050</v>
      </c>
      <c r="AL118" s="3">
        <v>2015</v>
      </c>
      <c r="AM118" s="3">
        <v>2020</v>
      </c>
      <c r="AN118" s="3">
        <v>2025</v>
      </c>
      <c r="AO118" s="3">
        <v>2030</v>
      </c>
      <c r="AP118" s="3">
        <v>2035</v>
      </c>
      <c r="AQ118" s="3">
        <v>2040</v>
      </c>
      <c r="AR118" s="3">
        <v>2045</v>
      </c>
      <c r="AS118" s="3">
        <v>2050</v>
      </c>
    </row>
    <row r="119" spans="1:45" x14ac:dyDescent="0.3">
      <c r="A119" s="54" t="s">
        <v>2</v>
      </c>
      <c r="B119" s="47">
        <v>11</v>
      </c>
      <c r="C119" s="47">
        <v>1</v>
      </c>
      <c r="D119" s="47">
        <v>37</v>
      </c>
      <c r="E119" s="47">
        <v>111</v>
      </c>
      <c r="F119" s="47">
        <v>0</v>
      </c>
      <c r="G119" s="47">
        <v>5</v>
      </c>
      <c r="H119" s="47">
        <v>21</v>
      </c>
      <c r="I119" s="47">
        <v>26</v>
      </c>
      <c r="K119" s="47">
        <v>24</v>
      </c>
      <c r="L119" s="47">
        <v>25</v>
      </c>
      <c r="M119" s="47">
        <v>61</v>
      </c>
      <c r="N119" s="47">
        <v>172</v>
      </c>
      <c r="O119" s="47">
        <v>169</v>
      </c>
      <c r="P119" s="47">
        <v>166</v>
      </c>
      <c r="Q119" s="47">
        <v>176</v>
      </c>
      <c r="R119" s="47">
        <v>200</v>
      </c>
      <c r="T119" s="47">
        <v>40</v>
      </c>
      <c r="U119" s="47">
        <v>44</v>
      </c>
      <c r="V119" s="47">
        <v>130</v>
      </c>
      <c r="W119" s="47">
        <v>383</v>
      </c>
      <c r="X119" s="47">
        <v>379</v>
      </c>
      <c r="Y119" s="47">
        <v>375</v>
      </c>
      <c r="Z119" s="47">
        <v>403</v>
      </c>
      <c r="AA119" s="47">
        <v>456</v>
      </c>
      <c r="AC119" s="47">
        <v>0</v>
      </c>
      <c r="AD119" s="47">
        <v>1</v>
      </c>
      <c r="AE119" s="47">
        <v>1</v>
      </c>
      <c r="AF119" s="47">
        <v>0</v>
      </c>
      <c r="AG119" s="47">
        <v>3</v>
      </c>
      <c r="AH119" s="47">
        <v>9</v>
      </c>
      <c r="AI119" s="47">
        <v>11</v>
      </c>
      <c r="AJ119" s="47">
        <v>1</v>
      </c>
      <c r="AL119" s="7">
        <f>(1-'Import-Export Shares'!B$4)*'Import-Export Shares'!$N$4*B32+(1-'Import-Export Shares'!B$5)*'Import-Export Shares'!$N$5*B61+(1-'Import-Export Shares'!B$6)*'Import-Export Shares'!$N$6*B90+(1-'Import-Export Shares'!B$9)*'Import-Export Shares'!$N$9*B177</f>
        <v>0.33499999999999996</v>
      </c>
      <c r="AM119" s="7">
        <f>(1-'Import-Export Shares'!C$4)*'Import-Export Shares'!$N$4*C32+(1-'Import-Export Shares'!C$5)*'Import-Export Shares'!$N$5*C61+(1-'Import-Export Shares'!C$6)*'Import-Export Shares'!$N$6*C90+(1-'Import-Export Shares'!C$9)*'Import-Export Shares'!$N$9*C177</f>
        <v>2.9149999999999996</v>
      </c>
      <c r="AN119" s="7">
        <f>(1-'Import-Export Shares'!D$4)*'Import-Export Shares'!$N$4*D32+(1-'Import-Export Shares'!D$5)*'Import-Export Shares'!$N$5*D61+(1-'Import-Export Shares'!D$6)*'Import-Export Shares'!$N$6*D90+(1-'Import-Export Shares'!D$9)*'Import-Export Shares'!$N$9*D177</f>
        <v>35.33</v>
      </c>
      <c r="AO119" s="7">
        <f>(1-'Import-Export Shares'!E$4)*'Import-Export Shares'!$N$4*E32+(1-'Import-Export Shares'!E$5)*'Import-Export Shares'!$N$5*E61+(1-'Import-Export Shares'!E$6)*'Import-Export Shares'!$N$6*E90+(1-'Import-Export Shares'!E$9)*'Import-Export Shares'!$N$9*E177</f>
        <v>20.67</v>
      </c>
      <c r="AP119" s="7">
        <f>(1-'Import-Export Shares'!F$4)*'Import-Export Shares'!$N$4*F32+(1-'Import-Export Shares'!F$5)*'Import-Export Shares'!$N$5*F61+(1-'Import-Export Shares'!F$6)*'Import-Export Shares'!$N$6*F90+(1-'Import-Export Shares'!F$9)*'Import-Export Shares'!$N$9*F177</f>
        <v>1.2299999999999998</v>
      </c>
      <c r="AQ119" s="7">
        <f>(1-'Import-Export Shares'!G$4)*'Import-Export Shares'!$N$4*G32+(1-'Import-Export Shares'!G$5)*'Import-Export Shares'!$N$5*G61+(1-'Import-Export Shares'!G$6)*'Import-Export Shares'!$N$6*G90+(1-'Import-Export Shares'!G$9)*'Import-Export Shares'!$N$9*G177</f>
        <v>0.35999999999999993</v>
      </c>
      <c r="AR119" s="7">
        <f>(1-'Import-Export Shares'!H$4)*'Import-Export Shares'!$N$4*H32+(1-'Import-Export Shares'!H$5)*'Import-Export Shares'!$N$5*H61+(1-'Import-Export Shares'!H$6)*'Import-Export Shares'!$N$6*H90+(1-'Import-Export Shares'!H$9)*'Import-Export Shares'!$N$9*H177</f>
        <v>5.9999999999999991E-2</v>
      </c>
      <c r="AS119" s="7">
        <f>(1-'Import-Export Shares'!I$4)*'Import-Export Shares'!$N$4*I32+(1-'Import-Export Shares'!I$5)*'Import-Export Shares'!$N$5*I61+(1-'Import-Export Shares'!I$6)*'Import-Export Shares'!$N$6*I90+(1-'Import-Export Shares'!I$9)*'Import-Export Shares'!$N$9*I177</f>
        <v>4.9999999999999989E-2</v>
      </c>
    </row>
    <row r="120" spans="1:45" x14ac:dyDescent="0.3">
      <c r="A120" s="54" t="s">
        <v>3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0</v>
      </c>
      <c r="AI120" s="47">
        <v>0</v>
      </c>
      <c r="AJ120" s="47">
        <v>0</v>
      </c>
      <c r="AL120" s="7">
        <f>(1-'Import-Export Shares'!B$4)*'Import-Export Shares'!$N$4*B33+(1-'Import-Export Shares'!B$5)*'Import-Export Shares'!$N$5*B62+(1-'Import-Export Shares'!B$6)*'Import-Export Shares'!$N$6*B91+(1-'Import-Export Shares'!B$9)*'Import-Export Shares'!$N$9*B178</f>
        <v>0</v>
      </c>
      <c r="AM120" s="7">
        <f>(1-'Import-Export Shares'!C$4)*'Import-Export Shares'!$N$4*C33+(1-'Import-Export Shares'!C$5)*'Import-Export Shares'!$N$5*C62+(1-'Import-Export Shares'!C$6)*'Import-Export Shares'!$N$6*C91+(1-'Import-Export Shares'!C$9)*'Import-Export Shares'!$N$9*C178</f>
        <v>0</v>
      </c>
      <c r="AN120" s="7">
        <f>(1-'Import-Export Shares'!D$4)*'Import-Export Shares'!$N$4*D33+(1-'Import-Export Shares'!D$5)*'Import-Export Shares'!$N$5*D62+(1-'Import-Export Shares'!D$6)*'Import-Export Shares'!$N$6*D91+(1-'Import-Export Shares'!D$9)*'Import-Export Shares'!$N$9*D178</f>
        <v>0</v>
      </c>
      <c r="AO120" s="7">
        <f>(1-'Import-Export Shares'!E$4)*'Import-Export Shares'!$N$4*E33+(1-'Import-Export Shares'!E$5)*'Import-Export Shares'!$N$5*E62+(1-'Import-Export Shares'!E$6)*'Import-Export Shares'!$N$6*E91+(1-'Import-Export Shares'!E$9)*'Import-Export Shares'!$N$9*E178</f>
        <v>0</v>
      </c>
      <c r="AP120" s="7">
        <f>(1-'Import-Export Shares'!F$4)*'Import-Export Shares'!$N$4*F33+(1-'Import-Export Shares'!F$5)*'Import-Export Shares'!$N$5*F62+(1-'Import-Export Shares'!F$6)*'Import-Export Shares'!$N$6*F91+(1-'Import-Export Shares'!F$9)*'Import-Export Shares'!$N$9*F178</f>
        <v>0</v>
      </c>
      <c r="AQ120" s="7">
        <f>(1-'Import-Export Shares'!G$4)*'Import-Export Shares'!$N$4*G33+(1-'Import-Export Shares'!G$5)*'Import-Export Shares'!$N$5*G62+(1-'Import-Export Shares'!G$6)*'Import-Export Shares'!$N$6*G91+(1-'Import-Export Shares'!G$9)*'Import-Export Shares'!$N$9*G178</f>
        <v>0</v>
      </c>
      <c r="AR120" s="7">
        <f>(1-'Import-Export Shares'!H$4)*'Import-Export Shares'!$N$4*H33+(1-'Import-Export Shares'!H$5)*'Import-Export Shares'!$N$5*H62+(1-'Import-Export Shares'!H$6)*'Import-Export Shares'!$N$6*H91+(1-'Import-Export Shares'!H$9)*'Import-Export Shares'!$N$9*H178</f>
        <v>0</v>
      </c>
      <c r="AS120" s="7">
        <f>(1-'Import-Export Shares'!I$4)*'Import-Export Shares'!$N$4*I33+(1-'Import-Export Shares'!I$5)*'Import-Export Shares'!$N$5*I62+(1-'Import-Export Shares'!I$6)*'Import-Export Shares'!$N$6*I91+(1-'Import-Export Shares'!I$9)*'Import-Export Shares'!$N$9*I178</f>
        <v>0</v>
      </c>
    </row>
    <row r="121" spans="1:45" x14ac:dyDescent="0.3">
      <c r="A121" s="54" t="s">
        <v>198</v>
      </c>
      <c r="B121" s="47">
        <v>6</v>
      </c>
      <c r="C121" s="47">
        <v>87</v>
      </c>
      <c r="D121" s="47">
        <v>282</v>
      </c>
      <c r="E121" s="47">
        <v>341</v>
      </c>
      <c r="F121" s="47">
        <v>381</v>
      </c>
      <c r="G121" s="47">
        <v>374</v>
      </c>
      <c r="H121" s="47">
        <v>514</v>
      </c>
      <c r="I121" s="47">
        <v>613</v>
      </c>
      <c r="K121" s="47">
        <v>6</v>
      </c>
      <c r="L121" s="47">
        <v>93</v>
      </c>
      <c r="M121" s="47">
        <v>375</v>
      </c>
      <c r="N121" s="47">
        <v>717</v>
      </c>
      <c r="O121" s="47">
        <v>1098</v>
      </c>
      <c r="P121" s="47">
        <v>1471</v>
      </c>
      <c r="Q121" s="47">
        <v>1986</v>
      </c>
      <c r="R121" s="47">
        <v>2593</v>
      </c>
      <c r="T121" s="47">
        <v>10</v>
      </c>
      <c r="U121" s="47">
        <v>190</v>
      </c>
      <c r="V121" s="47">
        <v>776</v>
      </c>
      <c r="W121" s="47">
        <v>1467</v>
      </c>
      <c r="X121" s="47">
        <v>2224</v>
      </c>
      <c r="Y121" s="47">
        <v>2963</v>
      </c>
      <c r="Z121" s="47">
        <v>3977</v>
      </c>
      <c r="AA121" s="47">
        <v>5183</v>
      </c>
      <c r="AC121" s="47">
        <v>0</v>
      </c>
      <c r="AD121" s="47">
        <v>0</v>
      </c>
      <c r="AE121" s="47">
        <v>0</v>
      </c>
      <c r="AF121" s="47">
        <v>0</v>
      </c>
      <c r="AG121" s="47">
        <v>0</v>
      </c>
      <c r="AH121" s="47">
        <v>0</v>
      </c>
      <c r="AI121" s="47">
        <v>0</v>
      </c>
      <c r="AJ121" s="47">
        <v>6</v>
      </c>
      <c r="AL121" s="7">
        <f>(1-'Import-Export Shares'!B$4)*'Import-Export Shares'!$N$4*B34+(1-'Import-Export Shares'!B$5)*'Import-Export Shares'!$N$5*B63+(1-'Import-Export Shares'!B$6)*'Import-Export Shares'!$N$6*B92+(1-'Import-Export Shares'!B$9)*'Import-Export Shares'!$N$9*B179</f>
        <v>0.30499999999999999</v>
      </c>
      <c r="AM121" s="7">
        <f>(1-'Import-Export Shares'!C$4)*'Import-Export Shares'!$N$4*C34+(1-'Import-Export Shares'!C$5)*'Import-Export Shares'!$N$5*C63+(1-'Import-Export Shares'!C$6)*'Import-Export Shares'!$N$6*C92+(1-'Import-Export Shares'!C$9)*'Import-Export Shares'!$N$9*C179</f>
        <v>16.489999999999998</v>
      </c>
      <c r="AN121" s="7">
        <f>(1-'Import-Export Shares'!D$4)*'Import-Export Shares'!$N$4*D34+(1-'Import-Export Shares'!D$5)*'Import-Export Shares'!$N$5*D63+(1-'Import-Export Shares'!D$6)*'Import-Export Shares'!$N$6*D92+(1-'Import-Export Shares'!D$9)*'Import-Export Shares'!$N$9*D179</f>
        <v>33.619999999999997</v>
      </c>
      <c r="AO121" s="7">
        <f>(1-'Import-Export Shares'!E$4)*'Import-Export Shares'!$N$4*E34+(1-'Import-Export Shares'!E$5)*'Import-Export Shares'!$N$5*E63+(1-'Import-Export Shares'!E$6)*'Import-Export Shares'!$N$6*E92+(1-'Import-Export Shares'!E$9)*'Import-Export Shares'!$N$9*E179</f>
        <v>37.020000000000003</v>
      </c>
      <c r="AP121" s="7">
        <f>(1-'Import-Export Shares'!F$4)*'Import-Export Shares'!$N$4*F34+(1-'Import-Export Shares'!F$5)*'Import-Export Shares'!$N$5*F63+(1-'Import-Export Shares'!F$6)*'Import-Export Shares'!$N$6*F92+(1-'Import-Export Shares'!F$9)*'Import-Export Shares'!$N$9*F179</f>
        <v>32.020000000000003</v>
      </c>
      <c r="AQ121" s="7">
        <f>(1-'Import-Export Shares'!G$4)*'Import-Export Shares'!$N$4*G34+(1-'Import-Export Shares'!G$5)*'Import-Export Shares'!$N$5*G63+(1-'Import-Export Shares'!G$6)*'Import-Export Shares'!$N$6*G92+(1-'Import-Export Shares'!G$9)*'Import-Export Shares'!$N$9*G179</f>
        <v>14.625</v>
      </c>
      <c r="AR121" s="7">
        <f>(1-'Import-Export Shares'!H$4)*'Import-Export Shares'!$N$4*H34+(1-'Import-Export Shares'!H$5)*'Import-Export Shares'!$N$5*H63+(1-'Import-Export Shares'!H$6)*'Import-Export Shares'!$N$6*H92+(1-'Import-Export Shares'!H$9)*'Import-Export Shares'!$N$9*H179</f>
        <v>8.6199999999999974</v>
      </c>
      <c r="AS121" s="7">
        <f>(1-'Import-Export Shares'!I$4)*'Import-Export Shares'!$N$4*I34+(1-'Import-Export Shares'!I$5)*'Import-Export Shares'!$N$5*I63+(1-'Import-Export Shares'!I$6)*'Import-Export Shares'!$N$6*I92+(1-'Import-Export Shares'!I$9)*'Import-Export Shares'!$N$9*I179</f>
        <v>7.0799999999999983</v>
      </c>
    </row>
    <row r="122" spans="1:45" x14ac:dyDescent="0.3">
      <c r="A122" s="54" t="s">
        <v>199</v>
      </c>
      <c r="B122" s="47">
        <v>0</v>
      </c>
      <c r="C122" s="47">
        <v>12</v>
      </c>
      <c r="D122" s="47">
        <v>76</v>
      </c>
      <c r="E122" s="47">
        <v>185</v>
      </c>
      <c r="F122" s="47">
        <v>166</v>
      </c>
      <c r="G122" s="47">
        <v>210</v>
      </c>
      <c r="H122" s="47">
        <v>208</v>
      </c>
      <c r="I122" s="47">
        <v>281</v>
      </c>
      <c r="K122" s="47">
        <v>0</v>
      </c>
      <c r="L122" s="47">
        <v>12</v>
      </c>
      <c r="M122" s="47">
        <v>88</v>
      </c>
      <c r="N122" s="47">
        <v>273</v>
      </c>
      <c r="O122" s="47">
        <v>439</v>
      </c>
      <c r="P122" s="47">
        <v>648</v>
      </c>
      <c r="Q122" s="47">
        <v>856</v>
      </c>
      <c r="R122" s="47">
        <v>1137</v>
      </c>
      <c r="T122" s="47">
        <v>0</v>
      </c>
      <c r="U122" s="47">
        <v>19</v>
      </c>
      <c r="V122" s="47">
        <v>141</v>
      </c>
      <c r="W122" s="47">
        <v>438</v>
      </c>
      <c r="X122" s="47">
        <v>704</v>
      </c>
      <c r="Y122" s="47">
        <v>1040</v>
      </c>
      <c r="Z122" s="47">
        <v>1373</v>
      </c>
      <c r="AA122" s="47">
        <v>1822</v>
      </c>
      <c r="AC122" s="47">
        <v>0</v>
      </c>
      <c r="AD122" s="47">
        <v>0</v>
      </c>
      <c r="AE122" s="47">
        <v>0</v>
      </c>
      <c r="AF122" s="47">
        <v>0</v>
      </c>
      <c r="AG122" s="47">
        <v>0</v>
      </c>
      <c r="AH122" s="47">
        <v>0</v>
      </c>
      <c r="AI122" s="47">
        <v>0</v>
      </c>
      <c r="AJ122" s="47">
        <v>0</v>
      </c>
      <c r="AL122" s="7">
        <f>(1-'Import-Export Shares'!B$4)*'Import-Export Shares'!$N$4*B35+(1-'Import-Export Shares'!B$5)*'Import-Export Shares'!$N$5*B64+(1-'Import-Export Shares'!B$6)*'Import-Export Shares'!$N$6*B93+(1-'Import-Export Shares'!B$9)*'Import-Export Shares'!$N$9*B180</f>
        <v>0.11999999999999997</v>
      </c>
      <c r="AM122" s="7">
        <f>(1-'Import-Export Shares'!C$4)*'Import-Export Shares'!$N$4*C35+(1-'Import-Export Shares'!C$5)*'Import-Export Shares'!$N$5*C64+(1-'Import-Export Shares'!C$6)*'Import-Export Shares'!$N$6*C93+(1-'Import-Export Shares'!C$9)*'Import-Export Shares'!$N$9*C180</f>
        <v>1.1449999999999998</v>
      </c>
      <c r="AN122" s="7">
        <f>(1-'Import-Export Shares'!D$4)*'Import-Export Shares'!$N$4*D35+(1-'Import-Export Shares'!D$5)*'Import-Export Shares'!$N$5*D64+(1-'Import-Export Shares'!D$6)*'Import-Export Shares'!$N$6*D93+(1-'Import-Export Shares'!D$9)*'Import-Export Shares'!$N$9*D180</f>
        <v>4.74</v>
      </c>
      <c r="AO122" s="7">
        <f>(1-'Import-Export Shares'!E$4)*'Import-Export Shares'!$N$4*E35+(1-'Import-Export Shares'!E$5)*'Import-Export Shares'!$N$5*E64+(1-'Import-Export Shares'!E$6)*'Import-Export Shares'!$N$6*E93+(1-'Import-Export Shares'!E$9)*'Import-Export Shares'!$N$9*E180</f>
        <v>11.014999999999999</v>
      </c>
      <c r="AP122" s="7">
        <f>(1-'Import-Export Shares'!F$4)*'Import-Export Shares'!$N$4*F35+(1-'Import-Export Shares'!F$5)*'Import-Export Shares'!$N$5*F64+(1-'Import-Export Shares'!F$6)*'Import-Export Shares'!$N$6*F93+(1-'Import-Export Shares'!F$9)*'Import-Export Shares'!$N$9*F180</f>
        <v>7.3100000000000005</v>
      </c>
      <c r="AQ122" s="7">
        <f>(1-'Import-Export Shares'!G$4)*'Import-Export Shares'!$N$4*G35+(1-'Import-Export Shares'!G$5)*'Import-Export Shares'!$N$5*G64+(1-'Import-Export Shares'!G$6)*'Import-Export Shares'!$N$6*G93+(1-'Import-Export Shares'!G$9)*'Import-Export Shares'!$N$9*G180</f>
        <v>8.9550000000000018</v>
      </c>
      <c r="AR122" s="7">
        <f>(1-'Import-Export Shares'!H$4)*'Import-Export Shares'!$N$4*H35+(1-'Import-Export Shares'!H$5)*'Import-Export Shares'!$N$5*H64+(1-'Import-Export Shares'!H$6)*'Import-Export Shares'!$N$6*H93+(1-'Import-Export Shares'!H$9)*'Import-Export Shares'!$N$9*H180</f>
        <v>7.5999999999999979</v>
      </c>
      <c r="AS122" s="7">
        <f>(1-'Import-Export Shares'!I$4)*'Import-Export Shares'!$N$4*I35+(1-'Import-Export Shares'!I$5)*'Import-Export Shares'!$N$5*I64+(1-'Import-Export Shares'!I$6)*'Import-Export Shares'!$N$6*I93+(1-'Import-Export Shares'!I$9)*'Import-Export Shares'!$N$9*I180</f>
        <v>3.3999999999999995</v>
      </c>
    </row>
    <row r="123" spans="1:45" x14ac:dyDescent="0.3">
      <c r="A123" s="54" t="s">
        <v>6</v>
      </c>
      <c r="B123" s="47">
        <v>1</v>
      </c>
      <c r="C123" s="47">
        <v>2</v>
      </c>
      <c r="D123" s="47">
        <v>9</v>
      </c>
      <c r="E123" s="47">
        <v>8</v>
      </c>
      <c r="F123" s="47">
        <v>4</v>
      </c>
      <c r="G123" s="47">
        <v>4</v>
      </c>
      <c r="H123" s="47">
        <v>0</v>
      </c>
      <c r="I123" s="47">
        <v>2</v>
      </c>
      <c r="K123" s="47">
        <v>6</v>
      </c>
      <c r="L123" s="47">
        <v>8</v>
      </c>
      <c r="M123" s="47">
        <v>17</v>
      </c>
      <c r="N123" s="47">
        <v>24</v>
      </c>
      <c r="O123" s="47">
        <v>27</v>
      </c>
      <c r="P123" s="47">
        <v>28</v>
      </c>
      <c r="Q123" s="47">
        <v>27</v>
      </c>
      <c r="R123" s="47">
        <v>27</v>
      </c>
      <c r="T123" s="47">
        <v>14</v>
      </c>
      <c r="U123" s="47">
        <v>70</v>
      </c>
      <c r="V123" s="47">
        <v>140</v>
      </c>
      <c r="W123" s="47">
        <v>172</v>
      </c>
      <c r="X123" s="47">
        <v>168</v>
      </c>
      <c r="Y123" s="47">
        <v>154</v>
      </c>
      <c r="Z123" s="47">
        <v>138</v>
      </c>
      <c r="AA123" s="47">
        <v>123</v>
      </c>
      <c r="AC123" s="47">
        <v>0</v>
      </c>
      <c r="AD123" s="47">
        <v>0</v>
      </c>
      <c r="AE123" s="47">
        <v>0</v>
      </c>
      <c r="AF123" s="47">
        <v>1</v>
      </c>
      <c r="AG123" s="47">
        <v>1</v>
      </c>
      <c r="AH123" s="47">
        <v>3</v>
      </c>
      <c r="AI123" s="47">
        <v>1</v>
      </c>
      <c r="AJ123" s="47">
        <v>2</v>
      </c>
      <c r="AL123" s="7">
        <f>(1-'Import-Export Shares'!B$4)*'Import-Export Shares'!$N$4*B36+(1-'Import-Export Shares'!B$5)*'Import-Export Shares'!$N$5*B65+(1-'Import-Export Shares'!B$6)*'Import-Export Shares'!$N$6*B94+(1-'Import-Export Shares'!B$9)*'Import-Export Shares'!$N$9*B181</f>
        <v>2.9999999999999992E-2</v>
      </c>
      <c r="AM123" s="7">
        <f>(1-'Import-Export Shares'!C$4)*'Import-Export Shares'!$N$4*C36+(1-'Import-Export Shares'!C$5)*'Import-Export Shares'!$N$5*C65+(1-'Import-Export Shares'!C$6)*'Import-Export Shares'!$N$6*C94+(1-'Import-Export Shares'!C$9)*'Import-Export Shares'!$N$9*C181</f>
        <v>0.70999999999999985</v>
      </c>
      <c r="AN123" s="7">
        <f>(1-'Import-Export Shares'!D$4)*'Import-Export Shares'!$N$4*D36+(1-'Import-Export Shares'!D$5)*'Import-Export Shares'!$N$5*D65+(1-'Import-Export Shares'!D$6)*'Import-Export Shares'!$N$6*D94+(1-'Import-Export Shares'!D$9)*'Import-Export Shares'!$N$9*D181</f>
        <v>0.90999999999999992</v>
      </c>
      <c r="AO123" s="7">
        <f>(1-'Import-Export Shares'!E$4)*'Import-Export Shares'!$N$4*E36+(1-'Import-Export Shares'!E$5)*'Import-Export Shares'!$N$5*E65+(1-'Import-Export Shares'!E$6)*'Import-Export Shares'!$N$6*E94+(1-'Import-Export Shares'!E$9)*'Import-Export Shares'!$N$9*E181</f>
        <v>0.41499999999999998</v>
      </c>
      <c r="AP123" s="7">
        <f>(1-'Import-Export Shares'!F$4)*'Import-Export Shares'!$N$4*F36+(1-'Import-Export Shares'!F$5)*'Import-Export Shares'!$N$5*F65+(1-'Import-Export Shares'!F$6)*'Import-Export Shares'!$N$6*F94+(1-'Import-Export Shares'!F$9)*'Import-Export Shares'!$N$9*F181</f>
        <v>0.15</v>
      </c>
      <c r="AQ123" s="7">
        <f>(1-'Import-Export Shares'!G$4)*'Import-Export Shares'!$N$4*G36+(1-'Import-Export Shares'!G$5)*'Import-Export Shares'!$N$5*G65+(1-'Import-Export Shares'!G$6)*'Import-Export Shares'!$N$6*G94+(1-'Import-Export Shares'!G$9)*'Import-Export Shares'!$N$9*G181</f>
        <v>0</v>
      </c>
      <c r="AR123" s="7">
        <f>(1-'Import-Export Shares'!H$4)*'Import-Export Shares'!$N$4*H36+(1-'Import-Export Shares'!H$5)*'Import-Export Shares'!$N$5*H65+(1-'Import-Export Shares'!H$6)*'Import-Export Shares'!$N$6*H94+(1-'Import-Export Shares'!H$9)*'Import-Export Shares'!$N$9*H181</f>
        <v>4.9999999999999989E-2</v>
      </c>
      <c r="AS123" s="7">
        <f>(1-'Import-Export Shares'!I$4)*'Import-Export Shares'!$N$4*I36+(1-'Import-Export Shares'!I$5)*'Import-Export Shares'!$N$5*I65+(1-'Import-Export Shares'!I$6)*'Import-Export Shares'!$N$6*I94+(1-'Import-Export Shares'!I$9)*'Import-Export Shares'!$N$9*I181</f>
        <v>7.9999999999999988E-2</v>
      </c>
    </row>
    <row r="124" spans="1:45" x14ac:dyDescent="0.3">
      <c r="A124" s="54" t="s">
        <v>7</v>
      </c>
      <c r="B124" s="47">
        <v>8</v>
      </c>
      <c r="C124" s="47">
        <v>17</v>
      </c>
      <c r="D124" s="47">
        <v>3</v>
      </c>
      <c r="E124" s="47">
        <v>3</v>
      </c>
      <c r="F124" s="47">
        <v>1</v>
      </c>
      <c r="G124" s="47">
        <v>6</v>
      </c>
      <c r="H124" s="47">
        <v>5</v>
      </c>
      <c r="I124" s="47">
        <v>6</v>
      </c>
      <c r="K124" s="47">
        <v>33</v>
      </c>
      <c r="L124" s="47">
        <v>47</v>
      </c>
      <c r="M124" s="47">
        <v>48</v>
      </c>
      <c r="N124" s="47">
        <v>49</v>
      </c>
      <c r="O124" s="47">
        <v>49</v>
      </c>
      <c r="P124" s="47">
        <v>49</v>
      </c>
      <c r="Q124" s="47">
        <v>49</v>
      </c>
      <c r="R124" s="47">
        <v>50</v>
      </c>
      <c r="T124" s="47">
        <v>121</v>
      </c>
      <c r="U124" s="47">
        <v>177</v>
      </c>
      <c r="V124" s="47">
        <v>179</v>
      </c>
      <c r="W124" s="47">
        <v>180</v>
      </c>
      <c r="X124" s="47">
        <v>180</v>
      </c>
      <c r="Y124" s="47">
        <v>180</v>
      </c>
      <c r="Z124" s="47">
        <v>181</v>
      </c>
      <c r="AA124" s="47">
        <v>182</v>
      </c>
      <c r="AC124" s="47">
        <v>5</v>
      </c>
      <c r="AD124" s="47">
        <v>3</v>
      </c>
      <c r="AE124" s="47">
        <v>3</v>
      </c>
      <c r="AF124" s="47">
        <v>3</v>
      </c>
      <c r="AG124" s="47">
        <v>1</v>
      </c>
      <c r="AH124" s="47">
        <v>6</v>
      </c>
      <c r="AI124" s="47">
        <v>5</v>
      </c>
      <c r="AJ124" s="47">
        <v>5</v>
      </c>
      <c r="AL124" s="7">
        <f>(1-'Import-Export Shares'!B$4)*'Import-Export Shares'!$N$4*B37+(1-'Import-Export Shares'!B$5)*'Import-Export Shares'!$N$5*B66+(1-'Import-Export Shares'!B$6)*'Import-Export Shares'!$N$6*B95+(1-'Import-Export Shares'!B$9)*'Import-Export Shares'!$N$9*B182</f>
        <v>2.5549999999999997</v>
      </c>
      <c r="AM124" s="7">
        <f>(1-'Import-Export Shares'!C$4)*'Import-Export Shares'!$N$4*C37+(1-'Import-Export Shares'!C$5)*'Import-Export Shares'!$N$5*C66+(1-'Import-Export Shares'!C$6)*'Import-Export Shares'!$N$6*C95+(1-'Import-Export Shares'!C$9)*'Import-Export Shares'!$N$9*C182</f>
        <v>2.8299999999999996</v>
      </c>
      <c r="AN124" s="7">
        <f>(1-'Import-Export Shares'!D$4)*'Import-Export Shares'!$N$4*D37+(1-'Import-Export Shares'!D$5)*'Import-Export Shares'!$N$5*D66+(1-'Import-Export Shares'!D$6)*'Import-Export Shares'!$N$6*D95+(1-'Import-Export Shares'!D$9)*'Import-Export Shares'!$N$9*D182</f>
        <v>1.54</v>
      </c>
      <c r="AO124" s="7">
        <f>(1-'Import-Export Shares'!E$4)*'Import-Export Shares'!$N$4*E37+(1-'Import-Export Shares'!E$5)*'Import-Export Shares'!$N$5*E66+(1-'Import-Export Shares'!E$6)*'Import-Export Shares'!$N$6*E95+(1-'Import-Export Shares'!E$9)*'Import-Export Shares'!$N$9*E182</f>
        <v>0.87</v>
      </c>
      <c r="AP124" s="7">
        <f>(1-'Import-Export Shares'!F$4)*'Import-Export Shares'!$N$4*F37+(1-'Import-Export Shares'!F$5)*'Import-Export Shares'!$N$5*F66+(1-'Import-Export Shares'!F$6)*'Import-Export Shares'!$N$6*F95+(1-'Import-Export Shares'!F$9)*'Import-Export Shares'!$N$9*F182</f>
        <v>0.22999999999999998</v>
      </c>
      <c r="AQ124" s="7">
        <f>(1-'Import-Export Shares'!G$4)*'Import-Export Shares'!$N$4*G37+(1-'Import-Export Shares'!G$5)*'Import-Export Shares'!$N$5*G66+(1-'Import-Export Shares'!G$6)*'Import-Export Shares'!$N$6*G95+(1-'Import-Export Shares'!G$9)*'Import-Export Shares'!$N$9*G182</f>
        <v>0.46499999999999997</v>
      </c>
      <c r="AR124" s="7">
        <f>(1-'Import-Export Shares'!H$4)*'Import-Export Shares'!$N$4*H37+(1-'Import-Export Shares'!H$5)*'Import-Export Shares'!$N$5*H66+(1-'Import-Export Shares'!H$6)*'Import-Export Shares'!$N$6*H95+(1-'Import-Export Shares'!H$9)*'Import-Export Shares'!$N$9*H182</f>
        <v>0.23999999999999994</v>
      </c>
      <c r="AS124" s="7">
        <f>(1-'Import-Export Shares'!I$4)*'Import-Export Shares'!$N$4*I37+(1-'Import-Export Shares'!I$5)*'Import-Export Shares'!$N$5*I66+(1-'Import-Export Shares'!I$6)*'Import-Export Shares'!$N$6*I95+(1-'Import-Export Shares'!I$9)*'Import-Export Shares'!$N$9*I182</f>
        <v>0.11499999999999998</v>
      </c>
    </row>
    <row r="125" spans="1:45" x14ac:dyDescent="0.3">
      <c r="A125" s="54" t="s">
        <v>8</v>
      </c>
      <c r="B125" s="47">
        <v>3</v>
      </c>
      <c r="C125" s="47">
        <v>2</v>
      </c>
      <c r="D125" s="47">
        <v>1</v>
      </c>
      <c r="E125" s="47">
        <v>1</v>
      </c>
      <c r="F125" s="47">
        <v>1</v>
      </c>
      <c r="G125" s="47">
        <v>2</v>
      </c>
      <c r="H125" s="47">
        <v>4</v>
      </c>
      <c r="I125" s="47">
        <v>5</v>
      </c>
      <c r="K125" s="47">
        <v>21</v>
      </c>
      <c r="L125" s="47">
        <v>21</v>
      </c>
      <c r="M125" s="47">
        <v>21</v>
      </c>
      <c r="N125" s="47">
        <v>21</v>
      </c>
      <c r="O125" s="47">
        <v>21</v>
      </c>
      <c r="P125" s="47">
        <v>21</v>
      </c>
      <c r="Q125" s="47">
        <v>21</v>
      </c>
      <c r="R125" s="47">
        <v>21</v>
      </c>
      <c r="T125" s="47">
        <v>81</v>
      </c>
      <c r="U125" s="47">
        <v>81</v>
      </c>
      <c r="V125" s="47">
        <v>81</v>
      </c>
      <c r="W125" s="47">
        <v>81</v>
      </c>
      <c r="X125" s="47">
        <v>81</v>
      </c>
      <c r="Y125" s="47">
        <v>81</v>
      </c>
      <c r="Z125" s="47">
        <v>81</v>
      </c>
      <c r="AA125" s="47">
        <v>81</v>
      </c>
      <c r="AC125" s="47">
        <v>1</v>
      </c>
      <c r="AD125" s="47">
        <v>2</v>
      </c>
      <c r="AE125" s="47">
        <v>1</v>
      </c>
      <c r="AF125" s="47">
        <v>1</v>
      </c>
      <c r="AG125" s="47">
        <v>1</v>
      </c>
      <c r="AH125" s="47">
        <v>2</v>
      </c>
      <c r="AI125" s="47">
        <v>4</v>
      </c>
      <c r="AJ125" s="47">
        <v>5</v>
      </c>
      <c r="AL125" s="7">
        <f>(1-'Import-Export Shares'!B$4)*'Import-Export Shares'!$N$4*B38+(1-'Import-Export Shares'!B$5)*'Import-Export Shares'!$N$5*B67+(1-'Import-Export Shares'!B$6)*'Import-Export Shares'!$N$6*B96+(1-'Import-Export Shares'!B$9)*'Import-Export Shares'!$N$9*B183</f>
        <v>1.145</v>
      </c>
      <c r="AM125" s="7">
        <f>(1-'Import-Export Shares'!C$4)*'Import-Export Shares'!$N$4*C38+(1-'Import-Export Shares'!C$5)*'Import-Export Shares'!$N$5*C67+(1-'Import-Export Shares'!C$6)*'Import-Export Shares'!$N$6*C96+(1-'Import-Export Shares'!C$9)*'Import-Export Shares'!$N$9*C183</f>
        <v>0.65</v>
      </c>
      <c r="AN125" s="7">
        <f>(1-'Import-Export Shares'!D$4)*'Import-Export Shares'!$N$4*D38+(1-'Import-Export Shares'!D$5)*'Import-Export Shares'!$N$5*D67+(1-'Import-Export Shares'!D$6)*'Import-Export Shares'!$N$6*D96+(1-'Import-Export Shares'!D$9)*'Import-Export Shares'!$N$9*D183</f>
        <v>0.27999999999999997</v>
      </c>
      <c r="AO125" s="7">
        <f>(1-'Import-Export Shares'!E$4)*'Import-Export Shares'!$N$4*E38+(1-'Import-Export Shares'!E$5)*'Import-Export Shares'!$N$5*E67+(1-'Import-Export Shares'!E$6)*'Import-Export Shares'!$N$6*E96+(1-'Import-Export Shares'!E$9)*'Import-Export Shares'!$N$9*E183</f>
        <v>0.13500000000000001</v>
      </c>
      <c r="AP125" s="7">
        <f>(1-'Import-Export Shares'!F$4)*'Import-Export Shares'!$N$4*F38+(1-'Import-Export Shares'!F$5)*'Import-Export Shares'!$N$5*F67+(1-'Import-Export Shares'!F$6)*'Import-Export Shares'!$N$6*F96+(1-'Import-Export Shares'!F$9)*'Import-Export Shares'!$N$9*F183</f>
        <v>0</v>
      </c>
      <c r="AQ125" s="7">
        <f>(1-'Import-Export Shares'!G$4)*'Import-Export Shares'!$N$4*G38+(1-'Import-Export Shares'!G$5)*'Import-Export Shares'!$N$5*G67+(1-'Import-Export Shares'!G$6)*'Import-Export Shares'!$N$6*G96+(1-'Import-Export Shares'!G$9)*'Import-Export Shares'!$N$9*G183</f>
        <v>0.12999999999999998</v>
      </c>
      <c r="AR125" s="7">
        <f>(1-'Import-Export Shares'!H$4)*'Import-Export Shares'!$N$4*H38+(1-'Import-Export Shares'!H$5)*'Import-Export Shares'!$N$5*H67+(1-'Import-Export Shares'!H$6)*'Import-Export Shares'!$N$6*H96+(1-'Import-Export Shares'!H$9)*'Import-Export Shares'!$N$9*H183</f>
        <v>9.9999999999999978E-2</v>
      </c>
      <c r="AS125" s="7">
        <f>(1-'Import-Export Shares'!I$4)*'Import-Export Shares'!$N$4*I38+(1-'Import-Export Shares'!I$5)*'Import-Export Shares'!$N$5*I67+(1-'Import-Export Shares'!I$6)*'Import-Export Shares'!$N$6*I96+(1-'Import-Export Shares'!I$9)*'Import-Export Shares'!$N$9*I183</f>
        <v>5.9999999999999984E-2</v>
      </c>
    </row>
    <row r="126" spans="1:45" x14ac:dyDescent="0.3">
      <c r="A126" s="54" t="s">
        <v>9</v>
      </c>
      <c r="B126" s="47">
        <v>0</v>
      </c>
      <c r="C126" s="47">
        <v>0</v>
      </c>
      <c r="D126" s="47">
        <v>5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K126" s="47">
        <v>0</v>
      </c>
      <c r="L126" s="47">
        <v>0</v>
      </c>
      <c r="M126" s="47">
        <v>5</v>
      </c>
      <c r="N126" s="47">
        <v>5</v>
      </c>
      <c r="O126" s="47">
        <v>5</v>
      </c>
      <c r="P126" s="47">
        <v>5</v>
      </c>
      <c r="Q126" s="47">
        <v>5</v>
      </c>
      <c r="R126" s="47">
        <v>5</v>
      </c>
      <c r="T126" s="47">
        <v>0</v>
      </c>
      <c r="U126" s="47">
        <v>0</v>
      </c>
      <c r="V126" s="47">
        <v>40</v>
      </c>
      <c r="W126" s="47">
        <v>40</v>
      </c>
      <c r="X126" s="47">
        <v>40</v>
      </c>
      <c r="Y126" s="47">
        <v>40</v>
      </c>
      <c r="Z126" s="47">
        <v>40</v>
      </c>
      <c r="AA126" s="47">
        <v>40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0</v>
      </c>
      <c r="AI126" s="47">
        <v>0</v>
      </c>
      <c r="AJ126" s="47">
        <v>0</v>
      </c>
      <c r="AL126" s="7">
        <f>(1-'Import-Export Shares'!B$4)*'Import-Export Shares'!$N$4*B39+(1-'Import-Export Shares'!B$5)*'Import-Export Shares'!$N$5*B68+(1-'Import-Export Shares'!B$6)*'Import-Export Shares'!$N$6*B97+(1-'Import-Export Shares'!B$9)*'Import-Export Shares'!$N$9*B184</f>
        <v>2.9999999999999992E-2</v>
      </c>
      <c r="AM126" s="7">
        <f>(1-'Import-Export Shares'!C$4)*'Import-Export Shares'!$N$4*C39+(1-'Import-Export Shares'!C$5)*'Import-Export Shares'!$N$5*C68+(1-'Import-Export Shares'!C$6)*'Import-Export Shares'!$N$6*C97+(1-'Import-Export Shares'!C$9)*'Import-Export Shares'!$N$9*C184</f>
        <v>0.995</v>
      </c>
      <c r="AN126" s="7">
        <f>(1-'Import-Export Shares'!D$4)*'Import-Export Shares'!$N$4*D39+(1-'Import-Export Shares'!D$5)*'Import-Export Shares'!$N$5*D68+(1-'Import-Export Shares'!D$6)*'Import-Export Shares'!$N$6*D97+(1-'Import-Export Shares'!D$9)*'Import-Export Shares'!$N$9*D184</f>
        <v>1.2499999999999998</v>
      </c>
      <c r="AO126" s="7">
        <f>(1-'Import-Export Shares'!E$4)*'Import-Export Shares'!$N$4*E39+(1-'Import-Export Shares'!E$5)*'Import-Export Shares'!$N$5*E68+(1-'Import-Export Shares'!E$6)*'Import-Export Shares'!$N$6*E97+(1-'Import-Export Shares'!E$9)*'Import-Export Shares'!$N$9*E184</f>
        <v>0.23</v>
      </c>
      <c r="AP126" s="7">
        <f>(1-'Import-Export Shares'!F$4)*'Import-Export Shares'!$N$4*F39+(1-'Import-Export Shares'!F$5)*'Import-Export Shares'!$N$5*F68+(1-'Import-Export Shares'!F$6)*'Import-Export Shares'!$N$6*F97+(1-'Import-Export Shares'!F$9)*'Import-Export Shares'!$N$9*F184</f>
        <v>9.9999999999999978E-2</v>
      </c>
      <c r="AQ126" s="7">
        <f>(1-'Import-Export Shares'!G$4)*'Import-Export Shares'!$N$4*G39+(1-'Import-Export Shares'!G$5)*'Import-Export Shares'!$N$5*G68+(1-'Import-Export Shares'!G$6)*'Import-Export Shares'!$N$6*G97+(1-'Import-Export Shares'!G$9)*'Import-Export Shares'!$N$9*G184</f>
        <v>0</v>
      </c>
      <c r="AR126" s="7">
        <f>(1-'Import-Export Shares'!H$4)*'Import-Export Shares'!$N$4*H39+(1-'Import-Export Shares'!H$5)*'Import-Export Shares'!$N$5*H68+(1-'Import-Export Shares'!H$6)*'Import-Export Shares'!$N$6*H97+(1-'Import-Export Shares'!H$9)*'Import-Export Shares'!$N$9*H184</f>
        <v>0</v>
      </c>
      <c r="AS126" s="7">
        <f>(1-'Import-Export Shares'!I$4)*'Import-Export Shares'!$N$4*I39+(1-'Import-Export Shares'!I$5)*'Import-Export Shares'!$N$5*I68+(1-'Import-Export Shares'!I$6)*'Import-Export Shares'!$N$6*I97+(1-'Import-Export Shares'!I$9)*'Import-Export Shares'!$N$9*I184</f>
        <v>0</v>
      </c>
    </row>
    <row r="127" spans="1:45" x14ac:dyDescent="0.3">
      <c r="A127" s="54" t="s">
        <v>10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T127" s="47">
        <v>1</v>
      </c>
      <c r="U127" s="47">
        <v>1</v>
      </c>
      <c r="V127" s="47">
        <v>1</v>
      </c>
      <c r="W127" s="47">
        <v>4</v>
      </c>
      <c r="X127" s="47">
        <v>87</v>
      </c>
      <c r="Y127" s="47">
        <v>85</v>
      </c>
      <c r="Z127" s="47">
        <v>82</v>
      </c>
      <c r="AA127" s="47">
        <v>77</v>
      </c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0</v>
      </c>
      <c r="AI127" s="47">
        <v>0</v>
      </c>
      <c r="AJ127" s="47">
        <v>0</v>
      </c>
      <c r="AL127" s="7">
        <f>(1-'Import-Export Shares'!B$4)*'Import-Export Shares'!$N$4*B40+(1-'Import-Export Shares'!B$5)*'Import-Export Shares'!$N$5*B69+(1-'Import-Export Shares'!B$6)*'Import-Export Shares'!$N$6*B98+(1-'Import-Export Shares'!B$9)*'Import-Export Shares'!$N$9*B185</f>
        <v>0</v>
      </c>
      <c r="AM127" s="7">
        <f>(1-'Import-Export Shares'!C$4)*'Import-Export Shares'!$N$4*C40+(1-'Import-Export Shares'!C$5)*'Import-Export Shares'!$N$5*C69+(1-'Import-Export Shares'!C$6)*'Import-Export Shares'!$N$6*C98+(1-'Import-Export Shares'!C$9)*'Import-Export Shares'!$N$9*C185</f>
        <v>0</v>
      </c>
      <c r="AN127" s="7">
        <f>(1-'Import-Export Shares'!D$4)*'Import-Export Shares'!$N$4*D40+(1-'Import-Export Shares'!D$5)*'Import-Export Shares'!$N$5*D69+(1-'Import-Export Shares'!D$6)*'Import-Export Shares'!$N$6*D98+(1-'Import-Export Shares'!D$9)*'Import-Export Shares'!$N$9*D185</f>
        <v>0.15</v>
      </c>
      <c r="AO127" s="7">
        <f>(1-'Import-Export Shares'!E$4)*'Import-Export Shares'!$N$4*E40+(1-'Import-Export Shares'!E$5)*'Import-Export Shares'!$N$5*E69+(1-'Import-Export Shares'!E$6)*'Import-Export Shares'!$N$6*E98+(1-'Import-Export Shares'!E$9)*'Import-Export Shares'!$N$9*E185</f>
        <v>0</v>
      </c>
      <c r="AP127" s="7">
        <f>(1-'Import-Export Shares'!F$4)*'Import-Export Shares'!$N$4*F40+(1-'Import-Export Shares'!F$5)*'Import-Export Shares'!$N$5*F69+(1-'Import-Export Shares'!F$6)*'Import-Export Shares'!$N$6*F98+(1-'Import-Export Shares'!F$9)*'Import-Export Shares'!$N$9*F185</f>
        <v>0</v>
      </c>
      <c r="AQ127" s="7">
        <f>(1-'Import-Export Shares'!G$4)*'Import-Export Shares'!$N$4*G40+(1-'Import-Export Shares'!G$5)*'Import-Export Shares'!$N$5*G69+(1-'Import-Export Shares'!G$6)*'Import-Export Shares'!$N$6*G98+(1-'Import-Export Shares'!G$9)*'Import-Export Shares'!$N$9*G185</f>
        <v>0</v>
      </c>
      <c r="AR127" s="7">
        <f>(1-'Import-Export Shares'!H$4)*'Import-Export Shares'!$N$4*H40+(1-'Import-Export Shares'!H$5)*'Import-Export Shares'!$N$5*H69+(1-'Import-Export Shares'!H$6)*'Import-Export Shares'!$N$6*H98+(1-'Import-Export Shares'!H$9)*'Import-Export Shares'!$N$9*H185</f>
        <v>0.29999999999999993</v>
      </c>
      <c r="AS127" s="7">
        <f>(1-'Import-Export Shares'!I$4)*'Import-Export Shares'!$N$4*I40+(1-'Import-Export Shares'!I$5)*'Import-Export Shares'!$N$5*I69+(1-'Import-Export Shares'!I$6)*'Import-Export Shares'!$N$6*I98+(1-'Import-Export Shares'!I$9)*'Import-Export Shares'!$N$9*I185</f>
        <v>0.84999999999999987</v>
      </c>
    </row>
    <row r="128" spans="1:45" x14ac:dyDescent="0.3">
      <c r="A128" s="54" t="s">
        <v>40</v>
      </c>
      <c r="B128" s="47">
        <v>0</v>
      </c>
      <c r="C128" s="47">
        <v>33</v>
      </c>
      <c r="D128" s="47">
        <v>1</v>
      </c>
      <c r="E128" s="47">
        <v>1</v>
      </c>
      <c r="F128" s="47">
        <v>0</v>
      </c>
      <c r="G128" s="47">
        <v>0</v>
      </c>
      <c r="H128" s="47">
        <v>22</v>
      </c>
      <c r="I128" s="47">
        <v>0</v>
      </c>
      <c r="K128" s="47">
        <v>0</v>
      </c>
      <c r="L128" s="47">
        <v>34</v>
      </c>
      <c r="M128" s="47">
        <v>35</v>
      </c>
      <c r="N128" s="47">
        <v>35</v>
      </c>
      <c r="O128" s="47">
        <v>36</v>
      </c>
      <c r="P128" s="47">
        <v>36</v>
      </c>
      <c r="Q128" s="47">
        <v>34</v>
      </c>
      <c r="R128" s="47">
        <v>35</v>
      </c>
      <c r="T128" s="47">
        <v>1</v>
      </c>
      <c r="U128" s="47">
        <v>32</v>
      </c>
      <c r="V128" s="47">
        <v>34</v>
      </c>
      <c r="W128" s="47">
        <v>34</v>
      </c>
      <c r="X128" s="47">
        <v>35</v>
      </c>
      <c r="Y128" s="47">
        <v>35</v>
      </c>
      <c r="Z128" s="47">
        <v>35</v>
      </c>
      <c r="AA128" s="47">
        <v>35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23</v>
      </c>
      <c r="AJ128" s="47">
        <v>0</v>
      </c>
      <c r="AL128" s="7">
        <f>(1-'Import-Export Shares'!B$4)*'Import-Export Shares'!$N$4*B41+(1-'Import-Export Shares'!B$5)*'Import-Export Shares'!$N$5*B70+(1-'Import-Export Shares'!B$6)*'Import-Export Shares'!$N$6*B99+(1-'Import-Export Shares'!B$9)*'Import-Export Shares'!$N$9*B186</f>
        <v>5.9999999999999984E-2</v>
      </c>
      <c r="AM128" s="7">
        <f>(1-'Import-Export Shares'!C$4)*'Import-Export Shares'!$N$4*C41+(1-'Import-Export Shares'!C$5)*'Import-Export Shares'!$N$5*C70+(1-'Import-Export Shares'!C$6)*'Import-Export Shares'!$N$6*C99+(1-'Import-Export Shares'!C$9)*'Import-Export Shares'!$N$9*C186</f>
        <v>3.51</v>
      </c>
      <c r="AN128" s="7">
        <f>(1-'Import-Export Shares'!D$4)*'Import-Export Shares'!$N$4*D41+(1-'Import-Export Shares'!D$5)*'Import-Export Shares'!$N$5*D70+(1-'Import-Export Shares'!D$6)*'Import-Export Shares'!$N$6*D99+(1-'Import-Export Shares'!D$9)*'Import-Export Shares'!$N$9*D186</f>
        <v>0.11999999999999998</v>
      </c>
      <c r="AO128" s="7">
        <f>(1-'Import-Export Shares'!E$4)*'Import-Export Shares'!$N$4*E41+(1-'Import-Export Shares'!E$5)*'Import-Export Shares'!$N$5*E70+(1-'Import-Export Shares'!E$6)*'Import-Export Shares'!$N$6*E99+(1-'Import-Export Shares'!E$9)*'Import-Export Shares'!$N$9*E186</f>
        <v>0.20499999999999999</v>
      </c>
      <c r="AP128" s="7">
        <f>(1-'Import-Export Shares'!F$4)*'Import-Export Shares'!$N$4*F41+(1-'Import-Export Shares'!F$5)*'Import-Export Shares'!$N$5*F70+(1-'Import-Export Shares'!F$6)*'Import-Export Shares'!$N$6*F99+(1-'Import-Export Shares'!F$9)*'Import-Export Shares'!$N$9*F186</f>
        <v>0</v>
      </c>
      <c r="AQ128" s="7">
        <f>(1-'Import-Export Shares'!G$4)*'Import-Export Shares'!$N$4*G41+(1-'Import-Export Shares'!G$5)*'Import-Export Shares'!$N$5*G70+(1-'Import-Export Shares'!G$6)*'Import-Export Shares'!$N$6*G99+(1-'Import-Export Shares'!G$9)*'Import-Export Shares'!$N$9*G186</f>
        <v>0</v>
      </c>
      <c r="AR128" s="7">
        <f>(1-'Import-Export Shares'!H$4)*'Import-Export Shares'!$N$4*H41+(1-'Import-Export Shares'!H$5)*'Import-Export Shares'!$N$5*H70+(1-'Import-Export Shares'!H$6)*'Import-Export Shares'!$N$6*H99+(1-'Import-Export Shares'!H$9)*'Import-Export Shares'!$N$9*H186</f>
        <v>0.45999999999999991</v>
      </c>
      <c r="AS128" s="7">
        <f>(1-'Import-Export Shares'!I$4)*'Import-Export Shares'!$N$4*I41+(1-'Import-Export Shares'!I$5)*'Import-Export Shares'!$N$5*I70+(1-'Import-Export Shares'!I$6)*'Import-Export Shares'!$N$6*I99+(1-'Import-Export Shares'!I$9)*'Import-Export Shares'!$N$9*I186</f>
        <v>0</v>
      </c>
    </row>
    <row r="129" spans="1:45" x14ac:dyDescent="0.3">
      <c r="A129" s="54" t="s">
        <v>12</v>
      </c>
      <c r="B129" s="47">
        <v>0</v>
      </c>
      <c r="C129" s="47">
        <v>2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K129" s="47">
        <v>0</v>
      </c>
      <c r="L129" s="47">
        <v>2</v>
      </c>
      <c r="M129" s="47">
        <v>3</v>
      </c>
      <c r="N129" s="47">
        <v>3</v>
      </c>
      <c r="O129" s="47">
        <v>3</v>
      </c>
      <c r="P129" s="47">
        <v>3</v>
      </c>
      <c r="Q129" s="47">
        <v>3</v>
      </c>
      <c r="R129" s="47">
        <v>3</v>
      </c>
      <c r="T129" s="47">
        <v>1</v>
      </c>
      <c r="U129" s="47">
        <v>19</v>
      </c>
      <c r="V129" s="47">
        <v>21</v>
      </c>
      <c r="W129" s="47">
        <v>22</v>
      </c>
      <c r="X129" s="47">
        <v>22</v>
      </c>
      <c r="Y129" s="47">
        <v>22</v>
      </c>
      <c r="Z129" s="47">
        <v>22</v>
      </c>
      <c r="AA129" s="47">
        <v>22</v>
      </c>
      <c r="AC129" s="47">
        <v>0</v>
      </c>
      <c r="AD129" s="47">
        <v>0</v>
      </c>
      <c r="AE129" s="47">
        <v>0</v>
      </c>
      <c r="AF129" s="47">
        <v>0</v>
      </c>
      <c r="AG129" s="47">
        <v>0</v>
      </c>
      <c r="AH129" s="47">
        <v>0</v>
      </c>
      <c r="AI129" s="47">
        <v>0</v>
      </c>
      <c r="AJ129" s="47">
        <v>0</v>
      </c>
      <c r="AL129" s="7">
        <f>(1-'Import-Export Shares'!B$4)*'Import-Export Shares'!$N$4*B42+(1-'Import-Export Shares'!B$5)*'Import-Export Shares'!$N$5*B71+(1-'Import-Export Shares'!B$6)*'Import-Export Shares'!$N$6*B100+(1-'Import-Export Shares'!B$9)*'Import-Export Shares'!$N$9*B187</f>
        <v>0</v>
      </c>
      <c r="AM129" s="7">
        <f>(1-'Import-Export Shares'!C$4)*'Import-Export Shares'!$N$4*C42+(1-'Import-Export Shares'!C$5)*'Import-Export Shares'!$N$5*C71+(1-'Import-Export Shares'!C$6)*'Import-Export Shares'!$N$6*C100+(1-'Import-Export Shares'!C$9)*'Import-Export Shares'!$N$9*C187</f>
        <v>0.36</v>
      </c>
      <c r="AN129" s="7">
        <f>(1-'Import-Export Shares'!D$4)*'Import-Export Shares'!$N$4*D42+(1-'Import-Export Shares'!D$5)*'Import-Export Shares'!$N$5*D71+(1-'Import-Export Shares'!D$6)*'Import-Export Shares'!$N$6*D100+(1-'Import-Export Shares'!D$9)*'Import-Export Shares'!$N$9*D187</f>
        <v>0</v>
      </c>
      <c r="AO129" s="7">
        <f>(1-'Import-Export Shares'!E$4)*'Import-Export Shares'!$N$4*E42+(1-'Import-Export Shares'!E$5)*'Import-Export Shares'!$N$5*E71+(1-'Import-Export Shares'!E$6)*'Import-Export Shares'!$N$6*E100+(1-'Import-Export Shares'!E$9)*'Import-Export Shares'!$N$9*E187</f>
        <v>0</v>
      </c>
      <c r="AP129" s="7">
        <f>(1-'Import-Export Shares'!F$4)*'Import-Export Shares'!$N$4*F42+(1-'Import-Export Shares'!F$5)*'Import-Export Shares'!$N$5*F71+(1-'Import-Export Shares'!F$6)*'Import-Export Shares'!$N$6*F100+(1-'Import-Export Shares'!F$9)*'Import-Export Shares'!$N$9*F187</f>
        <v>0</v>
      </c>
      <c r="AQ129" s="7">
        <f>(1-'Import-Export Shares'!G$4)*'Import-Export Shares'!$N$4*G42+(1-'Import-Export Shares'!G$5)*'Import-Export Shares'!$N$5*G71+(1-'Import-Export Shares'!G$6)*'Import-Export Shares'!$N$6*G100+(1-'Import-Export Shares'!G$9)*'Import-Export Shares'!$N$9*G187</f>
        <v>0</v>
      </c>
      <c r="AR129" s="7">
        <f>(1-'Import-Export Shares'!H$4)*'Import-Export Shares'!$N$4*H42+(1-'Import-Export Shares'!H$5)*'Import-Export Shares'!$N$5*H71+(1-'Import-Export Shares'!H$6)*'Import-Export Shares'!$N$6*H100+(1-'Import-Export Shares'!H$9)*'Import-Export Shares'!$N$9*H187</f>
        <v>0</v>
      </c>
      <c r="AS129" s="7">
        <f>(1-'Import-Export Shares'!I$4)*'Import-Export Shares'!$N$4*I42+(1-'Import-Export Shares'!I$5)*'Import-Export Shares'!$N$5*I71+(1-'Import-Export Shares'!I$6)*'Import-Export Shares'!$N$6*I100+(1-'Import-Export Shares'!I$9)*'Import-Export Shares'!$N$9*I187</f>
        <v>0</v>
      </c>
    </row>
    <row r="130" spans="1:45" x14ac:dyDescent="0.3">
      <c r="A130" s="54" t="s">
        <v>13</v>
      </c>
      <c r="B130" s="47">
        <v>0</v>
      </c>
      <c r="C130" s="47">
        <v>0</v>
      </c>
      <c r="D130" s="47">
        <v>0</v>
      </c>
      <c r="E130" s="47">
        <v>0</v>
      </c>
      <c r="F130" s="47">
        <v>0</v>
      </c>
      <c r="G130" s="47">
        <v>1</v>
      </c>
      <c r="H130" s="47">
        <v>15</v>
      </c>
      <c r="I130" s="47">
        <v>9</v>
      </c>
      <c r="K130" s="47">
        <v>0</v>
      </c>
      <c r="L130" s="47">
        <v>0</v>
      </c>
      <c r="M130" s="47">
        <v>0</v>
      </c>
      <c r="N130" s="47">
        <v>0</v>
      </c>
      <c r="O130" s="47">
        <v>0</v>
      </c>
      <c r="P130" s="47">
        <v>1</v>
      </c>
      <c r="Q130" s="47">
        <v>15</v>
      </c>
      <c r="R130" s="47">
        <v>24</v>
      </c>
      <c r="T130" s="47">
        <v>0</v>
      </c>
      <c r="U130" s="47">
        <v>0</v>
      </c>
      <c r="V130" s="47">
        <v>0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C130" s="47">
        <v>0</v>
      </c>
      <c r="AD130" s="47">
        <v>0</v>
      </c>
      <c r="AE130" s="47">
        <v>0</v>
      </c>
      <c r="AF130" s="47">
        <v>0</v>
      </c>
      <c r="AG130" s="47">
        <v>0</v>
      </c>
      <c r="AH130" s="47">
        <v>0</v>
      </c>
      <c r="AI130" s="47">
        <v>0</v>
      </c>
      <c r="AJ130" s="47">
        <v>0</v>
      </c>
      <c r="AL130" s="7">
        <f>(1-'Import-Export Shares'!B$4)*'Import-Export Shares'!$N$4*B43+(1-'Import-Export Shares'!B$5)*'Import-Export Shares'!$N$5*B72+(1-'Import-Export Shares'!B$6)*'Import-Export Shares'!$N$6*B101+(1-'Import-Export Shares'!B$9)*'Import-Export Shares'!$N$9*B188</f>
        <v>0</v>
      </c>
      <c r="AM130" s="7">
        <f>(1-'Import-Export Shares'!C$4)*'Import-Export Shares'!$N$4*C43+(1-'Import-Export Shares'!C$5)*'Import-Export Shares'!$N$5*C72+(1-'Import-Export Shares'!C$6)*'Import-Export Shares'!$N$6*C101+(1-'Import-Export Shares'!C$9)*'Import-Export Shares'!$N$9*C188</f>
        <v>0</v>
      </c>
      <c r="AN130" s="7">
        <f>(1-'Import-Export Shares'!D$4)*'Import-Export Shares'!$N$4*D43+(1-'Import-Export Shares'!D$5)*'Import-Export Shares'!$N$5*D72+(1-'Import-Export Shares'!D$6)*'Import-Export Shares'!$N$6*D101+(1-'Import-Export Shares'!D$9)*'Import-Export Shares'!$N$9*D188</f>
        <v>0</v>
      </c>
      <c r="AO130" s="7">
        <f>(1-'Import-Export Shares'!E$4)*'Import-Export Shares'!$N$4*E43+(1-'Import-Export Shares'!E$5)*'Import-Export Shares'!$N$5*E72+(1-'Import-Export Shares'!E$6)*'Import-Export Shares'!$N$6*E101+(1-'Import-Export Shares'!E$9)*'Import-Export Shares'!$N$9*E188</f>
        <v>0</v>
      </c>
      <c r="AP130" s="7">
        <f>(1-'Import-Export Shares'!F$4)*'Import-Export Shares'!$N$4*F43+(1-'Import-Export Shares'!F$5)*'Import-Export Shares'!$N$5*F72+(1-'Import-Export Shares'!F$6)*'Import-Export Shares'!$N$6*F101+(1-'Import-Export Shares'!F$9)*'Import-Export Shares'!$N$9*F188</f>
        <v>0.84000000000000008</v>
      </c>
      <c r="AQ130" s="7">
        <f>(1-'Import-Export Shares'!G$4)*'Import-Export Shares'!$N$4*G43+(1-'Import-Export Shares'!G$5)*'Import-Export Shares'!$N$5*G72+(1-'Import-Export Shares'!G$6)*'Import-Export Shares'!$N$6*G101+(1-'Import-Export Shares'!G$9)*'Import-Export Shares'!$N$9*G188</f>
        <v>0.81</v>
      </c>
      <c r="AR130" s="7">
        <f>(1-'Import-Export Shares'!H$4)*'Import-Export Shares'!$N$4*H43+(1-'Import-Export Shares'!H$5)*'Import-Export Shares'!$N$5*H72+(1-'Import-Export Shares'!H$6)*'Import-Export Shares'!$N$6*H101+(1-'Import-Export Shares'!H$9)*'Import-Export Shares'!$N$9*H188</f>
        <v>0.6399999999999999</v>
      </c>
      <c r="AS130" s="7">
        <f>(1-'Import-Export Shares'!I$4)*'Import-Export Shares'!$N$4*I43+(1-'Import-Export Shares'!I$5)*'Import-Export Shares'!$N$5*I72+(1-'Import-Export Shares'!I$6)*'Import-Export Shares'!$N$6*I101+(1-'Import-Export Shares'!I$9)*'Import-Export Shares'!$N$9*I188</f>
        <v>0.12999999999999998</v>
      </c>
    </row>
    <row r="131" spans="1:45" x14ac:dyDescent="0.3">
      <c r="A131" s="54" t="s">
        <v>14</v>
      </c>
      <c r="B131" s="47">
        <v>69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K131" s="47">
        <v>163</v>
      </c>
      <c r="L131" s="47">
        <v>160</v>
      </c>
      <c r="M131" s="47">
        <v>152</v>
      </c>
      <c r="N131" s="47">
        <v>142</v>
      </c>
      <c r="O131" s="47">
        <v>127</v>
      </c>
      <c r="P131" s="47">
        <v>115</v>
      </c>
      <c r="Q131" s="47">
        <v>106</v>
      </c>
      <c r="R131" s="47">
        <v>96</v>
      </c>
      <c r="T131" s="47">
        <v>1093</v>
      </c>
      <c r="U131" s="47">
        <v>1156</v>
      </c>
      <c r="V131" s="47">
        <v>761</v>
      </c>
      <c r="W131" s="47">
        <v>252</v>
      </c>
      <c r="X131" s="47">
        <v>76</v>
      </c>
      <c r="Y131" s="47">
        <v>29</v>
      </c>
      <c r="Z131" s="47">
        <v>3</v>
      </c>
      <c r="AA131" s="47">
        <v>0</v>
      </c>
      <c r="AC131" s="47">
        <v>2</v>
      </c>
      <c r="AD131" s="47">
        <v>3</v>
      </c>
      <c r="AE131" s="47">
        <v>7</v>
      </c>
      <c r="AF131" s="47">
        <v>10</v>
      </c>
      <c r="AG131" s="47">
        <v>16</v>
      </c>
      <c r="AH131" s="47">
        <v>11</v>
      </c>
      <c r="AI131" s="47">
        <v>10</v>
      </c>
      <c r="AJ131" s="47">
        <v>10</v>
      </c>
      <c r="AL131" s="7">
        <f>(1-'Import-Export Shares'!B$4)*'Import-Export Shares'!$N$4*B44+(1-'Import-Export Shares'!B$5)*'Import-Export Shares'!$N$5*B73+(1-'Import-Export Shares'!B$6)*'Import-Export Shares'!$N$6*B102+(1-'Import-Export Shares'!B$9)*'Import-Export Shares'!$N$9*B189</f>
        <v>2.3049999999999997</v>
      </c>
      <c r="AM131" s="7">
        <f>(1-'Import-Export Shares'!C$4)*'Import-Export Shares'!$N$4*C44+(1-'Import-Export Shares'!C$5)*'Import-Export Shares'!$N$5*C73+(1-'Import-Export Shares'!C$6)*'Import-Export Shares'!$N$6*C102+(1-'Import-Export Shares'!C$9)*'Import-Export Shares'!$N$9*C189</f>
        <v>0</v>
      </c>
      <c r="AN131" s="7">
        <f>(1-'Import-Export Shares'!D$4)*'Import-Export Shares'!$N$4*D44+(1-'Import-Export Shares'!D$5)*'Import-Export Shares'!$N$5*D73+(1-'Import-Export Shares'!D$6)*'Import-Export Shares'!$N$6*D102+(1-'Import-Export Shares'!D$9)*'Import-Export Shares'!$N$9*D189</f>
        <v>0</v>
      </c>
      <c r="AO131" s="7">
        <f>(1-'Import-Export Shares'!E$4)*'Import-Export Shares'!$N$4*E44+(1-'Import-Export Shares'!E$5)*'Import-Export Shares'!$N$5*E73+(1-'Import-Export Shares'!E$6)*'Import-Export Shares'!$N$6*E102+(1-'Import-Export Shares'!E$9)*'Import-Export Shares'!$N$9*E189</f>
        <v>0</v>
      </c>
      <c r="AP131" s="7">
        <f>(1-'Import-Export Shares'!F$4)*'Import-Export Shares'!$N$4*F44+(1-'Import-Export Shares'!F$5)*'Import-Export Shares'!$N$5*F73+(1-'Import-Export Shares'!F$6)*'Import-Export Shares'!$N$6*F102+(1-'Import-Export Shares'!F$9)*'Import-Export Shares'!$N$9*F189</f>
        <v>0</v>
      </c>
      <c r="AQ131" s="7">
        <f>(1-'Import-Export Shares'!G$4)*'Import-Export Shares'!$N$4*G44+(1-'Import-Export Shares'!G$5)*'Import-Export Shares'!$N$5*G73+(1-'Import-Export Shares'!G$6)*'Import-Export Shares'!$N$6*G102+(1-'Import-Export Shares'!G$9)*'Import-Export Shares'!$N$9*G189</f>
        <v>0</v>
      </c>
      <c r="AR131" s="7">
        <f>(1-'Import-Export Shares'!H$4)*'Import-Export Shares'!$N$4*H44+(1-'Import-Export Shares'!H$5)*'Import-Export Shares'!$N$5*H73+(1-'Import-Export Shares'!H$6)*'Import-Export Shares'!$N$6*H102+(1-'Import-Export Shares'!H$9)*'Import-Export Shares'!$N$9*H189</f>
        <v>0</v>
      </c>
      <c r="AS131" s="7">
        <f>(1-'Import-Export Shares'!I$4)*'Import-Export Shares'!$N$4*I44+(1-'Import-Export Shares'!I$5)*'Import-Export Shares'!$N$5*I73+(1-'Import-Export Shares'!I$6)*'Import-Export Shares'!$N$6*I102+(1-'Import-Export Shares'!I$9)*'Import-Export Shares'!$N$9*I189</f>
        <v>0</v>
      </c>
    </row>
    <row r="132" spans="1:45" x14ac:dyDescent="0.3">
      <c r="A132" s="54" t="s">
        <v>15</v>
      </c>
      <c r="B132" s="47">
        <v>2</v>
      </c>
      <c r="C132" s="47">
        <v>0</v>
      </c>
      <c r="D132" s="47">
        <v>0</v>
      </c>
      <c r="E132" s="47">
        <v>0</v>
      </c>
      <c r="F132" s="47">
        <v>0</v>
      </c>
      <c r="G132" s="47">
        <v>0</v>
      </c>
      <c r="H132" s="47">
        <v>0</v>
      </c>
      <c r="I132" s="47">
        <v>0</v>
      </c>
      <c r="K132" s="47">
        <v>6</v>
      </c>
      <c r="L132" s="47">
        <v>7</v>
      </c>
      <c r="M132" s="47">
        <v>6</v>
      </c>
      <c r="N132" s="47">
        <v>6</v>
      </c>
      <c r="O132" s="47">
        <v>6</v>
      </c>
      <c r="P132" s="47">
        <v>5</v>
      </c>
      <c r="Q132" s="47">
        <v>4</v>
      </c>
      <c r="R132" s="47">
        <v>3</v>
      </c>
      <c r="T132" s="47">
        <v>34</v>
      </c>
      <c r="U132" s="47">
        <v>49</v>
      </c>
      <c r="V132" s="47">
        <v>48</v>
      </c>
      <c r="W132" s="47">
        <v>45</v>
      </c>
      <c r="X132" s="47">
        <v>43</v>
      </c>
      <c r="Y132" s="47">
        <v>37</v>
      </c>
      <c r="Z132" s="47">
        <v>29</v>
      </c>
      <c r="AA132" s="47">
        <v>26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1</v>
      </c>
      <c r="AI132" s="47">
        <v>1</v>
      </c>
      <c r="AJ132" s="47">
        <v>0</v>
      </c>
      <c r="AL132" s="7">
        <f>(1-'Import-Export Shares'!B$4)*'Import-Export Shares'!$N$4*B45+(1-'Import-Export Shares'!B$5)*'Import-Export Shares'!$N$5*B74+(1-'Import-Export Shares'!B$6)*'Import-Export Shares'!$N$6*B103+(1-'Import-Export Shares'!B$9)*'Import-Export Shares'!$N$9*B190</f>
        <v>0.32499999999999996</v>
      </c>
      <c r="AM132" s="7">
        <f>(1-'Import-Export Shares'!C$4)*'Import-Export Shares'!$N$4*C45+(1-'Import-Export Shares'!C$5)*'Import-Export Shares'!$N$5*C74+(1-'Import-Export Shares'!C$6)*'Import-Export Shares'!$N$6*C103+(1-'Import-Export Shares'!C$9)*'Import-Export Shares'!$N$9*C190</f>
        <v>0</v>
      </c>
      <c r="AN132" s="7">
        <f>(1-'Import-Export Shares'!D$4)*'Import-Export Shares'!$N$4*D45+(1-'Import-Export Shares'!D$5)*'Import-Export Shares'!$N$5*D74+(1-'Import-Export Shares'!D$6)*'Import-Export Shares'!$N$6*D103+(1-'Import-Export Shares'!D$9)*'Import-Export Shares'!$N$9*D190</f>
        <v>0</v>
      </c>
      <c r="AO132" s="7">
        <f>(1-'Import-Export Shares'!E$4)*'Import-Export Shares'!$N$4*E45+(1-'Import-Export Shares'!E$5)*'Import-Export Shares'!$N$5*E74+(1-'Import-Export Shares'!E$6)*'Import-Export Shares'!$N$6*E103+(1-'Import-Export Shares'!E$9)*'Import-Export Shares'!$N$9*E190</f>
        <v>0</v>
      </c>
      <c r="AP132" s="7">
        <f>(1-'Import-Export Shares'!F$4)*'Import-Export Shares'!$N$4*F45+(1-'Import-Export Shares'!F$5)*'Import-Export Shares'!$N$5*F74+(1-'Import-Export Shares'!F$6)*'Import-Export Shares'!$N$6*F103+(1-'Import-Export Shares'!F$9)*'Import-Export Shares'!$N$9*F190</f>
        <v>0</v>
      </c>
      <c r="AQ132" s="7">
        <f>(1-'Import-Export Shares'!G$4)*'Import-Export Shares'!$N$4*G45+(1-'Import-Export Shares'!G$5)*'Import-Export Shares'!$N$5*G74+(1-'Import-Export Shares'!G$6)*'Import-Export Shares'!$N$6*G103+(1-'Import-Export Shares'!G$9)*'Import-Export Shares'!$N$9*G190</f>
        <v>0</v>
      </c>
      <c r="AR132" s="7">
        <f>(1-'Import-Export Shares'!H$4)*'Import-Export Shares'!$N$4*H45+(1-'Import-Export Shares'!H$5)*'Import-Export Shares'!$N$5*H74+(1-'Import-Export Shares'!H$6)*'Import-Export Shares'!$N$6*H103+(1-'Import-Export Shares'!H$9)*'Import-Export Shares'!$N$9*H190</f>
        <v>0</v>
      </c>
      <c r="AS132" s="7">
        <f>(1-'Import-Export Shares'!I$4)*'Import-Export Shares'!$N$4*I45+(1-'Import-Export Shares'!I$5)*'Import-Export Shares'!$N$5*I74+(1-'Import-Export Shares'!I$6)*'Import-Export Shares'!$N$6*I103+(1-'Import-Export Shares'!I$9)*'Import-Export Shares'!$N$9*I190</f>
        <v>0</v>
      </c>
    </row>
    <row r="133" spans="1:45" x14ac:dyDescent="0.3">
      <c r="A133" s="54" t="s">
        <v>17</v>
      </c>
      <c r="B133" s="47">
        <v>6</v>
      </c>
      <c r="C133" s="47">
        <v>41</v>
      </c>
      <c r="D133" s="47">
        <v>62</v>
      </c>
      <c r="E133" s="47">
        <v>0</v>
      </c>
      <c r="F133" s="47">
        <v>0</v>
      </c>
      <c r="G133" s="47">
        <v>0</v>
      </c>
      <c r="H133" s="47">
        <v>0</v>
      </c>
      <c r="I133" s="47">
        <v>1</v>
      </c>
      <c r="K133" s="47">
        <v>16</v>
      </c>
      <c r="L133" s="47">
        <v>57</v>
      </c>
      <c r="M133" s="47">
        <v>118</v>
      </c>
      <c r="N133" s="47">
        <v>117</v>
      </c>
      <c r="O133" s="47">
        <v>114</v>
      </c>
      <c r="P133" s="47">
        <v>113</v>
      </c>
      <c r="Q133" s="47">
        <v>112</v>
      </c>
      <c r="R133" s="47">
        <v>111</v>
      </c>
      <c r="T133" s="47">
        <v>199</v>
      </c>
      <c r="U133" s="47">
        <v>208</v>
      </c>
      <c r="V133" s="47">
        <v>142</v>
      </c>
      <c r="W133" s="47">
        <v>62</v>
      </c>
      <c r="X133" s="47">
        <v>34</v>
      </c>
      <c r="Y133" s="47">
        <v>32</v>
      </c>
      <c r="Z133" s="47">
        <v>43</v>
      </c>
      <c r="AA133" s="47">
        <v>40</v>
      </c>
      <c r="AC133" s="47">
        <v>0</v>
      </c>
      <c r="AD133" s="47">
        <v>0</v>
      </c>
      <c r="AE133" s="47">
        <v>1</v>
      </c>
      <c r="AF133" s="47">
        <v>2</v>
      </c>
      <c r="AG133" s="47">
        <v>2</v>
      </c>
      <c r="AH133" s="47">
        <v>1</v>
      </c>
      <c r="AI133" s="47">
        <v>1</v>
      </c>
      <c r="AJ133" s="47">
        <v>2</v>
      </c>
      <c r="AL133" s="7">
        <f>(1-'Import-Export Shares'!B$4)*'Import-Export Shares'!$N$4*B46+(1-'Import-Export Shares'!B$5)*'Import-Export Shares'!$N$5*B75+(1-'Import-Export Shares'!B$6)*'Import-Export Shares'!$N$6*B104+(1-'Import-Export Shares'!B$9)*'Import-Export Shares'!$N$9*B191</f>
        <v>10.01</v>
      </c>
      <c r="AM133" s="7">
        <f>(1-'Import-Export Shares'!C$4)*'Import-Export Shares'!$N$4*C46+(1-'Import-Export Shares'!C$5)*'Import-Export Shares'!$N$5*C75+(1-'Import-Export Shares'!C$6)*'Import-Export Shares'!$N$6*C104+(1-'Import-Export Shares'!C$9)*'Import-Export Shares'!$N$9*C191</f>
        <v>0.91499999999999981</v>
      </c>
      <c r="AN133" s="7">
        <f>(1-'Import-Export Shares'!D$4)*'Import-Export Shares'!$N$4*D46+(1-'Import-Export Shares'!D$5)*'Import-Export Shares'!$N$5*D75+(1-'Import-Export Shares'!D$6)*'Import-Export Shares'!$N$6*D104+(1-'Import-Export Shares'!D$9)*'Import-Export Shares'!$N$9*D191</f>
        <v>42.95</v>
      </c>
      <c r="AO133" s="7">
        <f>(1-'Import-Export Shares'!E$4)*'Import-Export Shares'!$N$4*E46+(1-'Import-Export Shares'!E$5)*'Import-Export Shares'!$N$5*E75+(1-'Import-Export Shares'!E$6)*'Import-Export Shares'!$N$6*E104+(1-'Import-Export Shares'!E$9)*'Import-Export Shares'!$N$9*E191</f>
        <v>0.5</v>
      </c>
      <c r="AP133" s="7">
        <f>(1-'Import-Export Shares'!F$4)*'Import-Export Shares'!$N$4*F46+(1-'Import-Export Shares'!F$5)*'Import-Export Shares'!$N$5*F75+(1-'Import-Export Shares'!F$6)*'Import-Export Shares'!$N$6*F104+(1-'Import-Export Shares'!F$9)*'Import-Export Shares'!$N$9*F191</f>
        <v>0</v>
      </c>
      <c r="AQ133" s="7">
        <f>(1-'Import-Export Shares'!G$4)*'Import-Export Shares'!$N$4*G46+(1-'Import-Export Shares'!G$5)*'Import-Export Shares'!$N$5*G75+(1-'Import-Export Shares'!G$6)*'Import-Export Shares'!$N$6*G104+(1-'Import-Export Shares'!G$9)*'Import-Export Shares'!$N$9*G191</f>
        <v>6.0000000000000012E-2</v>
      </c>
      <c r="AR133" s="7">
        <f>(1-'Import-Export Shares'!H$4)*'Import-Export Shares'!$N$4*H46+(1-'Import-Export Shares'!H$5)*'Import-Export Shares'!$N$5*H75+(1-'Import-Export Shares'!H$6)*'Import-Export Shares'!$N$6*H104+(1-'Import-Export Shares'!H$9)*'Import-Export Shares'!$N$9*H191</f>
        <v>0.14999999999999997</v>
      </c>
      <c r="AS133" s="7">
        <f>(1-'Import-Export Shares'!I$4)*'Import-Export Shares'!$N$4*I46+(1-'Import-Export Shares'!I$5)*'Import-Export Shares'!$N$5*I75+(1-'Import-Export Shares'!I$6)*'Import-Export Shares'!$N$6*I104+(1-'Import-Export Shares'!I$9)*'Import-Export Shares'!$N$9*I191</f>
        <v>0.15499999999999997</v>
      </c>
    </row>
    <row r="134" spans="1:45" x14ac:dyDescent="0.3">
      <c r="A134" s="54" t="s">
        <v>18</v>
      </c>
      <c r="B134" s="47">
        <v>26</v>
      </c>
      <c r="C134" s="47">
        <v>6</v>
      </c>
      <c r="D134" s="47">
        <v>4</v>
      </c>
      <c r="E134" s="47">
        <v>0</v>
      </c>
      <c r="F134" s="47">
        <v>1</v>
      </c>
      <c r="G134" s="47">
        <v>0</v>
      </c>
      <c r="H134" s="47">
        <v>0</v>
      </c>
      <c r="I134" s="47">
        <v>0</v>
      </c>
      <c r="K134" s="47">
        <v>46</v>
      </c>
      <c r="L134" s="47">
        <v>53</v>
      </c>
      <c r="M134" s="47">
        <v>56</v>
      </c>
      <c r="N134" s="47">
        <v>53</v>
      </c>
      <c r="O134" s="47">
        <v>51</v>
      </c>
      <c r="P134" s="47">
        <v>46</v>
      </c>
      <c r="Q134" s="47">
        <v>43</v>
      </c>
      <c r="R134" s="47">
        <v>37</v>
      </c>
      <c r="T134" s="47">
        <v>52</v>
      </c>
      <c r="U134" s="47">
        <v>38</v>
      </c>
      <c r="V134" s="47">
        <v>52</v>
      </c>
      <c r="W134" s="47">
        <v>1</v>
      </c>
      <c r="X134" s="47">
        <v>4</v>
      </c>
      <c r="Y134" s="47">
        <v>5</v>
      </c>
      <c r="Z134" s="47">
        <v>16</v>
      </c>
      <c r="AA134" s="47">
        <v>32</v>
      </c>
      <c r="AC134" s="47">
        <v>0</v>
      </c>
      <c r="AD134" s="47">
        <v>0</v>
      </c>
      <c r="AE134" s="47">
        <v>0</v>
      </c>
      <c r="AF134" s="47">
        <v>3</v>
      </c>
      <c r="AG134" s="47">
        <v>3</v>
      </c>
      <c r="AH134" s="47">
        <v>5</v>
      </c>
      <c r="AI134" s="47">
        <v>3</v>
      </c>
      <c r="AJ134" s="47">
        <v>6</v>
      </c>
      <c r="AL134" s="7">
        <f>(1-'Import-Export Shares'!B$4)*'Import-Export Shares'!$N$4*B47+(1-'Import-Export Shares'!B$5)*'Import-Export Shares'!$N$5*B76+(1-'Import-Export Shares'!B$6)*'Import-Export Shares'!$N$6*B105+(1-'Import-Export Shares'!B$9)*'Import-Export Shares'!$N$9*B192</f>
        <v>7.84</v>
      </c>
      <c r="AM134" s="7">
        <f>(1-'Import-Export Shares'!C$4)*'Import-Export Shares'!$N$4*C47+(1-'Import-Export Shares'!C$5)*'Import-Export Shares'!$N$5*C76+(1-'Import-Export Shares'!C$6)*'Import-Export Shares'!$N$6*C105+(1-'Import-Export Shares'!C$9)*'Import-Export Shares'!$N$9*C192</f>
        <v>14.45</v>
      </c>
      <c r="AN134" s="7">
        <f>(1-'Import-Export Shares'!D$4)*'Import-Export Shares'!$N$4*D47+(1-'Import-Export Shares'!D$5)*'Import-Export Shares'!$N$5*D76+(1-'Import-Export Shares'!D$6)*'Import-Export Shares'!$N$6*D105+(1-'Import-Export Shares'!D$9)*'Import-Export Shares'!$N$9*D192</f>
        <v>2.5499999999999998</v>
      </c>
      <c r="AO134" s="7">
        <f>(1-'Import-Export Shares'!E$4)*'Import-Export Shares'!$N$4*E47+(1-'Import-Export Shares'!E$5)*'Import-Export Shares'!$N$5*E76+(1-'Import-Export Shares'!E$6)*'Import-Export Shares'!$N$6*E105+(1-'Import-Export Shares'!E$9)*'Import-Export Shares'!$N$9*E192</f>
        <v>0</v>
      </c>
      <c r="AP134" s="7">
        <f>(1-'Import-Export Shares'!F$4)*'Import-Export Shares'!$N$4*F47+(1-'Import-Export Shares'!F$5)*'Import-Export Shares'!$N$5*F76+(1-'Import-Export Shares'!F$6)*'Import-Export Shares'!$N$6*F105+(1-'Import-Export Shares'!F$9)*'Import-Export Shares'!$N$9*F192</f>
        <v>0</v>
      </c>
      <c r="AQ134" s="7">
        <f>(1-'Import-Export Shares'!G$4)*'Import-Export Shares'!$N$4*G47+(1-'Import-Export Shares'!G$5)*'Import-Export Shares'!$N$5*G76+(1-'Import-Export Shares'!G$6)*'Import-Export Shares'!$N$6*G105+(1-'Import-Export Shares'!G$9)*'Import-Export Shares'!$N$9*G192</f>
        <v>0</v>
      </c>
      <c r="AR134" s="7">
        <f>(1-'Import-Export Shares'!H$4)*'Import-Export Shares'!$N$4*H47+(1-'Import-Export Shares'!H$5)*'Import-Export Shares'!$N$5*H76+(1-'Import-Export Shares'!H$6)*'Import-Export Shares'!$N$6*H105+(1-'Import-Export Shares'!H$9)*'Import-Export Shares'!$N$9*H192</f>
        <v>0</v>
      </c>
      <c r="AS134" s="7">
        <f>(1-'Import-Export Shares'!I$4)*'Import-Export Shares'!$N$4*I47+(1-'Import-Export Shares'!I$5)*'Import-Export Shares'!$N$5*I76+(1-'Import-Export Shares'!I$6)*'Import-Export Shares'!$N$6*I105+(1-'Import-Export Shares'!I$9)*'Import-Export Shares'!$N$9*I192</f>
        <v>2.4999999999999994E-2</v>
      </c>
    </row>
    <row r="135" spans="1:45" x14ac:dyDescent="0.3">
      <c r="A135" s="54" t="s">
        <v>19</v>
      </c>
      <c r="B135" s="47">
        <v>0</v>
      </c>
      <c r="C135" s="47">
        <v>0</v>
      </c>
      <c r="D135" s="47">
        <v>0</v>
      </c>
      <c r="E135" s="47">
        <v>1</v>
      </c>
      <c r="F135" s="47">
        <v>12</v>
      </c>
      <c r="G135" s="47">
        <v>1</v>
      </c>
      <c r="H135" s="47">
        <v>0</v>
      </c>
      <c r="I135" s="47">
        <v>0</v>
      </c>
      <c r="K135" s="47">
        <v>0</v>
      </c>
      <c r="L135" s="47">
        <v>0</v>
      </c>
      <c r="M135" s="47">
        <v>0</v>
      </c>
      <c r="N135" s="47">
        <v>1</v>
      </c>
      <c r="O135" s="47">
        <v>13</v>
      </c>
      <c r="P135" s="47">
        <v>14</v>
      </c>
      <c r="Q135" s="47">
        <v>13</v>
      </c>
      <c r="R135" s="47">
        <v>12</v>
      </c>
      <c r="T135" s="47">
        <v>0</v>
      </c>
      <c r="U135" s="47">
        <v>0</v>
      </c>
      <c r="V135" s="47">
        <v>0</v>
      </c>
      <c r="W135" s="47">
        <v>2</v>
      </c>
      <c r="X135" s="47">
        <v>37</v>
      </c>
      <c r="Y135" s="47">
        <v>37</v>
      </c>
      <c r="Z135" s="47">
        <v>36</v>
      </c>
      <c r="AA135" s="47">
        <v>34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0</v>
      </c>
      <c r="AI135" s="47">
        <v>0</v>
      </c>
      <c r="AJ135" s="47">
        <v>0</v>
      </c>
      <c r="AL135" s="7">
        <f>(1-'Import-Export Shares'!B$4)*'Import-Export Shares'!$N$4*B48+(1-'Import-Export Shares'!B$5)*'Import-Export Shares'!$N$5*B77+(1-'Import-Export Shares'!B$6)*'Import-Export Shares'!$N$6*B106+(1-'Import-Export Shares'!B$9)*'Import-Export Shares'!$N$9*B193</f>
        <v>0</v>
      </c>
      <c r="AM135" s="7">
        <f>(1-'Import-Export Shares'!C$4)*'Import-Export Shares'!$N$4*C48+(1-'Import-Export Shares'!C$5)*'Import-Export Shares'!$N$5*C77+(1-'Import-Export Shares'!C$6)*'Import-Export Shares'!$N$6*C106+(1-'Import-Export Shares'!C$9)*'Import-Export Shares'!$N$9*C193</f>
        <v>0</v>
      </c>
      <c r="AN135" s="7">
        <f>(1-'Import-Export Shares'!D$4)*'Import-Export Shares'!$N$4*D48+(1-'Import-Export Shares'!D$5)*'Import-Export Shares'!$N$5*D77+(1-'Import-Export Shares'!D$6)*'Import-Export Shares'!$N$6*D106+(1-'Import-Export Shares'!D$9)*'Import-Export Shares'!$N$9*D193</f>
        <v>0</v>
      </c>
      <c r="AO135" s="7">
        <f>(1-'Import-Export Shares'!E$4)*'Import-Export Shares'!$N$4*E48+(1-'Import-Export Shares'!E$5)*'Import-Export Shares'!$N$5*E77+(1-'Import-Export Shares'!E$6)*'Import-Export Shares'!$N$6*E106+(1-'Import-Export Shares'!E$9)*'Import-Export Shares'!$N$9*E193</f>
        <v>0.20499999999999999</v>
      </c>
      <c r="AP135" s="7">
        <f>(1-'Import-Export Shares'!F$4)*'Import-Export Shares'!$N$4*F48+(1-'Import-Export Shares'!F$5)*'Import-Export Shares'!$N$5*F77+(1-'Import-Export Shares'!F$6)*'Import-Export Shares'!$N$6*F106+(1-'Import-Export Shares'!F$9)*'Import-Export Shares'!$N$9*F193</f>
        <v>1</v>
      </c>
      <c r="AQ135" s="7">
        <f>(1-'Import-Export Shares'!G$4)*'Import-Export Shares'!$N$4*G48+(1-'Import-Export Shares'!G$5)*'Import-Export Shares'!$N$5*G77+(1-'Import-Export Shares'!G$6)*'Import-Export Shares'!$N$6*G106+(1-'Import-Export Shares'!G$9)*'Import-Export Shares'!$N$9*G193</f>
        <v>3.0000000000000006E-2</v>
      </c>
      <c r="AR135" s="7">
        <f>(1-'Import-Export Shares'!H$4)*'Import-Export Shares'!$N$4*H48+(1-'Import-Export Shares'!H$5)*'Import-Export Shares'!$N$5*H77+(1-'Import-Export Shares'!H$6)*'Import-Export Shares'!$N$6*H106+(1-'Import-Export Shares'!H$9)*'Import-Export Shares'!$N$9*H193</f>
        <v>0</v>
      </c>
      <c r="AS135" s="7">
        <f>(1-'Import-Export Shares'!I$4)*'Import-Export Shares'!$N$4*I48+(1-'Import-Export Shares'!I$5)*'Import-Export Shares'!$N$5*I77+(1-'Import-Export Shares'!I$6)*'Import-Export Shares'!$N$6*I106+(1-'Import-Export Shares'!I$9)*'Import-Export Shares'!$N$9*I193</f>
        <v>9.9999999999999978E-2</v>
      </c>
    </row>
    <row r="136" spans="1:45" x14ac:dyDescent="0.3">
      <c r="A136" s="54" t="s">
        <v>20</v>
      </c>
      <c r="B136" s="47">
        <v>0</v>
      </c>
      <c r="C136" s="47">
        <v>0</v>
      </c>
      <c r="D136" s="47">
        <v>0</v>
      </c>
      <c r="E136" s="47">
        <v>2</v>
      </c>
      <c r="F136" s="47">
        <v>44</v>
      </c>
      <c r="G136" s="47">
        <v>4</v>
      </c>
      <c r="H136" s="47">
        <v>0</v>
      </c>
      <c r="I136" s="47">
        <v>0</v>
      </c>
      <c r="K136" s="47">
        <v>0</v>
      </c>
      <c r="L136" s="47">
        <v>0</v>
      </c>
      <c r="M136" s="47">
        <v>0</v>
      </c>
      <c r="N136" s="47">
        <v>2</v>
      </c>
      <c r="O136" s="47">
        <v>46</v>
      </c>
      <c r="P136" s="47">
        <v>50</v>
      </c>
      <c r="Q136" s="47">
        <v>50</v>
      </c>
      <c r="R136" s="47">
        <v>50</v>
      </c>
      <c r="T136" s="47">
        <v>0</v>
      </c>
      <c r="U136" s="47">
        <v>0</v>
      </c>
      <c r="V136" s="47">
        <v>0</v>
      </c>
      <c r="W136" s="47">
        <v>4</v>
      </c>
      <c r="X136" s="47">
        <v>100</v>
      </c>
      <c r="Y136" s="47">
        <v>97</v>
      </c>
      <c r="Z136" s="47">
        <v>95</v>
      </c>
      <c r="AA136" s="47">
        <v>89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0</v>
      </c>
      <c r="AI136" s="47">
        <v>0</v>
      </c>
      <c r="AJ136" s="47">
        <v>0</v>
      </c>
      <c r="AL136" s="7">
        <f>(1-'Import-Export Shares'!B$4)*'Import-Export Shares'!$N$4*B49+(1-'Import-Export Shares'!B$5)*'Import-Export Shares'!$N$5*B78+(1-'Import-Export Shares'!B$6)*'Import-Export Shares'!$N$6*B107+(1-'Import-Export Shares'!B$9)*'Import-Export Shares'!$N$9*B194</f>
        <v>0</v>
      </c>
      <c r="AM136" s="7">
        <f>(1-'Import-Export Shares'!C$4)*'Import-Export Shares'!$N$4*C49+(1-'Import-Export Shares'!C$5)*'Import-Export Shares'!$N$5*C78+(1-'Import-Export Shares'!C$6)*'Import-Export Shares'!$N$6*C107+(1-'Import-Export Shares'!C$9)*'Import-Export Shares'!$N$9*C194</f>
        <v>0</v>
      </c>
      <c r="AN136" s="7">
        <f>(1-'Import-Export Shares'!D$4)*'Import-Export Shares'!$N$4*D49+(1-'Import-Export Shares'!D$5)*'Import-Export Shares'!$N$5*D78+(1-'Import-Export Shares'!D$6)*'Import-Export Shares'!$N$6*D107+(1-'Import-Export Shares'!D$9)*'Import-Export Shares'!$N$9*D194</f>
        <v>0.44999999999999996</v>
      </c>
      <c r="AO136" s="7">
        <f>(1-'Import-Export Shares'!E$4)*'Import-Export Shares'!$N$4*E49+(1-'Import-Export Shares'!E$5)*'Import-Export Shares'!$N$5*E78+(1-'Import-Export Shares'!E$6)*'Import-Export Shares'!$N$6*E107+(1-'Import-Export Shares'!E$9)*'Import-Export Shares'!$N$9*E194</f>
        <v>0.875</v>
      </c>
      <c r="AP136" s="7">
        <f>(1-'Import-Export Shares'!F$4)*'Import-Export Shares'!$N$4*F49+(1-'Import-Export Shares'!F$5)*'Import-Export Shares'!$N$5*F78+(1-'Import-Export Shares'!F$6)*'Import-Export Shares'!$N$6*F107+(1-'Import-Export Shares'!F$9)*'Import-Export Shares'!$N$9*F194</f>
        <v>3.4200000000000004</v>
      </c>
      <c r="AQ136" s="7">
        <f>(1-'Import-Export Shares'!G$4)*'Import-Export Shares'!$N$4*G49+(1-'Import-Export Shares'!G$5)*'Import-Export Shares'!$N$5*G78+(1-'Import-Export Shares'!G$6)*'Import-Export Shares'!$N$6*G107+(1-'Import-Export Shares'!G$9)*'Import-Export Shares'!$N$9*G194</f>
        <v>0.43500000000000005</v>
      </c>
      <c r="AR136" s="7">
        <f>(1-'Import-Export Shares'!H$4)*'Import-Export Shares'!$N$4*H49+(1-'Import-Export Shares'!H$5)*'Import-Export Shares'!$N$5*H78+(1-'Import-Export Shares'!H$6)*'Import-Export Shares'!$N$6*H107+(1-'Import-Export Shares'!H$9)*'Import-Export Shares'!$N$9*H194</f>
        <v>2.8199999999999994</v>
      </c>
      <c r="AS136" s="7">
        <f>(1-'Import-Export Shares'!I$4)*'Import-Export Shares'!$N$4*I49+(1-'Import-Export Shares'!I$5)*'Import-Export Shares'!$N$5*I78+(1-'Import-Export Shares'!I$6)*'Import-Export Shares'!$N$6*I107+(1-'Import-Export Shares'!I$9)*'Import-Export Shares'!$N$9*I194</f>
        <v>7.7349999999999985</v>
      </c>
    </row>
    <row r="137" spans="1:45" x14ac:dyDescent="0.3">
      <c r="A137" s="54" t="s">
        <v>21</v>
      </c>
      <c r="B137" s="47">
        <v>3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K137" s="47">
        <v>15</v>
      </c>
      <c r="L137" s="47">
        <v>12</v>
      </c>
      <c r="M137" s="47">
        <v>5</v>
      </c>
      <c r="N137" s="47">
        <v>4</v>
      </c>
      <c r="O137" s="47">
        <v>1</v>
      </c>
      <c r="P137" s="47">
        <v>0</v>
      </c>
      <c r="Q137" s="47">
        <v>0</v>
      </c>
      <c r="R137" s="47">
        <v>0</v>
      </c>
      <c r="T137" s="47">
        <v>74</v>
      </c>
      <c r="U137" s="4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C137" s="47">
        <v>2</v>
      </c>
      <c r="AD137" s="47">
        <v>4</v>
      </c>
      <c r="AE137" s="47">
        <v>7</v>
      </c>
      <c r="AF137" s="47">
        <v>1</v>
      </c>
      <c r="AG137" s="47">
        <v>2</v>
      </c>
      <c r="AH137" s="47">
        <v>1</v>
      </c>
      <c r="AI137" s="47">
        <v>0</v>
      </c>
      <c r="AJ137" s="47">
        <v>0</v>
      </c>
      <c r="AL137" s="7">
        <f>(1-'Import-Export Shares'!B$4)*'Import-Export Shares'!$N$4*B50+(1-'Import-Export Shares'!B$5)*'Import-Export Shares'!$N$5*B79+(1-'Import-Export Shares'!B$6)*'Import-Export Shares'!$N$6*B108+(1-'Import-Export Shares'!B$9)*'Import-Export Shares'!$N$9*B195</f>
        <v>3.585</v>
      </c>
      <c r="AM137" s="7">
        <f>(1-'Import-Export Shares'!C$4)*'Import-Export Shares'!$N$4*C50+(1-'Import-Export Shares'!C$5)*'Import-Export Shares'!$N$5*C79+(1-'Import-Export Shares'!C$6)*'Import-Export Shares'!$N$6*C108+(1-'Import-Export Shares'!C$9)*'Import-Export Shares'!$N$9*C195</f>
        <v>0</v>
      </c>
      <c r="AN137" s="7">
        <f>(1-'Import-Export Shares'!D$4)*'Import-Export Shares'!$N$4*D50+(1-'Import-Export Shares'!D$5)*'Import-Export Shares'!$N$5*D79+(1-'Import-Export Shares'!D$6)*'Import-Export Shares'!$N$6*D108+(1-'Import-Export Shares'!D$9)*'Import-Export Shares'!$N$9*D195</f>
        <v>0</v>
      </c>
      <c r="AO137" s="7">
        <f>(1-'Import-Export Shares'!E$4)*'Import-Export Shares'!$N$4*E50+(1-'Import-Export Shares'!E$5)*'Import-Export Shares'!$N$5*E79+(1-'Import-Export Shares'!E$6)*'Import-Export Shares'!$N$6*E108+(1-'Import-Export Shares'!E$9)*'Import-Export Shares'!$N$9*E195</f>
        <v>0</v>
      </c>
      <c r="AP137" s="7">
        <f>(1-'Import-Export Shares'!F$4)*'Import-Export Shares'!$N$4*F50+(1-'Import-Export Shares'!F$5)*'Import-Export Shares'!$N$5*F79+(1-'Import-Export Shares'!F$6)*'Import-Export Shares'!$N$6*F108+(1-'Import-Export Shares'!F$9)*'Import-Export Shares'!$N$9*F195</f>
        <v>0</v>
      </c>
      <c r="AQ137" s="7">
        <f>(1-'Import-Export Shares'!G$4)*'Import-Export Shares'!$N$4*G50+(1-'Import-Export Shares'!G$5)*'Import-Export Shares'!$N$5*G79+(1-'Import-Export Shares'!G$6)*'Import-Export Shares'!$N$6*G108+(1-'Import-Export Shares'!G$9)*'Import-Export Shares'!$N$9*G195</f>
        <v>0</v>
      </c>
      <c r="AR137" s="7">
        <f>(1-'Import-Export Shares'!H$4)*'Import-Export Shares'!$N$4*H50+(1-'Import-Export Shares'!H$5)*'Import-Export Shares'!$N$5*H79+(1-'Import-Export Shares'!H$6)*'Import-Export Shares'!$N$6*H108+(1-'Import-Export Shares'!H$9)*'Import-Export Shares'!$N$9*H195</f>
        <v>0</v>
      </c>
      <c r="AS137" s="7">
        <f>(1-'Import-Export Shares'!I$4)*'Import-Export Shares'!$N$4*I50+(1-'Import-Export Shares'!I$5)*'Import-Export Shares'!$N$5*I79+(1-'Import-Export Shares'!I$6)*'Import-Export Shares'!$N$6*I108+(1-'Import-Export Shares'!I$9)*'Import-Export Shares'!$N$9*I195</f>
        <v>0</v>
      </c>
    </row>
    <row r="138" spans="1:45" x14ac:dyDescent="0.3">
      <c r="A138" s="55" t="s">
        <v>43</v>
      </c>
      <c r="B138" s="48">
        <v>0</v>
      </c>
      <c r="C138" s="48">
        <v>0.21145833333333333</v>
      </c>
      <c r="D138" s="48">
        <v>6.5104166666666671E-2</v>
      </c>
      <c r="E138" s="48">
        <v>0.8822916666666667</v>
      </c>
      <c r="F138" s="48">
        <v>4.611979166666667</v>
      </c>
      <c r="G138" s="48">
        <v>4.5020833333333332</v>
      </c>
      <c r="H138" s="48">
        <v>21.240104166666665</v>
      </c>
      <c r="I138" s="48">
        <v>15.782291666666667</v>
      </c>
      <c r="K138" s="48">
        <v>0</v>
      </c>
      <c r="L138" s="48">
        <v>0.21145833333333333</v>
      </c>
      <c r="M138" s="48">
        <v>0.27604166666666669</v>
      </c>
      <c r="N138" s="48">
        <v>1.1583333333333334</v>
      </c>
      <c r="O138" s="48">
        <v>5.7703125000000002</v>
      </c>
      <c r="P138" s="48">
        <v>10.272395833333333</v>
      </c>
      <c r="Q138" s="48">
        <v>31.512499999999999</v>
      </c>
      <c r="R138" s="48">
        <v>47.294791666666669</v>
      </c>
      <c r="T138" s="47">
        <v>0</v>
      </c>
      <c r="U138" s="47">
        <v>0</v>
      </c>
      <c r="V138" s="47">
        <v>0</v>
      </c>
      <c r="W138" s="47">
        <v>0</v>
      </c>
      <c r="X138" s="47">
        <v>1</v>
      </c>
      <c r="Y138" s="47">
        <v>2</v>
      </c>
      <c r="Z138" s="47">
        <v>32</v>
      </c>
      <c r="AA138" s="47">
        <v>50</v>
      </c>
      <c r="AC138" s="48">
        <v>0</v>
      </c>
      <c r="AD138" s="48">
        <v>0</v>
      </c>
      <c r="AE138" s="48">
        <v>0</v>
      </c>
      <c r="AF138" s="48">
        <v>0</v>
      </c>
      <c r="AG138" s="48">
        <v>0</v>
      </c>
      <c r="AH138" s="48">
        <v>0</v>
      </c>
      <c r="AI138" s="48">
        <v>0</v>
      </c>
      <c r="AJ138" s="48">
        <v>0</v>
      </c>
      <c r="AL138" s="7">
        <f>(1-'Import-Export Shares'!B$4)*'Import-Export Shares'!$N$4*B51+(1-'Import-Export Shares'!B$5)*'Import-Export Shares'!$N$5*B80+(1-'Import-Export Shares'!B$6)*'Import-Export Shares'!$N$6*B109+(1-'Import-Export Shares'!B$9)*'Import-Export Shares'!$N$9*B196</f>
        <v>0</v>
      </c>
      <c r="AM138" s="7">
        <f>(1-'Import-Export Shares'!C$4)*'Import-Export Shares'!$N$4*C51+(1-'Import-Export Shares'!C$5)*'Import-Export Shares'!$N$5*C80+(1-'Import-Export Shares'!C$6)*'Import-Export Shares'!$N$6*C109+(1-'Import-Export Shares'!C$9)*'Import-Export Shares'!$N$9*C196</f>
        <v>2.0468750000000001E-2</v>
      </c>
      <c r="AN138" s="7">
        <f>(1-'Import-Export Shares'!D$4)*'Import-Export Shares'!$N$4*D51+(1-'Import-Export Shares'!D$5)*'Import-Export Shares'!$N$5*D80+(1-'Import-Export Shares'!D$6)*'Import-Export Shares'!$N$6*D109+(1-'Import-Export Shares'!D$9)*'Import-Export Shares'!$N$9*D196</f>
        <v>8.8171874999999997E-2</v>
      </c>
      <c r="AO138" s="7">
        <f>(1-'Import-Export Shares'!E$4)*'Import-Export Shares'!$N$4*E51+(1-'Import-Export Shares'!E$5)*'Import-Export Shares'!$N$5*E80+(1-'Import-Export Shares'!E$6)*'Import-Export Shares'!$N$6*E109+(1-'Import-Export Shares'!E$9)*'Import-Export Shares'!$N$9*E196</f>
        <v>0.18606249999999999</v>
      </c>
      <c r="AP138" s="7">
        <f>(1-'Import-Export Shares'!F$4)*'Import-Export Shares'!$N$4*F51+(1-'Import-Export Shares'!F$5)*'Import-Export Shares'!$N$5*F80+(1-'Import-Export Shares'!F$6)*'Import-Export Shares'!$N$6*F109+(1-'Import-Export Shares'!F$9)*'Import-Export Shares'!$N$9*F196</f>
        <v>0.57042708333333336</v>
      </c>
      <c r="AQ138" s="7">
        <f>(1-'Import-Export Shares'!G$4)*'Import-Export Shares'!$N$4*G51+(1-'Import-Export Shares'!G$5)*'Import-Export Shares'!$N$5*G80+(1-'Import-Export Shares'!G$6)*'Import-Export Shares'!$N$6*G109+(1-'Import-Export Shares'!G$9)*'Import-Export Shares'!$N$9*G196</f>
        <v>1.4725494791666669</v>
      </c>
      <c r="AR138" s="7">
        <f>(1-'Import-Export Shares'!H$4)*'Import-Export Shares'!$N$4*H51+(1-'Import-Export Shares'!H$5)*'Import-Export Shares'!$N$5*H80+(1-'Import-Export Shares'!H$6)*'Import-Export Shares'!$N$6*H109+(1-'Import-Export Shares'!H$9)*'Import-Export Shares'!$N$9*H196</f>
        <v>1.0542395833333331</v>
      </c>
      <c r="AS138" s="7">
        <f>(1-'Import-Export Shares'!I$4)*'Import-Export Shares'!$N$4*I51+(1-'Import-Export Shares'!I$5)*'Import-Export Shares'!$N$5*I80+(1-'Import-Export Shares'!I$6)*'Import-Export Shares'!$N$6*I109+(1-'Import-Export Shares'!I$9)*'Import-Export Shares'!$N$9*I196</f>
        <v>0.36526822916666662</v>
      </c>
    </row>
    <row r="139" spans="1:45" x14ac:dyDescent="0.3">
      <c r="A139" s="55" t="s">
        <v>22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2</v>
      </c>
      <c r="H139" s="47">
        <v>42</v>
      </c>
      <c r="I139" s="47">
        <v>26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2</v>
      </c>
      <c r="Q139" s="47">
        <v>44</v>
      </c>
      <c r="R139" s="47">
        <v>69</v>
      </c>
      <c r="T139" s="47">
        <v>0</v>
      </c>
      <c r="U139" s="47">
        <v>0</v>
      </c>
      <c r="V139" s="47">
        <v>0</v>
      </c>
      <c r="W139" s="47">
        <v>0</v>
      </c>
      <c r="X139" s="47">
        <v>1</v>
      </c>
      <c r="Y139" s="47">
        <v>6</v>
      </c>
      <c r="Z139" s="47">
        <v>93</v>
      </c>
      <c r="AA139" s="47">
        <v>156</v>
      </c>
      <c r="AC139" s="47">
        <v>0</v>
      </c>
      <c r="AD139" s="47">
        <v>0</v>
      </c>
      <c r="AE139" s="47">
        <v>0</v>
      </c>
      <c r="AF139" s="47">
        <v>0</v>
      </c>
      <c r="AG139" s="47">
        <v>0</v>
      </c>
      <c r="AH139" s="47">
        <v>0</v>
      </c>
      <c r="AI139" s="47">
        <v>0</v>
      </c>
      <c r="AJ139" s="47">
        <v>0</v>
      </c>
      <c r="AL139" s="7">
        <f>(1-'Import-Export Shares'!B$4)*'Import-Export Shares'!$N$4*B52+(1-'Import-Export Shares'!B$5)*'Import-Export Shares'!$N$5*B81+(1-'Import-Export Shares'!B$6)*'Import-Export Shares'!$N$6*B110+(1-'Import-Export Shares'!B$9)*'Import-Export Shares'!$N$9*B197</f>
        <v>0</v>
      </c>
      <c r="AM139" s="7">
        <f>(1-'Import-Export Shares'!C$4)*'Import-Export Shares'!$N$4*C52+(1-'Import-Export Shares'!C$5)*'Import-Export Shares'!$N$5*C81+(1-'Import-Export Shares'!C$6)*'Import-Export Shares'!$N$6*C110+(1-'Import-Export Shares'!C$9)*'Import-Export Shares'!$N$9*C197</f>
        <v>0</v>
      </c>
      <c r="AN139" s="7">
        <f>(1-'Import-Export Shares'!D$4)*'Import-Export Shares'!$N$4*D52+(1-'Import-Export Shares'!D$5)*'Import-Export Shares'!$N$5*D81+(1-'Import-Export Shares'!D$6)*'Import-Export Shares'!$N$6*D110+(1-'Import-Export Shares'!D$9)*'Import-Export Shares'!$N$9*D197</f>
        <v>0</v>
      </c>
      <c r="AO139" s="7">
        <f>(1-'Import-Export Shares'!E$4)*'Import-Export Shares'!$N$4*E52+(1-'Import-Export Shares'!E$5)*'Import-Export Shares'!$N$5*E81+(1-'Import-Export Shares'!E$6)*'Import-Export Shares'!$N$6*E110+(1-'Import-Export Shares'!E$9)*'Import-Export Shares'!$N$9*E197</f>
        <v>0</v>
      </c>
      <c r="AP139" s="7">
        <f>(1-'Import-Export Shares'!F$4)*'Import-Export Shares'!$N$4*F52+(1-'Import-Export Shares'!F$5)*'Import-Export Shares'!$N$5*F81+(1-'Import-Export Shares'!F$6)*'Import-Export Shares'!$N$6*F110+(1-'Import-Export Shares'!F$9)*'Import-Export Shares'!$N$9*F197</f>
        <v>2.2800000000000002</v>
      </c>
      <c r="AQ139" s="7">
        <f>(1-'Import-Export Shares'!G$4)*'Import-Export Shares'!$N$4*G52+(1-'Import-Export Shares'!G$5)*'Import-Export Shares'!$N$5*G81+(1-'Import-Export Shares'!G$6)*'Import-Export Shares'!$N$6*G110+(1-'Import-Export Shares'!G$9)*'Import-Export Shares'!$N$9*G197</f>
        <v>2.2550000000000003</v>
      </c>
      <c r="AR139" s="7">
        <f>(1-'Import-Export Shares'!H$4)*'Import-Export Shares'!$N$4*H52+(1-'Import-Export Shares'!H$5)*'Import-Export Shares'!$N$5*H81+(1-'Import-Export Shares'!H$6)*'Import-Export Shares'!$N$6*H110+(1-'Import-Export Shares'!H$9)*'Import-Export Shares'!$N$9*H197</f>
        <v>1.8999999999999995</v>
      </c>
      <c r="AS139" s="7">
        <f>(1-'Import-Export Shares'!I$4)*'Import-Export Shares'!$N$4*I52+(1-'Import-Export Shares'!I$5)*'Import-Export Shares'!$N$5*I81+(1-'Import-Export Shares'!I$6)*'Import-Export Shares'!$N$6*I110+(1-'Import-Export Shares'!I$9)*'Import-Export Shares'!$N$9*I197</f>
        <v>0.35499999999999987</v>
      </c>
    </row>
    <row r="140" spans="1:45" x14ac:dyDescent="0.3">
      <c r="A140" s="55" t="s">
        <v>230</v>
      </c>
      <c r="B140" s="48">
        <v>0</v>
      </c>
      <c r="C140" s="48">
        <v>0</v>
      </c>
      <c r="D140" s="48">
        <v>14.5</v>
      </c>
      <c r="E140" s="48">
        <v>205.66666666666666</v>
      </c>
      <c r="F140" s="48">
        <v>190.66666666666666</v>
      </c>
      <c r="G140" s="48">
        <v>205.5</v>
      </c>
      <c r="H140" s="48">
        <v>246.16666666666666</v>
      </c>
      <c r="I140" s="48">
        <v>312.66666666666669</v>
      </c>
      <c r="K140" s="48">
        <v>0</v>
      </c>
      <c r="L140" s="48">
        <v>0</v>
      </c>
      <c r="M140" s="48">
        <v>14.5</v>
      </c>
      <c r="N140" s="48">
        <v>220.16666666666666</v>
      </c>
      <c r="O140" s="48">
        <v>410.83333333333331</v>
      </c>
      <c r="P140" s="48">
        <v>616.33333333333337</v>
      </c>
      <c r="Q140" s="48">
        <v>862.5</v>
      </c>
      <c r="R140" s="48">
        <v>1160.6666666666667</v>
      </c>
      <c r="T140" s="47">
        <v>0</v>
      </c>
      <c r="U140" s="47">
        <v>0</v>
      </c>
      <c r="V140" s="47">
        <v>33</v>
      </c>
      <c r="W140" s="47">
        <v>430</v>
      </c>
      <c r="X140" s="47">
        <v>793</v>
      </c>
      <c r="Y140" s="47">
        <v>1158</v>
      </c>
      <c r="Z140" s="47">
        <v>1617</v>
      </c>
      <c r="AA140" s="47">
        <v>2162</v>
      </c>
      <c r="AC140" s="48">
        <v>0</v>
      </c>
      <c r="AD140" s="48">
        <v>0</v>
      </c>
      <c r="AE140" s="48">
        <v>0</v>
      </c>
      <c r="AF140" s="48">
        <v>0</v>
      </c>
      <c r="AG140" s="48">
        <v>0</v>
      </c>
      <c r="AH140" s="48">
        <v>0</v>
      </c>
      <c r="AI140" s="48">
        <v>0</v>
      </c>
      <c r="AJ140" s="48">
        <v>14.5</v>
      </c>
      <c r="AL140" s="7">
        <f>(1-'Import-Export Shares'!B$4)*'Import-Export Shares'!$N$4*B53+(1-'Import-Export Shares'!B$5)*'Import-Export Shares'!$N$5*B82+(1-'Import-Export Shares'!B$6)*'Import-Export Shares'!$N$6*B111+(1-'Import-Export Shares'!B$9)*'Import-Export Shares'!$N$9*B198</f>
        <v>0</v>
      </c>
      <c r="AM140" s="7">
        <f>(1-'Import-Export Shares'!C$4)*'Import-Export Shares'!$N$4*C53+(1-'Import-Export Shares'!C$5)*'Import-Export Shares'!$N$5*C82+(1-'Import-Export Shares'!C$6)*'Import-Export Shares'!$N$6*C111+(1-'Import-Export Shares'!C$9)*'Import-Export Shares'!$N$9*C198</f>
        <v>0</v>
      </c>
      <c r="AN140" s="7">
        <f>(1-'Import-Export Shares'!D$4)*'Import-Export Shares'!$N$4*D53+(1-'Import-Export Shares'!D$5)*'Import-Export Shares'!$N$5*D82+(1-'Import-Export Shares'!D$6)*'Import-Export Shares'!$N$6*D111+(1-'Import-Export Shares'!D$9)*'Import-Export Shares'!$N$9*D198</f>
        <v>1.2666666666666666</v>
      </c>
      <c r="AO140" s="7">
        <f>(1-'Import-Export Shares'!E$4)*'Import-Export Shares'!$N$4*E53+(1-'Import-Export Shares'!E$5)*'Import-Export Shares'!$N$5*E82+(1-'Import-Export Shares'!E$6)*'Import-Export Shares'!$N$6*E111+(1-'Import-Export Shares'!E$9)*'Import-Export Shares'!$N$9*E198</f>
        <v>17.14</v>
      </c>
      <c r="AP140" s="7">
        <f>(1-'Import-Export Shares'!F$4)*'Import-Export Shares'!$N$4*F53+(1-'Import-Export Shares'!F$5)*'Import-Export Shares'!$N$5*F82+(1-'Import-Export Shares'!F$6)*'Import-Export Shares'!$N$6*F111+(1-'Import-Export Shares'!F$9)*'Import-Export Shares'!$N$9*F198</f>
        <v>16.745000000000001</v>
      </c>
      <c r="AQ140" s="7">
        <f>(1-'Import-Export Shares'!G$4)*'Import-Export Shares'!$N$4*G53+(1-'Import-Export Shares'!G$5)*'Import-Export Shares'!$N$5*G82+(1-'Import-Export Shares'!G$6)*'Import-Export Shares'!$N$6*G111+(1-'Import-Export Shares'!G$9)*'Import-Export Shares'!$N$9*G198</f>
        <v>7.8666666666666671</v>
      </c>
      <c r="AR140" s="7">
        <f>(1-'Import-Export Shares'!H$4)*'Import-Export Shares'!$N$4*H53+(1-'Import-Export Shares'!H$5)*'Import-Export Shares'!$N$5*H82+(1-'Import-Export Shares'!H$6)*'Import-Export Shares'!$N$6*H111+(1-'Import-Export Shares'!H$9)*'Import-Export Shares'!$N$9*H198</f>
        <v>4.2216666666666658</v>
      </c>
      <c r="AS140" s="7">
        <f>(1-'Import-Export Shares'!I$4)*'Import-Export Shares'!$N$4*I53+(1-'Import-Export Shares'!I$5)*'Import-Export Shares'!$N$5*I82+(1-'Import-Export Shares'!I$6)*'Import-Export Shares'!$N$6*I111+(1-'Import-Export Shares'!I$9)*'Import-Export Shares'!$N$9*I198</f>
        <v>3.6358333333333328</v>
      </c>
    </row>
    <row r="141" spans="1:45" x14ac:dyDescent="0.3">
      <c r="A141" s="55" t="s">
        <v>231</v>
      </c>
      <c r="B141" s="48">
        <v>0</v>
      </c>
      <c r="C141" s="48">
        <v>0</v>
      </c>
      <c r="D141" s="48">
        <v>23</v>
      </c>
      <c r="E141" s="48">
        <v>78.5</v>
      </c>
      <c r="F141" s="48">
        <v>58.833333333333336</v>
      </c>
      <c r="G141" s="48">
        <v>68.666666666666671</v>
      </c>
      <c r="H141" s="48">
        <v>63</v>
      </c>
      <c r="I141" s="48">
        <v>102</v>
      </c>
      <c r="K141" s="48">
        <v>0</v>
      </c>
      <c r="L141" s="48">
        <v>0</v>
      </c>
      <c r="M141" s="48">
        <v>23</v>
      </c>
      <c r="N141" s="48">
        <v>101.5</v>
      </c>
      <c r="O141" s="48">
        <v>160.33333333333334</v>
      </c>
      <c r="P141" s="48">
        <v>229.16666666666666</v>
      </c>
      <c r="Q141" s="48">
        <v>292.16666666666669</v>
      </c>
      <c r="R141" s="48">
        <v>371.16666666666669</v>
      </c>
      <c r="T141" s="47">
        <v>0</v>
      </c>
      <c r="U141" s="47">
        <v>0</v>
      </c>
      <c r="V141" s="47">
        <v>41</v>
      </c>
      <c r="W141" s="47">
        <v>181</v>
      </c>
      <c r="X141" s="47">
        <v>284</v>
      </c>
      <c r="Y141" s="47">
        <v>406</v>
      </c>
      <c r="Z141" s="47">
        <v>516</v>
      </c>
      <c r="AA141" s="47">
        <v>655</v>
      </c>
      <c r="AC141" s="48">
        <v>0</v>
      </c>
      <c r="AD141" s="48">
        <v>0</v>
      </c>
      <c r="AE141" s="48">
        <v>0</v>
      </c>
      <c r="AF141" s="48">
        <v>0</v>
      </c>
      <c r="AG141" s="48">
        <v>0</v>
      </c>
      <c r="AH141" s="48">
        <v>0</v>
      </c>
      <c r="AI141" s="48">
        <v>0</v>
      </c>
      <c r="AJ141" s="48">
        <v>23</v>
      </c>
      <c r="AL141" s="7">
        <f>(1-'Import-Export Shares'!B$4)*'Import-Export Shares'!$N$4*B54+(1-'Import-Export Shares'!B$5)*'Import-Export Shares'!$N$5*B83+(1-'Import-Export Shares'!B$6)*'Import-Export Shares'!$N$6*B112+(1-'Import-Export Shares'!B$9)*'Import-Export Shares'!$N$9*B199</f>
        <v>0</v>
      </c>
      <c r="AM141" s="7">
        <f>(1-'Import-Export Shares'!C$4)*'Import-Export Shares'!$N$4*C54+(1-'Import-Export Shares'!C$5)*'Import-Export Shares'!$N$5*C83+(1-'Import-Export Shares'!C$6)*'Import-Export Shares'!$N$6*C112+(1-'Import-Export Shares'!C$9)*'Import-Export Shares'!$N$9*C199</f>
        <v>0.15916666666666662</v>
      </c>
      <c r="AN141" s="7">
        <f>(1-'Import-Export Shares'!D$4)*'Import-Export Shares'!$N$4*D54+(1-'Import-Export Shares'!D$5)*'Import-Export Shares'!$N$5*D83+(1-'Import-Export Shares'!D$6)*'Import-Export Shares'!$N$6*D112+(1-'Import-Export Shares'!D$9)*'Import-Export Shares'!$N$9*D199</f>
        <v>1.2999999999999998</v>
      </c>
      <c r="AO141" s="7">
        <f>(1-'Import-Export Shares'!E$4)*'Import-Export Shares'!$N$4*E54+(1-'Import-Export Shares'!E$5)*'Import-Export Shares'!$N$5*E83+(1-'Import-Export Shares'!E$6)*'Import-Export Shares'!$N$6*E112+(1-'Import-Export Shares'!E$9)*'Import-Export Shares'!$N$9*E199</f>
        <v>4.2258333333333331</v>
      </c>
      <c r="AP141" s="7">
        <f>(1-'Import-Export Shares'!F$4)*'Import-Export Shares'!$N$4*F54+(1-'Import-Export Shares'!F$5)*'Import-Export Shares'!$N$5*F83+(1-'Import-Export Shares'!F$6)*'Import-Export Shares'!$N$6*F112+(1-'Import-Export Shares'!F$9)*'Import-Export Shares'!$N$9*F199</f>
        <v>2.3833333333333337</v>
      </c>
      <c r="AQ141" s="7">
        <f>(1-'Import-Export Shares'!G$4)*'Import-Export Shares'!$N$4*G54+(1-'Import-Export Shares'!G$5)*'Import-Export Shares'!$N$5*G83+(1-'Import-Export Shares'!G$6)*'Import-Export Shares'!$N$6*G112+(1-'Import-Export Shares'!G$9)*'Import-Export Shares'!$N$9*G199</f>
        <v>3.3666666666666676</v>
      </c>
      <c r="AR141" s="7">
        <f>(1-'Import-Export Shares'!H$4)*'Import-Export Shares'!$N$4*H54+(1-'Import-Export Shares'!H$5)*'Import-Export Shares'!$N$5*H83+(1-'Import-Export Shares'!H$6)*'Import-Export Shares'!$N$6*H112+(1-'Import-Export Shares'!H$9)*'Import-Export Shares'!$N$9*H199</f>
        <v>3.4766666666666657</v>
      </c>
      <c r="AS141" s="7">
        <f>(1-'Import-Export Shares'!I$4)*'Import-Export Shares'!$N$4*I54+(1-'Import-Export Shares'!I$5)*'Import-Export Shares'!$N$5*I83+(1-'Import-Export Shares'!I$6)*'Import-Export Shares'!$N$6*I112+(1-'Import-Export Shares'!I$9)*'Import-Export Shares'!$N$9*I199</f>
        <v>1.4708333333333332</v>
      </c>
    </row>
    <row r="142" spans="1:45" x14ac:dyDescent="0.3">
      <c r="A142" s="55" t="s">
        <v>24</v>
      </c>
      <c r="B142" s="48">
        <v>0</v>
      </c>
      <c r="C142" s="48">
        <v>4.666666666666667</v>
      </c>
      <c r="D142" s="48">
        <v>22</v>
      </c>
      <c r="E142" s="48">
        <v>0</v>
      </c>
      <c r="F142" s="48">
        <v>0</v>
      </c>
      <c r="G142" s="48">
        <v>0</v>
      </c>
      <c r="H142" s="48">
        <v>2.6666666666666665</v>
      </c>
      <c r="I142" s="48">
        <v>0.66666666666666663</v>
      </c>
      <c r="K142" s="48">
        <v>2.6666666666666665</v>
      </c>
      <c r="L142" s="48">
        <v>7.333333333333333</v>
      </c>
      <c r="M142" s="48">
        <v>29.333333333333332</v>
      </c>
      <c r="N142" s="48">
        <v>29.333333333333332</v>
      </c>
      <c r="O142" s="48">
        <v>29.333333333333332</v>
      </c>
      <c r="P142" s="48">
        <v>29.333333333333332</v>
      </c>
      <c r="Q142" s="48">
        <v>29.333333333333332</v>
      </c>
      <c r="R142" s="48">
        <v>29.333333333333332</v>
      </c>
      <c r="T142" s="47">
        <v>1</v>
      </c>
      <c r="U142" s="47">
        <v>3</v>
      </c>
      <c r="V142" s="47">
        <v>13</v>
      </c>
      <c r="W142" s="47">
        <v>12</v>
      </c>
      <c r="X142" s="47">
        <v>11</v>
      </c>
      <c r="Y142" s="47">
        <v>10</v>
      </c>
      <c r="Z142" s="47">
        <v>10</v>
      </c>
      <c r="AA142" s="47">
        <v>10</v>
      </c>
      <c r="AC142" s="48">
        <v>0</v>
      </c>
      <c r="AD142" s="48">
        <v>0</v>
      </c>
      <c r="AE142" s="48">
        <v>0</v>
      </c>
      <c r="AF142" s="48">
        <v>0</v>
      </c>
      <c r="AG142" s="48">
        <v>0</v>
      </c>
      <c r="AH142" s="48">
        <v>0</v>
      </c>
      <c r="AI142" s="48">
        <v>2.6666666666666665</v>
      </c>
      <c r="AJ142" s="48">
        <v>0.66666666666666663</v>
      </c>
      <c r="AL142" s="7">
        <f>(1-'Import-Export Shares'!B$4)*'Import-Export Shares'!$N$4*B55+(1-'Import-Export Shares'!B$5)*'Import-Export Shares'!$N$5*B84+(1-'Import-Export Shares'!B$6)*'Import-Export Shares'!$N$6*B113+(1-'Import-Export Shares'!B$9)*'Import-Export Shares'!$N$9*B200</f>
        <v>0.35666666666666663</v>
      </c>
      <c r="AM142" s="7">
        <f>(1-'Import-Export Shares'!C$4)*'Import-Export Shares'!$N$4*C55+(1-'Import-Export Shares'!C$5)*'Import-Export Shares'!$N$5*C84+(1-'Import-Export Shares'!C$6)*'Import-Export Shares'!$N$6*C113+(1-'Import-Export Shares'!C$9)*'Import-Export Shares'!$N$9*C200</f>
        <v>0</v>
      </c>
      <c r="AN142" s="7">
        <f>(1-'Import-Export Shares'!D$4)*'Import-Export Shares'!$N$4*D55+(1-'Import-Export Shares'!D$5)*'Import-Export Shares'!$N$5*D84+(1-'Import-Export Shares'!D$6)*'Import-Export Shares'!$N$6*D113+(1-'Import-Export Shares'!D$9)*'Import-Export Shares'!$N$9*D200</f>
        <v>0.27999999999999997</v>
      </c>
      <c r="AO142" s="7">
        <f>(1-'Import-Export Shares'!E$4)*'Import-Export Shares'!$N$4*E55+(1-'Import-Export Shares'!E$5)*'Import-Export Shares'!$N$5*E84+(1-'Import-Export Shares'!E$6)*'Import-Export Shares'!$N$6*E113+(1-'Import-Export Shares'!E$9)*'Import-Export Shares'!$N$9*E200</f>
        <v>6.9999999999999993E-2</v>
      </c>
      <c r="AP142" s="7">
        <f>(1-'Import-Export Shares'!F$4)*'Import-Export Shares'!$N$4*F55+(1-'Import-Export Shares'!F$5)*'Import-Export Shares'!$N$5*F84+(1-'Import-Export Shares'!F$6)*'Import-Export Shares'!$N$6*F113+(1-'Import-Export Shares'!F$9)*'Import-Export Shares'!$N$9*F200</f>
        <v>0</v>
      </c>
      <c r="AQ142" s="7">
        <f>(1-'Import-Export Shares'!G$4)*'Import-Export Shares'!$N$4*G55+(1-'Import-Export Shares'!G$5)*'Import-Export Shares'!$N$5*G84+(1-'Import-Export Shares'!G$6)*'Import-Export Shares'!$N$6*G113+(1-'Import-Export Shares'!G$9)*'Import-Export Shares'!$N$9*G200</f>
        <v>1.6666666666666663E-2</v>
      </c>
      <c r="AR142" s="7">
        <f>(1-'Import-Export Shares'!H$4)*'Import-Export Shares'!$N$4*H55+(1-'Import-Export Shares'!H$5)*'Import-Export Shares'!$N$5*H84+(1-'Import-Export Shares'!H$6)*'Import-Export Shares'!$N$6*H113+(1-'Import-Export Shares'!H$9)*'Import-Export Shares'!$N$9*H200</f>
        <v>0</v>
      </c>
      <c r="AS142" s="7">
        <f>(1-'Import-Export Shares'!I$4)*'Import-Export Shares'!$N$4*I55+(1-'Import-Export Shares'!I$5)*'Import-Export Shares'!$N$5*I84+(1-'Import-Export Shares'!I$6)*'Import-Export Shares'!$N$6*I113+(1-'Import-Export Shares'!I$9)*'Import-Export Shares'!$N$9*I200</f>
        <v>0</v>
      </c>
    </row>
    <row r="143" spans="1:45" x14ac:dyDescent="0.3">
      <c r="A143" s="55" t="s">
        <v>25</v>
      </c>
      <c r="B143" s="48">
        <v>0</v>
      </c>
      <c r="C143" s="48">
        <v>0</v>
      </c>
      <c r="D143" s="48">
        <v>0</v>
      </c>
      <c r="E143" s="48">
        <v>0</v>
      </c>
      <c r="F143" s="48">
        <v>0</v>
      </c>
      <c r="G143" s="48">
        <v>0</v>
      </c>
      <c r="H143" s="48">
        <v>0.01</v>
      </c>
      <c r="I143" s="48">
        <v>0</v>
      </c>
      <c r="K143" s="48">
        <v>0</v>
      </c>
      <c r="L143" s="48">
        <v>0</v>
      </c>
      <c r="M143" s="48">
        <v>0</v>
      </c>
      <c r="N143" s="48">
        <v>0</v>
      </c>
      <c r="O143" s="48">
        <v>0.01</v>
      </c>
      <c r="P143" s="48">
        <v>0.01</v>
      </c>
      <c r="Q143" s="48">
        <v>0.01</v>
      </c>
      <c r="R143" s="48">
        <v>0.01</v>
      </c>
      <c r="T143" s="47">
        <v>0</v>
      </c>
      <c r="U143" s="4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C143" s="48">
        <v>0</v>
      </c>
      <c r="AD143" s="48">
        <v>0</v>
      </c>
      <c r="AE143" s="48">
        <v>0</v>
      </c>
      <c r="AF143" s="48">
        <v>0</v>
      </c>
      <c r="AG143" s="48">
        <v>0</v>
      </c>
      <c r="AH143" s="48">
        <v>0</v>
      </c>
      <c r="AI143" s="48">
        <v>0</v>
      </c>
      <c r="AJ143" s="48">
        <v>0</v>
      </c>
      <c r="AL143" s="7">
        <f>(1-'Import-Export Shares'!B$4)*'Import-Export Shares'!$N$4*B56+(1-'Import-Export Shares'!B$5)*'Import-Export Shares'!$N$5*B85+(1-'Import-Export Shares'!B$6)*'Import-Export Shares'!$N$6*B114+(1-'Import-Export Shares'!B$9)*'Import-Export Shares'!$N$9*B201</f>
        <v>0</v>
      </c>
      <c r="AM143" s="7">
        <f>(1-'Import-Export Shares'!C$4)*'Import-Export Shares'!$N$4*C56+(1-'Import-Export Shares'!C$5)*'Import-Export Shares'!$N$5*C85+(1-'Import-Export Shares'!C$6)*'Import-Export Shares'!$N$6*C114+(1-'Import-Export Shares'!C$9)*'Import-Export Shares'!$N$9*C201</f>
        <v>0</v>
      </c>
      <c r="AN143" s="7">
        <f>(1-'Import-Export Shares'!D$4)*'Import-Export Shares'!$N$4*D56+(1-'Import-Export Shares'!D$5)*'Import-Export Shares'!$N$5*D85+(1-'Import-Export Shares'!D$6)*'Import-Export Shares'!$N$6*D114+(1-'Import-Export Shares'!D$9)*'Import-Export Shares'!$N$9*D201</f>
        <v>1.7999999999999999E-2</v>
      </c>
      <c r="AO143" s="7">
        <f>(1-'Import-Export Shares'!E$4)*'Import-Export Shares'!$N$4*E56+(1-'Import-Export Shares'!E$5)*'Import-Export Shares'!$N$5*E85+(1-'Import-Export Shares'!E$6)*'Import-Export Shares'!$N$6*E114+(1-'Import-Export Shares'!E$9)*'Import-Export Shares'!$N$9*E201</f>
        <v>0</v>
      </c>
      <c r="AP143" s="7">
        <f>(1-'Import-Export Shares'!F$4)*'Import-Export Shares'!$N$4*F56+(1-'Import-Export Shares'!F$5)*'Import-Export Shares'!$N$5*F85+(1-'Import-Export Shares'!F$6)*'Import-Export Shares'!$N$6*F114+(1-'Import-Export Shares'!F$9)*'Import-Export Shares'!$N$9*F201</f>
        <v>0</v>
      </c>
      <c r="AQ143" s="7">
        <f>(1-'Import-Export Shares'!G$4)*'Import-Export Shares'!$N$4*G56+(1-'Import-Export Shares'!G$5)*'Import-Export Shares'!$N$5*G85+(1-'Import-Export Shares'!G$6)*'Import-Export Shares'!$N$6*G114+(1-'Import-Export Shares'!G$9)*'Import-Export Shares'!$N$9*G201</f>
        <v>6.000000000000001E-3</v>
      </c>
      <c r="AR143" s="7">
        <f>(1-'Import-Export Shares'!H$4)*'Import-Export Shares'!$N$4*H56+(1-'Import-Export Shares'!H$5)*'Import-Export Shares'!$N$5*H85+(1-'Import-Export Shares'!H$6)*'Import-Export Shares'!$N$6*H114+(1-'Import-Export Shares'!H$9)*'Import-Export Shares'!$N$9*H201</f>
        <v>3.6999999999999997E-3</v>
      </c>
      <c r="AS143" s="7">
        <f>(1-'Import-Export Shares'!I$4)*'Import-Export Shares'!$N$4*I56+(1-'Import-Export Shares'!I$5)*'Import-Export Shares'!$N$5*I85+(1-'Import-Export Shares'!I$6)*'Import-Export Shares'!$N$6*I114+(1-'Import-Export Shares'!I$9)*'Import-Export Shares'!$N$9*I201</f>
        <v>8.7499999999999974E-3</v>
      </c>
    </row>
    <row r="146" spans="1:45" x14ac:dyDescent="0.3">
      <c r="A146" s="62" t="s">
        <v>36</v>
      </c>
      <c r="B146" s="163" t="s">
        <v>130</v>
      </c>
      <c r="C146" s="163"/>
      <c r="D146" s="163"/>
      <c r="E146" s="163"/>
      <c r="F146" s="163"/>
      <c r="G146" s="163"/>
      <c r="H146" s="163"/>
      <c r="I146" s="163"/>
      <c r="J146" s="169"/>
      <c r="K146" s="163" t="s">
        <v>137</v>
      </c>
      <c r="L146" s="163"/>
      <c r="M146" s="163"/>
      <c r="N146" s="163"/>
      <c r="O146" s="163"/>
      <c r="P146" s="163"/>
      <c r="Q146" s="163"/>
      <c r="R146" s="163"/>
      <c r="S146" s="169"/>
      <c r="T146" s="163" t="s">
        <v>232</v>
      </c>
      <c r="U146" s="163"/>
      <c r="V146" s="163"/>
      <c r="W146" s="163"/>
      <c r="X146" s="163"/>
      <c r="Y146" s="163"/>
      <c r="Z146" s="163"/>
      <c r="AA146" s="163"/>
      <c r="AB146" s="169"/>
      <c r="AC146" s="163" t="s">
        <v>206</v>
      </c>
      <c r="AD146" s="163"/>
      <c r="AE146" s="163"/>
      <c r="AF146" s="163"/>
      <c r="AG146" s="163"/>
      <c r="AH146" s="163"/>
      <c r="AI146" s="163"/>
      <c r="AJ146" s="163"/>
      <c r="AL146" s="163" t="s">
        <v>260</v>
      </c>
      <c r="AM146" s="163"/>
      <c r="AN146" s="163"/>
      <c r="AO146" s="163"/>
      <c r="AP146" s="163"/>
      <c r="AQ146" s="163"/>
      <c r="AR146" s="163"/>
      <c r="AS146" s="163"/>
    </row>
    <row r="147" spans="1:45" x14ac:dyDescent="0.3">
      <c r="A147" s="53" t="s">
        <v>0</v>
      </c>
      <c r="B147" s="36" t="s">
        <v>186</v>
      </c>
      <c r="C147" s="36" t="s">
        <v>146</v>
      </c>
      <c r="D147" s="36" t="s">
        <v>147</v>
      </c>
      <c r="E147" s="36" t="s">
        <v>148</v>
      </c>
      <c r="F147" s="36" t="s">
        <v>149</v>
      </c>
      <c r="G147" s="36" t="s">
        <v>150</v>
      </c>
      <c r="H147" s="36" t="s">
        <v>151</v>
      </c>
      <c r="I147" s="36" t="s">
        <v>152</v>
      </c>
      <c r="J147" s="169"/>
      <c r="K147" s="2">
        <v>2015</v>
      </c>
      <c r="L147" s="2">
        <v>2020</v>
      </c>
      <c r="M147" s="2">
        <v>2025</v>
      </c>
      <c r="N147" s="2">
        <v>2030</v>
      </c>
      <c r="O147" s="2">
        <v>2035</v>
      </c>
      <c r="P147" s="2">
        <v>2040</v>
      </c>
      <c r="Q147" s="2">
        <v>2045</v>
      </c>
      <c r="R147" s="2">
        <v>2050</v>
      </c>
      <c r="S147" s="169"/>
      <c r="T147" s="2">
        <v>2015</v>
      </c>
      <c r="U147" s="2">
        <v>2020</v>
      </c>
      <c r="V147" s="2">
        <v>2025</v>
      </c>
      <c r="W147" s="2">
        <v>2030</v>
      </c>
      <c r="X147" s="2">
        <v>2035</v>
      </c>
      <c r="Y147" s="2">
        <v>2040</v>
      </c>
      <c r="Z147" s="2">
        <v>2045</v>
      </c>
      <c r="AA147" s="2">
        <v>2050</v>
      </c>
      <c r="AB147" s="169"/>
      <c r="AC147" s="3">
        <v>2015</v>
      </c>
      <c r="AD147" s="3">
        <v>2020</v>
      </c>
      <c r="AE147" s="3">
        <v>2025</v>
      </c>
      <c r="AF147" s="3">
        <v>2030</v>
      </c>
      <c r="AG147" s="3">
        <v>2035</v>
      </c>
      <c r="AH147" s="3">
        <v>2040</v>
      </c>
      <c r="AI147" s="3">
        <v>2045</v>
      </c>
      <c r="AJ147" s="3">
        <v>2050</v>
      </c>
      <c r="AL147" s="3">
        <v>2015</v>
      </c>
      <c r="AM147" s="3">
        <v>2020</v>
      </c>
      <c r="AN147" s="3">
        <v>2025</v>
      </c>
      <c r="AO147" s="3">
        <v>2030</v>
      </c>
      <c r="AP147" s="3">
        <v>2035</v>
      </c>
      <c r="AQ147" s="3">
        <v>2040</v>
      </c>
      <c r="AR147" s="3">
        <v>2045</v>
      </c>
      <c r="AS147" s="3">
        <v>2050</v>
      </c>
    </row>
    <row r="148" spans="1:45" x14ac:dyDescent="0.3">
      <c r="A148" s="54" t="s">
        <v>2</v>
      </c>
      <c r="B148" s="47">
        <v>68</v>
      </c>
      <c r="C148" s="47">
        <v>204</v>
      </c>
      <c r="D148" s="47">
        <v>698</v>
      </c>
      <c r="E148" s="47">
        <v>191</v>
      </c>
      <c r="F148" s="47">
        <v>4</v>
      </c>
      <c r="G148" s="47">
        <v>3</v>
      </c>
      <c r="H148" s="47">
        <v>1</v>
      </c>
      <c r="I148" s="47">
        <v>23</v>
      </c>
      <c r="K148" s="47">
        <v>118</v>
      </c>
      <c r="L148" s="47">
        <v>322</v>
      </c>
      <c r="M148" s="47">
        <v>1018</v>
      </c>
      <c r="N148" s="47">
        <v>1209</v>
      </c>
      <c r="O148" s="47">
        <v>1211</v>
      </c>
      <c r="P148" s="47">
        <v>1169</v>
      </c>
      <c r="Q148" s="47">
        <v>1102</v>
      </c>
      <c r="R148" s="47">
        <v>921</v>
      </c>
      <c r="T148" s="47">
        <v>341</v>
      </c>
      <c r="U148" s="47">
        <v>1026</v>
      </c>
      <c r="V148" s="47">
        <v>3368</v>
      </c>
      <c r="W148" s="47">
        <v>4000</v>
      </c>
      <c r="X148" s="47">
        <v>4013</v>
      </c>
      <c r="Y148" s="47">
        <v>3899</v>
      </c>
      <c r="Z148" s="47">
        <v>3700</v>
      </c>
      <c r="AA148" s="47">
        <v>3087</v>
      </c>
      <c r="AC148" s="47">
        <v>1</v>
      </c>
      <c r="AD148" s="47">
        <v>0</v>
      </c>
      <c r="AE148" s="47">
        <v>1</v>
      </c>
      <c r="AF148" s="47">
        <v>0</v>
      </c>
      <c r="AG148" s="47">
        <v>2</v>
      </c>
      <c r="AH148" s="47">
        <v>46</v>
      </c>
      <c r="AI148" s="47">
        <v>68</v>
      </c>
      <c r="AJ148" s="47">
        <v>203</v>
      </c>
      <c r="AL148" s="7">
        <f>(1-'Import-Export Shares'!B$3)*'Import-Export Shares'!$O$3*B3+(1-'Import-Export Shares'!B$4)*'Import-Export Shares'!$O$4*B32+(1-'Import-Export Shares'!B$5)*'Import-Export Shares'!$O$5*B61+(1-'Import-Export Shares'!B$6)*'Import-Export Shares'!$O$6*B90+(1-'Import-Export Shares'!B$7)*'Import-Export Shares'!$O$7*B119+(1-'Import-Export Shares'!B$9)*'Import-Export Shares'!$O$9*B177+(1-'Import-Export Shares'!B$10)*'Import-Export Shares'!$O$10*B206+(1-'Import-Export Shares'!B$11)*'Import-Export Shares'!$O$11*B235</f>
        <v>10.125</v>
      </c>
      <c r="AM148" s="7">
        <f>(1-'Import-Export Shares'!C$3)*'Import-Export Shares'!$O$3*C3+(1-'Import-Export Shares'!C$4)*'Import-Export Shares'!$O$4*C32+(1-'Import-Export Shares'!C$5)*'Import-Export Shares'!$O$5*C61+(1-'Import-Export Shares'!C$6)*'Import-Export Shares'!$O$6*C90+(1-'Import-Export Shares'!C$7)*'Import-Export Shares'!$O$7*C119+(1-'Import-Export Shares'!C$9)*'Import-Export Shares'!$O$9*C177+(1-'Import-Export Shares'!C$10)*'Import-Export Shares'!$O$10*C206+(1-'Import-Export Shares'!C$11)*'Import-Export Shares'!$O$11*C235</f>
        <v>17.074999999999996</v>
      </c>
      <c r="AN148" s="7">
        <f>(1-'Import-Export Shares'!D$3)*'Import-Export Shares'!$O$3*D3+(1-'Import-Export Shares'!D$4)*'Import-Export Shares'!$O$4*D32+(1-'Import-Export Shares'!D$5)*'Import-Export Shares'!$O$5*D61+(1-'Import-Export Shares'!D$6)*'Import-Export Shares'!$O$6*D90+(1-'Import-Export Shares'!D$7)*'Import-Export Shares'!$O$7*D119+(1-'Import-Export Shares'!D$9)*'Import-Export Shares'!$O$9*D177+(1-'Import-Export Shares'!D$10)*'Import-Export Shares'!$O$10*D206+(1-'Import-Export Shares'!D$11)*'Import-Export Shares'!$O$11*D235</f>
        <v>117.66</v>
      </c>
      <c r="AO148" s="7">
        <f>(1-'Import-Export Shares'!E$3)*'Import-Export Shares'!$O$3*E3+(1-'Import-Export Shares'!E$4)*'Import-Export Shares'!$O$4*E32+(1-'Import-Export Shares'!E$5)*'Import-Export Shares'!$O$5*E61+(1-'Import-Export Shares'!E$6)*'Import-Export Shares'!$O$6*E90+(1-'Import-Export Shares'!E$7)*'Import-Export Shares'!$O$7*E119+(1-'Import-Export Shares'!E$9)*'Import-Export Shares'!$O$9*E177+(1-'Import-Export Shares'!E$10)*'Import-Export Shares'!$O$10*E206+(1-'Import-Export Shares'!E$11)*'Import-Export Shares'!$O$11*E235</f>
        <v>62.834999999999994</v>
      </c>
      <c r="AP148" s="7">
        <f>(1-'Import-Export Shares'!F$3)*'Import-Export Shares'!$O$3*F3+(1-'Import-Export Shares'!F$4)*'Import-Export Shares'!$O$4*F32+(1-'Import-Export Shares'!F$5)*'Import-Export Shares'!$O$5*F61+(1-'Import-Export Shares'!F$6)*'Import-Export Shares'!$O$6*F90+(1-'Import-Export Shares'!F$7)*'Import-Export Shares'!$O$7*F119+(1-'Import-Export Shares'!F$9)*'Import-Export Shares'!$O$9*F177+(1-'Import-Export Shares'!F$10)*'Import-Export Shares'!$O$10*F206+(1-'Import-Export Shares'!F$11)*'Import-Export Shares'!$O$11*F235</f>
        <v>2.7499999999999991</v>
      </c>
      <c r="AQ148" s="7">
        <f>(1-'Import-Export Shares'!G$3)*'Import-Export Shares'!$O$3*G3+(1-'Import-Export Shares'!G$4)*'Import-Export Shares'!$O$4*G32+(1-'Import-Export Shares'!G$5)*'Import-Export Shares'!$O$5*G61+(1-'Import-Export Shares'!G$6)*'Import-Export Shares'!$O$6*G90+(1-'Import-Export Shares'!G$7)*'Import-Export Shares'!$O$7*G119+(1-'Import-Export Shares'!G$9)*'Import-Export Shares'!$O$9*G177+(1-'Import-Export Shares'!G$10)*'Import-Export Shares'!$O$10*G206+(1-'Import-Export Shares'!G$11)*'Import-Export Shares'!$O$11*G235</f>
        <v>0.89999999999999991</v>
      </c>
      <c r="AR148" s="7">
        <f>(1-'Import-Export Shares'!H$3)*'Import-Export Shares'!$O$3*H3+(1-'Import-Export Shares'!H$4)*'Import-Export Shares'!$O$4*H32+(1-'Import-Export Shares'!H$5)*'Import-Export Shares'!$O$5*H61+(1-'Import-Export Shares'!H$6)*'Import-Export Shares'!$O$6*H90+(1-'Import-Export Shares'!H$7)*'Import-Export Shares'!$O$7*H119+(1-'Import-Export Shares'!H$9)*'Import-Export Shares'!$O$9*H177+(1-'Import-Export Shares'!H$10)*'Import-Export Shares'!$O$10*H206+(1-'Import-Export Shares'!H$11)*'Import-Export Shares'!$O$11*H235</f>
        <v>0.29999999999999993</v>
      </c>
      <c r="AS148" s="7">
        <f>(1-'Import-Export Shares'!I$3)*'Import-Export Shares'!$O$3*I3+(1-'Import-Export Shares'!I$4)*'Import-Export Shares'!$O$4*I32+(1-'Import-Export Shares'!I$5)*'Import-Export Shares'!$O$5*I61+(1-'Import-Export Shares'!I$6)*'Import-Export Shares'!$O$6*I90+(1-'Import-Export Shares'!I$7)*'Import-Export Shares'!$O$7*I119+(1-'Import-Export Shares'!I$9)*'Import-Export Shares'!$O$9*I177+(1-'Import-Export Shares'!I$10)*'Import-Export Shares'!$O$10*I206+(1-'Import-Export Shares'!I$11)*'Import-Export Shares'!$O$11*I235</f>
        <v>0.24999999999999994</v>
      </c>
    </row>
    <row r="149" spans="1:45" x14ac:dyDescent="0.3">
      <c r="A149" s="54" t="s">
        <v>3</v>
      </c>
      <c r="B149" s="47">
        <v>0</v>
      </c>
      <c r="C149" s="47">
        <v>0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K149" s="47">
        <v>0</v>
      </c>
      <c r="L149" s="47">
        <v>0</v>
      </c>
      <c r="M149" s="47">
        <v>0</v>
      </c>
      <c r="N149" s="47">
        <v>0</v>
      </c>
      <c r="O149" s="47">
        <v>0</v>
      </c>
      <c r="P149" s="47">
        <v>0</v>
      </c>
      <c r="Q149" s="47">
        <v>0</v>
      </c>
      <c r="R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0</v>
      </c>
      <c r="AI149" s="47">
        <v>0</v>
      </c>
      <c r="AJ149" s="47">
        <v>0</v>
      </c>
      <c r="AL149" s="7">
        <f>(1-'Import-Export Shares'!B$3)*'Import-Export Shares'!$O$3*B4+(1-'Import-Export Shares'!B$4)*'Import-Export Shares'!$O$4*B33+(1-'Import-Export Shares'!B$5)*'Import-Export Shares'!$O$5*B62+(1-'Import-Export Shares'!B$6)*'Import-Export Shares'!$O$6*B91+(1-'Import-Export Shares'!B$7)*'Import-Export Shares'!$O$7*B120+(1-'Import-Export Shares'!B$9)*'Import-Export Shares'!$O$9*B178+(1-'Import-Export Shares'!B$10)*'Import-Export Shares'!$O$10*B207+(1-'Import-Export Shares'!B$11)*'Import-Export Shares'!$O$11*B236</f>
        <v>0.37499999999999989</v>
      </c>
      <c r="AM149" s="7">
        <f>(1-'Import-Export Shares'!C$3)*'Import-Export Shares'!$O$3*C4+(1-'Import-Export Shares'!C$4)*'Import-Export Shares'!$O$4*C33+(1-'Import-Export Shares'!C$5)*'Import-Export Shares'!$O$5*C62+(1-'Import-Export Shares'!C$6)*'Import-Export Shares'!$O$6*C91+(1-'Import-Export Shares'!C$7)*'Import-Export Shares'!$O$7*C120+(1-'Import-Export Shares'!C$9)*'Import-Export Shares'!$O$9*C178+(1-'Import-Export Shares'!C$10)*'Import-Export Shares'!$O$10*C207+(1-'Import-Export Shares'!C$11)*'Import-Export Shares'!$O$11*C236</f>
        <v>0</v>
      </c>
      <c r="AN149" s="7">
        <f>(1-'Import-Export Shares'!D$3)*'Import-Export Shares'!$O$3*D4+(1-'Import-Export Shares'!D$4)*'Import-Export Shares'!$O$4*D33+(1-'Import-Export Shares'!D$5)*'Import-Export Shares'!$O$5*D62+(1-'Import-Export Shares'!D$6)*'Import-Export Shares'!$O$6*D91+(1-'Import-Export Shares'!D$7)*'Import-Export Shares'!$O$7*D120+(1-'Import-Export Shares'!D$9)*'Import-Export Shares'!$O$9*D178+(1-'Import-Export Shares'!D$10)*'Import-Export Shares'!$O$10*D207+(1-'Import-Export Shares'!D$11)*'Import-Export Shares'!$O$11*D236</f>
        <v>0</v>
      </c>
      <c r="AO149" s="7">
        <f>(1-'Import-Export Shares'!E$3)*'Import-Export Shares'!$O$3*E4+(1-'Import-Export Shares'!E$4)*'Import-Export Shares'!$O$4*E33+(1-'Import-Export Shares'!E$5)*'Import-Export Shares'!$O$5*E62+(1-'Import-Export Shares'!E$6)*'Import-Export Shares'!$O$6*E91+(1-'Import-Export Shares'!E$7)*'Import-Export Shares'!$O$7*E120+(1-'Import-Export Shares'!E$9)*'Import-Export Shares'!$O$9*E178+(1-'Import-Export Shares'!E$10)*'Import-Export Shares'!$O$10*E207+(1-'Import-Export Shares'!E$11)*'Import-Export Shares'!$O$11*E236</f>
        <v>0</v>
      </c>
      <c r="AP149" s="7">
        <f>(1-'Import-Export Shares'!F$3)*'Import-Export Shares'!$O$3*F4+(1-'Import-Export Shares'!F$4)*'Import-Export Shares'!$O$4*F33+(1-'Import-Export Shares'!F$5)*'Import-Export Shares'!$O$5*F62+(1-'Import-Export Shares'!F$6)*'Import-Export Shares'!$O$6*F91+(1-'Import-Export Shares'!F$7)*'Import-Export Shares'!$O$7*F120+(1-'Import-Export Shares'!F$9)*'Import-Export Shares'!$O$9*F178+(1-'Import-Export Shares'!F$10)*'Import-Export Shares'!$O$10*F207+(1-'Import-Export Shares'!F$11)*'Import-Export Shares'!$O$11*F236</f>
        <v>0</v>
      </c>
      <c r="AQ149" s="7">
        <f>(1-'Import-Export Shares'!G$3)*'Import-Export Shares'!$O$3*G4+(1-'Import-Export Shares'!G$4)*'Import-Export Shares'!$O$4*G33+(1-'Import-Export Shares'!G$5)*'Import-Export Shares'!$O$5*G62+(1-'Import-Export Shares'!G$6)*'Import-Export Shares'!$O$6*G91+(1-'Import-Export Shares'!G$7)*'Import-Export Shares'!$O$7*G120+(1-'Import-Export Shares'!G$9)*'Import-Export Shares'!$O$9*G178+(1-'Import-Export Shares'!G$10)*'Import-Export Shares'!$O$10*G207+(1-'Import-Export Shares'!G$11)*'Import-Export Shares'!$O$11*G236</f>
        <v>0</v>
      </c>
      <c r="AR149" s="7">
        <f>(1-'Import-Export Shares'!H$3)*'Import-Export Shares'!$O$3*H4+(1-'Import-Export Shares'!H$4)*'Import-Export Shares'!$O$4*H33+(1-'Import-Export Shares'!H$5)*'Import-Export Shares'!$O$5*H62+(1-'Import-Export Shares'!H$6)*'Import-Export Shares'!$O$6*H91+(1-'Import-Export Shares'!H$7)*'Import-Export Shares'!$O$7*H120+(1-'Import-Export Shares'!H$9)*'Import-Export Shares'!$O$9*H178+(1-'Import-Export Shares'!H$10)*'Import-Export Shares'!$O$10*H207+(1-'Import-Export Shares'!H$11)*'Import-Export Shares'!$O$11*H236</f>
        <v>0</v>
      </c>
      <c r="AS149" s="7">
        <f>(1-'Import-Export Shares'!I$3)*'Import-Export Shares'!$O$3*I4+(1-'Import-Export Shares'!I$4)*'Import-Export Shares'!$O$4*I33+(1-'Import-Export Shares'!I$5)*'Import-Export Shares'!$O$5*I62+(1-'Import-Export Shares'!I$6)*'Import-Export Shares'!$O$6*I91+(1-'Import-Export Shares'!I$7)*'Import-Export Shares'!$O$7*I120+(1-'Import-Export Shares'!I$9)*'Import-Export Shares'!$O$9*I178+(1-'Import-Export Shares'!I$10)*'Import-Export Shares'!$O$10*I207+(1-'Import-Export Shares'!I$11)*'Import-Export Shares'!$O$11*I236</f>
        <v>0</v>
      </c>
    </row>
    <row r="150" spans="1:45" x14ac:dyDescent="0.3">
      <c r="A150" s="54" t="s">
        <v>198</v>
      </c>
      <c r="B150" s="47">
        <v>50</v>
      </c>
      <c r="C150" s="47">
        <v>143</v>
      </c>
      <c r="D150" s="47">
        <v>449</v>
      </c>
      <c r="E150" s="47">
        <v>597</v>
      </c>
      <c r="F150" s="47">
        <v>740</v>
      </c>
      <c r="G150" s="47">
        <v>759</v>
      </c>
      <c r="H150" s="47">
        <v>968</v>
      </c>
      <c r="I150" s="47">
        <v>1389</v>
      </c>
      <c r="K150" s="47">
        <v>52</v>
      </c>
      <c r="L150" s="47">
        <v>195</v>
      </c>
      <c r="M150" s="47">
        <v>644</v>
      </c>
      <c r="N150" s="47">
        <v>1241</v>
      </c>
      <c r="O150" s="47">
        <v>1982</v>
      </c>
      <c r="P150" s="47">
        <v>2739</v>
      </c>
      <c r="Q150" s="47">
        <v>3706</v>
      </c>
      <c r="R150" s="47">
        <v>5046</v>
      </c>
      <c r="T150" s="47">
        <v>80</v>
      </c>
      <c r="U150" s="47">
        <v>359</v>
      </c>
      <c r="V150" s="47">
        <v>1157</v>
      </c>
      <c r="W150" s="47">
        <v>2243</v>
      </c>
      <c r="X150" s="47">
        <v>3546</v>
      </c>
      <c r="Y150" s="47">
        <v>4871</v>
      </c>
      <c r="Z150" s="47">
        <v>6570</v>
      </c>
      <c r="AA150" s="47">
        <v>8758</v>
      </c>
      <c r="AC150" s="47">
        <v>0</v>
      </c>
      <c r="AD150" s="47">
        <v>0</v>
      </c>
      <c r="AE150" s="47">
        <v>0</v>
      </c>
      <c r="AF150" s="47">
        <v>0</v>
      </c>
      <c r="AG150" s="47">
        <v>0</v>
      </c>
      <c r="AH150" s="47">
        <v>2</v>
      </c>
      <c r="AI150" s="47">
        <v>0</v>
      </c>
      <c r="AJ150" s="47">
        <v>50</v>
      </c>
      <c r="AL150" s="7">
        <f>(1-'Import-Export Shares'!B$3)*'Import-Export Shares'!$O$3*B5+(1-'Import-Export Shares'!B$4)*'Import-Export Shares'!$O$4*B34+(1-'Import-Export Shares'!B$5)*'Import-Export Shares'!$O$5*B63+(1-'Import-Export Shares'!B$6)*'Import-Export Shares'!$O$6*B92+(1-'Import-Export Shares'!B$7)*'Import-Export Shares'!$O$7*B121+(1-'Import-Export Shares'!B$9)*'Import-Export Shares'!$O$9*B179+(1-'Import-Export Shares'!B$10)*'Import-Export Shares'!$O$10*B208+(1-'Import-Export Shares'!B$11)*'Import-Export Shares'!$O$11*B237</f>
        <v>6.4599999999999991</v>
      </c>
      <c r="AM150" s="7">
        <f>(1-'Import-Export Shares'!C$3)*'Import-Export Shares'!$O$3*C5+(1-'Import-Export Shares'!C$4)*'Import-Export Shares'!$O$4*C34+(1-'Import-Export Shares'!C$5)*'Import-Export Shares'!$O$5*C63+(1-'Import-Export Shares'!C$6)*'Import-Export Shares'!$O$6*C92+(1-'Import-Export Shares'!C$7)*'Import-Export Shares'!$O$7*C121+(1-'Import-Export Shares'!C$9)*'Import-Export Shares'!$O$9*C179+(1-'Import-Export Shares'!C$10)*'Import-Export Shares'!$O$10*C208+(1-'Import-Export Shares'!C$11)*'Import-Export Shares'!$O$11*C237</f>
        <v>69.31</v>
      </c>
      <c r="AN150" s="7">
        <f>(1-'Import-Export Shares'!D$3)*'Import-Export Shares'!$O$3*D5+(1-'Import-Export Shares'!D$4)*'Import-Export Shares'!$O$4*D34+(1-'Import-Export Shares'!D$5)*'Import-Export Shares'!$O$5*D63+(1-'Import-Export Shares'!D$6)*'Import-Export Shares'!$O$6*D92+(1-'Import-Export Shares'!D$7)*'Import-Export Shares'!$O$7*D121+(1-'Import-Export Shares'!D$9)*'Import-Export Shares'!$O$9*D179+(1-'Import-Export Shares'!D$10)*'Import-Export Shares'!$O$10*D208+(1-'Import-Export Shares'!D$11)*'Import-Export Shares'!$O$11*D237</f>
        <v>107.61499999999997</v>
      </c>
      <c r="AO150" s="7">
        <f>(1-'Import-Export Shares'!E$3)*'Import-Export Shares'!$O$3*E5+(1-'Import-Export Shares'!E$4)*'Import-Export Shares'!$O$4*E34+(1-'Import-Export Shares'!E$5)*'Import-Export Shares'!$O$5*E63+(1-'Import-Export Shares'!E$6)*'Import-Export Shares'!$O$6*E92+(1-'Import-Export Shares'!E$7)*'Import-Export Shares'!$O$7*E121+(1-'Import-Export Shares'!E$9)*'Import-Export Shares'!$O$9*E179+(1-'Import-Export Shares'!E$10)*'Import-Export Shares'!$O$10*E208+(1-'Import-Export Shares'!E$11)*'Import-Export Shares'!$O$11*E237</f>
        <v>103.11</v>
      </c>
      <c r="AP150" s="7">
        <f>(1-'Import-Export Shares'!F$3)*'Import-Export Shares'!$O$3*F5+(1-'Import-Export Shares'!F$4)*'Import-Export Shares'!$O$4*F34+(1-'Import-Export Shares'!F$5)*'Import-Export Shares'!$O$5*F63+(1-'Import-Export Shares'!F$6)*'Import-Export Shares'!$O$6*F92+(1-'Import-Export Shares'!F$7)*'Import-Export Shares'!$O$7*F121+(1-'Import-Export Shares'!F$9)*'Import-Export Shares'!$O$9*F179+(1-'Import-Export Shares'!F$10)*'Import-Export Shares'!$O$10*F208+(1-'Import-Export Shares'!F$11)*'Import-Export Shares'!$O$11*F237</f>
        <v>79.550000000000011</v>
      </c>
      <c r="AQ150" s="7">
        <f>(1-'Import-Export Shares'!G$3)*'Import-Export Shares'!$O$3*G5+(1-'Import-Export Shares'!G$4)*'Import-Export Shares'!$O$4*G34+(1-'Import-Export Shares'!G$5)*'Import-Export Shares'!$O$5*G63+(1-'Import-Export Shares'!G$6)*'Import-Export Shares'!$O$6*G92+(1-'Import-Export Shares'!G$7)*'Import-Export Shares'!$O$7*G121+(1-'Import-Export Shares'!G$9)*'Import-Export Shares'!$O$9*G179+(1-'Import-Export Shares'!G$10)*'Import-Export Shares'!$O$10*G208+(1-'Import-Export Shares'!G$11)*'Import-Export Shares'!$O$11*G237</f>
        <v>40.050000000000004</v>
      </c>
      <c r="AR150" s="7">
        <f>(1-'Import-Export Shares'!H$3)*'Import-Export Shares'!$O$3*H5+(1-'Import-Export Shares'!H$4)*'Import-Export Shares'!$O$4*H34+(1-'Import-Export Shares'!H$5)*'Import-Export Shares'!$O$5*H63+(1-'Import-Export Shares'!H$6)*'Import-Export Shares'!$O$6*H92+(1-'Import-Export Shares'!H$7)*'Import-Export Shares'!$O$7*H121+(1-'Import-Export Shares'!H$9)*'Import-Export Shares'!$O$9*H179+(1-'Import-Export Shares'!H$10)*'Import-Export Shares'!$O$10*H208+(1-'Import-Export Shares'!H$11)*'Import-Export Shares'!$O$11*H237</f>
        <v>30.499999999999993</v>
      </c>
      <c r="AS150" s="7">
        <f>(1-'Import-Export Shares'!I$3)*'Import-Export Shares'!$O$3*I5+(1-'Import-Export Shares'!I$4)*'Import-Export Shares'!$O$4*I34+(1-'Import-Export Shares'!I$5)*'Import-Export Shares'!$O$5*I63+(1-'Import-Export Shares'!I$6)*'Import-Export Shares'!$O$6*I92+(1-'Import-Export Shares'!I$7)*'Import-Export Shares'!$O$7*I121+(1-'Import-Export Shares'!I$9)*'Import-Export Shares'!$O$9*I179+(1-'Import-Export Shares'!I$10)*'Import-Export Shares'!$O$10*I208+(1-'Import-Export Shares'!I$11)*'Import-Export Shares'!$O$11*I237</f>
        <v>22.649999999999995</v>
      </c>
    </row>
    <row r="151" spans="1:45" x14ac:dyDescent="0.3">
      <c r="A151" s="54" t="s">
        <v>199</v>
      </c>
      <c r="B151" s="47">
        <v>27</v>
      </c>
      <c r="C151" s="47">
        <v>86</v>
      </c>
      <c r="D151" s="47">
        <v>202</v>
      </c>
      <c r="E151" s="47">
        <v>564</v>
      </c>
      <c r="F151" s="47">
        <v>423</v>
      </c>
      <c r="G151" s="47">
        <v>415</v>
      </c>
      <c r="H151" s="47">
        <v>284</v>
      </c>
      <c r="I151" s="47">
        <v>397</v>
      </c>
      <c r="K151" s="47">
        <v>28</v>
      </c>
      <c r="L151" s="47">
        <v>114</v>
      </c>
      <c r="M151" s="47">
        <v>316</v>
      </c>
      <c r="N151" s="47">
        <v>880</v>
      </c>
      <c r="O151" s="47">
        <v>1304</v>
      </c>
      <c r="P151" s="47">
        <v>1716</v>
      </c>
      <c r="Q151" s="47">
        <v>2000</v>
      </c>
      <c r="R151" s="47">
        <v>2371</v>
      </c>
      <c r="T151" s="47">
        <v>38</v>
      </c>
      <c r="U151" s="47">
        <v>161</v>
      </c>
      <c r="V151" s="47">
        <v>452</v>
      </c>
      <c r="W151" s="47">
        <v>1290</v>
      </c>
      <c r="X151" s="47">
        <v>1912</v>
      </c>
      <c r="Y151" s="47">
        <v>2520</v>
      </c>
      <c r="Z151" s="47">
        <v>2940</v>
      </c>
      <c r="AA151" s="47">
        <v>3486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3</v>
      </c>
      <c r="AI151" s="47">
        <v>0</v>
      </c>
      <c r="AJ151" s="47">
        <v>27</v>
      </c>
      <c r="AL151" s="7">
        <f>(1-'Import-Export Shares'!B$3)*'Import-Export Shares'!$O$3*B6+(1-'Import-Export Shares'!B$4)*'Import-Export Shares'!$O$4*B35+(1-'Import-Export Shares'!B$5)*'Import-Export Shares'!$O$5*B64+(1-'Import-Export Shares'!B$6)*'Import-Export Shares'!$O$6*B93+(1-'Import-Export Shares'!B$7)*'Import-Export Shares'!$O$7*B122+(1-'Import-Export Shares'!B$9)*'Import-Export Shares'!$O$9*B180+(1-'Import-Export Shares'!B$10)*'Import-Export Shares'!$O$10*B209+(1-'Import-Export Shares'!B$11)*'Import-Export Shares'!$O$11*B238</f>
        <v>3.9599999999999991</v>
      </c>
      <c r="AM151" s="7">
        <f>(1-'Import-Export Shares'!C$3)*'Import-Export Shares'!$O$3*C6+(1-'Import-Export Shares'!C$4)*'Import-Export Shares'!$O$4*C35+(1-'Import-Export Shares'!C$5)*'Import-Export Shares'!$O$5*C64+(1-'Import-Export Shares'!C$6)*'Import-Export Shares'!$O$6*C93+(1-'Import-Export Shares'!C$7)*'Import-Export Shares'!$O$7*C122+(1-'Import-Export Shares'!C$9)*'Import-Export Shares'!$O$9*C180+(1-'Import-Export Shares'!C$10)*'Import-Export Shares'!$O$10*C209+(1-'Import-Export Shares'!C$11)*'Import-Export Shares'!$O$11*C238</f>
        <v>13.704999999999997</v>
      </c>
      <c r="AN151" s="7">
        <f>(1-'Import-Export Shares'!D$3)*'Import-Export Shares'!$O$3*D6+(1-'Import-Export Shares'!D$4)*'Import-Export Shares'!$O$4*D35+(1-'Import-Export Shares'!D$5)*'Import-Export Shares'!$O$5*D64+(1-'Import-Export Shares'!D$6)*'Import-Export Shares'!$O$6*D93+(1-'Import-Export Shares'!D$7)*'Import-Export Shares'!$O$7*D122+(1-'Import-Export Shares'!D$9)*'Import-Export Shares'!$O$9*D180+(1-'Import-Export Shares'!D$10)*'Import-Export Shares'!$O$10*D209+(1-'Import-Export Shares'!D$11)*'Import-Export Shares'!$O$11*D238</f>
        <v>48.389999999999993</v>
      </c>
      <c r="AO151" s="7">
        <f>(1-'Import-Export Shares'!E$3)*'Import-Export Shares'!$O$3*E6+(1-'Import-Export Shares'!E$4)*'Import-Export Shares'!$O$4*E35+(1-'Import-Export Shares'!E$5)*'Import-Export Shares'!$O$5*E64+(1-'Import-Export Shares'!E$6)*'Import-Export Shares'!$O$6*E93+(1-'Import-Export Shares'!E$7)*'Import-Export Shares'!$O$7*E122+(1-'Import-Export Shares'!E$9)*'Import-Export Shares'!$O$9*E180+(1-'Import-Export Shares'!E$10)*'Import-Export Shares'!$O$10*E209+(1-'Import-Export Shares'!E$11)*'Import-Export Shares'!$O$11*E238</f>
        <v>61.62</v>
      </c>
      <c r="AP151" s="7">
        <f>(1-'Import-Export Shares'!F$3)*'Import-Export Shares'!$O$3*F6+(1-'Import-Export Shares'!F$4)*'Import-Export Shares'!$O$4*F35+(1-'Import-Export Shares'!F$5)*'Import-Export Shares'!$O$5*F64+(1-'Import-Export Shares'!F$6)*'Import-Export Shares'!$O$6*F93+(1-'Import-Export Shares'!F$7)*'Import-Export Shares'!$O$7*F122+(1-'Import-Export Shares'!F$9)*'Import-Export Shares'!$O$9*F180+(1-'Import-Export Shares'!F$10)*'Import-Export Shares'!$O$10*F209+(1-'Import-Export Shares'!F$11)*'Import-Export Shares'!$O$11*F238</f>
        <v>22.074999999999999</v>
      </c>
      <c r="AQ151" s="7">
        <f>(1-'Import-Export Shares'!G$3)*'Import-Export Shares'!$O$3*G6+(1-'Import-Export Shares'!G$4)*'Import-Export Shares'!$O$4*G35+(1-'Import-Export Shares'!G$5)*'Import-Export Shares'!$O$5*G64+(1-'Import-Export Shares'!G$6)*'Import-Export Shares'!$O$6*G93+(1-'Import-Export Shares'!G$7)*'Import-Export Shares'!$O$7*G122+(1-'Import-Export Shares'!G$9)*'Import-Export Shares'!$O$9*G180+(1-'Import-Export Shares'!G$10)*'Import-Export Shares'!$O$10*G209+(1-'Import-Export Shares'!G$11)*'Import-Export Shares'!$O$11*G238</f>
        <v>25.200000000000003</v>
      </c>
      <c r="AR151" s="7">
        <f>(1-'Import-Export Shares'!H$3)*'Import-Export Shares'!$O$3*H6+(1-'Import-Export Shares'!H$4)*'Import-Export Shares'!$O$4*H35+(1-'Import-Export Shares'!H$5)*'Import-Export Shares'!$O$5*H64+(1-'Import-Export Shares'!H$6)*'Import-Export Shares'!$O$6*H93+(1-'Import-Export Shares'!H$7)*'Import-Export Shares'!$O$7*H122+(1-'Import-Export Shares'!H$9)*'Import-Export Shares'!$O$9*H180+(1-'Import-Export Shares'!H$10)*'Import-Export Shares'!$O$10*H209+(1-'Import-Export Shares'!H$11)*'Import-Export Shares'!$O$11*H238</f>
        <v>20.299999999999997</v>
      </c>
      <c r="AS151" s="7">
        <f>(1-'Import-Export Shares'!I$3)*'Import-Export Shares'!$O$3*I6+(1-'Import-Export Shares'!I$4)*'Import-Export Shares'!$O$4*I35+(1-'Import-Export Shares'!I$5)*'Import-Export Shares'!$O$5*I64+(1-'Import-Export Shares'!I$6)*'Import-Export Shares'!$O$6*I93+(1-'Import-Export Shares'!I$7)*'Import-Export Shares'!$O$7*I122+(1-'Import-Export Shares'!I$9)*'Import-Export Shares'!$O$9*I180+(1-'Import-Export Shares'!I$10)*'Import-Export Shares'!$O$10*I209+(1-'Import-Export Shares'!I$11)*'Import-Export Shares'!$O$11*I238</f>
        <v>10.099999999999998</v>
      </c>
    </row>
    <row r="152" spans="1:45" x14ac:dyDescent="0.3">
      <c r="A152" s="54" t="s">
        <v>6</v>
      </c>
      <c r="B152" s="47">
        <v>3</v>
      </c>
      <c r="C152" s="47">
        <v>0</v>
      </c>
      <c r="D152" s="47">
        <v>19</v>
      </c>
      <c r="E152" s="47">
        <v>5</v>
      </c>
      <c r="F152" s="47">
        <v>3</v>
      </c>
      <c r="G152" s="47">
        <v>2</v>
      </c>
      <c r="H152" s="47">
        <v>1</v>
      </c>
      <c r="I152" s="47">
        <v>2</v>
      </c>
      <c r="K152" s="47">
        <v>8</v>
      </c>
      <c r="L152" s="47">
        <v>9</v>
      </c>
      <c r="M152" s="47">
        <v>28</v>
      </c>
      <c r="N152" s="47">
        <v>33</v>
      </c>
      <c r="O152" s="47">
        <v>34</v>
      </c>
      <c r="P152" s="47">
        <v>32</v>
      </c>
      <c r="Q152" s="47">
        <v>30</v>
      </c>
      <c r="R152" s="47">
        <v>33</v>
      </c>
      <c r="T152" s="47">
        <v>37</v>
      </c>
      <c r="U152" s="47">
        <v>70</v>
      </c>
      <c r="V152" s="47">
        <v>220</v>
      </c>
      <c r="W152" s="47">
        <v>220</v>
      </c>
      <c r="X152" s="47">
        <v>214</v>
      </c>
      <c r="Y152" s="47">
        <v>195</v>
      </c>
      <c r="Z152" s="47">
        <v>173</v>
      </c>
      <c r="AA152" s="47">
        <v>158</v>
      </c>
      <c r="AC152" s="47">
        <v>0</v>
      </c>
      <c r="AD152" s="47">
        <v>0</v>
      </c>
      <c r="AE152" s="47">
        <v>0</v>
      </c>
      <c r="AF152" s="47">
        <v>0</v>
      </c>
      <c r="AG152" s="47">
        <v>1</v>
      </c>
      <c r="AH152" s="47">
        <v>4</v>
      </c>
      <c r="AI152" s="47">
        <v>3</v>
      </c>
      <c r="AJ152" s="47">
        <v>0</v>
      </c>
      <c r="AL152" s="7">
        <f>(1-'Import-Export Shares'!B$3)*'Import-Export Shares'!$O$3*B7+(1-'Import-Export Shares'!B$4)*'Import-Export Shares'!$O$4*B36+(1-'Import-Export Shares'!B$5)*'Import-Export Shares'!$O$5*B65+(1-'Import-Export Shares'!B$6)*'Import-Export Shares'!$O$6*B94+(1-'Import-Export Shares'!B$7)*'Import-Export Shares'!$O$7*B123+(1-'Import-Export Shares'!B$9)*'Import-Export Shares'!$O$9*B181+(1-'Import-Export Shares'!B$10)*'Import-Export Shares'!$O$10*B210+(1-'Import-Export Shares'!B$11)*'Import-Export Shares'!$O$11*B239</f>
        <v>1.4949999999999999</v>
      </c>
      <c r="AM152" s="7">
        <f>(1-'Import-Export Shares'!C$3)*'Import-Export Shares'!$O$3*C7+(1-'Import-Export Shares'!C$4)*'Import-Export Shares'!$O$4*C36+(1-'Import-Export Shares'!C$5)*'Import-Export Shares'!$O$5*C65+(1-'Import-Export Shares'!C$6)*'Import-Export Shares'!$O$6*C94+(1-'Import-Export Shares'!C$7)*'Import-Export Shares'!$O$7*C123+(1-'Import-Export Shares'!C$9)*'Import-Export Shares'!$O$9*C181+(1-'Import-Export Shares'!C$10)*'Import-Export Shares'!$O$10*C210+(1-'Import-Export Shares'!C$11)*'Import-Export Shares'!$O$11*C239</f>
        <v>1.6199999999999999</v>
      </c>
      <c r="AN152" s="7">
        <f>(1-'Import-Export Shares'!D$3)*'Import-Export Shares'!$O$3*D7+(1-'Import-Export Shares'!D$4)*'Import-Export Shares'!$O$4*D36+(1-'Import-Export Shares'!D$5)*'Import-Export Shares'!$O$5*D65+(1-'Import-Export Shares'!D$6)*'Import-Export Shares'!$O$6*D94+(1-'Import-Export Shares'!D$7)*'Import-Export Shares'!$O$7*D123+(1-'Import-Export Shares'!D$9)*'Import-Export Shares'!$O$9*D181+(1-'Import-Export Shares'!D$10)*'Import-Export Shares'!$O$10*D210+(1-'Import-Export Shares'!D$11)*'Import-Export Shares'!$O$11*D239</f>
        <v>3.609999999999999</v>
      </c>
      <c r="AO152" s="7">
        <f>(1-'Import-Export Shares'!E$3)*'Import-Export Shares'!$O$3*E7+(1-'Import-Export Shares'!E$4)*'Import-Export Shares'!$O$4*E36+(1-'Import-Export Shares'!E$5)*'Import-Export Shares'!$O$5*E65+(1-'Import-Export Shares'!E$6)*'Import-Export Shares'!$O$6*E94+(1-'Import-Export Shares'!E$7)*'Import-Export Shares'!$O$7*E123+(1-'Import-Export Shares'!E$9)*'Import-Export Shares'!$O$9*E181+(1-'Import-Export Shares'!E$10)*'Import-Export Shares'!$O$10*E210+(1-'Import-Export Shares'!E$11)*'Import-Export Shares'!$O$11*E239</f>
        <v>1.1199999999999999</v>
      </c>
      <c r="AP152" s="7">
        <f>(1-'Import-Export Shares'!F$3)*'Import-Export Shares'!$O$3*F7+(1-'Import-Export Shares'!F$4)*'Import-Export Shares'!$O$4*F36+(1-'Import-Export Shares'!F$5)*'Import-Export Shares'!$O$5*F65+(1-'Import-Export Shares'!F$6)*'Import-Export Shares'!$O$6*F94+(1-'Import-Export Shares'!F$7)*'Import-Export Shares'!$O$7*F123+(1-'Import-Export Shares'!F$9)*'Import-Export Shares'!$O$9*F181+(1-'Import-Export Shares'!F$10)*'Import-Export Shares'!$O$10*F210+(1-'Import-Export Shares'!F$11)*'Import-Export Shares'!$O$11*F239</f>
        <v>0.3</v>
      </c>
      <c r="AQ152" s="7">
        <f>(1-'Import-Export Shares'!G$3)*'Import-Export Shares'!$O$3*G7+(1-'Import-Export Shares'!G$4)*'Import-Export Shares'!$O$4*G36+(1-'Import-Export Shares'!G$5)*'Import-Export Shares'!$O$5*G65+(1-'Import-Export Shares'!G$6)*'Import-Export Shares'!$O$6*G94+(1-'Import-Export Shares'!G$7)*'Import-Export Shares'!$O$7*G123+(1-'Import-Export Shares'!G$9)*'Import-Export Shares'!$O$9*G181+(1-'Import-Export Shares'!G$10)*'Import-Export Shares'!$O$10*G210+(1-'Import-Export Shares'!G$11)*'Import-Export Shares'!$O$11*G239</f>
        <v>0</v>
      </c>
      <c r="AR152" s="7">
        <f>(1-'Import-Export Shares'!H$3)*'Import-Export Shares'!$O$3*H7+(1-'Import-Export Shares'!H$4)*'Import-Export Shares'!$O$4*H36+(1-'Import-Export Shares'!H$5)*'Import-Export Shares'!$O$5*H65+(1-'Import-Export Shares'!H$6)*'Import-Export Shares'!$O$6*H94+(1-'Import-Export Shares'!H$7)*'Import-Export Shares'!$O$7*H123+(1-'Import-Export Shares'!H$9)*'Import-Export Shares'!$O$9*H181+(1-'Import-Export Shares'!H$10)*'Import-Export Shares'!$O$10*H210+(1-'Import-Export Shares'!H$11)*'Import-Export Shares'!$O$11*H239</f>
        <v>9.9999999999999978E-2</v>
      </c>
      <c r="AS152" s="7">
        <f>(1-'Import-Export Shares'!I$3)*'Import-Export Shares'!$O$3*I7+(1-'Import-Export Shares'!I$4)*'Import-Export Shares'!$O$4*I36+(1-'Import-Export Shares'!I$5)*'Import-Export Shares'!$O$5*I65+(1-'Import-Export Shares'!I$6)*'Import-Export Shares'!$O$6*I94+(1-'Import-Export Shares'!I$7)*'Import-Export Shares'!$O$7*I123+(1-'Import-Export Shares'!I$9)*'Import-Export Shares'!$O$9*I181+(1-'Import-Export Shares'!I$10)*'Import-Export Shares'!$O$10*I210+(1-'Import-Export Shares'!I$11)*'Import-Export Shares'!$O$11*I239</f>
        <v>0.24999999999999994</v>
      </c>
    </row>
    <row r="153" spans="1:45" x14ac:dyDescent="0.3">
      <c r="A153" s="54" t="s">
        <v>7</v>
      </c>
      <c r="B153" s="47">
        <v>51</v>
      </c>
      <c r="C153" s="47">
        <v>64</v>
      </c>
      <c r="D153" s="47">
        <v>39</v>
      </c>
      <c r="E153" s="47">
        <v>7</v>
      </c>
      <c r="F153" s="47">
        <v>7</v>
      </c>
      <c r="G153" s="47">
        <v>23</v>
      </c>
      <c r="H153" s="47">
        <v>35</v>
      </c>
      <c r="I153" s="47">
        <v>79</v>
      </c>
      <c r="K153" s="47">
        <v>205</v>
      </c>
      <c r="L153" s="47">
        <v>267</v>
      </c>
      <c r="M153" s="47">
        <v>302</v>
      </c>
      <c r="N153" s="47">
        <v>302</v>
      </c>
      <c r="O153" s="47">
        <v>302</v>
      </c>
      <c r="P153" s="47">
        <v>302</v>
      </c>
      <c r="Q153" s="47">
        <v>302</v>
      </c>
      <c r="R153" s="47">
        <v>305</v>
      </c>
      <c r="T153" s="47">
        <v>724</v>
      </c>
      <c r="U153" s="47">
        <v>970</v>
      </c>
      <c r="V153" s="47">
        <v>1073</v>
      </c>
      <c r="W153" s="47">
        <v>1075</v>
      </c>
      <c r="X153" s="47">
        <v>1075</v>
      </c>
      <c r="Y153" s="47">
        <v>1075</v>
      </c>
      <c r="Z153" s="47">
        <v>1075</v>
      </c>
      <c r="AA153" s="47">
        <v>1081</v>
      </c>
      <c r="AC153" s="47">
        <v>3</v>
      </c>
      <c r="AD153" s="47">
        <v>2</v>
      </c>
      <c r="AE153" s="47">
        <v>5</v>
      </c>
      <c r="AF153" s="47">
        <v>6</v>
      </c>
      <c r="AG153" s="47">
        <v>7</v>
      </c>
      <c r="AH153" s="47">
        <v>23</v>
      </c>
      <c r="AI153" s="47">
        <v>35</v>
      </c>
      <c r="AJ153" s="47">
        <v>77</v>
      </c>
      <c r="AL153" s="7">
        <f>(1-'Import-Export Shares'!B$3)*'Import-Export Shares'!$O$3*B8+(1-'Import-Export Shares'!B$4)*'Import-Export Shares'!$O$4*B37+(1-'Import-Export Shares'!B$5)*'Import-Export Shares'!$O$5*B66+(1-'Import-Export Shares'!B$6)*'Import-Export Shares'!$O$6*B95+(1-'Import-Export Shares'!B$7)*'Import-Export Shares'!$O$7*B124+(1-'Import-Export Shares'!B$9)*'Import-Export Shares'!$O$9*B182+(1-'Import-Export Shares'!B$10)*'Import-Export Shares'!$O$10*B211+(1-'Import-Export Shares'!B$11)*'Import-Export Shares'!$O$11*B240</f>
        <v>12.414999999999999</v>
      </c>
      <c r="AM153" s="7">
        <f>(1-'Import-Export Shares'!C$3)*'Import-Export Shares'!$O$3*C8+(1-'Import-Export Shares'!C$4)*'Import-Export Shares'!$O$4*C37+(1-'Import-Export Shares'!C$5)*'Import-Export Shares'!$O$5*C66+(1-'Import-Export Shares'!C$6)*'Import-Export Shares'!$O$6*C95+(1-'Import-Export Shares'!C$7)*'Import-Export Shares'!$O$7*C124+(1-'Import-Export Shares'!C$9)*'Import-Export Shares'!$O$9*C182+(1-'Import-Export Shares'!C$10)*'Import-Export Shares'!$O$10*C211+(1-'Import-Export Shares'!C$11)*'Import-Export Shares'!$O$11*C240</f>
        <v>13.514999999999999</v>
      </c>
      <c r="AN153" s="7">
        <f>(1-'Import-Export Shares'!D$3)*'Import-Export Shares'!$O$3*D8+(1-'Import-Export Shares'!D$4)*'Import-Export Shares'!$O$4*D37+(1-'Import-Export Shares'!D$5)*'Import-Export Shares'!$O$5*D66+(1-'Import-Export Shares'!D$6)*'Import-Export Shares'!$O$6*D95+(1-'Import-Export Shares'!D$7)*'Import-Export Shares'!$O$7*D124+(1-'Import-Export Shares'!D$9)*'Import-Export Shares'!$O$9*D182+(1-'Import-Export Shares'!D$10)*'Import-Export Shares'!$O$10*D211+(1-'Import-Export Shares'!D$11)*'Import-Export Shares'!$O$11*D240</f>
        <v>9.0249999999999986</v>
      </c>
      <c r="AO153" s="7">
        <f>(1-'Import-Export Shares'!E$3)*'Import-Export Shares'!$O$3*E8+(1-'Import-Export Shares'!E$4)*'Import-Export Shares'!$O$4*E37+(1-'Import-Export Shares'!E$5)*'Import-Export Shares'!$O$5*E66+(1-'Import-Export Shares'!E$6)*'Import-Export Shares'!$O$6*E95+(1-'Import-Export Shares'!E$7)*'Import-Export Shares'!$O$7*E124+(1-'Import-Export Shares'!E$9)*'Import-Export Shares'!$O$9*E182+(1-'Import-Export Shares'!E$10)*'Import-Export Shares'!$O$10*E211+(1-'Import-Export Shares'!E$11)*'Import-Export Shares'!$O$11*E240</f>
        <v>4.1349999999999998</v>
      </c>
      <c r="AP153" s="7">
        <f>(1-'Import-Export Shares'!F$3)*'Import-Export Shares'!$O$3*F8+(1-'Import-Export Shares'!F$4)*'Import-Export Shares'!$O$4*F37+(1-'Import-Export Shares'!F$5)*'Import-Export Shares'!$O$5*F66+(1-'Import-Export Shares'!F$6)*'Import-Export Shares'!$O$6*F95+(1-'Import-Export Shares'!F$7)*'Import-Export Shares'!$O$7*F124+(1-'Import-Export Shares'!F$9)*'Import-Export Shares'!$O$9*F182+(1-'Import-Export Shares'!F$10)*'Import-Export Shares'!$O$10*F211+(1-'Import-Export Shares'!F$11)*'Import-Export Shares'!$O$11*F240</f>
        <v>0.99999999999999989</v>
      </c>
      <c r="AQ153" s="7">
        <f>(1-'Import-Export Shares'!G$3)*'Import-Export Shares'!$O$3*G8+(1-'Import-Export Shares'!G$4)*'Import-Export Shares'!$O$4*G37+(1-'Import-Export Shares'!G$5)*'Import-Export Shares'!$O$5*G66+(1-'Import-Export Shares'!G$6)*'Import-Export Shares'!$O$6*G95+(1-'Import-Export Shares'!G$7)*'Import-Export Shares'!$O$7*G124+(1-'Import-Export Shares'!G$9)*'Import-Export Shares'!$O$9*G182+(1-'Import-Export Shares'!G$10)*'Import-Export Shares'!$O$10*G211+(1-'Import-Export Shares'!G$11)*'Import-Export Shares'!$O$11*G240</f>
        <v>1.2</v>
      </c>
      <c r="AR153" s="7">
        <f>(1-'Import-Export Shares'!H$3)*'Import-Export Shares'!$O$3*H8+(1-'Import-Export Shares'!H$4)*'Import-Export Shares'!$O$4*H37+(1-'Import-Export Shares'!H$5)*'Import-Export Shares'!$O$5*H66+(1-'Import-Export Shares'!H$6)*'Import-Export Shares'!$O$6*H95+(1-'Import-Export Shares'!H$7)*'Import-Export Shares'!$O$7*H124+(1-'Import-Export Shares'!H$9)*'Import-Export Shares'!$O$9*H182+(1-'Import-Export Shares'!H$10)*'Import-Export Shares'!$O$10*H211+(1-'Import-Export Shares'!H$11)*'Import-Export Shares'!$O$11*H240</f>
        <v>0.59999999999999987</v>
      </c>
      <c r="AS153" s="7">
        <f>(1-'Import-Export Shares'!I$3)*'Import-Export Shares'!$O$3*I8+(1-'Import-Export Shares'!I$4)*'Import-Export Shares'!$O$4*I37+(1-'Import-Export Shares'!I$5)*'Import-Export Shares'!$O$5*I66+(1-'Import-Export Shares'!I$6)*'Import-Export Shares'!$O$6*I95+(1-'Import-Export Shares'!I$7)*'Import-Export Shares'!$O$7*I124+(1-'Import-Export Shares'!I$9)*'Import-Export Shares'!$O$9*I182+(1-'Import-Export Shares'!I$10)*'Import-Export Shares'!$O$10*I211+(1-'Import-Export Shares'!I$11)*'Import-Export Shares'!$O$11*I240</f>
        <v>0.34999999999999992</v>
      </c>
    </row>
    <row r="154" spans="1:45" x14ac:dyDescent="0.3">
      <c r="A154" s="54" t="s">
        <v>8</v>
      </c>
      <c r="B154" s="47">
        <v>24</v>
      </c>
      <c r="C154" s="47">
        <v>1</v>
      </c>
      <c r="D154" s="47">
        <v>2</v>
      </c>
      <c r="E154" s="47">
        <v>3</v>
      </c>
      <c r="F154" s="47">
        <v>4</v>
      </c>
      <c r="G154" s="47">
        <v>10</v>
      </c>
      <c r="H154" s="47">
        <v>7</v>
      </c>
      <c r="I154" s="47">
        <v>38</v>
      </c>
      <c r="K154" s="47">
        <v>88</v>
      </c>
      <c r="L154" s="47">
        <v>88</v>
      </c>
      <c r="M154" s="47">
        <v>88</v>
      </c>
      <c r="N154" s="47">
        <v>89</v>
      </c>
      <c r="O154" s="47">
        <v>89</v>
      </c>
      <c r="P154" s="47">
        <v>89</v>
      </c>
      <c r="Q154" s="47">
        <v>89</v>
      </c>
      <c r="R154" s="47">
        <v>89</v>
      </c>
      <c r="T154" s="47">
        <v>309</v>
      </c>
      <c r="U154" s="47">
        <v>309</v>
      </c>
      <c r="V154" s="47">
        <v>309</v>
      </c>
      <c r="W154" s="47">
        <v>310</v>
      </c>
      <c r="X154" s="47">
        <v>310</v>
      </c>
      <c r="Y154" s="47">
        <v>310</v>
      </c>
      <c r="Z154" s="47">
        <v>310</v>
      </c>
      <c r="AA154" s="47">
        <v>310</v>
      </c>
      <c r="AC154" s="47">
        <v>1</v>
      </c>
      <c r="AD154" s="47">
        <v>1</v>
      </c>
      <c r="AE154" s="47">
        <v>2</v>
      </c>
      <c r="AF154" s="47">
        <v>3</v>
      </c>
      <c r="AG154" s="47">
        <v>4</v>
      </c>
      <c r="AH154" s="47">
        <v>10</v>
      </c>
      <c r="AI154" s="47">
        <v>7</v>
      </c>
      <c r="AJ154" s="47">
        <v>38</v>
      </c>
      <c r="AL154" s="7">
        <f>(1-'Import-Export Shares'!B$3)*'Import-Export Shares'!$O$3*B9+(1-'Import-Export Shares'!B$4)*'Import-Export Shares'!$O$4*B38+(1-'Import-Export Shares'!B$5)*'Import-Export Shares'!$O$5*B67+(1-'Import-Export Shares'!B$6)*'Import-Export Shares'!$O$6*B96+(1-'Import-Export Shares'!B$7)*'Import-Export Shares'!$O$7*B125+(1-'Import-Export Shares'!B$9)*'Import-Export Shares'!$O$9*B183+(1-'Import-Export Shares'!B$10)*'Import-Export Shares'!$O$10*B212+(1-'Import-Export Shares'!B$11)*'Import-Export Shares'!$O$11*B241</f>
        <v>4.7899999999999991</v>
      </c>
      <c r="AM154" s="7">
        <f>(1-'Import-Export Shares'!C$3)*'Import-Export Shares'!$O$3*C9+(1-'Import-Export Shares'!C$4)*'Import-Export Shares'!$O$4*C38+(1-'Import-Export Shares'!C$5)*'Import-Export Shares'!$O$5*C67+(1-'Import-Export Shares'!C$6)*'Import-Export Shares'!$O$6*C96+(1-'Import-Export Shares'!C$7)*'Import-Export Shares'!$O$7*C125+(1-'Import-Export Shares'!C$9)*'Import-Export Shares'!$O$9*C183+(1-'Import-Export Shares'!C$10)*'Import-Export Shares'!$O$10*C212+(1-'Import-Export Shares'!C$11)*'Import-Export Shares'!$O$11*C241</f>
        <v>2.78</v>
      </c>
      <c r="AN154" s="7">
        <f>(1-'Import-Export Shares'!D$3)*'Import-Export Shares'!$O$3*D9+(1-'Import-Export Shares'!D$4)*'Import-Export Shares'!$O$4*D38+(1-'Import-Export Shares'!D$5)*'Import-Export Shares'!$O$5*D67+(1-'Import-Export Shares'!D$6)*'Import-Export Shares'!$O$6*D96+(1-'Import-Export Shares'!D$7)*'Import-Export Shares'!$O$7*D125+(1-'Import-Export Shares'!D$9)*'Import-Export Shares'!$O$9*D183+(1-'Import-Export Shares'!D$10)*'Import-Export Shares'!$O$10*D212+(1-'Import-Export Shares'!D$11)*'Import-Export Shares'!$O$11*D241</f>
        <v>1.82</v>
      </c>
      <c r="AO154" s="7">
        <f>(1-'Import-Export Shares'!E$3)*'Import-Export Shares'!$O$3*E9+(1-'Import-Export Shares'!E$4)*'Import-Export Shares'!$O$4*E38+(1-'Import-Export Shares'!E$5)*'Import-Export Shares'!$O$5*E67+(1-'Import-Export Shares'!E$6)*'Import-Export Shares'!$O$6*E96+(1-'Import-Export Shares'!E$7)*'Import-Export Shares'!$O$7*E125+(1-'Import-Export Shares'!E$9)*'Import-Export Shares'!$O$9*E183+(1-'Import-Export Shares'!E$10)*'Import-Export Shares'!$O$10*E212+(1-'Import-Export Shares'!E$11)*'Import-Export Shares'!$O$11*E241</f>
        <v>0.97999999999999987</v>
      </c>
      <c r="AP154" s="7">
        <f>(1-'Import-Export Shares'!F$3)*'Import-Export Shares'!$O$3*F9+(1-'Import-Export Shares'!F$4)*'Import-Export Shares'!$O$4*F38+(1-'Import-Export Shares'!F$5)*'Import-Export Shares'!$O$5*F67+(1-'Import-Export Shares'!F$6)*'Import-Export Shares'!$O$6*F96+(1-'Import-Export Shares'!F$7)*'Import-Export Shares'!$O$7*F125+(1-'Import-Export Shares'!F$9)*'Import-Export Shares'!$O$9*F183+(1-'Import-Export Shares'!F$10)*'Import-Export Shares'!$O$10*F212+(1-'Import-Export Shares'!F$11)*'Import-Export Shares'!$O$11*F241</f>
        <v>2.4999999999999994E-2</v>
      </c>
      <c r="AQ154" s="7">
        <f>(1-'Import-Export Shares'!G$3)*'Import-Export Shares'!$O$3*G9+(1-'Import-Export Shares'!G$4)*'Import-Export Shares'!$O$4*G38+(1-'Import-Export Shares'!G$5)*'Import-Export Shares'!$O$5*G67+(1-'Import-Export Shares'!G$6)*'Import-Export Shares'!$O$6*G96+(1-'Import-Export Shares'!G$7)*'Import-Export Shares'!$O$7*G125+(1-'Import-Export Shares'!G$9)*'Import-Export Shares'!$O$9*G183+(1-'Import-Export Shares'!G$10)*'Import-Export Shares'!$O$10*G212+(1-'Import-Export Shares'!G$11)*'Import-Export Shares'!$O$11*G241</f>
        <v>0.35</v>
      </c>
      <c r="AR154" s="7">
        <f>(1-'Import-Export Shares'!H$3)*'Import-Export Shares'!$O$3*H9+(1-'Import-Export Shares'!H$4)*'Import-Export Shares'!$O$4*H38+(1-'Import-Export Shares'!H$5)*'Import-Export Shares'!$O$5*H67+(1-'Import-Export Shares'!H$6)*'Import-Export Shares'!$O$6*H96+(1-'Import-Export Shares'!H$7)*'Import-Export Shares'!$O$7*H125+(1-'Import-Export Shares'!H$9)*'Import-Export Shares'!$O$9*H183+(1-'Import-Export Shares'!H$10)*'Import-Export Shares'!$O$10*H212+(1-'Import-Export Shares'!H$11)*'Import-Export Shares'!$O$11*H241</f>
        <v>0.19999999999999996</v>
      </c>
      <c r="AS154" s="7">
        <f>(1-'Import-Export Shares'!I$3)*'Import-Export Shares'!$O$3*I9+(1-'Import-Export Shares'!I$4)*'Import-Export Shares'!$O$4*I38+(1-'Import-Export Shares'!I$5)*'Import-Export Shares'!$O$5*I67+(1-'Import-Export Shares'!I$6)*'Import-Export Shares'!$O$6*I96+(1-'Import-Export Shares'!I$7)*'Import-Export Shares'!$O$7*I125+(1-'Import-Export Shares'!I$9)*'Import-Export Shares'!$O$9*I183+(1-'Import-Export Shares'!I$10)*'Import-Export Shares'!$O$10*I212+(1-'Import-Export Shares'!I$11)*'Import-Export Shares'!$O$11*I241</f>
        <v>0.14999999999999997</v>
      </c>
    </row>
    <row r="155" spans="1:45" x14ac:dyDescent="0.3">
      <c r="A155" s="54" t="s">
        <v>9</v>
      </c>
      <c r="B155" s="47">
        <v>0</v>
      </c>
      <c r="C155" s="47">
        <v>1</v>
      </c>
      <c r="D155" s="47">
        <v>2</v>
      </c>
      <c r="E155" s="47">
        <v>1</v>
      </c>
      <c r="F155" s="47">
        <v>0</v>
      </c>
      <c r="G155" s="47">
        <v>0</v>
      </c>
      <c r="H155" s="47">
        <v>0</v>
      </c>
      <c r="I155" s="47">
        <v>0</v>
      </c>
      <c r="K155" s="47">
        <v>1</v>
      </c>
      <c r="L155" s="47">
        <v>1</v>
      </c>
      <c r="M155" s="47">
        <v>3</v>
      </c>
      <c r="N155" s="47">
        <v>4</v>
      </c>
      <c r="O155" s="47">
        <v>4</v>
      </c>
      <c r="P155" s="47">
        <v>4</v>
      </c>
      <c r="Q155" s="47">
        <v>4</v>
      </c>
      <c r="R155" s="47">
        <v>5</v>
      </c>
      <c r="T155" s="47">
        <v>4</v>
      </c>
      <c r="U155" s="47">
        <v>8</v>
      </c>
      <c r="V155" s="47">
        <v>22</v>
      </c>
      <c r="W155" s="47">
        <v>29</v>
      </c>
      <c r="X155" s="47">
        <v>28</v>
      </c>
      <c r="Y155" s="47">
        <v>28</v>
      </c>
      <c r="Z155" s="47">
        <v>29</v>
      </c>
      <c r="AA155" s="47">
        <v>29</v>
      </c>
      <c r="AC155" s="47">
        <v>0</v>
      </c>
      <c r="AD155" s="47">
        <v>0</v>
      </c>
      <c r="AE155" s="47">
        <v>0</v>
      </c>
      <c r="AF155" s="47">
        <v>0</v>
      </c>
      <c r="AG155" s="47">
        <v>0</v>
      </c>
      <c r="AH155" s="47">
        <v>0</v>
      </c>
      <c r="AI155" s="47">
        <v>0</v>
      </c>
      <c r="AJ155" s="47">
        <v>0</v>
      </c>
      <c r="AL155" s="7">
        <f>(1-'Import-Export Shares'!B$3)*'Import-Export Shares'!$O$3*B10+(1-'Import-Export Shares'!B$4)*'Import-Export Shares'!$O$4*B39+(1-'Import-Export Shares'!B$5)*'Import-Export Shares'!$O$5*B68+(1-'Import-Export Shares'!B$6)*'Import-Export Shares'!$O$6*B97+(1-'Import-Export Shares'!B$7)*'Import-Export Shares'!$O$7*B126+(1-'Import-Export Shares'!B$9)*'Import-Export Shares'!$O$9*B184+(1-'Import-Export Shares'!B$10)*'Import-Export Shares'!$O$10*B213+(1-'Import-Export Shares'!B$11)*'Import-Export Shares'!$O$11*B242</f>
        <v>0.11499999999999998</v>
      </c>
      <c r="AM155" s="7">
        <f>(1-'Import-Export Shares'!C$3)*'Import-Export Shares'!$O$3*C10+(1-'Import-Export Shares'!C$4)*'Import-Export Shares'!$O$4*C39+(1-'Import-Export Shares'!C$5)*'Import-Export Shares'!$O$5*C68+(1-'Import-Export Shares'!C$6)*'Import-Export Shares'!$O$6*C97+(1-'Import-Export Shares'!C$7)*'Import-Export Shares'!$O$7*C126+(1-'Import-Export Shares'!C$9)*'Import-Export Shares'!$O$9*C184+(1-'Import-Export Shares'!C$10)*'Import-Export Shares'!$O$10*C213+(1-'Import-Export Shares'!C$11)*'Import-Export Shares'!$O$11*C242</f>
        <v>2.6599999999999997</v>
      </c>
      <c r="AN155" s="7">
        <f>(1-'Import-Export Shares'!D$3)*'Import-Export Shares'!$O$3*D10+(1-'Import-Export Shares'!D$4)*'Import-Export Shares'!$O$4*D39+(1-'Import-Export Shares'!D$5)*'Import-Export Shares'!$O$5*D68+(1-'Import-Export Shares'!D$6)*'Import-Export Shares'!$O$6*D97+(1-'Import-Export Shares'!D$7)*'Import-Export Shares'!$O$7*D126+(1-'Import-Export Shares'!D$9)*'Import-Export Shares'!$O$9*D184+(1-'Import-Export Shares'!D$10)*'Import-Export Shares'!$O$10*D213+(1-'Import-Export Shares'!D$11)*'Import-Export Shares'!$O$11*D242</f>
        <v>3.2899999999999996</v>
      </c>
      <c r="AO155" s="7">
        <f>(1-'Import-Export Shares'!E$3)*'Import-Export Shares'!$O$3*E10+(1-'Import-Export Shares'!E$4)*'Import-Export Shares'!$O$4*E39+(1-'Import-Export Shares'!E$5)*'Import-Export Shares'!$O$5*E68+(1-'Import-Export Shares'!E$6)*'Import-Export Shares'!$O$6*E97+(1-'Import-Export Shares'!E$7)*'Import-Export Shares'!$O$7*E126+(1-'Import-Export Shares'!E$9)*'Import-Export Shares'!$O$9*E184+(1-'Import-Export Shares'!E$10)*'Import-Export Shares'!$O$10*E213+(1-'Import-Export Shares'!E$11)*'Import-Export Shares'!$O$11*E242</f>
        <v>0.51500000000000001</v>
      </c>
      <c r="AP155" s="7">
        <f>(1-'Import-Export Shares'!F$3)*'Import-Export Shares'!$O$3*F10+(1-'Import-Export Shares'!F$4)*'Import-Export Shares'!$O$4*F39+(1-'Import-Export Shares'!F$5)*'Import-Export Shares'!$O$5*F68+(1-'Import-Export Shares'!F$6)*'Import-Export Shares'!$O$6*F97+(1-'Import-Export Shares'!F$7)*'Import-Export Shares'!$O$7*F126+(1-'Import-Export Shares'!F$9)*'Import-Export Shares'!$O$9*F184+(1-'Import-Export Shares'!F$10)*'Import-Export Shares'!$O$10*F213+(1-'Import-Export Shares'!F$11)*'Import-Export Shares'!$O$11*F242</f>
        <v>0.19999999999999996</v>
      </c>
      <c r="AQ155" s="7">
        <f>(1-'Import-Export Shares'!G$3)*'Import-Export Shares'!$O$3*G10+(1-'Import-Export Shares'!G$4)*'Import-Export Shares'!$O$4*G39+(1-'Import-Export Shares'!G$5)*'Import-Export Shares'!$O$5*G68+(1-'Import-Export Shares'!G$6)*'Import-Export Shares'!$O$6*G97+(1-'Import-Export Shares'!G$7)*'Import-Export Shares'!$O$7*G126+(1-'Import-Export Shares'!G$9)*'Import-Export Shares'!$O$9*G184+(1-'Import-Export Shares'!G$10)*'Import-Export Shares'!$O$10*G213+(1-'Import-Export Shares'!G$11)*'Import-Export Shares'!$O$11*G242</f>
        <v>0</v>
      </c>
      <c r="AR155" s="7">
        <f>(1-'Import-Export Shares'!H$3)*'Import-Export Shares'!$O$3*H10+(1-'Import-Export Shares'!H$4)*'Import-Export Shares'!$O$4*H39+(1-'Import-Export Shares'!H$5)*'Import-Export Shares'!$O$5*H68+(1-'Import-Export Shares'!H$6)*'Import-Export Shares'!$O$6*H97+(1-'Import-Export Shares'!H$7)*'Import-Export Shares'!$O$7*H126+(1-'Import-Export Shares'!H$9)*'Import-Export Shares'!$O$9*H184+(1-'Import-Export Shares'!H$10)*'Import-Export Shares'!$O$10*H213+(1-'Import-Export Shares'!H$11)*'Import-Export Shares'!$O$11*H242</f>
        <v>0</v>
      </c>
      <c r="AS155" s="7">
        <f>(1-'Import-Export Shares'!I$3)*'Import-Export Shares'!$O$3*I10+(1-'Import-Export Shares'!I$4)*'Import-Export Shares'!$O$4*I39+(1-'Import-Export Shares'!I$5)*'Import-Export Shares'!$O$5*I68+(1-'Import-Export Shares'!I$6)*'Import-Export Shares'!$O$6*I97+(1-'Import-Export Shares'!I$7)*'Import-Export Shares'!$O$7*I126+(1-'Import-Export Shares'!I$9)*'Import-Export Shares'!$O$9*I184+(1-'Import-Export Shares'!I$10)*'Import-Export Shares'!$O$10*I213+(1-'Import-Export Shares'!I$11)*'Import-Export Shares'!$O$11*I242</f>
        <v>0</v>
      </c>
    </row>
    <row r="156" spans="1:45" x14ac:dyDescent="0.3">
      <c r="A156" s="54" t="s">
        <v>10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2</v>
      </c>
      <c r="K156" s="47">
        <v>0</v>
      </c>
      <c r="L156" s="47">
        <v>0</v>
      </c>
      <c r="M156" s="47">
        <v>0</v>
      </c>
      <c r="N156" s="47">
        <v>0</v>
      </c>
      <c r="O156" s="47">
        <v>0</v>
      </c>
      <c r="P156" s="47">
        <v>0</v>
      </c>
      <c r="Q156" s="47">
        <v>0</v>
      </c>
      <c r="R156" s="47">
        <v>2</v>
      </c>
      <c r="T156" s="47">
        <v>0</v>
      </c>
      <c r="U156" s="47">
        <v>0</v>
      </c>
      <c r="V156" s="47">
        <v>59</v>
      </c>
      <c r="W156" s="47">
        <v>103</v>
      </c>
      <c r="X156" s="47">
        <v>139</v>
      </c>
      <c r="Y156" s="47">
        <v>141</v>
      </c>
      <c r="Z156" s="47">
        <v>28</v>
      </c>
      <c r="AA156" s="47">
        <v>20</v>
      </c>
      <c r="AC156" s="47">
        <v>0</v>
      </c>
      <c r="AD156" s="47">
        <v>0</v>
      </c>
      <c r="AE156" s="47">
        <v>0</v>
      </c>
      <c r="AF156" s="47">
        <v>0</v>
      </c>
      <c r="AG156" s="47">
        <v>0</v>
      </c>
      <c r="AH156" s="47">
        <v>0</v>
      </c>
      <c r="AI156" s="47">
        <v>0</v>
      </c>
      <c r="AJ156" s="47">
        <v>0</v>
      </c>
      <c r="AL156" s="7">
        <f>(1-'Import-Export Shares'!B$3)*'Import-Export Shares'!$O$3*B11+(1-'Import-Export Shares'!B$4)*'Import-Export Shares'!$O$4*B40+(1-'Import-Export Shares'!B$5)*'Import-Export Shares'!$O$5*B69+(1-'Import-Export Shares'!B$6)*'Import-Export Shares'!$O$6*B98+(1-'Import-Export Shares'!B$7)*'Import-Export Shares'!$O$7*B127+(1-'Import-Export Shares'!B$9)*'Import-Export Shares'!$O$9*B185+(1-'Import-Export Shares'!B$10)*'Import-Export Shares'!$O$10*B214+(1-'Import-Export Shares'!B$11)*'Import-Export Shares'!$O$11*B243</f>
        <v>0.24999999999999994</v>
      </c>
      <c r="AM156" s="7">
        <f>(1-'Import-Export Shares'!C$3)*'Import-Export Shares'!$O$3*C11+(1-'Import-Export Shares'!C$4)*'Import-Export Shares'!$O$4*C40+(1-'Import-Export Shares'!C$5)*'Import-Export Shares'!$O$5*C69+(1-'Import-Export Shares'!C$6)*'Import-Export Shares'!$O$6*C98+(1-'Import-Export Shares'!C$7)*'Import-Export Shares'!$O$7*C127+(1-'Import-Export Shares'!C$9)*'Import-Export Shares'!$O$9*C185+(1-'Import-Export Shares'!C$10)*'Import-Export Shares'!$O$10*C214+(1-'Import-Export Shares'!C$11)*'Import-Export Shares'!$O$11*C243</f>
        <v>4.9999999999999989E-2</v>
      </c>
      <c r="AN156" s="7">
        <f>(1-'Import-Export Shares'!D$3)*'Import-Export Shares'!$O$3*D11+(1-'Import-Export Shares'!D$4)*'Import-Export Shares'!$O$4*D40+(1-'Import-Export Shares'!D$5)*'Import-Export Shares'!$O$5*D69+(1-'Import-Export Shares'!D$6)*'Import-Export Shares'!$O$6*D98+(1-'Import-Export Shares'!D$7)*'Import-Export Shares'!$O$7*D127+(1-'Import-Export Shares'!D$9)*'Import-Export Shares'!$O$9*D185+(1-'Import-Export Shares'!D$10)*'Import-Export Shares'!$O$10*D214+(1-'Import-Export Shares'!D$11)*'Import-Export Shares'!$O$11*D243</f>
        <v>0.3</v>
      </c>
      <c r="AO156" s="7">
        <f>(1-'Import-Export Shares'!E$3)*'Import-Export Shares'!$O$3*E11+(1-'Import-Export Shares'!E$4)*'Import-Export Shares'!$O$4*E40+(1-'Import-Export Shares'!E$5)*'Import-Export Shares'!$O$5*E69+(1-'Import-Export Shares'!E$6)*'Import-Export Shares'!$O$6*E98+(1-'Import-Export Shares'!E$7)*'Import-Export Shares'!$O$7*E127+(1-'Import-Export Shares'!E$9)*'Import-Export Shares'!$O$9*E185+(1-'Import-Export Shares'!E$10)*'Import-Export Shares'!$O$10*E214+(1-'Import-Export Shares'!E$11)*'Import-Export Shares'!$O$11*E243</f>
        <v>0</v>
      </c>
      <c r="AP156" s="7">
        <f>(1-'Import-Export Shares'!F$3)*'Import-Export Shares'!$O$3*F11+(1-'Import-Export Shares'!F$4)*'Import-Export Shares'!$O$4*F40+(1-'Import-Export Shares'!F$5)*'Import-Export Shares'!$O$5*F69+(1-'Import-Export Shares'!F$6)*'Import-Export Shares'!$O$6*F98+(1-'Import-Export Shares'!F$7)*'Import-Export Shares'!$O$7*F127+(1-'Import-Export Shares'!F$9)*'Import-Export Shares'!$O$9*F185+(1-'Import-Export Shares'!F$10)*'Import-Export Shares'!$O$10*F214+(1-'Import-Export Shares'!F$11)*'Import-Export Shares'!$O$11*F243</f>
        <v>0</v>
      </c>
      <c r="AQ156" s="7">
        <f>(1-'Import-Export Shares'!G$3)*'Import-Export Shares'!$O$3*G11+(1-'Import-Export Shares'!G$4)*'Import-Export Shares'!$O$4*G40+(1-'Import-Export Shares'!G$5)*'Import-Export Shares'!$O$5*G69+(1-'Import-Export Shares'!G$6)*'Import-Export Shares'!$O$6*G98+(1-'Import-Export Shares'!G$7)*'Import-Export Shares'!$O$7*G127+(1-'Import-Export Shares'!G$9)*'Import-Export Shares'!$O$9*G185+(1-'Import-Export Shares'!G$10)*'Import-Export Shares'!$O$10*G214+(1-'Import-Export Shares'!G$11)*'Import-Export Shares'!$O$11*G243</f>
        <v>0</v>
      </c>
      <c r="AR156" s="7">
        <f>(1-'Import-Export Shares'!H$3)*'Import-Export Shares'!$O$3*H11+(1-'Import-Export Shares'!H$4)*'Import-Export Shares'!$O$4*H40+(1-'Import-Export Shares'!H$5)*'Import-Export Shares'!$O$5*H69+(1-'Import-Export Shares'!H$6)*'Import-Export Shares'!$O$6*H98+(1-'Import-Export Shares'!H$7)*'Import-Export Shares'!$O$7*H127+(1-'Import-Export Shares'!H$9)*'Import-Export Shares'!$O$9*H185+(1-'Import-Export Shares'!H$10)*'Import-Export Shares'!$O$10*H214+(1-'Import-Export Shares'!H$11)*'Import-Export Shares'!$O$11*H243</f>
        <v>0.59999999999999987</v>
      </c>
      <c r="AS156" s="7">
        <f>(1-'Import-Export Shares'!I$3)*'Import-Export Shares'!$O$3*I11+(1-'Import-Export Shares'!I$4)*'Import-Export Shares'!$O$4*I40+(1-'Import-Export Shares'!I$5)*'Import-Export Shares'!$O$5*I69+(1-'Import-Export Shares'!I$6)*'Import-Export Shares'!$O$6*I98+(1-'Import-Export Shares'!I$7)*'Import-Export Shares'!$O$7*I127+(1-'Import-Export Shares'!I$9)*'Import-Export Shares'!$O$9*I185+(1-'Import-Export Shares'!I$10)*'Import-Export Shares'!$O$10*I214+(1-'Import-Export Shares'!I$11)*'Import-Export Shares'!$O$11*I243</f>
        <v>1.6999999999999997</v>
      </c>
    </row>
    <row r="157" spans="1:45" x14ac:dyDescent="0.3">
      <c r="A157" s="54" t="s">
        <v>40</v>
      </c>
      <c r="B157" s="47">
        <v>1</v>
      </c>
      <c r="C157" s="47">
        <v>34</v>
      </c>
      <c r="D157" s="47">
        <v>1</v>
      </c>
      <c r="E157" s="47">
        <v>3</v>
      </c>
      <c r="F157" s="47">
        <v>0</v>
      </c>
      <c r="G157" s="47">
        <v>1</v>
      </c>
      <c r="H157" s="47">
        <v>32</v>
      </c>
      <c r="I157" s="47">
        <v>8</v>
      </c>
      <c r="K157" s="47">
        <v>2</v>
      </c>
      <c r="L157" s="47">
        <v>35</v>
      </c>
      <c r="M157" s="47">
        <v>37</v>
      </c>
      <c r="N157" s="47">
        <v>39</v>
      </c>
      <c r="O157" s="47">
        <v>40</v>
      </c>
      <c r="P157" s="47">
        <v>40</v>
      </c>
      <c r="Q157" s="47">
        <v>41</v>
      </c>
      <c r="R157" s="47">
        <v>48</v>
      </c>
      <c r="T157" s="47">
        <v>4</v>
      </c>
      <c r="U157" s="47">
        <v>26</v>
      </c>
      <c r="V157" s="47">
        <v>26</v>
      </c>
      <c r="W157" s="47">
        <v>27</v>
      </c>
      <c r="X157" s="47">
        <v>29</v>
      </c>
      <c r="Y157" s="47">
        <v>29</v>
      </c>
      <c r="Z157" s="47">
        <v>29</v>
      </c>
      <c r="AA157" s="47">
        <v>30</v>
      </c>
      <c r="AC157" s="47">
        <v>0</v>
      </c>
      <c r="AD157" s="47">
        <v>0</v>
      </c>
      <c r="AE157" s="47">
        <v>0</v>
      </c>
      <c r="AF157" s="47">
        <v>0</v>
      </c>
      <c r="AG157" s="47">
        <v>0</v>
      </c>
      <c r="AH157" s="47">
        <v>1</v>
      </c>
      <c r="AI157" s="47">
        <v>31</v>
      </c>
      <c r="AJ157" s="47">
        <v>0</v>
      </c>
      <c r="AL157" s="7">
        <f>(1-'Import-Export Shares'!B$3)*'Import-Export Shares'!$O$3*B12+(1-'Import-Export Shares'!B$4)*'Import-Export Shares'!$O$4*B41+(1-'Import-Export Shares'!B$5)*'Import-Export Shares'!$O$5*B70+(1-'Import-Export Shares'!B$6)*'Import-Export Shares'!$O$6*B99+(1-'Import-Export Shares'!B$7)*'Import-Export Shares'!$O$7*B128+(1-'Import-Export Shares'!B$9)*'Import-Export Shares'!$O$9*B186+(1-'Import-Export Shares'!B$10)*'Import-Export Shares'!$O$10*B215+(1-'Import-Export Shares'!B$11)*'Import-Export Shares'!$O$11*B244</f>
        <v>2.4049999999999994</v>
      </c>
      <c r="AM157" s="7">
        <f>(1-'Import-Export Shares'!C$3)*'Import-Export Shares'!$O$3*C12+(1-'Import-Export Shares'!C$4)*'Import-Export Shares'!$O$4*C41+(1-'Import-Export Shares'!C$5)*'Import-Export Shares'!$O$5*C70+(1-'Import-Export Shares'!C$6)*'Import-Export Shares'!$O$6*C99+(1-'Import-Export Shares'!C$7)*'Import-Export Shares'!$O$7*C128+(1-'Import-Export Shares'!C$9)*'Import-Export Shares'!$O$9*C186+(1-'Import-Export Shares'!C$10)*'Import-Export Shares'!$O$10*C215+(1-'Import-Export Shares'!C$11)*'Import-Export Shares'!$O$11*C244</f>
        <v>29.124999999999996</v>
      </c>
      <c r="AN157" s="7">
        <f>(1-'Import-Export Shares'!D$3)*'Import-Export Shares'!$O$3*D12+(1-'Import-Export Shares'!D$4)*'Import-Export Shares'!$O$4*D41+(1-'Import-Export Shares'!D$5)*'Import-Export Shares'!$O$5*D70+(1-'Import-Export Shares'!D$6)*'Import-Export Shares'!$O$6*D99+(1-'Import-Export Shares'!D$7)*'Import-Export Shares'!$O$7*D128+(1-'Import-Export Shares'!D$9)*'Import-Export Shares'!$O$9*D186+(1-'Import-Export Shares'!D$10)*'Import-Export Shares'!$O$10*D215+(1-'Import-Export Shares'!D$11)*'Import-Export Shares'!$O$11*D244</f>
        <v>1.0899999999999999</v>
      </c>
      <c r="AO157" s="7">
        <f>(1-'Import-Export Shares'!E$3)*'Import-Export Shares'!$O$3*E12+(1-'Import-Export Shares'!E$4)*'Import-Export Shares'!$O$4*E41+(1-'Import-Export Shares'!E$5)*'Import-Export Shares'!$O$5*E70+(1-'Import-Export Shares'!E$6)*'Import-Export Shares'!$O$6*E99+(1-'Import-Export Shares'!E$7)*'Import-Export Shares'!$O$7*E128+(1-'Import-Export Shares'!E$9)*'Import-Export Shares'!$O$9*E186+(1-'Import-Export Shares'!E$10)*'Import-Export Shares'!$O$10*E215+(1-'Import-Export Shares'!E$11)*'Import-Export Shares'!$O$11*E244</f>
        <v>2.2149999999999999</v>
      </c>
      <c r="AP157" s="7">
        <f>(1-'Import-Export Shares'!F$3)*'Import-Export Shares'!$O$3*F12+(1-'Import-Export Shares'!F$4)*'Import-Export Shares'!$O$4*F41+(1-'Import-Export Shares'!F$5)*'Import-Export Shares'!$O$5*F70+(1-'Import-Export Shares'!F$6)*'Import-Export Shares'!$O$6*F99+(1-'Import-Export Shares'!F$7)*'Import-Export Shares'!$O$7*F128+(1-'Import-Export Shares'!F$9)*'Import-Export Shares'!$O$9*F186+(1-'Import-Export Shares'!F$10)*'Import-Export Shares'!$O$10*F215+(1-'Import-Export Shares'!F$11)*'Import-Export Shares'!$O$11*F244</f>
        <v>2.4999999999999994E-2</v>
      </c>
      <c r="AQ157" s="7">
        <f>(1-'Import-Export Shares'!G$3)*'Import-Export Shares'!$O$3*G12+(1-'Import-Export Shares'!G$4)*'Import-Export Shares'!$O$4*G41+(1-'Import-Export Shares'!G$5)*'Import-Export Shares'!$O$5*G70+(1-'Import-Export Shares'!G$6)*'Import-Export Shares'!$O$6*G99+(1-'Import-Export Shares'!G$7)*'Import-Export Shares'!$O$7*G128+(1-'Import-Export Shares'!G$9)*'Import-Export Shares'!$O$9*G186+(1-'Import-Export Shares'!G$10)*'Import-Export Shares'!$O$10*G215+(1-'Import-Export Shares'!G$11)*'Import-Export Shares'!$O$11*G244</f>
        <v>0</v>
      </c>
      <c r="AR157" s="7">
        <f>(1-'Import-Export Shares'!H$3)*'Import-Export Shares'!$O$3*H12+(1-'Import-Export Shares'!H$4)*'Import-Export Shares'!$O$4*H41+(1-'Import-Export Shares'!H$5)*'Import-Export Shares'!$O$5*H70+(1-'Import-Export Shares'!H$6)*'Import-Export Shares'!$O$6*H99+(1-'Import-Export Shares'!H$7)*'Import-Export Shares'!$O$7*H128+(1-'Import-Export Shares'!H$9)*'Import-Export Shares'!$O$9*H186+(1-'Import-Export Shares'!H$10)*'Import-Export Shares'!$O$10*H215+(1-'Import-Export Shares'!H$11)*'Import-Export Shares'!$O$11*H244</f>
        <v>1.0999999999999996</v>
      </c>
      <c r="AS157" s="7">
        <f>(1-'Import-Export Shares'!I$3)*'Import-Export Shares'!$O$3*I12+(1-'Import-Export Shares'!I$4)*'Import-Export Shares'!$O$4*I41+(1-'Import-Export Shares'!I$5)*'Import-Export Shares'!$O$5*I70+(1-'Import-Export Shares'!I$6)*'Import-Export Shares'!$O$6*I99+(1-'Import-Export Shares'!I$7)*'Import-Export Shares'!$O$7*I128+(1-'Import-Export Shares'!I$9)*'Import-Export Shares'!$O$9*I186+(1-'Import-Export Shares'!I$10)*'Import-Export Shares'!$O$10*I215+(1-'Import-Export Shares'!I$11)*'Import-Export Shares'!$O$11*I244</f>
        <v>0</v>
      </c>
    </row>
    <row r="158" spans="1:45" x14ac:dyDescent="0.3">
      <c r="A158" s="54" t="s">
        <v>12</v>
      </c>
      <c r="B158" s="47">
        <v>0</v>
      </c>
      <c r="C158" s="47">
        <v>2</v>
      </c>
      <c r="D158" s="47">
        <v>0</v>
      </c>
      <c r="E158" s="47">
        <v>0</v>
      </c>
      <c r="F158" s="47">
        <v>0</v>
      </c>
      <c r="G158" s="47">
        <v>0</v>
      </c>
      <c r="H158" s="47">
        <v>1</v>
      </c>
      <c r="I158" s="47">
        <v>0</v>
      </c>
      <c r="K158" s="47">
        <v>3</v>
      </c>
      <c r="L158" s="47">
        <v>5</v>
      </c>
      <c r="M158" s="47">
        <v>5</v>
      </c>
      <c r="N158" s="47">
        <v>5</v>
      </c>
      <c r="O158" s="47">
        <v>4</v>
      </c>
      <c r="P158" s="47">
        <v>4</v>
      </c>
      <c r="Q158" s="47">
        <v>4</v>
      </c>
      <c r="R158" s="47">
        <v>4</v>
      </c>
      <c r="T158" s="47">
        <v>11</v>
      </c>
      <c r="U158" s="47">
        <v>29</v>
      </c>
      <c r="V158" s="47">
        <v>31</v>
      </c>
      <c r="W158" s="47">
        <v>31</v>
      </c>
      <c r="X158" s="47">
        <v>31</v>
      </c>
      <c r="Y158" s="47">
        <v>31</v>
      </c>
      <c r="Z158" s="47">
        <v>34</v>
      </c>
      <c r="AA158" s="47">
        <v>33</v>
      </c>
      <c r="AC158" s="47">
        <v>0</v>
      </c>
      <c r="AD158" s="47">
        <v>0</v>
      </c>
      <c r="AE158" s="47">
        <v>0</v>
      </c>
      <c r="AF158" s="47">
        <v>0</v>
      </c>
      <c r="AG158" s="47">
        <v>0</v>
      </c>
      <c r="AH158" s="47">
        <v>1</v>
      </c>
      <c r="AI158" s="47">
        <v>1</v>
      </c>
      <c r="AJ158" s="47">
        <v>0</v>
      </c>
      <c r="AL158" s="7">
        <f>(1-'Import-Export Shares'!B$3)*'Import-Export Shares'!$O$3*B13+(1-'Import-Export Shares'!B$4)*'Import-Export Shares'!$O$4*B42+(1-'Import-Export Shares'!B$5)*'Import-Export Shares'!$O$5*B71+(1-'Import-Export Shares'!B$6)*'Import-Export Shares'!$O$6*B100+(1-'Import-Export Shares'!B$7)*'Import-Export Shares'!$O$7*B129+(1-'Import-Export Shares'!B$9)*'Import-Export Shares'!$O$9*B187+(1-'Import-Export Shares'!B$10)*'Import-Export Shares'!$O$10*B216+(1-'Import-Export Shares'!B$11)*'Import-Export Shares'!$O$11*B245</f>
        <v>0.17499999999999996</v>
      </c>
      <c r="AM158" s="7">
        <f>(1-'Import-Export Shares'!C$3)*'Import-Export Shares'!$O$3*C13+(1-'Import-Export Shares'!C$4)*'Import-Export Shares'!$O$4*C42+(1-'Import-Export Shares'!C$5)*'Import-Export Shares'!$O$5*C71+(1-'Import-Export Shares'!C$6)*'Import-Export Shares'!$O$6*C100+(1-'Import-Export Shares'!C$7)*'Import-Export Shares'!$O$7*C129+(1-'Import-Export Shares'!C$9)*'Import-Export Shares'!$O$9*C187+(1-'Import-Export Shares'!C$10)*'Import-Export Shares'!$O$10*C216+(1-'Import-Export Shares'!C$11)*'Import-Export Shares'!$O$11*C245</f>
        <v>1.8199999999999998</v>
      </c>
      <c r="AN158" s="7">
        <f>(1-'Import-Export Shares'!D$3)*'Import-Export Shares'!$O$3*D13+(1-'Import-Export Shares'!D$4)*'Import-Export Shares'!$O$4*D42+(1-'Import-Export Shares'!D$5)*'Import-Export Shares'!$O$5*D71+(1-'Import-Export Shares'!D$6)*'Import-Export Shares'!$O$6*D100+(1-'Import-Export Shares'!D$7)*'Import-Export Shares'!$O$7*D129+(1-'Import-Export Shares'!D$9)*'Import-Export Shares'!$O$9*D187+(1-'Import-Export Shares'!D$10)*'Import-Export Shares'!$O$10*D216+(1-'Import-Export Shares'!D$11)*'Import-Export Shares'!$O$11*D245</f>
        <v>0.19999999999999996</v>
      </c>
      <c r="AO158" s="7">
        <f>(1-'Import-Export Shares'!E$3)*'Import-Export Shares'!$O$3*E13+(1-'Import-Export Shares'!E$4)*'Import-Export Shares'!$O$4*E42+(1-'Import-Export Shares'!E$5)*'Import-Export Shares'!$O$5*E71+(1-'Import-Export Shares'!E$6)*'Import-Export Shares'!$O$6*E100+(1-'Import-Export Shares'!E$7)*'Import-Export Shares'!$O$7*E129+(1-'Import-Export Shares'!E$9)*'Import-Export Shares'!$O$9*E187+(1-'Import-Export Shares'!E$10)*'Import-Export Shares'!$O$10*E216+(1-'Import-Export Shares'!E$11)*'Import-Export Shares'!$O$11*E245</f>
        <v>0.12499999999999997</v>
      </c>
      <c r="AP158" s="7">
        <f>(1-'Import-Export Shares'!F$3)*'Import-Export Shares'!$O$3*F13+(1-'Import-Export Shares'!F$4)*'Import-Export Shares'!$O$4*F42+(1-'Import-Export Shares'!F$5)*'Import-Export Shares'!$O$5*F71+(1-'Import-Export Shares'!F$6)*'Import-Export Shares'!$O$6*F100+(1-'Import-Export Shares'!F$7)*'Import-Export Shares'!$O$7*F129+(1-'Import-Export Shares'!F$9)*'Import-Export Shares'!$O$9*F187+(1-'Import-Export Shares'!F$10)*'Import-Export Shares'!$O$10*F216+(1-'Import-Export Shares'!F$11)*'Import-Export Shares'!$O$11*F245</f>
        <v>0</v>
      </c>
      <c r="AQ158" s="7">
        <f>(1-'Import-Export Shares'!G$3)*'Import-Export Shares'!$O$3*G13+(1-'Import-Export Shares'!G$4)*'Import-Export Shares'!$O$4*G42+(1-'Import-Export Shares'!G$5)*'Import-Export Shares'!$O$5*G71+(1-'Import-Export Shares'!G$6)*'Import-Export Shares'!$O$6*G100+(1-'Import-Export Shares'!G$7)*'Import-Export Shares'!$O$7*G129+(1-'Import-Export Shares'!G$9)*'Import-Export Shares'!$O$9*G187+(1-'Import-Export Shares'!G$10)*'Import-Export Shares'!$O$10*G216+(1-'Import-Export Shares'!G$11)*'Import-Export Shares'!$O$11*G245</f>
        <v>0</v>
      </c>
      <c r="AR158" s="7">
        <f>(1-'Import-Export Shares'!H$3)*'Import-Export Shares'!$O$3*H13+(1-'Import-Export Shares'!H$4)*'Import-Export Shares'!$O$4*H42+(1-'Import-Export Shares'!H$5)*'Import-Export Shares'!$O$5*H71+(1-'Import-Export Shares'!H$6)*'Import-Export Shares'!$O$6*H100+(1-'Import-Export Shares'!H$7)*'Import-Export Shares'!$O$7*H129+(1-'Import-Export Shares'!H$9)*'Import-Export Shares'!$O$9*H187+(1-'Import-Export Shares'!H$10)*'Import-Export Shares'!$O$10*H216+(1-'Import-Export Shares'!H$11)*'Import-Export Shares'!$O$11*H245</f>
        <v>0</v>
      </c>
      <c r="AS158" s="7">
        <f>(1-'Import-Export Shares'!I$3)*'Import-Export Shares'!$O$3*I13+(1-'Import-Export Shares'!I$4)*'Import-Export Shares'!$O$4*I42+(1-'Import-Export Shares'!I$5)*'Import-Export Shares'!$O$5*I71+(1-'Import-Export Shares'!I$6)*'Import-Export Shares'!$O$6*I100+(1-'Import-Export Shares'!I$7)*'Import-Export Shares'!$O$7*I129+(1-'Import-Export Shares'!I$9)*'Import-Export Shares'!$O$9*I187+(1-'Import-Export Shares'!I$10)*'Import-Export Shares'!$O$10*I216+(1-'Import-Export Shares'!I$11)*'Import-Export Shares'!$O$11*I245</f>
        <v>0</v>
      </c>
    </row>
    <row r="159" spans="1:45" x14ac:dyDescent="0.3">
      <c r="A159" s="54" t="s">
        <v>13</v>
      </c>
      <c r="B159" s="47">
        <v>0</v>
      </c>
      <c r="C159" s="47">
        <v>0</v>
      </c>
      <c r="D159" s="47">
        <v>0</v>
      </c>
      <c r="E159" s="47">
        <v>2</v>
      </c>
      <c r="F159" s="47">
        <v>1</v>
      </c>
      <c r="G159" s="47">
        <v>8</v>
      </c>
      <c r="H159" s="47">
        <v>20</v>
      </c>
      <c r="I159" s="47">
        <v>20</v>
      </c>
      <c r="K159" s="47">
        <v>0</v>
      </c>
      <c r="L159" s="47">
        <v>0</v>
      </c>
      <c r="M159" s="47">
        <v>0</v>
      </c>
      <c r="N159" s="47">
        <v>2</v>
      </c>
      <c r="O159" s="47">
        <v>3</v>
      </c>
      <c r="P159" s="47">
        <v>11</v>
      </c>
      <c r="Q159" s="47">
        <v>32</v>
      </c>
      <c r="R159" s="47">
        <v>52</v>
      </c>
      <c r="T159" s="47">
        <v>0</v>
      </c>
      <c r="U159" s="47">
        <v>0</v>
      </c>
      <c r="V159" s="47">
        <v>0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  <c r="AC159" s="47">
        <v>0</v>
      </c>
      <c r="AD159" s="47">
        <v>0</v>
      </c>
      <c r="AE159" s="47">
        <v>0</v>
      </c>
      <c r="AF159" s="47">
        <v>0</v>
      </c>
      <c r="AG159" s="47">
        <v>0</v>
      </c>
      <c r="AH159" s="47">
        <v>0</v>
      </c>
      <c r="AI159" s="47">
        <v>0</v>
      </c>
      <c r="AJ159" s="47">
        <v>0</v>
      </c>
      <c r="AL159" s="7">
        <f>(1-'Import-Export Shares'!B$3)*'Import-Export Shares'!$O$3*B14+(1-'Import-Export Shares'!B$4)*'Import-Export Shares'!$O$4*B43+(1-'Import-Export Shares'!B$5)*'Import-Export Shares'!$O$5*B72+(1-'Import-Export Shares'!B$6)*'Import-Export Shares'!$O$6*B101+(1-'Import-Export Shares'!B$7)*'Import-Export Shares'!$O$7*B130+(1-'Import-Export Shares'!B$9)*'Import-Export Shares'!$O$9*B188+(1-'Import-Export Shares'!B$10)*'Import-Export Shares'!$O$10*B217+(1-'Import-Export Shares'!B$11)*'Import-Export Shares'!$O$11*B246</f>
        <v>0</v>
      </c>
      <c r="AM159" s="7">
        <f>(1-'Import-Export Shares'!C$3)*'Import-Export Shares'!$O$3*C14+(1-'Import-Export Shares'!C$4)*'Import-Export Shares'!$O$4*C43+(1-'Import-Export Shares'!C$5)*'Import-Export Shares'!$O$5*C72+(1-'Import-Export Shares'!C$6)*'Import-Export Shares'!$O$6*C101+(1-'Import-Export Shares'!C$7)*'Import-Export Shares'!$O$7*C130+(1-'Import-Export Shares'!C$9)*'Import-Export Shares'!$O$9*C188+(1-'Import-Export Shares'!C$10)*'Import-Export Shares'!$O$10*C217+(1-'Import-Export Shares'!C$11)*'Import-Export Shares'!$O$11*C246</f>
        <v>9.9999999999999978E-2</v>
      </c>
      <c r="AN159" s="7">
        <f>(1-'Import-Export Shares'!D$3)*'Import-Export Shares'!$O$3*D14+(1-'Import-Export Shares'!D$4)*'Import-Export Shares'!$O$4*D43+(1-'Import-Export Shares'!D$5)*'Import-Export Shares'!$O$5*D72+(1-'Import-Export Shares'!D$6)*'Import-Export Shares'!$O$6*D101+(1-'Import-Export Shares'!D$7)*'Import-Export Shares'!$O$7*D130+(1-'Import-Export Shares'!D$9)*'Import-Export Shares'!$O$9*D188+(1-'Import-Export Shares'!D$10)*'Import-Export Shares'!$O$10*D217+(1-'Import-Export Shares'!D$11)*'Import-Export Shares'!$O$11*D246</f>
        <v>0</v>
      </c>
      <c r="AO159" s="7">
        <f>(1-'Import-Export Shares'!E$3)*'Import-Export Shares'!$O$3*E14+(1-'Import-Export Shares'!E$4)*'Import-Export Shares'!$O$4*E43+(1-'Import-Export Shares'!E$5)*'Import-Export Shares'!$O$5*E72+(1-'Import-Export Shares'!E$6)*'Import-Export Shares'!$O$6*E101+(1-'Import-Export Shares'!E$7)*'Import-Export Shares'!$O$7*E130+(1-'Import-Export Shares'!E$9)*'Import-Export Shares'!$O$9*E188+(1-'Import-Export Shares'!E$10)*'Import-Export Shares'!$O$10*E217+(1-'Import-Export Shares'!E$11)*'Import-Export Shares'!$O$11*E246</f>
        <v>0</v>
      </c>
      <c r="AP159" s="7">
        <f>(1-'Import-Export Shares'!F$3)*'Import-Export Shares'!$O$3*F14+(1-'Import-Export Shares'!F$4)*'Import-Export Shares'!$O$4*F43+(1-'Import-Export Shares'!F$5)*'Import-Export Shares'!$O$5*F72+(1-'Import-Export Shares'!F$6)*'Import-Export Shares'!$O$6*F101+(1-'Import-Export Shares'!F$7)*'Import-Export Shares'!$O$7*F130+(1-'Import-Export Shares'!F$9)*'Import-Export Shares'!$O$9*F188+(1-'Import-Export Shares'!F$10)*'Import-Export Shares'!$O$10*F217+(1-'Import-Export Shares'!F$11)*'Import-Export Shares'!$O$11*F246</f>
        <v>1.8</v>
      </c>
      <c r="AQ159" s="7">
        <f>(1-'Import-Export Shares'!G$3)*'Import-Export Shares'!$O$3*G14+(1-'Import-Export Shares'!G$4)*'Import-Export Shares'!$O$4*G43+(1-'Import-Export Shares'!G$5)*'Import-Export Shares'!$O$5*G72+(1-'Import-Export Shares'!G$6)*'Import-Export Shares'!$O$6*G101+(1-'Import-Export Shares'!G$7)*'Import-Export Shares'!$O$7*G130+(1-'Import-Export Shares'!G$9)*'Import-Export Shares'!$O$9*G188+(1-'Import-Export Shares'!G$10)*'Import-Export Shares'!$O$10*G217+(1-'Import-Export Shares'!G$11)*'Import-Export Shares'!$O$11*G246</f>
        <v>1.8</v>
      </c>
      <c r="AR159" s="7">
        <f>(1-'Import-Export Shares'!H$3)*'Import-Export Shares'!$O$3*H14+(1-'Import-Export Shares'!H$4)*'Import-Export Shares'!$O$4*H43+(1-'Import-Export Shares'!H$5)*'Import-Export Shares'!$O$5*H72+(1-'Import-Export Shares'!H$6)*'Import-Export Shares'!$O$6*H101+(1-'Import-Export Shares'!H$7)*'Import-Export Shares'!$O$7*H130+(1-'Import-Export Shares'!H$9)*'Import-Export Shares'!$O$9*H188+(1-'Import-Export Shares'!H$10)*'Import-Export Shares'!$O$10*H217+(1-'Import-Export Shares'!H$11)*'Import-Export Shares'!$O$11*H246</f>
        <v>1.9999999999999996</v>
      </c>
      <c r="AS159" s="7">
        <f>(1-'Import-Export Shares'!I$3)*'Import-Export Shares'!$O$3*I14+(1-'Import-Export Shares'!I$4)*'Import-Export Shares'!$O$4*I43+(1-'Import-Export Shares'!I$5)*'Import-Export Shares'!$O$5*I72+(1-'Import-Export Shares'!I$6)*'Import-Export Shares'!$O$6*I101+(1-'Import-Export Shares'!I$7)*'Import-Export Shares'!$O$7*I130+(1-'Import-Export Shares'!I$9)*'Import-Export Shares'!$O$9*I188+(1-'Import-Export Shares'!I$10)*'Import-Export Shares'!$O$10*I217+(1-'Import-Export Shares'!I$11)*'Import-Export Shares'!$O$11*I246</f>
        <v>0.34999999999999992</v>
      </c>
    </row>
    <row r="160" spans="1:45" x14ac:dyDescent="0.3">
      <c r="A160" s="54" t="s">
        <v>14</v>
      </c>
      <c r="B160" s="47">
        <v>189</v>
      </c>
      <c r="C160" s="47">
        <v>0</v>
      </c>
      <c r="D160" s="47">
        <v>0</v>
      </c>
      <c r="E160" s="47">
        <v>0</v>
      </c>
      <c r="F160" s="47">
        <v>0</v>
      </c>
      <c r="G160" s="47">
        <v>0</v>
      </c>
      <c r="H160" s="47">
        <v>0</v>
      </c>
      <c r="I160" s="47">
        <v>0</v>
      </c>
      <c r="K160" s="47">
        <v>942</v>
      </c>
      <c r="L160" s="47">
        <v>930</v>
      </c>
      <c r="M160" s="47">
        <v>918</v>
      </c>
      <c r="N160" s="47">
        <v>902</v>
      </c>
      <c r="O160" s="47">
        <v>870</v>
      </c>
      <c r="P160" s="47">
        <v>824</v>
      </c>
      <c r="Q160" s="47">
        <v>739</v>
      </c>
      <c r="R160" s="47">
        <v>568</v>
      </c>
      <c r="T160" s="47">
        <v>4322</v>
      </c>
      <c r="U160" s="47">
        <v>3828</v>
      </c>
      <c r="V160" s="47">
        <v>1482</v>
      </c>
      <c r="W160" s="47">
        <v>552</v>
      </c>
      <c r="X160" s="47">
        <v>226</v>
      </c>
      <c r="Y160" s="47">
        <v>120</v>
      </c>
      <c r="Z160" s="47">
        <v>45</v>
      </c>
      <c r="AA160" s="47">
        <v>0</v>
      </c>
      <c r="AC160" s="47">
        <v>4</v>
      </c>
      <c r="AD160" s="47">
        <v>12</v>
      </c>
      <c r="AE160" s="47">
        <v>12</v>
      </c>
      <c r="AF160" s="47">
        <v>16</v>
      </c>
      <c r="AG160" s="47">
        <v>33</v>
      </c>
      <c r="AH160" s="47">
        <v>45</v>
      </c>
      <c r="AI160" s="47">
        <v>85</v>
      </c>
      <c r="AJ160" s="47">
        <v>171</v>
      </c>
      <c r="AL160" s="7">
        <f>(1-'Import-Export Shares'!B$3)*'Import-Export Shares'!$O$3*B15+(1-'Import-Export Shares'!B$4)*'Import-Export Shares'!$O$4*B44+(1-'Import-Export Shares'!B$5)*'Import-Export Shares'!$O$5*B73+(1-'Import-Export Shares'!B$6)*'Import-Export Shares'!$O$6*B102+(1-'Import-Export Shares'!B$7)*'Import-Export Shares'!$O$7*B131+(1-'Import-Export Shares'!B$9)*'Import-Export Shares'!$O$9*B189+(1-'Import-Export Shares'!B$10)*'Import-Export Shares'!$O$10*B218+(1-'Import-Export Shares'!B$11)*'Import-Export Shares'!$O$11*B247</f>
        <v>27.43</v>
      </c>
      <c r="AM160" s="7">
        <f>(1-'Import-Export Shares'!C$3)*'Import-Export Shares'!$O$3*C15+(1-'Import-Export Shares'!C$4)*'Import-Export Shares'!$O$4*C44+(1-'Import-Export Shares'!C$5)*'Import-Export Shares'!$O$5*C73+(1-'Import-Export Shares'!C$6)*'Import-Export Shares'!$O$6*C102+(1-'Import-Export Shares'!C$7)*'Import-Export Shares'!$O$7*C131+(1-'Import-Export Shares'!C$9)*'Import-Export Shares'!$O$9*C189+(1-'Import-Export Shares'!C$10)*'Import-Export Shares'!$O$10*C218+(1-'Import-Export Shares'!C$11)*'Import-Export Shares'!$O$11*C247</f>
        <v>0</v>
      </c>
      <c r="AN160" s="7">
        <f>(1-'Import-Export Shares'!D$3)*'Import-Export Shares'!$O$3*D15+(1-'Import-Export Shares'!D$4)*'Import-Export Shares'!$O$4*D44+(1-'Import-Export Shares'!D$5)*'Import-Export Shares'!$O$5*D73+(1-'Import-Export Shares'!D$6)*'Import-Export Shares'!$O$6*D102+(1-'Import-Export Shares'!D$7)*'Import-Export Shares'!$O$7*D131+(1-'Import-Export Shares'!D$9)*'Import-Export Shares'!$O$9*D189+(1-'Import-Export Shares'!D$10)*'Import-Export Shares'!$O$10*D218+(1-'Import-Export Shares'!D$11)*'Import-Export Shares'!$O$11*D247</f>
        <v>0</v>
      </c>
      <c r="AO160" s="7">
        <f>(1-'Import-Export Shares'!E$3)*'Import-Export Shares'!$O$3*E15+(1-'Import-Export Shares'!E$4)*'Import-Export Shares'!$O$4*E44+(1-'Import-Export Shares'!E$5)*'Import-Export Shares'!$O$5*E73+(1-'Import-Export Shares'!E$6)*'Import-Export Shares'!$O$6*E102+(1-'Import-Export Shares'!E$7)*'Import-Export Shares'!$O$7*E131+(1-'Import-Export Shares'!E$9)*'Import-Export Shares'!$O$9*E189+(1-'Import-Export Shares'!E$10)*'Import-Export Shares'!$O$10*E218+(1-'Import-Export Shares'!E$11)*'Import-Export Shares'!$O$11*E247</f>
        <v>0</v>
      </c>
      <c r="AP160" s="7">
        <f>(1-'Import-Export Shares'!F$3)*'Import-Export Shares'!$O$3*F15+(1-'Import-Export Shares'!F$4)*'Import-Export Shares'!$O$4*F44+(1-'Import-Export Shares'!F$5)*'Import-Export Shares'!$O$5*F73+(1-'Import-Export Shares'!F$6)*'Import-Export Shares'!$O$6*F102+(1-'Import-Export Shares'!F$7)*'Import-Export Shares'!$O$7*F131+(1-'Import-Export Shares'!F$9)*'Import-Export Shares'!$O$9*F189+(1-'Import-Export Shares'!F$10)*'Import-Export Shares'!$O$10*F218+(1-'Import-Export Shares'!F$11)*'Import-Export Shares'!$O$11*F247</f>
        <v>0</v>
      </c>
      <c r="AQ160" s="7">
        <f>(1-'Import-Export Shares'!G$3)*'Import-Export Shares'!$O$3*G15+(1-'Import-Export Shares'!G$4)*'Import-Export Shares'!$O$4*G44+(1-'Import-Export Shares'!G$5)*'Import-Export Shares'!$O$5*G73+(1-'Import-Export Shares'!G$6)*'Import-Export Shares'!$O$6*G102+(1-'Import-Export Shares'!G$7)*'Import-Export Shares'!$O$7*G131+(1-'Import-Export Shares'!G$9)*'Import-Export Shares'!$O$9*G189+(1-'Import-Export Shares'!G$10)*'Import-Export Shares'!$O$10*G218+(1-'Import-Export Shares'!G$11)*'Import-Export Shares'!$O$11*G247</f>
        <v>0</v>
      </c>
      <c r="AR160" s="7">
        <f>(1-'Import-Export Shares'!H$3)*'Import-Export Shares'!$O$3*H15+(1-'Import-Export Shares'!H$4)*'Import-Export Shares'!$O$4*H44+(1-'Import-Export Shares'!H$5)*'Import-Export Shares'!$O$5*H73+(1-'Import-Export Shares'!H$6)*'Import-Export Shares'!$O$6*H102+(1-'Import-Export Shares'!H$7)*'Import-Export Shares'!$O$7*H131+(1-'Import-Export Shares'!H$9)*'Import-Export Shares'!$O$9*H189+(1-'Import-Export Shares'!H$10)*'Import-Export Shares'!$O$10*H218+(1-'Import-Export Shares'!H$11)*'Import-Export Shares'!$O$11*H247</f>
        <v>0</v>
      </c>
      <c r="AS160" s="7">
        <f>(1-'Import-Export Shares'!I$3)*'Import-Export Shares'!$O$3*I15+(1-'Import-Export Shares'!I$4)*'Import-Export Shares'!$O$4*I44+(1-'Import-Export Shares'!I$5)*'Import-Export Shares'!$O$5*I73+(1-'Import-Export Shares'!I$6)*'Import-Export Shares'!$O$6*I102+(1-'Import-Export Shares'!I$7)*'Import-Export Shares'!$O$7*I131+(1-'Import-Export Shares'!I$9)*'Import-Export Shares'!$O$9*I189+(1-'Import-Export Shares'!I$10)*'Import-Export Shares'!$O$10*I218+(1-'Import-Export Shares'!I$11)*'Import-Export Shares'!$O$11*I247</f>
        <v>0</v>
      </c>
    </row>
    <row r="161" spans="1:45" x14ac:dyDescent="0.3">
      <c r="A161" s="54" t="s">
        <v>15</v>
      </c>
      <c r="B161" s="47">
        <v>13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K161" s="47">
        <v>80</v>
      </c>
      <c r="L161" s="47">
        <v>79</v>
      </c>
      <c r="M161" s="47">
        <v>74</v>
      </c>
      <c r="N161" s="47">
        <v>63</v>
      </c>
      <c r="O161" s="47">
        <v>51</v>
      </c>
      <c r="P161" s="47">
        <v>39</v>
      </c>
      <c r="Q161" s="47">
        <v>30</v>
      </c>
      <c r="R161" s="47">
        <v>18</v>
      </c>
      <c r="T161" s="47">
        <v>287</v>
      </c>
      <c r="U161" s="47">
        <v>587</v>
      </c>
      <c r="V161" s="47">
        <v>552</v>
      </c>
      <c r="W161" s="47">
        <v>467</v>
      </c>
      <c r="X161" s="47">
        <v>381</v>
      </c>
      <c r="Y161" s="47">
        <v>288</v>
      </c>
      <c r="Z161" s="47">
        <v>222</v>
      </c>
      <c r="AA161" s="47">
        <v>136</v>
      </c>
      <c r="AC161" s="47">
        <v>0</v>
      </c>
      <c r="AD161" s="47">
        <v>2</v>
      </c>
      <c r="AE161" s="47">
        <v>5</v>
      </c>
      <c r="AF161" s="47">
        <v>11</v>
      </c>
      <c r="AG161" s="47">
        <v>12</v>
      </c>
      <c r="AH161" s="47">
        <v>12</v>
      </c>
      <c r="AI161" s="47">
        <v>9</v>
      </c>
      <c r="AJ161" s="47">
        <v>12</v>
      </c>
      <c r="AL161" s="7">
        <f>(1-'Import-Export Shares'!B$3)*'Import-Export Shares'!$O$3*B16+(1-'Import-Export Shares'!B$4)*'Import-Export Shares'!$O$4*B45+(1-'Import-Export Shares'!B$5)*'Import-Export Shares'!$O$5*B74+(1-'Import-Export Shares'!B$6)*'Import-Export Shares'!$O$6*B103+(1-'Import-Export Shares'!B$7)*'Import-Export Shares'!$O$7*B132+(1-'Import-Export Shares'!B$9)*'Import-Export Shares'!$O$9*B190+(1-'Import-Export Shares'!B$10)*'Import-Export Shares'!$O$10*B219+(1-'Import-Export Shares'!B$11)*'Import-Export Shares'!$O$11*B248</f>
        <v>1.31</v>
      </c>
      <c r="AM161" s="7">
        <f>(1-'Import-Export Shares'!C$3)*'Import-Export Shares'!$O$3*C16+(1-'Import-Export Shares'!C$4)*'Import-Export Shares'!$O$4*C45+(1-'Import-Export Shares'!C$5)*'Import-Export Shares'!$O$5*C74+(1-'Import-Export Shares'!C$6)*'Import-Export Shares'!$O$6*C103+(1-'Import-Export Shares'!C$7)*'Import-Export Shares'!$O$7*C132+(1-'Import-Export Shares'!C$9)*'Import-Export Shares'!$O$9*C190+(1-'Import-Export Shares'!C$10)*'Import-Export Shares'!$O$10*C219+(1-'Import-Export Shares'!C$11)*'Import-Export Shares'!$O$11*C248</f>
        <v>0</v>
      </c>
      <c r="AN161" s="7">
        <f>(1-'Import-Export Shares'!D$3)*'Import-Export Shares'!$O$3*D16+(1-'Import-Export Shares'!D$4)*'Import-Export Shares'!$O$4*D45+(1-'Import-Export Shares'!D$5)*'Import-Export Shares'!$O$5*D74+(1-'Import-Export Shares'!D$6)*'Import-Export Shares'!$O$6*D103+(1-'Import-Export Shares'!D$7)*'Import-Export Shares'!$O$7*D132+(1-'Import-Export Shares'!D$9)*'Import-Export Shares'!$O$9*D190+(1-'Import-Export Shares'!D$10)*'Import-Export Shares'!$O$10*D219+(1-'Import-Export Shares'!D$11)*'Import-Export Shares'!$O$11*D248</f>
        <v>0</v>
      </c>
      <c r="AO161" s="7">
        <f>(1-'Import-Export Shares'!E$3)*'Import-Export Shares'!$O$3*E16+(1-'Import-Export Shares'!E$4)*'Import-Export Shares'!$O$4*E45+(1-'Import-Export Shares'!E$5)*'Import-Export Shares'!$O$5*E74+(1-'Import-Export Shares'!E$6)*'Import-Export Shares'!$O$6*E103+(1-'Import-Export Shares'!E$7)*'Import-Export Shares'!$O$7*E132+(1-'Import-Export Shares'!E$9)*'Import-Export Shares'!$O$9*E190+(1-'Import-Export Shares'!E$10)*'Import-Export Shares'!$O$10*E219+(1-'Import-Export Shares'!E$11)*'Import-Export Shares'!$O$11*E248</f>
        <v>0</v>
      </c>
      <c r="AP161" s="7">
        <f>(1-'Import-Export Shares'!F$3)*'Import-Export Shares'!$O$3*F16+(1-'Import-Export Shares'!F$4)*'Import-Export Shares'!$O$4*F45+(1-'Import-Export Shares'!F$5)*'Import-Export Shares'!$O$5*F74+(1-'Import-Export Shares'!F$6)*'Import-Export Shares'!$O$6*F103+(1-'Import-Export Shares'!F$7)*'Import-Export Shares'!$O$7*F132+(1-'Import-Export Shares'!F$9)*'Import-Export Shares'!$O$9*F190+(1-'Import-Export Shares'!F$10)*'Import-Export Shares'!$O$10*F219+(1-'Import-Export Shares'!F$11)*'Import-Export Shares'!$O$11*F248</f>
        <v>0</v>
      </c>
      <c r="AQ161" s="7">
        <f>(1-'Import-Export Shares'!G$3)*'Import-Export Shares'!$O$3*G16+(1-'Import-Export Shares'!G$4)*'Import-Export Shares'!$O$4*G45+(1-'Import-Export Shares'!G$5)*'Import-Export Shares'!$O$5*G74+(1-'Import-Export Shares'!G$6)*'Import-Export Shares'!$O$6*G103+(1-'Import-Export Shares'!G$7)*'Import-Export Shares'!$O$7*G132+(1-'Import-Export Shares'!G$9)*'Import-Export Shares'!$O$9*G190+(1-'Import-Export Shares'!G$10)*'Import-Export Shares'!$O$10*G219+(1-'Import-Export Shares'!G$11)*'Import-Export Shares'!$O$11*G248</f>
        <v>0</v>
      </c>
      <c r="AR161" s="7">
        <f>(1-'Import-Export Shares'!H$3)*'Import-Export Shares'!$O$3*H16+(1-'Import-Export Shares'!H$4)*'Import-Export Shares'!$O$4*H45+(1-'Import-Export Shares'!H$5)*'Import-Export Shares'!$O$5*H74+(1-'Import-Export Shares'!H$6)*'Import-Export Shares'!$O$6*H103+(1-'Import-Export Shares'!H$7)*'Import-Export Shares'!$O$7*H132+(1-'Import-Export Shares'!H$9)*'Import-Export Shares'!$O$9*H190+(1-'Import-Export Shares'!H$10)*'Import-Export Shares'!$O$10*H219+(1-'Import-Export Shares'!H$11)*'Import-Export Shares'!$O$11*H248</f>
        <v>0</v>
      </c>
      <c r="AS161" s="7">
        <f>(1-'Import-Export Shares'!I$3)*'Import-Export Shares'!$O$3*I16+(1-'Import-Export Shares'!I$4)*'Import-Export Shares'!$O$4*I45+(1-'Import-Export Shares'!I$5)*'Import-Export Shares'!$O$5*I74+(1-'Import-Export Shares'!I$6)*'Import-Export Shares'!$O$6*I103+(1-'Import-Export Shares'!I$7)*'Import-Export Shares'!$O$7*I132+(1-'Import-Export Shares'!I$9)*'Import-Export Shares'!$O$9*I190+(1-'Import-Export Shares'!I$10)*'Import-Export Shares'!$O$10*I219+(1-'Import-Export Shares'!I$11)*'Import-Export Shares'!$O$11*I248</f>
        <v>0</v>
      </c>
    </row>
    <row r="162" spans="1:45" x14ac:dyDescent="0.3">
      <c r="A162" s="54" t="s">
        <v>17</v>
      </c>
      <c r="B162" s="47">
        <v>77</v>
      </c>
      <c r="C162" s="47">
        <v>0</v>
      </c>
      <c r="D162" s="47">
        <v>118</v>
      </c>
      <c r="E162" s="47">
        <v>2</v>
      </c>
      <c r="F162" s="47">
        <v>0</v>
      </c>
      <c r="G162" s="47">
        <v>0</v>
      </c>
      <c r="H162" s="47">
        <v>1</v>
      </c>
      <c r="I162" s="47">
        <v>100</v>
      </c>
      <c r="K162" s="47">
        <v>140</v>
      </c>
      <c r="L162" s="47">
        <v>135</v>
      </c>
      <c r="M162" s="47">
        <v>252</v>
      </c>
      <c r="N162" s="47">
        <v>250</v>
      </c>
      <c r="O162" s="47">
        <v>243</v>
      </c>
      <c r="P162" s="47">
        <v>230</v>
      </c>
      <c r="Q162" s="47">
        <v>226</v>
      </c>
      <c r="R162" s="47">
        <v>299</v>
      </c>
      <c r="T162" s="47">
        <v>566</v>
      </c>
      <c r="U162" s="47">
        <v>298</v>
      </c>
      <c r="V162" s="47">
        <v>114</v>
      </c>
      <c r="W162" s="47">
        <v>82</v>
      </c>
      <c r="X162" s="47">
        <v>58</v>
      </c>
      <c r="Y162" s="47">
        <v>77</v>
      </c>
      <c r="Z162" s="47">
        <v>94</v>
      </c>
      <c r="AA162" s="47">
        <v>89</v>
      </c>
      <c r="AC162" s="47">
        <v>3</v>
      </c>
      <c r="AD162" s="47">
        <v>3</v>
      </c>
      <c r="AE162" s="47">
        <v>0</v>
      </c>
      <c r="AF162" s="47">
        <v>4</v>
      </c>
      <c r="AG162" s="47">
        <v>7</v>
      </c>
      <c r="AH162" s="47">
        <v>13</v>
      </c>
      <c r="AI162" s="47">
        <v>6</v>
      </c>
      <c r="AJ162" s="47">
        <v>27</v>
      </c>
      <c r="AL162" s="7">
        <f>(1-'Import-Export Shares'!B$3)*'Import-Export Shares'!$O$3*B17+(1-'Import-Export Shares'!B$4)*'Import-Export Shares'!$O$4*B46+(1-'Import-Export Shares'!B$5)*'Import-Export Shares'!$O$5*B75+(1-'Import-Export Shares'!B$6)*'Import-Export Shares'!$O$6*B104+(1-'Import-Export Shares'!B$7)*'Import-Export Shares'!$O$7*B133+(1-'Import-Export Shares'!B$9)*'Import-Export Shares'!$O$9*B191+(1-'Import-Export Shares'!B$10)*'Import-Export Shares'!$O$10*B220+(1-'Import-Export Shares'!B$11)*'Import-Export Shares'!$O$11*B249</f>
        <v>29.789999999999996</v>
      </c>
      <c r="AM162" s="7">
        <f>(1-'Import-Export Shares'!C$3)*'Import-Export Shares'!$O$3*C17+(1-'Import-Export Shares'!C$4)*'Import-Export Shares'!$O$4*C46+(1-'Import-Export Shares'!C$5)*'Import-Export Shares'!$O$5*C75+(1-'Import-Export Shares'!C$6)*'Import-Export Shares'!$O$6*C104+(1-'Import-Export Shares'!C$7)*'Import-Export Shares'!$O$7*C133+(1-'Import-Export Shares'!C$9)*'Import-Export Shares'!$O$9*C191+(1-'Import-Export Shares'!C$10)*'Import-Export Shares'!$O$10*C220+(1-'Import-Export Shares'!C$11)*'Import-Export Shares'!$O$11*C249</f>
        <v>10.61</v>
      </c>
      <c r="AN162" s="7">
        <f>(1-'Import-Export Shares'!D$3)*'Import-Export Shares'!$O$3*D17+(1-'Import-Export Shares'!D$4)*'Import-Export Shares'!$O$4*D46+(1-'Import-Export Shares'!D$5)*'Import-Export Shares'!$O$5*D75+(1-'Import-Export Shares'!D$6)*'Import-Export Shares'!$O$6*D104+(1-'Import-Export Shares'!D$7)*'Import-Export Shares'!$O$7*D133+(1-'Import-Export Shares'!D$9)*'Import-Export Shares'!$O$9*D191+(1-'Import-Export Shares'!D$10)*'Import-Export Shares'!$O$10*D220+(1-'Import-Export Shares'!D$11)*'Import-Export Shares'!$O$11*D249</f>
        <v>119.77500000000001</v>
      </c>
      <c r="AO162" s="7">
        <f>(1-'Import-Export Shares'!E$3)*'Import-Export Shares'!$O$3*E17+(1-'Import-Export Shares'!E$4)*'Import-Export Shares'!$O$4*E46+(1-'Import-Export Shares'!E$5)*'Import-Export Shares'!$O$5*E75+(1-'Import-Export Shares'!E$6)*'Import-Export Shares'!$O$6*E104+(1-'Import-Export Shares'!E$7)*'Import-Export Shares'!$O$7*E133+(1-'Import-Export Shares'!E$9)*'Import-Export Shares'!$O$9*E191+(1-'Import-Export Shares'!E$10)*'Import-Export Shares'!$O$10*E220+(1-'Import-Export Shares'!E$11)*'Import-Export Shares'!$O$11*E249</f>
        <v>2.4249999999999998</v>
      </c>
      <c r="AP162" s="7">
        <f>(1-'Import-Export Shares'!F$3)*'Import-Export Shares'!$O$3*F17+(1-'Import-Export Shares'!F$4)*'Import-Export Shares'!$O$4*F46+(1-'Import-Export Shares'!F$5)*'Import-Export Shares'!$O$5*F75+(1-'Import-Export Shares'!F$6)*'Import-Export Shares'!$O$6*F104+(1-'Import-Export Shares'!F$7)*'Import-Export Shares'!$O$7*F133+(1-'Import-Export Shares'!F$9)*'Import-Export Shares'!$O$9*F191+(1-'Import-Export Shares'!F$10)*'Import-Export Shares'!$O$10*F220+(1-'Import-Export Shares'!F$11)*'Import-Export Shares'!$O$11*F249</f>
        <v>0</v>
      </c>
      <c r="AQ162" s="7">
        <f>(1-'Import-Export Shares'!G$3)*'Import-Export Shares'!$O$3*G17+(1-'Import-Export Shares'!G$4)*'Import-Export Shares'!$O$4*G46+(1-'Import-Export Shares'!G$5)*'Import-Export Shares'!$O$5*G75+(1-'Import-Export Shares'!G$6)*'Import-Export Shares'!$O$6*G104+(1-'Import-Export Shares'!G$7)*'Import-Export Shares'!$O$7*G133+(1-'Import-Export Shares'!G$9)*'Import-Export Shares'!$O$9*G191+(1-'Import-Export Shares'!G$10)*'Import-Export Shares'!$O$10*G220+(1-'Import-Export Shares'!G$11)*'Import-Export Shares'!$O$11*G249</f>
        <v>0.30000000000000004</v>
      </c>
      <c r="AR162" s="7">
        <f>(1-'Import-Export Shares'!H$3)*'Import-Export Shares'!$O$3*H17+(1-'Import-Export Shares'!H$4)*'Import-Export Shares'!$O$4*H46+(1-'Import-Export Shares'!H$5)*'Import-Export Shares'!$O$5*H75+(1-'Import-Export Shares'!H$6)*'Import-Export Shares'!$O$6*H104+(1-'Import-Export Shares'!H$7)*'Import-Export Shares'!$O$7*H133+(1-'Import-Export Shares'!H$9)*'Import-Export Shares'!$O$9*H191+(1-'Import-Export Shares'!H$10)*'Import-Export Shares'!$O$10*H220+(1-'Import-Export Shares'!H$11)*'Import-Export Shares'!$O$11*H249</f>
        <v>0.59999999999999987</v>
      </c>
      <c r="AS162" s="7">
        <f>(1-'Import-Export Shares'!I$3)*'Import-Export Shares'!$O$3*I17+(1-'Import-Export Shares'!I$4)*'Import-Export Shares'!$O$4*I46+(1-'Import-Export Shares'!I$5)*'Import-Export Shares'!$O$5*I75+(1-'Import-Export Shares'!I$6)*'Import-Export Shares'!$O$6*I104+(1-'Import-Export Shares'!I$7)*'Import-Export Shares'!$O$7*I133+(1-'Import-Export Shares'!I$9)*'Import-Export Shares'!$O$9*I191+(1-'Import-Export Shares'!I$10)*'Import-Export Shares'!$O$10*I220+(1-'Import-Export Shares'!I$11)*'Import-Export Shares'!$O$11*I249</f>
        <v>0.54999999999999982</v>
      </c>
    </row>
    <row r="163" spans="1:45" x14ac:dyDescent="0.3">
      <c r="A163" s="54" t="s">
        <v>18</v>
      </c>
      <c r="B163" s="47">
        <v>66</v>
      </c>
      <c r="C163" s="47">
        <v>0</v>
      </c>
      <c r="D163" s="47">
        <v>0</v>
      </c>
      <c r="E163" s="47">
        <v>0</v>
      </c>
      <c r="F163" s="47">
        <v>0</v>
      </c>
      <c r="G163" s="47">
        <v>0</v>
      </c>
      <c r="H163" s="47">
        <v>0</v>
      </c>
      <c r="I163" s="47">
        <v>17</v>
      </c>
      <c r="K163" s="47">
        <v>111</v>
      </c>
      <c r="L163" s="47">
        <v>110</v>
      </c>
      <c r="M163" s="47">
        <v>106</v>
      </c>
      <c r="N163" s="47">
        <v>104</v>
      </c>
      <c r="O163" s="47">
        <v>97</v>
      </c>
      <c r="P163" s="47">
        <v>87</v>
      </c>
      <c r="Q163" s="47">
        <v>81</v>
      </c>
      <c r="R163" s="47">
        <v>84</v>
      </c>
      <c r="T163" s="47">
        <v>485</v>
      </c>
      <c r="U163" s="47">
        <v>25</v>
      </c>
      <c r="V163" s="47">
        <v>13</v>
      </c>
      <c r="W163" s="47">
        <v>11</v>
      </c>
      <c r="X163" s="47">
        <v>6</v>
      </c>
      <c r="Y163" s="47">
        <v>2</v>
      </c>
      <c r="Z163" s="47">
        <v>24</v>
      </c>
      <c r="AA163" s="47">
        <v>58</v>
      </c>
      <c r="AC163" s="47">
        <v>1</v>
      </c>
      <c r="AD163" s="47">
        <v>1</v>
      </c>
      <c r="AE163" s="47">
        <v>3</v>
      </c>
      <c r="AF163" s="47">
        <v>2</v>
      </c>
      <c r="AG163" s="47">
        <v>8</v>
      </c>
      <c r="AH163" s="47">
        <v>10</v>
      </c>
      <c r="AI163" s="47">
        <v>6</v>
      </c>
      <c r="AJ163" s="47">
        <v>14</v>
      </c>
      <c r="AL163" s="7">
        <f>(1-'Import-Export Shares'!B$3)*'Import-Export Shares'!$O$3*B18+(1-'Import-Export Shares'!B$4)*'Import-Export Shares'!$O$4*B47+(1-'Import-Export Shares'!B$5)*'Import-Export Shares'!$O$5*B76+(1-'Import-Export Shares'!B$6)*'Import-Export Shares'!$O$6*B105+(1-'Import-Export Shares'!B$7)*'Import-Export Shares'!$O$7*B134+(1-'Import-Export Shares'!B$9)*'Import-Export Shares'!$O$9*B192+(1-'Import-Export Shares'!B$10)*'Import-Export Shares'!$O$10*B221+(1-'Import-Export Shares'!B$11)*'Import-Export Shares'!$O$11*B250</f>
        <v>33.839999999999996</v>
      </c>
      <c r="AM163" s="7">
        <f>(1-'Import-Export Shares'!C$3)*'Import-Export Shares'!$O$3*C18+(1-'Import-Export Shares'!C$4)*'Import-Export Shares'!$O$4*C47+(1-'Import-Export Shares'!C$5)*'Import-Export Shares'!$O$5*C76+(1-'Import-Export Shares'!C$6)*'Import-Export Shares'!$O$6*C105+(1-'Import-Export Shares'!C$7)*'Import-Export Shares'!$O$7*C134+(1-'Import-Export Shares'!C$9)*'Import-Export Shares'!$O$9*C192+(1-'Import-Export Shares'!C$10)*'Import-Export Shares'!$O$10*C221+(1-'Import-Export Shares'!C$11)*'Import-Export Shares'!$O$11*C250</f>
        <v>31.689999999999998</v>
      </c>
      <c r="AN163" s="7">
        <f>(1-'Import-Export Shares'!D$3)*'Import-Export Shares'!$O$3*D18+(1-'Import-Export Shares'!D$4)*'Import-Export Shares'!$O$4*D47+(1-'Import-Export Shares'!D$5)*'Import-Export Shares'!$O$5*D76+(1-'Import-Export Shares'!D$6)*'Import-Export Shares'!$O$6*D105+(1-'Import-Export Shares'!D$7)*'Import-Export Shares'!$O$7*D134+(1-'Import-Export Shares'!D$9)*'Import-Export Shares'!$O$9*D192+(1-'Import-Export Shares'!D$10)*'Import-Export Shares'!$O$10*D221+(1-'Import-Export Shares'!D$11)*'Import-Export Shares'!$O$11*D250</f>
        <v>6.06</v>
      </c>
      <c r="AO163" s="7">
        <f>(1-'Import-Export Shares'!E$3)*'Import-Export Shares'!$O$3*E18+(1-'Import-Export Shares'!E$4)*'Import-Export Shares'!$O$4*E47+(1-'Import-Export Shares'!E$5)*'Import-Export Shares'!$O$5*E76+(1-'Import-Export Shares'!E$6)*'Import-Export Shares'!$O$6*E105+(1-'Import-Export Shares'!E$7)*'Import-Export Shares'!$O$7*E134+(1-'Import-Export Shares'!E$9)*'Import-Export Shares'!$O$9*E192+(1-'Import-Export Shares'!E$10)*'Import-Export Shares'!$O$10*E221+(1-'Import-Export Shares'!E$11)*'Import-Export Shares'!$O$11*E250</f>
        <v>0.52499999999999991</v>
      </c>
      <c r="AP163" s="7">
        <f>(1-'Import-Export Shares'!F$3)*'Import-Export Shares'!$O$3*F18+(1-'Import-Export Shares'!F$4)*'Import-Export Shares'!$O$4*F47+(1-'Import-Export Shares'!F$5)*'Import-Export Shares'!$O$5*F76+(1-'Import-Export Shares'!F$6)*'Import-Export Shares'!$O$6*F105+(1-'Import-Export Shares'!F$7)*'Import-Export Shares'!$O$7*F134+(1-'Import-Export Shares'!F$9)*'Import-Export Shares'!$O$9*F192+(1-'Import-Export Shares'!F$10)*'Import-Export Shares'!$O$10*F221+(1-'Import-Export Shares'!F$11)*'Import-Export Shares'!$O$11*F250</f>
        <v>0</v>
      </c>
      <c r="AQ163" s="7">
        <f>(1-'Import-Export Shares'!G$3)*'Import-Export Shares'!$O$3*G18+(1-'Import-Export Shares'!G$4)*'Import-Export Shares'!$O$4*G47+(1-'Import-Export Shares'!G$5)*'Import-Export Shares'!$O$5*G76+(1-'Import-Export Shares'!G$6)*'Import-Export Shares'!$O$6*G105+(1-'Import-Export Shares'!G$7)*'Import-Export Shares'!$O$7*G134+(1-'Import-Export Shares'!G$9)*'Import-Export Shares'!$O$9*G192+(1-'Import-Export Shares'!G$10)*'Import-Export Shares'!$O$10*G221+(1-'Import-Export Shares'!G$11)*'Import-Export Shares'!$O$11*G250</f>
        <v>0</v>
      </c>
      <c r="AR163" s="7">
        <f>(1-'Import-Export Shares'!H$3)*'Import-Export Shares'!$O$3*H18+(1-'Import-Export Shares'!H$4)*'Import-Export Shares'!$O$4*H47+(1-'Import-Export Shares'!H$5)*'Import-Export Shares'!$O$5*H76+(1-'Import-Export Shares'!H$6)*'Import-Export Shares'!$O$6*H105+(1-'Import-Export Shares'!H$7)*'Import-Export Shares'!$O$7*H134+(1-'Import-Export Shares'!H$9)*'Import-Export Shares'!$O$9*H192+(1-'Import-Export Shares'!H$10)*'Import-Export Shares'!$O$10*H221+(1-'Import-Export Shares'!H$11)*'Import-Export Shares'!$O$11*H250</f>
        <v>0</v>
      </c>
      <c r="AS163" s="7">
        <f>(1-'Import-Export Shares'!I$3)*'Import-Export Shares'!$O$3*I18+(1-'Import-Export Shares'!I$4)*'Import-Export Shares'!$O$4*I47+(1-'Import-Export Shares'!I$5)*'Import-Export Shares'!$O$5*I76+(1-'Import-Export Shares'!I$6)*'Import-Export Shares'!$O$6*I105+(1-'Import-Export Shares'!I$7)*'Import-Export Shares'!$O$7*I134+(1-'Import-Export Shares'!I$9)*'Import-Export Shares'!$O$9*I192+(1-'Import-Export Shares'!I$10)*'Import-Export Shares'!$O$10*I221+(1-'Import-Export Shares'!I$11)*'Import-Export Shares'!$O$11*I250</f>
        <v>4.9999999999999989E-2</v>
      </c>
    </row>
    <row r="164" spans="1:45" x14ac:dyDescent="0.3">
      <c r="A164" s="54" t="s">
        <v>19</v>
      </c>
      <c r="B164" s="47">
        <v>13</v>
      </c>
      <c r="C164" s="47">
        <v>0</v>
      </c>
      <c r="D164" s="47">
        <v>7</v>
      </c>
      <c r="E164" s="47">
        <v>8</v>
      </c>
      <c r="F164" s="47">
        <v>7</v>
      </c>
      <c r="G164" s="47">
        <v>0</v>
      </c>
      <c r="H164" s="47">
        <v>0</v>
      </c>
      <c r="I164" s="47">
        <v>0</v>
      </c>
      <c r="K164" s="47">
        <v>13</v>
      </c>
      <c r="L164" s="47">
        <v>0</v>
      </c>
      <c r="M164" s="47">
        <v>7</v>
      </c>
      <c r="N164" s="47">
        <v>15</v>
      </c>
      <c r="O164" s="47">
        <v>22</v>
      </c>
      <c r="P164" s="47">
        <v>21</v>
      </c>
      <c r="Q164" s="47">
        <v>4</v>
      </c>
      <c r="R164" s="47">
        <v>3</v>
      </c>
      <c r="T164" s="47">
        <v>0</v>
      </c>
      <c r="U164" s="47">
        <v>0</v>
      </c>
      <c r="V164" s="47">
        <v>25</v>
      </c>
      <c r="W164" s="47">
        <v>43</v>
      </c>
      <c r="X164" s="47">
        <v>59</v>
      </c>
      <c r="Y164" s="47">
        <v>60</v>
      </c>
      <c r="Z164" s="47">
        <v>12</v>
      </c>
      <c r="AA164" s="47">
        <v>9</v>
      </c>
      <c r="AC164" s="47">
        <v>0</v>
      </c>
      <c r="AD164" s="47">
        <v>0</v>
      </c>
      <c r="AE164" s="47">
        <v>0</v>
      </c>
      <c r="AF164" s="47">
        <v>0</v>
      </c>
      <c r="AG164" s="47">
        <v>0</v>
      </c>
      <c r="AH164" s="47">
        <v>0</v>
      </c>
      <c r="AI164" s="47">
        <v>13</v>
      </c>
      <c r="AJ164" s="47">
        <v>0</v>
      </c>
      <c r="AL164" s="7">
        <f>(1-'Import-Export Shares'!B$3)*'Import-Export Shares'!$O$3*B19+(1-'Import-Export Shares'!B$4)*'Import-Export Shares'!$O$4*B48+(1-'Import-Export Shares'!B$5)*'Import-Export Shares'!$O$5*B77+(1-'Import-Export Shares'!B$6)*'Import-Export Shares'!$O$6*B106+(1-'Import-Export Shares'!B$7)*'Import-Export Shares'!$O$7*B135+(1-'Import-Export Shares'!B$9)*'Import-Export Shares'!$O$9*B193+(1-'Import-Export Shares'!B$10)*'Import-Export Shares'!$O$10*B222+(1-'Import-Export Shares'!B$11)*'Import-Export Shares'!$O$11*B251</f>
        <v>0</v>
      </c>
      <c r="AM164" s="7">
        <f>(1-'Import-Export Shares'!C$3)*'Import-Export Shares'!$O$3*C19+(1-'Import-Export Shares'!C$4)*'Import-Export Shares'!$O$4*C48+(1-'Import-Export Shares'!C$5)*'Import-Export Shares'!$O$5*C77+(1-'Import-Export Shares'!C$6)*'Import-Export Shares'!$O$6*C106+(1-'Import-Export Shares'!C$7)*'Import-Export Shares'!$O$7*C135+(1-'Import-Export Shares'!C$9)*'Import-Export Shares'!$O$9*C193+(1-'Import-Export Shares'!C$10)*'Import-Export Shares'!$O$10*C222+(1-'Import-Export Shares'!C$11)*'Import-Export Shares'!$O$11*C251</f>
        <v>4.9999999999999989E-2</v>
      </c>
      <c r="AN164" s="7">
        <f>(1-'Import-Export Shares'!D$3)*'Import-Export Shares'!$O$3*D19+(1-'Import-Export Shares'!D$4)*'Import-Export Shares'!$O$4*D48+(1-'Import-Export Shares'!D$5)*'Import-Export Shares'!$O$5*D77+(1-'Import-Export Shares'!D$6)*'Import-Export Shares'!$O$6*D106+(1-'Import-Export Shares'!D$7)*'Import-Export Shares'!$O$7*D135+(1-'Import-Export Shares'!D$9)*'Import-Export Shares'!$O$9*D193+(1-'Import-Export Shares'!D$10)*'Import-Export Shares'!$O$10*D222+(1-'Import-Export Shares'!D$11)*'Import-Export Shares'!$O$11*D251</f>
        <v>0</v>
      </c>
      <c r="AO164" s="7">
        <f>(1-'Import-Export Shares'!E$3)*'Import-Export Shares'!$O$3*E19+(1-'Import-Export Shares'!E$4)*'Import-Export Shares'!$O$4*E48+(1-'Import-Export Shares'!E$5)*'Import-Export Shares'!$O$5*E77+(1-'Import-Export Shares'!E$6)*'Import-Export Shares'!$O$6*E106+(1-'Import-Export Shares'!E$7)*'Import-Export Shares'!$O$7*E135+(1-'Import-Export Shares'!E$9)*'Import-Export Shares'!$O$9*E193+(1-'Import-Export Shares'!E$10)*'Import-Export Shares'!$O$10*E222+(1-'Import-Export Shares'!E$11)*'Import-Export Shares'!$O$11*E251</f>
        <v>0.69</v>
      </c>
      <c r="AP164" s="7">
        <f>(1-'Import-Export Shares'!F$3)*'Import-Export Shares'!$O$3*F19+(1-'Import-Export Shares'!F$4)*'Import-Export Shares'!$O$4*F48+(1-'Import-Export Shares'!F$5)*'Import-Export Shares'!$O$5*F77+(1-'Import-Export Shares'!F$6)*'Import-Export Shares'!$O$6*F106+(1-'Import-Export Shares'!F$7)*'Import-Export Shares'!$O$7*F135+(1-'Import-Export Shares'!F$9)*'Import-Export Shares'!$O$9*F193+(1-'Import-Export Shares'!F$10)*'Import-Export Shares'!$O$10*F222+(1-'Import-Export Shares'!F$11)*'Import-Export Shares'!$O$11*F251</f>
        <v>2.6</v>
      </c>
      <c r="AQ164" s="7">
        <f>(1-'Import-Export Shares'!G$3)*'Import-Export Shares'!$O$3*G19+(1-'Import-Export Shares'!G$4)*'Import-Export Shares'!$O$4*G48+(1-'Import-Export Shares'!G$5)*'Import-Export Shares'!$O$5*G77+(1-'Import-Export Shares'!G$6)*'Import-Export Shares'!$O$6*G106+(1-'Import-Export Shares'!G$7)*'Import-Export Shares'!$O$7*G135+(1-'Import-Export Shares'!G$9)*'Import-Export Shares'!$O$9*G193+(1-'Import-Export Shares'!G$10)*'Import-Export Shares'!$O$10*G222+(1-'Import-Export Shares'!G$11)*'Import-Export Shares'!$O$11*G251</f>
        <v>0.15000000000000002</v>
      </c>
      <c r="AR164" s="7">
        <f>(1-'Import-Export Shares'!H$3)*'Import-Export Shares'!$O$3*H19+(1-'Import-Export Shares'!H$4)*'Import-Export Shares'!$O$4*H48+(1-'Import-Export Shares'!H$5)*'Import-Export Shares'!$O$5*H77+(1-'Import-Export Shares'!H$6)*'Import-Export Shares'!$O$6*H106+(1-'Import-Export Shares'!H$7)*'Import-Export Shares'!$O$7*H135+(1-'Import-Export Shares'!H$9)*'Import-Export Shares'!$O$9*H193+(1-'Import-Export Shares'!H$10)*'Import-Export Shares'!$O$10*H222+(1-'Import-Export Shares'!H$11)*'Import-Export Shares'!$O$11*H251</f>
        <v>0</v>
      </c>
      <c r="AS164" s="7">
        <f>(1-'Import-Export Shares'!I$3)*'Import-Export Shares'!$O$3*I19+(1-'Import-Export Shares'!I$4)*'Import-Export Shares'!$O$4*I48+(1-'Import-Export Shares'!I$5)*'Import-Export Shares'!$O$5*I77+(1-'Import-Export Shares'!I$6)*'Import-Export Shares'!$O$6*I106+(1-'Import-Export Shares'!I$7)*'Import-Export Shares'!$O$7*I135+(1-'Import-Export Shares'!I$9)*'Import-Export Shares'!$O$9*I193+(1-'Import-Export Shares'!I$10)*'Import-Export Shares'!$O$10*I222+(1-'Import-Export Shares'!I$11)*'Import-Export Shares'!$O$11*I251</f>
        <v>0.19999999999999996</v>
      </c>
    </row>
    <row r="165" spans="1:45" x14ac:dyDescent="0.3">
      <c r="A165" s="54" t="s">
        <v>20</v>
      </c>
      <c r="B165" s="47">
        <v>0</v>
      </c>
      <c r="C165" s="47">
        <v>2</v>
      </c>
      <c r="D165" s="47">
        <v>71</v>
      </c>
      <c r="E165" s="47">
        <v>14</v>
      </c>
      <c r="F165" s="47">
        <v>21</v>
      </c>
      <c r="G165" s="47">
        <v>1</v>
      </c>
      <c r="H165" s="47">
        <v>0</v>
      </c>
      <c r="I165" s="47">
        <v>0</v>
      </c>
      <c r="K165" s="47">
        <v>0</v>
      </c>
      <c r="L165" s="47">
        <v>2</v>
      </c>
      <c r="M165" s="47">
        <v>73</v>
      </c>
      <c r="N165" s="47">
        <v>87</v>
      </c>
      <c r="O165" s="47">
        <v>108</v>
      </c>
      <c r="P165" s="47">
        <v>109</v>
      </c>
      <c r="Q165" s="47">
        <v>109</v>
      </c>
      <c r="R165" s="47">
        <v>109</v>
      </c>
      <c r="T165" s="47">
        <v>0</v>
      </c>
      <c r="U165" s="47">
        <v>0</v>
      </c>
      <c r="V165" s="47">
        <v>70</v>
      </c>
      <c r="W165" s="47">
        <v>121</v>
      </c>
      <c r="X165" s="47">
        <v>161</v>
      </c>
      <c r="Y165" s="47">
        <v>163</v>
      </c>
      <c r="Z165" s="47">
        <v>32</v>
      </c>
      <c r="AA165" s="47">
        <v>21</v>
      </c>
      <c r="AC165" s="47">
        <v>0</v>
      </c>
      <c r="AD165" s="47">
        <v>0</v>
      </c>
      <c r="AE165" s="47">
        <v>0</v>
      </c>
      <c r="AF165" s="47">
        <v>0</v>
      </c>
      <c r="AG165" s="47">
        <v>0</v>
      </c>
      <c r="AH165" s="47">
        <v>0</v>
      </c>
      <c r="AI165" s="47">
        <v>0</v>
      </c>
      <c r="AJ165" s="47">
        <v>0</v>
      </c>
      <c r="AL165" s="7">
        <f>(1-'Import-Export Shares'!B$3)*'Import-Export Shares'!$O$3*B20+(1-'Import-Export Shares'!B$4)*'Import-Export Shares'!$O$4*B49+(1-'Import-Export Shares'!B$5)*'Import-Export Shares'!$O$5*B78+(1-'Import-Export Shares'!B$6)*'Import-Export Shares'!$O$6*B107+(1-'Import-Export Shares'!B$7)*'Import-Export Shares'!$O$7*B136+(1-'Import-Export Shares'!B$9)*'Import-Export Shares'!$O$9*B194+(1-'Import-Export Shares'!B$10)*'Import-Export Shares'!$O$10*B223+(1-'Import-Export Shares'!B$11)*'Import-Export Shares'!$O$11*B252</f>
        <v>0</v>
      </c>
      <c r="AM165" s="7">
        <f>(1-'Import-Export Shares'!C$3)*'Import-Export Shares'!$O$3*C20+(1-'Import-Export Shares'!C$4)*'Import-Export Shares'!$O$4*C49+(1-'Import-Export Shares'!C$5)*'Import-Export Shares'!$O$5*C78+(1-'Import-Export Shares'!C$6)*'Import-Export Shares'!$O$6*C107+(1-'Import-Export Shares'!C$7)*'Import-Export Shares'!$O$7*C136+(1-'Import-Export Shares'!C$9)*'Import-Export Shares'!$O$9*C194+(1-'Import-Export Shares'!C$10)*'Import-Export Shares'!$O$10*C223+(1-'Import-Export Shares'!C$11)*'Import-Export Shares'!$O$11*C252</f>
        <v>1.6749999999999996</v>
      </c>
      <c r="AN165" s="7">
        <f>(1-'Import-Export Shares'!D$3)*'Import-Export Shares'!$O$3*D20+(1-'Import-Export Shares'!D$4)*'Import-Export Shares'!$O$4*D49+(1-'Import-Export Shares'!D$5)*'Import-Export Shares'!$O$5*D78+(1-'Import-Export Shares'!D$6)*'Import-Export Shares'!$O$6*D107+(1-'Import-Export Shares'!D$7)*'Import-Export Shares'!$O$7*D136+(1-'Import-Export Shares'!D$9)*'Import-Export Shares'!$O$9*D194+(1-'Import-Export Shares'!D$10)*'Import-Export Shares'!$O$10*D223+(1-'Import-Export Shares'!D$11)*'Import-Export Shares'!$O$11*D252</f>
        <v>1.4999999999999998</v>
      </c>
      <c r="AO165" s="7">
        <f>(1-'Import-Export Shares'!E$3)*'Import-Export Shares'!$O$3*E20+(1-'Import-Export Shares'!E$4)*'Import-Export Shares'!$O$4*E49+(1-'Import-Export Shares'!E$5)*'Import-Export Shares'!$O$5*E78+(1-'Import-Export Shares'!E$6)*'Import-Export Shares'!$O$6*E107+(1-'Import-Export Shares'!E$7)*'Import-Export Shares'!$O$7*E136+(1-'Import-Export Shares'!E$9)*'Import-Export Shares'!$O$9*E194+(1-'Import-Export Shares'!E$10)*'Import-Export Shares'!$O$10*E223+(1-'Import-Export Shares'!E$11)*'Import-Export Shares'!$O$11*E252</f>
        <v>2.25</v>
      </c>
      <c r="AP165" s="7">
        <f>(1-'Import-Export Shares'!F$3)*'Import-Export Shares'!$O$3*F20+(1-'Import-Export Shares'!F$4)*'Import-Export Shares'!$O$4*F49+(1-'Import-Export Shares'!F$5)*'Import-Export Shares'!$O$5*F78+(1-'Import-Export Shares'!F$6)*'Import-Export Shares'!$O$6*F107+(1-'Import-Export Shares'!F$7)*'Import-Export Shares'!$O$7*F136+(1-'Import-Export Shares'!F$9)*'Import-Export Shares'!$O$9*F194+(1-'Import-Export Shares'!F$10)*'Import-Export Shares'!$O$10*F223+(1-'Import-Export Shares'!F$11)*'Import-Export Shares'!$O$11*F252</f>
        <v>9.0250000000000004</v>
      </c>
      <c r="AQ165" s="7">
        <f>(1-'Import-Export Shares'!G$3)*'Import-Export Shares'!$O$3*G20+(1-'Import-Export Shares'!G$4)*'Import-Export Shares'!$O$4*G49+(1-'Import-Export Shares'!G$5)*'Import-Export Shares'!$O$5*G78+(1-'Import-Export Shares'!G$6)*'Import-Export Shares'!$O$6*G107+(1-'Import-Export Shares'!G$7)*'Import-Export Shares'!$O$7*G136+(1-'Import-Export Shares'!G$9)*'Import-Export Shares'!$O$9*G194+(1-'Import-Export Shares'!G$10)*'Import-Export Shares'!$O$10*G223+(1-'Import-Export Shares'!G$11)*'Import-Export Shares'!$O$11*G252</f>
        <v>1.0500000000000003</v>
      </c>
      <c r="AR165" s="7">
        <f>(1-'Import-Export Shares'!H$3)*'Import-Export Shares'!$O$3*H20+(1-'Import-Export Shares'!H$4)*'Import-Export Shares'!$O$4*H49+(1-'Import-Export Shares'!H$5)*'Import-Export Shares'!$O$5*H78+(1-'Import-Export Shares'!H$6)*'Import-Export Shares'!$O$6*H107+(1-'Import-Export Shares'!H$7)*'Import-Export Shares'!$O$7*H136+(1-'Import-Export Shares'!H$9)*'Import-Export Shares'!$O$9*H194+(1-'Import-Export Shares'!H$10)*'Import-Export Shares'!$O$10*H223+(1-'Import-Export Shares'!H$11)*'Import-Export Shares'!$O$11*H252</f>
        <v>5.6999999999999984</v>
      </c>
      <c r="AS165" s="7">
        <f>(1-'Import-Export Shares'!I$3)*'Import-Export Shares'!$O$3*I20+(1-'Import-Export Shares'!I$4)*'Import-Export Shares'!$O$4*I49+(1-'Import-Export Shares'!I$5)*'Import-Export Shares'!$O$5*I78+(1-'Import-Export Shares'!I$6)*'Import-Export Shares'!$O$6*I107+(1-'Import-Export Shares'!I$7)*'Import-Export Shares'!$O$7*I136+(1-'Import-Export Shares'!I$9)*'Import-Export Shares'!$O$9*I194+(1-'Import-Export Shares'!I$10)*'Import-Export Shares'!$O$10*I223+(1-'Import-Export Shares'!I$11)*'Import-Export Shares'!$O$11*I252</f>
        <v>19.099999999999994</v>
      </c>
    </row>
    <row r="166" spans="1:45" x14ac:dyDescent="0.3">
      <c r="A166" s="54" t="s">
        <v>21</v>
      </c>
      <c r="B166" s="47">
        <v>8</v>
      </c>
      <c r="C166" s="47">
        <v>0</v>
      </c>
      <c r="D166" s="47">
        <v>0</v>
      </c>
      <c r="E166" s="47">
        <v>0</v>
      </c>
      <c r="F166" s="47">
        <v>0</v>
      </c>
      <c r="G166" s="47">
        <v>0</v>
      </c>
      <c r="H166" s="47">
        <v>0</v>
      </c>
      <c r="I166" s="47">
        <v>0</v>
      </c>
      <c r="K166" s="47">
        <v>90</v>
      </c>
      <c r="L166" s="47">
        <v>53</v>
      </c>
      <c r="M166" s="47">
        <v>10</v>
      </c>
      <c r="N166" s="47">
        <v>6</v>
      </c>
      <c r="O166" s="47">
        <v>3</v>
      </c>
      <c r="P166" s="47">
        <v>0</v>
      </c>
      <c r="Q166" s="47">
        <v>0</v>
      </c>
      <c r="R166" s="47">
        <v>0</v>
      </c>
      <c r="T166" s="47">
        <v>162</v>
      </c>
      <c r="U166" s="47">
        <v>0</v>
      </c>
      <c r="V166" s="4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C166" s="47">
        <v>5</v>
      </c>
      <c r="AD166" s="47">
        <v>36</v>
      </c>
      <c r="AE166" s="47">
        <v>43</v>
      </c>
      <c r="AF166" s="47">
        <v>4</v>
      </c>
      <c r="AG166" s="47">
        <v>3</v>
      </c>
      <c r="AH166" s="47">
        <v>3</v>
      </c>
      <c r="AI166" s="47">
        <v>0</v>
      </c>
      <c r="AJ166" s="47">
        <v>0</v>
      </c>
      <c r="AL166" s="7">
        <f>(1-'Import-Export Shares'!B$3)*'Import-Export Shares'!$O$3*B21+(1-'Import-Export Shares'!B$4)*'Import-Export Shares'!$O$4*B50+(1-'Import-Export Shares'!B$5)*'Import-Export Shares'!$O$5*B79+(1-'Import-Export Shares'!B$6)*'Import-Export Shares'!$O$6*B108+(1-'Import-Export Shares'!B$7)*'Import-Export Shares'!$O$7*B137+(1-'Import-Export Shares'!B$9)*'Import-Export Shares'!$O$9*B195+(1-'Import-Export Shares'!B$10)*'Import-Export Shares'!$O$10*B224+(1-'Import-Export Shares'!B$11)*'Import-Export Shares'!$O$11*B253</f>
        <v>9.25</v>
      </c>
      <c r="AM166" s="7">
        <f>(1-'Import-Export Shares'!C$3)*'Import-Export Shares'!$O$3*C21+(1-'Import-Export Shares'!C$4)*'Import-Export Shares'!$O$4*C50+(1-'Import-Export Shares'!C$5)*'Import-Export Shares'!$O$5*C79+(1-'Import-Export Shares'!C$6)*'Import-Export Shares'!$O$6*C108+(1-'Import-Export Shares'!C$7)*'Import-Export Shares'!$O$7*C137+(1-'Import-Export Shares'!C$9)*'Import-Export Shares'!$O$9*C195+(1-'Import-Export Shares'!C$10)*'Import-Export Shares'!$O$10*C224+(1-'Import-Export Shares'!C$11)*'Import-Export Shares'!$O$11*C253</f>
        <v>0</v>
      </c>
      <c r="AN166" s="7">
        <f>(1-'Import-Export Shares'!D$3)*'Import-Export Shares'!$O$3*D21+(1-'Import-Export Shares'!D$4)*'Import-Export Shares'!$O$4*D50+(1-'Import-Export Shares'!D$5)*'Import-Export Shares'!$O$5*D79+(1-'Import-Export Shares'!D$6)*'Import-Export Shares'!$O$6*D108+(1-'Import-Export Shares'!D$7)*'Import-Export Shares'!$O$7*D137+(1-'Import-Export Shares'!D$9)*'Import-Export Shares'!$O$9*D195+(1-'Import-Export Shares'!D$10)*'Import-Export Shares'!$O$10*D224+(1-'Import-Export Shares'!D$11)*'Import-Export Shares'!$O$11*D253</f>
        <v>0</v>
      </c>
      <c r="AO166" s="7">
        <f>(1-'Import-Export Shares'!E$3)*'Import-Export Shares'!$O$3*E21+(1-'Import-Export Shares'!E$4)*'Import-Export Shares'!$O$4*E50+(1-'Import-Export Shares'!E$5)*'Import-Export Shares'!$O$5*E79+(1-'Import-Export Shares'!E$6)*'Import-Export Shares'!$O$6*E108+(1-'Import-Export Shares'!E$7)*'Import-Export Shares'!$O$7*E137+(1-'Import-Export Shares'!E$9)*'Import-Export Shares'!$O$9*E195+(1-'Import-Export Shares'!E$10)*'Import-Export Shares'!$O$10*E224+(1-'Import-Export Shares'!E$11)*'Import-Export Shares'!$O$11*E253</f>
        <v>0</v>
      </c>
      <c r="AP166" s="7">
        <f>(1-'Import-Export Shares'!F$3)*'Import-Export Shares'!$O$3*F21+(1-'Import-Export Shares'!F$4)*'Import-Export Shares'!$O$4*F50+(1-'Import-Export Shares'!F$5)*'Import-Export Shares'!$O$5*F79+(1-'Import-Export Shares'!F$6)*'Import-Export Shares'!$O$6*F108+(1-'Import-Export Shares'!F$7)*'Import-Export Shares'!$O$7*F137+(1-'Import-Export Shares'!F$9)*'Import-Export Shares'!$O$9*F195+(1-'Import-Export Shares'!F$10)*'Import-Export Shares'!$O$10*F224+(1-'Import-Export Shares'!F$11)*'Import-Export Shares'!$O$11*F253</f>
        <v>0</v>
      </c>
      <c r="AQ166" s="7">
        <f>(1-'Import-Export Shares'!G$3)*'Import-Export Shares'!$O$3*G21+(1-'Import-Export Shares'!G$4)*'Import-Export Shares'!$O$4*G50+(1-'Import-Export Shares'!G$5)*'Import-Export Shares'!$O$5*G79+(1-'Import-Export Shares'!G$6)*'Import-Export Shares'!$O$6*G108+(1-'Import-Export Shares'!G$7)*'Import-Export Shares'!$O$7*G137+(1-'Import-Export Shares'!G$9)*'Import-Export Shares'!$O$9*G195+(1-'Import-Export Shares'!G$10)*'Import-Export Shares'!$O$10*G224+(1-'Import-Export Shares'!G$11)*'Import-Export Shares'!$O$11*G253</f>
        <v>0</v>
      </c>
      <c r="AR166" s="7">
        <f>(1-'Import-Export Shares'!H$3)*'Import-Export Shares'!$O$3*H21+(1-'Import-Export Shares'!H$4)*'Import-Export Shares'!$O$4*H50+(1-'Import-Export Shares'!H$5)*'Import-Export Shares'!$O$5*H79+(1-'Import-Export Shares'!H$6)*'Import-Export Shares'!$O$6*H108+(1-'Import-Export Shares'!H$7)*'Import-Export Shares'!$O$7*H137+(1-'Import-Export Shares'!H$9)*'Import-Export Shares'!$O$9*H195+(1-'Import-Export Shares'!H$10)*'Import-Export Shares'!$O$10*H224+(1-'Import-Export Shares'!H$11)*'Import-Export Shares'!$O$11*H253</f>
        <v>0</v>
      </c>
      <c r="AS166" s="7">
        <f>(1-'Import-Export Shares'!I$3)*'Import-Export Shares'!$O$3*I21+(1-'Import-Export Shares'!I$4)*'Import-Export Shares'!$O$4*I50+(1-'Import-Export Shares'!I$5)*'Import-Export Shares'!$O$5*I79+(1-'Import-Export Shares'!I$6)*'Import-Export Shares'!$O$6*I108+(1-'Import-Export Shares'!I$7)*'Import-Export Shares'!$O$7*I137+(1-'Import-Export Shares'!I$9)*'Import-Export Shares'!$O$9*I195+(1-'Import-Export Shares'!I$10)*'Import-Export Shares'!$O$10*I224+(1-'Import-Export Shares'!I$11)*'Import-Export Shares'!$O$11*I253</f>
        <v>0</v>
      </c>
    </row>
    <row r="167" spans="1:45" x14ac:dyDescent="0.3">
      <c r="A167" s="55" t="s">
        <v>43</v>
      </c>
      <c r="B167" s="48">
        <v>0</v>
      </c>
      <c r="C167" s="48">
        <v>1.6020833333333333</v>
      </c>
      <c r="D167" s="48">
        <v>0.34479166666666666</v>
      </c>
      <c r="E167" s="48">
        <v>2.3208333333333333</v>
      </c>
      <c r="F167" s="48">
        <v>8.0723958333333332</v>
      </c>
      <c r="G167" s="48">
        <v>9.9442708333333325</v>
      </c>
      <c r="H167" s="48">
        <v>34.34791666666667</v>
      </c>
      <c r="I167" s="48">
        <v>39.944791666666667</v>
      </c>
      <c r="K167" s="48">
        <v>0</v>
      </c>
      <c r="L167" s="48">
        <v>1.6020833333333333</v>
      </c>
      <c r="M167" s="48">
        <v>1.9468749999999999</v>
      </c>
      <c r="N167" s="48">
        <v>4.2677083333333332</v>
      </c>
      <c r="O167" s="48">
        <v>12.340104166666666</v>
      </c>
      <c r="P167" s="48">
        <v>22.284375000000001</v>
      </c>
      <c r="Q167" s="48">
        <v>56.632291666666667</v>
      </c>
      <c r="R167" s="48">
        <v>96.577083333333334</v>
      </c>
      <c r="T167" s="47">
        <v>0</v>
      </c>
      <c r="U167" s="47">
        <v>0</v>
      </c>
      <c r="V167" s="47">
        <v>0</v>
      </c>
      <c r="W167" s="47">
        <v>2</v>
      </c>
      <c r="X167" s="47">
        <v>6</v>
      </c>
      <c r="Y167" s="47">
        <v>24</v>
      </c>
      <c r="Z167" s="47">
        <v>67</v>
      </c>
      <c r="AA167" s="47">
        <v>100</v>
      </c>
      <c r="AC167" s="48">
        <v>0</v>
      </c>
      <c r="AD167" s="48">
        <v>0</v>
      </c>
      <c r="AE167" s="48">
        <v>0</v>
      </c>
      <c r="AF167" s="48">
        <v>0</v>
      </c>
      <c r="AG167" s="48">
        <v>0</v>
      </c>
      <c r="AH167" s="48">
        <v>0</v>
      </c>
      <c r="AI167" s="48">
        <v>0</v>
      </c>
      <c r="AJ167" s="48">
        <v>0</v>
      </c>
      <c r="AL167" s="7">
        <f>(1-'Import-Export Shares'!B$3)*'Import-Export Shares'!$O$3*B22+(1-'Import-Export Shares'!B$4)*'Import-Export Shares'!$O$4*B51+(1-'Import-Export Shares'!B$5)*'Import-Export Shares'!$O$5*B80+(1-'Import-Export Shares'!B$6)*'Import-Export Shares'!$O$6*B109+(1-'Import-Export Shares'!B$7)*'Import-Export Shares'!$O$7*B138+(1-'Import-Export Shares'!B$9)*'Import-Export Shares'!$O$9*B196+(1-'Import-Export Shares'!B$10)*'Import-Export Shares'!$O$10*B225+(1-'Import-Export Shares'!B$11)*'Import-Export Shares'!$O$11*B254</f>
        <v>0</v>
      </c>
      <c r="AM167" s="7">
        <f>(1-'Import-Export Shares'!C$3)*'Import-Export Shares'!$O$3*C22+(1-'Import-Export Shares'!C$4)*'Import-Export Shares'!$O$4*C51+(1-'Import-Export Shares'!C$5)*'Import-Export Shares'!$O$5*C80+(1-'Import-Export Shares'!C$6)*'Import-Export Shares'!$O$6*C109+(1-'Import-Export Shares'!C$7)*'Import-Export Shares'!$O$7*C138+(1-'Import-Export Shares'!C$9)*'Import-Export Shares'!$O$9*C196+(1-'Import-Export Shares'!C$10)*'Import-Export Shares'!$O$10*C225+(1-'Import-Export Shares'!C$11)*'Import-Export Shares'!$O$11*C254</f>
        <v>0.35763020833333325</v>
      </c>
      <c r="AN167" s="7">
        <f>(1-'Import-Export Shares'!D$3)*'Import-Export Shares'!$O$3*D22+(1-'Import-Export Shares'!D$4)*'Import-Export Shares'!$O$4*D51+(1-'Import-Export Shares'!D$5)*'Import-Export Shares'!$O$5*D80+(1-'Import-Export Shares'!D$6)*'Import-Export Shares'!$O$6*D109+(1-'Import-Export Shares'!D$7)*'Import-Export Shares'!$O$7*D138+(1-'Import-Export Shares'!D$9)*'Import-Export Shares'!$O$9*D196+(1-'Import-Export Shares'!D$10)*'Import-Export Shares'!$O$10*D225+(1-'Import-Export Shares'!D$11)*'Import-Export Shares'!$O$11*D254</f>
        <v>1.1196718749999999</v>
      </c>
      <c r="AO167" s="7">
        <f>(1-'Import-Export Shares'!E$3)*'Import-Export Shares'!$O$3*E22+(1-'Import-Export Shares'!E$4)*'Import-Export Shares'!$O$4*E51+(1-'Import-Export Shares'!E$5)*'Import-Export Shares'!$O$5*E80+(1-'Import-Export Shares'!E$6)*'Import-Export Shares'!$O$6*E109+(1-'Import-Export Shares'!E$7)*'Import-Export Shares'!$O$7*E138+(1-'Import-Export Shares'!E$9)*'Import-Export Shares'!$O$9*E196+(1-'Import-Export Shares'!E$10)*'Import-Export Shares'!$O$10*E225+(1-'Import-Export Shares'!E$11)*'Import-Export Shares'!$O$11*E254</f>
        <v>2.1848281250000001</v>
      </c>
      <c r="AP167" s="7">
        <f>(1-'Import-Export Shares'!F$3)*'Import-Export Shares'!$O$3*F22+(1-'Import-Export Shares'!F$4)*'Import-Export Shares'!$O$4*F51+(1-'Import-Export Shares'!F$5)*'Import-Export Shares'!$O$5*F80+(1-'Import-Export Shares'!F$6)*'Import-Export Shares'!$O$6*F109+(1-'Import-Export Shares'!F$7)*'Import-Export Shares'!$O$7*F138+(1-'Import-Export Shares'!F$9)*'Import-Export Shares'!$O$9*F196+(1-'Import-Export Shares'!F$10)*'Import-Export Shares'!$O$10*F225+(1-'Import-Export Shares'!F$11)*'Import-Export Shares'!$O$11*F254</f>
        <v>1.3674869791666666</v>
      </c>
      <c r="AQ167" s="7">
        <f>(1-'Import-Export Shares'!G$3)*'Import-Export Shares'!$O$3*G22+(1-'Import-Export Shares'!G$4)*'Import-Export Shares'!$O$4*G51+(1-'Import-Export Shares'!G$5)*'Import-Export Shares'!$O$5*G80+(1-'Import-Export Shares'!G$6)*'Import-Export Shares'!$O$6*G109+(1-'Import-Export Shares'!G$7)*'Import-Export Shares'!$O$7*G138+(1-'Import-Export Shares'!G$9)*'Import-Export Shares'!$O$9*G196+(1-'Import-Export Shares'!G$10)*'Import-Export Shares'!$O$10*G225+(1-'Import-Export Shares'!G$11)*'Import-Export Shares'!$O$11*G254</f>
        <v>3.0753645833333341</v>
      </c>
      <c r="AR167" s="7">
        <f>(1-'Import-Export Shares'!H$3)*'Import-Export Shares'!$O$3*H22+(1-'Import-Export Shares'!H$4)*'Import-Export Shares'!$O$4*H51+(1-'Import-Export Shares'!H$5)*'Import-Export Shares'!$O$5*H80+(1-'Import-Export Shares'!H$6)*'Import-Export Shares'!$O$6*H109+(1-'Import-Export Shares'!H$7)*'Import-Export Shares'!$O$7*H138+(1-'Import-Export Shares'!H$9)*'Import-Export Shares'!$O$9*H196+(1-'Import-Export Shares'!H$10)*'Import-Export Shares'!$O$10*H225+(1-'Import-Export Shares'!H$11)*'Import-Export Shares'!$O$11*H254</f>
        <v>3.1185416666666663</v>
      </c>
      <c r="AS167" s="7">
        <f>(1-'Import-Export Shares'!I$3)*'Import-Export Shares'!$O$3*I22+(1-'Import-Export Shares'!I$4)*'Import-Export Shares'!$O$4*I51+(1-'Import-Export Shares'!I$5)*'Import-Export Shares'!$O$5*I80+(1-'Import-Export Shares'!I$6)*'Import-Export Shares'!$O$6*I109+(1-'Import-Export Shares'!I$7)*'Import-Export Shares'!$O$7*I138+(1-'Import-Export Shares'!I$9)*'Import-Export Shares'!$O$9*I196+(1-'Import-Export Shares'!I$10)*'Import-Export Shares'!$O$10*I225+(1-'Import-Export Shares'!I$11)*'Import-Export Shares'!$O$11*I254</f>
        <v>0.96411458333333311</v>
      </c>
    </row>
    <row r="168" spans="1:45" x14ac:dyDescent="0.3">
      <c r="A168" s="55" t="s">
        <v>22</v>
      </c>
      <c r="B168" s="47">
        <v>0</v>
      </c>
      <c r="C168" s="47">
        <v>0</v>
      </c>
      <c r="D168" s="47">
        <v>0</v>
      </c>
      <c r="E168" s="47">
        <v>4</v>
      </c>
      <c r="F168" s="47">
        <v>4</v>
      </c>
      <c r="G168" s="47">
        <v>24</v>
      </c>
      <c r="H168" s="47">
        <v>59</v>
      </c>
      <c r="I168" s="47">
        <v>58</v>
      </c>
      <c r="K168" s="47">
        <v>0</v>
      </c>
      <c r="L168" s="47">
        <v>0</v>
      </c>
      <c r="M168" s="47">
        <v>0</v>
      </c>
      <c r="N168" s="47">
        <v>4</v>
      </c>
      <c r="O168" s="47">
        <v>8</v>
      </c>
      <c r="P168" s="47">
        <v>31</v>
      </c>
      <c r="Q168" s="47">
        <v>90</v>
      </c>
      <c r="R168" s="47">
        <v>148</v>
      </c>
      <c r="T168" s="47">
        <v>0</v>
      </c>
      <c r="U168" s="47">
        <v>0</v>
      </c>
      <c r="V168" s="47">
        <v>0</v>
      </c>
      <c r="W168" s="47">
        <v>6</v>
      </c>
      <c r="X168" s="47">
        <v>16</v>
      </c>
      <c r="Y168" s="47">
        <v>66</v>
      </c>
      <c r="Z168" s="47">
        <v>193</v>
      </c>
      <c r="AA168" s="47">
        <v>306</v>
      </c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47">
        <v>0</v>
      </c>
      <c r="AI168" s="47">
        <v>0</v>
      </c>
      <c r="AJ168" s="47">
        <v>0</v>
      </c>
      <c r="AL168" s="7">
        <f>(1-'Import-Export Shares'!B$3)*'Import-Export Shares'!$O$3*B23+(1-'Import-Export Shares'!B$4)*'Import-Export Shares'!$O$4*B52+(1-'Import-Export Shares'!B$5)*'Import-Export Shares'!$O$5*B81+(1-'Import-Export Shares'!B$6)*'Import-Export Shares'!$O$6*B110+(1-'Import-Export Shares'!B$7)*'Import-Export Shares'!$O$7*B139+(1-'Import-Export Shares'!B$9)*'Import-Export Shares'!$O$9*B197+(1-'Import-Export Shares'!B$10)*'Import-Export Shares'!$O$10*B226+(1-'Import-Export Shares'!B$11)*'Import-Export Shares'!$O$11*B255</f>
        <v>0</v>
      </c>
      <c r="AM168" s="7">
        <f>(1-'Import-Export Shares'!C$3)*'Import-Export Shares'!$O$3*C23+(1-'Import-Export Shares'!C$4)*'Import-Export Shares'!$O$4*C52+(1-'Import-Export Shares'!C$5)*'Import-Export Shares'!$O$5*C81+(1-'Import-Export Shares'!C$6)*'Import-Export Shares'!$O$6*C110+(1-'Import-Export Shares'!C$7)*'Import-Export Shares'!$O$7*C139+(1-'Import-Export Shares'!C$9)*'Import-Export Shares'!$O$9*C197+(1-'Import-Export Shares'!C$10)*'Import-Export Shares'!$O$10*C226+(1-'Import-Export Shares'!C$11)*'Import-Export Shares'!$O$11*C255</f>
        <v>9.9999999999999978E-2</v>
      </c>
      <c r="AN168" s="7">
        <f>(1-'Import-Export Shares'!D$3)*'Import-Export Shares'!$O$3*D23+(1-'Import-Export Shares'!D$4)*'Import-Export Shares'!$O$4*D52+(1-'Import-Export Shares'!D$5)*'Import-Export Shares'!$O$5*D81+(1-'Import-Export Shares'!D$6)*'Import-Export Shares'!$O$6*D110+(1-'Import-Export Shares'!D$7)*'Import-Export Shares'!$O$7*D139+(1-'Import-Export Shares'!D$9)*'Import-Export Shares'!$O$9*D197+(1-'Import-Export Shares'!D$10)*'Import-Export Shares'!$O$10*D226+(1-'Import-Export Shares'!D$11)*'Import-Export Shares'!$O$11*D255</f>
        <v>0</v>
      </c>
      <c r="AO168" s="7">
        <f>(1-'Import-Export Shares'!E$3)*'Import-Export Shares'!$O$3*E23+(1-'Import-Export Shares'!E$4)*'Import-Export Shares'!$O$4*E52+(1-'Import-Export Shares'!E$5)*'Import-Export Shares'!$O$5*E81+(1-'Import-Export Shares'!E$6)*'Import-Export Shares'!$O$6*E110+(1-'Import-Export Shares'!E$7)*'Import-Export Shares'!$O$7*E139+(1-'Import-Export Shares'!E$9)*'Import-Export Shares'!$O$9*E197+(1-'Import-Export Shares'!E$10)*'Import-Export Shares'!$O$10*E226+(1-'Import-Export Shares'!E$11)*'Import-Export Shares'!$O$11*E255</f>
        <v>4.9999999999999989E-2</v>
      </c>
      <c r="AP168" s="7">
        <f>(1-'Import-Export Shares'!F$3)*'Import-Export Shares'!$O$3*F23+(1-'Import-Export Shares'!F$4)*'Import-Export Shares'!$O$4*F52+(1-'Import-Export Shares'!F$5)*'Import-Export Shares'!$O$5*F81+(1-'Import-Export Shares'!F$6)*'Import-Export Shares'!$O$6*F110+(1-'Import-Export Shares'!F$7)*'Import-Export Shares'!$O$7*F139+(1-'Import-Export Shares'!F$9)*'Import-Export Shares'!$O$9*F197+(1-'Import-Export Shares'!F$10)*'Import-Export Shares'!$O$10*F226+(1-'Import-Export Shares'!F$11)*'Import-Export Shares'!$O$11*F255</f>
        <v>4.8000000000000007</v>
      </c>
      <c r="AQ168" s="7">
        <f>(1-'Import-Export Shares'!G$3)*'Import-Export Shares'!$O$3*G23+(1-'Import-Export Shares'!G$4)*'Import-Export Shares'!$O$4*G52+(1-'Import-Export Shares'!G$5)*'Import-Export Shares'!$O$5*G81+(1-'Import-Export Shares'!G$6)*'Import-Export Shares'!$O$6*G110+(1-'Import-Export Shares'!G$7)*'Import-Export Shares'!$O$7*G139+(1-'Import-Export Shares'!G$9)*'Import-Export Shares'!$O$9*G197+(1-'Import-Export Shares'!G$10)*'Import-Export Shares'!$O$10*G226+(1-'Import-Export Shares'!G$11)*'Import-Export Shares'!$O$11*G255</f>
        <v>5.0500000000000007</v>
      </c>
      <c r="AR168" s="7">
        <f>(1-'Import-Export Shares'!H$3)*'Import-Export Shares'!$O$3*H23+(1-'Import-Export Shares'!H$4)*'Import-Export Shares'!$O$4*H52+(1-'Import-Export Shares'!H$5)*'Import-Export Shares'!$O$5*H81+(1-'Import-Export Shares'!H$6)*'Import-Export Shares'!$O$6*H110+(1-'Import-Export Shares'!H$7)*'Import-Export Shares'!$O$7*H139+(1-'Import-Export Shares'!H$9)*'Import-Export Shares'!$O$9*H197+(1-'Import-Export Shares'!H$10)*'Import-Export Shares'!$O$10*H226+(1-'Import-Export Shares'!H$11)*'Import-Export Shares'!$O$11*H255</f>
        <v>5.8999999999999986</v>
      </c>
      <c r="AS168" s="7">
        <f>(1-'Import-Export Shares'!I$3)*'Import-Export Shares'!$O$3*I23+(1-'Import-Export Shares'!I$4)*'Import-Export Shares'!$O$4*I52+(1-'Import-Export Shares'!I$5)*'Import-Export Shares'!$O$5*I81+(1-'Import-Export Shares'!I$6)*'Import-Export Shares'!$O$6*I110+(1-'Import-Export Shares'!I$7)*'Import-Export Shares'!$O$7*I139+(1-'Import-Export Shares'!I$9)*'Import-Export Shares'!$O$9*I197+(1-'Import-Export Shares'!I$10)*'Import-Export Shares'!$O$10*I226+(1-'Import-Export Shares'!I$11)*'Import-Export Shares'!$O$11*I255</f>
        <v>0.94999999999999973</v>
      </c>
    </row>
    <row r="169" spans="1:45" x14ac:dyDescent="0.3">
      <c r="A169" s="55" t="s">
        <v>230</v>
      </c>
      <c r="B169" s="48">
        <v>0</v>
      </c>
      <c r="C169" s="48">
        <v>0.16666666666666666</v>
      </c>
      <c r="D169" s="48">
        <v>1</v>
      </c>
      <c r="E169" s="48">
        <v>148.33333333333334</v>
      </c>
      <c r="F169" s="48">
        <v>280.66666666666669</v>
      </c>
      <c r="G169" s="48">
        <v>298.83333333333331</v>
      </c>
      <c r="H169" s="48">
        <v>467.66666666666669</v>
      </c>
      <c r="I169" s="48">
        <v>595.66666666666663</v>
      </c>
      <c r="K169" s="48">
        <v>0</v>
      </c>
      <c r="L169" s="48">
        <v>0.16666666666666666</v>
      </c>
      <c r="M169" s="48">
        <v>1.1666666666666667</v>
      </c>
      <c r="N169" s="48">
        <v>149.5</v>
      </c>
      <c r="O169" s="48">
        <v>430.16666666666669</v>
      </c>
      <c r="P169" s="48">
        <v>729</v>
      </c>
      <c r="Q169" s="48">
        <v>1196.5</v>
      </c>
      <c r="R169" s="48">
        <v>1791.1666666666667</v>
      </c>
      <c r="T169" s="47">
        <v>0</v>
      </c>
      <c r="U169" s="47">
        <v>0</v>
      </c>
      <c r="V169" s="47">
        <v>3</v>
      </c>
      <c r="W169" s="47">
        <v>304</v>
      </c>
      <c r="X169" s="47">
        <v>823</v>
      </c>
      <c r="Y169" s="47">
        <v>1387</v>
      </c>
      <c r="Z169" s="47">
        <v>2251</v>
      </c>
      <c r="AA169" s="47">
        <v>3354</v>
      </c>
      <c r="AC169" s="48">
        <v>0</v>
      </c>
      <c r="AD169" s="48">
        <v>0</v>
      </c>
      <c r="AE169" s="48">
        <v>0</v>
      </c>
      <c r="AF169" s="48">
        <v>0</v>
      </c>
      <c r="AG169" s="48">
        <v>0</v>
      </c>
      <c r="AH169" s="48">
        <v>0</v>
      </c>
      <c r="AI169" s="48">
        <v>0.16666666666666666</v>
      </c>
      <c r="AJ169" s="48">
        <v>1</v>
      </c>
      <c r="AL169" s="7">
        <f>(1-'Import-Export Shares'!B$3)*'Import-Export Shares'!$O$3*B24+(1-'Import-Export Shares'!B$4)*'Import-Export Shares'!$O$4*B53+(1-'Import-Export Shares'!B$5)*'Import-Export Shares'!$O$5*B82+(1-'Import-Export Shares'!B$6)*'Import-Export Shares'!$O$6*B111+(1-'Import-Export Shares'!B$7)*'Import-Export Shares'!$O$7*B140+(1-'Import-Export Shares'!B$9)*'Import-Export Shares'!$O$9*B198+(1-'Import-Export Shares'!B$10)*'Import-Export Shares'!$O$10*B227+(1-'Import-Export Shares'!B$11)*'Import-Export Shares'!$O$11*B256</f>
        <v>0</v>
      </c>
      <c r="AM169" s="7">
        <f>(1-'Import-Export Shares'!C$3)*'Import-Export Shares'!$O$3*C24+(1-'Import-Export Shares'!C$4)*'Import-Export Shares'!$O$4*C53+(1-'Import-Export Shares'!C$5)*'Import-Export Shares'!$O$5*C82+(1-'Import-Export Shares'!C$6)*'Import-Export Shares'!$O$6*C111+(1-'Import-Export Shares'!C$7)*'Import-Export Shares'!$O$7*C140+(1-'Import-Export Shares'!C$9)*'Import-Export Shares'!$O$9*C198+(1-'Import-Export Shares'!C$10)*'Import-Export Shares'!$O$10*C227+(1-'Import-Export Shares'!C$11)*'Import-Export Shares'!$O$11*C256</f>
        <v>9.9999999999999978E-2</v>
      </c>
      <c r="AN169" s="7">
        <f>(1-'Import-Export Shares'!D$3)*'Import-Export Shares'!$O$3*D24+(1-'Import-Export Shares'!D$4)*'Import-Export Shares'!$O$4*D53+(1-'Import-Export Shares'!D$5)*'Import-Export Shares'!$O$5*D82+(1-'Import-Export Shares'!D$6)*'Import-Export Shares'!$O$6*D111+(1-'Import-Export Shares'!D$7)*'Import-Export Shares'!$O$7*D140+(1-'Import-Export Shares'!D$9)*'Import-Export Shares'!$O$9*D198+(1-'Import-Export Shares'!D$10)*'Import-Export Shares'!$O$10*D227+(1-'Import-Export Shares'!D$11)*'Import-Export Shares'!$O$11*D256</f>
        <v>4.110833333333332</v>
      </c>
      <c r="AO169" s="7">
        <f>(1-'Import-Export Shares'!E$3)*'Import-Export Shares'!$O$3*E24+(1-'Import-Export Shares'!E$4)*'Import-Export Shares'!$O$4*E53+(1-'Import-Export Shares'!E$5)*'Import-Export Shares'!$O$5*E82+(1-'Import-Export Shares'!E$6)*'Import-Export Shares'!$O$6*E111+(1-'Import-Export Shares'!E$7)*'Import-Export Shares'!$O$7*E140+(1-'Import-Export Shares'!E$9)*'Import-Export Shares'!$O$9*E198+(1-'Import-Export Shares'!E$10)*'Import-Export Shares'!$O$10*E227+(1-'Import-Export Shares'!E$11)*'Import-Export Shares'!$O$11*E256</f>
        <v>45.290833333333332</v>
      </c>
      <c r="AP169" s="7">
        <f>(1-'Import-Export Shares'!F$3)*'Import-Export Shares'!$O$3*F24+(1-'Import-Export Shares'!F$4)*'Import-Export Shares'!$O$4*F53+(1-'Import-Export Shares'!F$5)*'Import-Export Shares'!$O$5*F82+(1-'Import-Export Shares'!F$6)*'Import-Export Shares'!$O$6*F111+(1-'Import-Export Shares'!F$7)*'Import-Export Shares'!$O$7*F140+(1-'Import-Export Shares'!F$9)*'Import-Export Shares'!$O$9*F198+(1-'Import-Export Shares'!F$10)*'Import-Export Shares'!$O$10*F227+(1-'Import-Export Shares'!F$11)*'Import-Export Shares'!$O$11*F256</f>
        <v>40.633333333333333</v>
      </c>
      <c r="AQ169" s="7">
        <f>(1-'Import-Export Shares'!G$3)*'Import-Export Shares'!$O$3*G24+(1-'Import-Export Shares'!G$4)*'Import-Export Shares'!$O$4*G53+(1-'Import-Export Shares'!G$5)*'Import-Export Shares'!$O$5*G82+(1-'Import-Export Shares'!G$6)*'Import-Export Shares'!$O$6*G111+(1-'Import-Export Shares'!G$7)*'Import-Export Shares'!$O$7*G140+(1-'Import-Export Shares'!G$9)*'Import-Export Shares'!$O$9*G198+(1-'Import-Export Shares'!G$10)*'Import-Export Shares'!$O$10*G227+(1-'Import-Export Shares'!G$11)*'Import-Export Shares'!$O$11*G256</f>
        <v>20.233333333333334</v>
      </c>
      <c r="AR169" s="7">
        <f>(1-'Import-Export Shares'!H$3)*'Import-Export Shares'!$O$3*H24+(1-'Import-Export Shares'!H$4)*'Import-Export Shares'!$O$4*H53+(1-'Import-Export Shares'!H$5)*'Import-Export Shares'!$O$5*H82+(1-'Import-Export Shares'!H$6)*'Import-Export Shares'!$O$6*H111+(1-'Import-Export Shares'!H$7)*'Import-Export Shares'!$O$7*H140+(1-'Import-Export Shares'!H$9)*'Import-Export Shares'!$O$9*H198+(1-'Import-Export Shares'!H$10)*'Import-Export Shares'!$O$10*H227+(1-'Import-Export Shares'!H$11)*'Import-Export Shares'!$O$11*H256</f>
        <v>14.18333333333333</v>
      </c>
      <c r="AS169" s="7">
        <f>(1-'Import-Export Shares'!I$3)*'Import-Export Shares'!$O$3*I24+(1-'Import-Export Shares'!I$4)*'Import-Export Shares'!$O$4*I53+(1-'Import-Export Shares'!I$5)*'Import-Export Shares'!$O$5*I82+(1-'Import-Export Shares'!I$6)*'Import-Export Shares'!$O$6*I111+(1-'Import-Export Shares'!I$7)*'Import-Export Shares'!$O$7*I140+(1-'Import-Export Shares'!I$9)*'Import-Export Shares'!$O$9*I198+(1-'Import-Export Shares'!I$10)*'Import-Export Shares'!$O$10*I227+(1-'Import-Export Shares'!I$11)*'Import-Export Shares'!$O$11*I256</f>
        <v>11.691666666666665</v>
      </c>
    </row>
    <row r="170" spans="1:45" x14ac:dyDescent="0.3">
      <c r="A170" s="55" t="s">
        <v>231</v>
      </c>
      <c r="B170" s="48">
        <v>0</v>
      </c>
      <c r="C170" s="48">
        <v>10</v>
      </c>
      <c r="D170" s="48">
        <v>30.833333333333332</v>
      </c>
      <c r="E170" s="48">
        <v>220.83333333333334</v>
      </c>
      <c r="F170" s="48">
        <v>170</v>
      </c>
      <c r="G170" s="48">
        <v>157.5</v>
      </c>
      <c r="H170" s="48">
        <v>113.83333333333333</v>
      </c>
      <c r="I170" s="48">
        <v>164.5</v>
      </c>
      <c r="K170" s="48">
        <v>0</v>
      </c>
      <c r="L170" s="48">
        <v>10</v>
      </c>
      <c r="M170" s="48">
        <v>40.833333333333336</v>
      </c>
      <c r="N170" s="48">
        <v>261.83333333333331</v>
      </c>
      <c r="O170" s="48">
        <v>431.83333333333331</v>
      </c>
      <c r="P170" s="48">
        <v>589.16666666666663</v>
      </c>
      <c r="Q170" s="48">
        <v>693</v>
      </c>
      <c r="R170" s="48">
        <v>826.66666666666663</v>
      </c>
      <c r="T170" s="47">
        <v>0</v>
      </c>
      <c r="U170" s="47">
        <v>17</v>
      </c>
      <c r="V170" s="47">
        <v>70</v>
      </c>
      <c r="W170" s="47">
        <v>457</v>
      </c>
      <c r="X170" s="47">
        <v>746</v>
      </c>
      <c r="Y170" s="47">
        <v>1004</v>
      </c>
      <c r="Z170" s="47">
        <v>1167</v>
      </c>
      <c r="AA170" s="47">
        <v>1366</v>
      </c>
      <c r="AC170" s="48">
        <v>0</v>
      </c>
      <c r="AD170" s="48">
        <v>0</v>
      </c>
      <c r="AE170" s="48">
        <v>0</v>
      </c>
      <c r="AF170" s="48">
        <v>0</v>
      </c>
      <c r="AG170" s="48">
        <v>0</v>
      </c>
      <c r="AH170" s="48">
        <v>0</v>
      </c>
      <c r="AI170" s="48">
        <v>10</v>
      </c>
      <c r="AJ170" s="48">
        <v>30.833333333333332</v>
      </c>
      <c r="AL170" s="7">
        <f>(1-'Import-Export Shares'!B$3)*'Import-Export Shares'!$O$3*B25+(1-'Import-Export Shares'!B$4)*'Import-Export Shares'!$O$4*B54+(1-'Import-Export Shares'!B$5)*'Import-Export Shares'!$O$5*B83+(1-'Import-Export Shares'!B$6)*'Import-Export Shares'!$O$6*B112+(1-'Import-Export Shares'!B$7)*'Import-Export Shares'!$O$7*B141+(1-'Import-Export Shares'!B$9)*'Import-Export Shares'!$O$9*B199+(1-'Import-Export Shares'!B$10)*'Import-Export Shares'!$O$10*B228+(1-'Import-Export Shares'!B$11)*'Import-Export Shares'!$O$11*B257</f>
        <v>0</v>
      </c>
      <c r="AM170" s="7">
        <f>(1-'Import-Export Shares'!C$3)*'Import-Export Shares'!$O$3*C25+(1-'Import-Export Shares'!C$4)*'Import-Export Shares'!$O$4*C54+(1-'Import-Export Shares'!C$5)*'Import-Export Shares'!$O$5*C83+(1-'Import-Export Shares'!C$6)*'Import-Export Shares'!$O$6*C112+(1-'Import-Export Shares'!C$7)*'Import-Export Shares'!$O$7*C141+(1-'Import-Export Shares'!C$9)*'Import-Export Shares'!$O$9*C199+(1-'Import-Export Shares'!C$10)*'Import-Export Shares'!$O$10*C228+(1-'Import-Export Shares'!C$11)*'Import-Export Shares'!$O$11*C257</f>
        <v>1.9341666666666666</v>
      </c>
      <c r="AN170" s="7">
        <f>(1-'Import-Export Shares'!D$3)*'Import-Export Shares'!$O$3*D25+(1-'Import-Export Shares'!D$4)*'Import-Export Shares'!$O$4*D54+(1-'Import-Export Shares'!D$5)*'Import-Export Shares'!$O$5*D83+(1-'Import-Export Shares'!D$6)*'Import-Export Shares'!$O$6*D112+(1-'Import-Export Shares'!D$7)*'Import-Export Shares'!$O$7*D141+(1-'Import-Export Shares'!D$9)*'Import-Export Shares'!$O$9*D199+(1-'Import-Export Shares'!D$10)*'Import-Export Shares'!$O$10*D228+(1-'Import-Export Shares'!D$11)*'Import-Export Shares'!$O$11*D257</f>
        <v>15.521666666666665</v>
      </c>
      <c r="AO170" s="7">
        <f>(1-'Import-Export Shares'!E$3)*'Import-Export Shares'!$O$3*E25+(1-'Import-Export Shares'!E$4)*'Import-Export Shares'!$O$4*E54+(1-'Import-Export Shares'!E$5)*'Import-Export Shares'!$O$5*E83+(1-'Import-Export Shares'!E$6)*'Import-Export Shares'!$O$6*E112+(1-'Import-Export Shares'!E$7)*'Import-Export Shares'!$O$7*E141+(1-'Import-Export Shares'!E$9)*'Import-Export Shares'!$O$9*E199+(1-'Import-Export Shares'!E$10)*'Import-Export Shares'!$O$10*E228+(1-'Import-Export Shares'!E$11)*'Import-Export Shares'!$O$11*E257</f>
        <v>22.094166666666666</v>
      </c>
      <c r="AP170" s="7">
        <f>(1-'Import-Export Shares'!F$3)*'Import-Export Shares'!$O$3*F25+(1-'Import-Export Shares'!F$4)*'Import-Export Shares'!$O$4*F54+(1-'Import-Export Shares'!F$5)*'Import-Export Shares'!$O$5*F83+(1-'Import-Export Shares'!F$6)*'Import-Export Shares'!$O$6*F112+(1-'Import-Export Shares'!F$7)*'Import-Export Shares'!$O$7*F141+(1-'Import-Export Shares'!F$9)*'Import-Export Shares'!$O$9*F199+(1-'Import-Export Shares'!F$10)*'Import-Export Shares'!$O$10*F228+(1-'Import-Export Shares'!F$11)*'Import-Export Shares'!$O$11*F257</f>
        <v>7.4874999999999998</v>
      </c>
      <c r="AQ170" s="7">
        <f>(1-'Import-Export Shares'!G$3)*'Import-Export Shares'!$O$3*G25+(1-'Import-Export Shares'!G$4)*'Import-Export Shares'!$O$4*G54+(1-'Import-Export Shares'!G$5)*'Import-Export Shares'!$O$5*G83+(1-'Import-Export Shares'!G$6)*'Import-Export Shares'!$O$6*G112+(1-'Import-Export Shares'!G$7)*'Import-Export Shares'!$O$7*G141+(1-'Import-Export Shares'!G$9)*'Import-Export Shares'!$O$9*G199+(1-'Import-Export Shares'!G$10)*'Import-Export Shares'!$O$10*G228+(1-'Import-Export Shares'!G$11)*'Import-Export Shares'!$O$11*G257</f>
        <v>9.8833333333333364</v>
      </c>
      <c r="AR170" s="7">
        <f>(1-'Import-Export Shares'!H$3)*'Import-Export Shares'!$O$3*H25+(1-'Import-Export Shares'!H$4)*'Import-Export Shares'!$O$4*H54+(1-'Import-Export Shares'!H$5)*'Import-Export Shares'!$O$5*H83+(1-'Import-Export Shares'!H$6)*'Import-Export Shares'!$O$6*H112+(1-'Import-Export Shares'!H$7)*'Import-Export Shares'!$O$7*H141+(1-'Import-Export Shares'!H$9)*'Import-Export Shares'!$O$9*H199+(1-'Import-Export Shares'!H$10)*'Import-Export Shares'!$O$10*H228+(1-'Import-Export Shares'!H$11)*'Import-Export Shares'!$O$11*H257</f>
        <v>8.8333333333333304</v>
      </c>
      <c r="AS170" s="7">
        <f>(1-'Import-Export Shares'!I$3)*'Import-Export Shares'!$O$3*I25+(1-'Import-Export Shares'!I$4)*'Import-Export Shares'!$O$4*I54+(1-'Import-Export Shares'!I$5)*'Import-Export Shares'!$O$5*I83+(1-'Import-Export Shares'!I$6)*'Import-Export Shares'!$O$6*I112+(1-'Import-Export Shares'!I$7)*'Import-Export Shares'!$O$7*I141+(1-'Import-Export Shares'!I$9)*'Import-Export Shares'!$O$9*I199+(1-'Import-Export Shares'!I$10)*'Import-Export Shares'!$O$10*I228+(1-'Import-Export Shares'!I$11)*'Import-Export Shares'!$O$11*I257</f>
        <v>4.2166666666666659</v>
      </c>
    </row>
    <row r="171" spans="1:45" x14ac:dyDescent="0.3">
      <c r="A171" s="55" t="s">
        <v>24</v>
      </c>
      <c r="B171" s="48">
        <v>8.6666666666666661</v>
      </c>
      <c r="C171" s="48">
        <v>3.3333333333333335</v>
      </c>
      <c r="D171" s="48">
        <v>5.333333333333333</v>
      </c>
      <c r="E171" s="48">
        <v>28</v>
      </c>
      <c r="F171" s="48">
        <v>4.666666666666667</v>
      </c>
      <c r="G171" s="48">
        <v>2.6666666666666665</v>
      </c>
      <c r="H171" s="48">
        <v>4</v>
      </c>
      <c r="I171" s="48">
        <v>8.6666666666666661</v>
      </c>
      <c r="K171" s="48">
        <v>37.333333333333336</v>
      </c>
      <c r="L171" s="48">
        <v>37.333333333333336</v>
      </c>
      <c r="M171" s="48">
        <v>40.666666666666664</v>
      </c>
      <c r="N171" s="48">
        <v>65.333333333333329</v>
      </c>
      <c r="O171" s="48">
        <v>65.333333333333329</v>
      </c>
      <c r="P171" s="48">
        <v>65.333333333333329</v>
      </c>
      <c r="Q171" s="48">
        <v>65.333333333333329</v>
      </c>
      <c r="R171" s="48">
        <v>65.333333333333329</v>
      </c>
      <c r="T171" s="47">
        <v>14</v>
      </c>
      <c r="U171" s="47">
        <v>10</v>
      </c>
      <c r="V171" s="47">
        <v>14</v>
      </c>
      <c r="W171" s="47">
        <v>26</v>
      </c>
      <c r="X171" s="47">
        <v>23</v>
      </c>
      <c r="Y171" s="47">
        <v>24</v>
      </c>
      <c r="Z171" s="47">
        <v>21</v>
      </c>
      <c r="AA171" s="47">
        <v>19</v>
      </c>
      <c r="AC171" s="48">
        <v>2.6666666666666665</v>
      </c>
      <c r="AD171" s="48">
        <v>3.3333333333333335</v>
      </c>
      <c r="AE171" s="48">
        <v>2.6666666666666665</v>
      </c>
      <c r="AF171" s="48">
        <v>3.3333333333333335</v>
      </c>
      <c r="AG171" s="48">
        <v>4.666666666666667</v>
      </c>
      <c r="AH171" s="48">
        <v>2.6666666666666665</v>
      </c>
      <c r="AI171" s="48">
        <v>4</v>
      </c>
      <c r="AJ171" s="48">
        <v>8.6666666666666661</v>
      </c>
      <c r="AL171" s="7">
        <f>(1-'Import-Export Shares'!B$3)*'Import-Export Shares'!$O$3*B26+(1-'Import-Export Shares'!B$4)*'Import-Export Shares'!$O$4*B55+(1-'Import-Export Shares'!B$5)*'Import-Export Shares'!$O$5*B84+(1-'Import-Export Shares'!B$6)*'Import-Export Shares'!$O$6*B113+(1-'Import-Export Shares'!B$7)*'Import-Export Shares'!$O$7*B142+(1-'Import-Export Shares'!B$9)*'Import-Export Shares'!$O$9*B200+(1-'Import-Export Shares'!B$10)*'Import-Export Shares'!$O$10*B229+(1-'Import-Export Shares'!B$11)*'Import-Export Shares'!$O$11*B258</f>
        <v>1.4699999999999998</v>
      </c>
      <c r="AM171" s="7">
        <f>(1-'Import-Export Shares'!C$3)*'Import-Export Shares'!$O$3*C26+(1-'Import-Export Shares'!C$4)*'Import-Export Shares'!$O$4*C55+(1-'Import-Export Shares'!C$5)*'Import-Export Shares'!$O$5*C84+(1-'Import-Export Shares'!C$6)*'Import-Export Shares'!$O$6*C113+(1-'Import-Export Shares'!C$7)*'Import-Export Shares'!$O$7*C142+(1-'Import-Export Shares'!C$9)*'Import-Export Shares'!$O$9*C200+(1-'Import-Export Shares'!C$10)*'Import-Export Shares'!$O$10*C229+(1-'Import-Export Shares'!C$11)*'Import-Export Shares'!$O$11*C258</f>
        <v>0.97666666666666635</v>
      </c>
      <c r="AN171" s="7">
        <f>(1-'Import-Export Shares'!D$3)*'Import-Export Shares'!$O$3*D26+(1-'Import-Export Shares'!D$4)*'Import-Export Shares'!$O$4*D55+(1-'Import-Export Shares'!D$5)*'Import-Export Shares'!$O$5*D84+(1-'Import-Export Shares'!D$6)*'Import-Export Shares'!$O$6*D113+(1-'Import-Export Shares'!D$7)*'Import-Export Shares'!$O$7*D142+(1-'Import-Export Shares'!D$9)*'Import-Export Shares'!$O$9*D200+(1-'Import-Export Shares'!D$10)*'Import-Export Shares'!$O$10*D229+(1-'Import-Export Shares'!D$11)*'Import-Export Shares'!$O$11*D258</f>
        <v>4.7666666666666657</v>
      </c>
      <c r="AO171" s="7">
        <f>(1-'Import-Export Shares'!E$3)*'Import-Export Shares'!$O$3*E26+(1-'Import-Export Shares'!E$4)*'Import-Export Shares'!$O$4*E55+(1-'Import-Export Shares'!E$5)*'Import-Export Shares'!$O$5*E84+(1-'Import-Export Shares'!E$6)*'Import-Export Shares'!$O$6*E113+(1-'Import-Export Shares'!E$7)*'Import-Export Shares'!$O$7*E142+(1-'Import-Export Shares'!E$9)*'Import-Export Shares'!$O$9*E200+(1-'Import-Export Shares'!E$10)*'Import-Export Shares'!$O$10*E229+(1-'Import-Export Shares'!E$11)*'Import-Export Shares'!$O$11*E258</f>
        <v>0.39333333333333326</v>
      </c>
      <c r="AP171" s="7">
        <f>(1-'Import-Export Shares'!F$3)*'Import-Export Shares'!$O$3*F26+(1-'Import-Export Shares'!F$4)*'Import-Export Shares'!$O$4*F55+(1-'Import-Export Shares'!F$5)*'Import-Export Shares'!$O$5*F84+(1-'Import-Export Shares'!F$6)*'Import-Export Shares'!$O$6*F113+(1-'Import-Export Shares'!F$7)*'Import-Export Shares'!$O$7*F142+(1-'Import-Export Shares'!F$9)*'Import-Export Shares'!$O$9*F200+(1-'Import-Export Shares'!F$10)*'Import-Export Shares'!$O$10*F229+(1-'Import-Export Shares'!F$11)*'Import-Export Shares'!$O$11*F258</f>
        <v>0</v>
      </c>
      <c r="AQ171" s="7">
        <f>(1-'Import-Export Shares'!G$3)*'Import-Export Shares'!$O$3*G26+(1-'Import-Export Shares'!G$4)*'Import-Export Shares'!$O$4*G55+(1-'Import-Export Shares'!G$5)*'Import-Export Shares'!$O$5*G84+(1-'Import-Export Shares'!G$6)*'Import-Export Shares'!$O$6*G113+(1-'Import-Export Shares'!G$7)*'Import-Export Shares'!$O$7*G142+(1-'Import-Export Shares'!G$9)*'Import-Export Shares'!$O$9*G200+(1-'Import-Export Shares'!G$10)*'Import-Export Shares'!$O$10*G229+(1-'Import-Export Shares'!G$11)*'Import-Export Shares'!$O$11*G258</f>
        <v>3.3333333333333326E-2</v>
      </c>
      <c r="AR171" s="7">
        <f>(1-'Import-Export Shares'!H$3)*'Import-Export Shares'!$O$3*H26+(1-'Import-Export Shares'!H$4)*'Import-Export Shares'!$O$4*H55+(1-'Import-Export Shares'!H$5)*'Import-Export Shares'!$O$5*H84+(1-'Import-Export Shares'!H$6)*'Import-Export Shares'!$O$6*H113+(1-'Import-Export Shares'!H$7)*'Import-Export Shares'!$O$7*H142+(1-'Import-Export Shares'!H$9)*'Import-Export Shares'!$O$9*H200+(1-'Import-Export Shares'!H$10)*'Import-Export Shares'!$O$10*H229+(1-'Import-Export Shares'!H$11)*'Import-Export Shares'!$O$11*H258</f>
        <v>0</v>
      </c>
      <c r="AS171" s="7">
        <f>(1-'Import-Export Shares'!I$3)*'Import-Export Shares'!$O$3*I26+(1-'Import-Export Shares'!I$4)*'Import-Export Shares'!$O$4*I55+(1-'Import-Export Shares'!I$5)*'Import-Export Shares'!$O$5*I84+(1-'Import-Export Shares'!I$6)*'Import-Export Shares'!$O$6*I113+(1-'Import-Export Shares'!I$7)*'Import-Export Shares'!$O$7*I142+(1-'Import-Export Shares'!I$9)*'Import-Export Shares'!$O$9*I200+(1-'Import-Export Shares'!I$10)*'Import-Export Shares'!$O$10*I229+(1-'Import-Export Shares'!I$11)*'Import-Export Shares'!$O$11*I258</f>
        <v>0</v>
      </c>
    </row>
    <row r="172" spans="1:45" x14ac:dyDescent="0.3">
      <c r="A172" s="55" t="s">
        <v>25</v>
      </c>
      <c r="B172" s="48">
        <v>0</v>
      </c>
      <c r="C172" s="48">
        <v>0.06</v>
      </c>
      <c r="D172" s="48">
        <v>7.0000000000000007E-2</v>
      </c>
      <c r="E172" s="48">
        <v>0.54</v>
      </c>
      <c r="F172" s="48">
        <v>0.01</v>
      </c>
      <c r="G172" s="48">
        <v>0.02</v>
      </c>
      <c r="H172" s="48">
        <v>0.01</v>
      </c>
      <c r="I172" s="48">
        <v>2.59</v>
      </c>
      <c r="K172" s="48">
        <v>0</v>
      </c>
      <c r="L172" s="48">
        <v>0.06</v>
      </c>
      <c r="M172" s="48">
        <v>0.13</v>
      </c>
      <c r="N172" s="48">
        <v>0.66</v>
      </c>
      <c r="O172" s="48">
        <v>0.67</v>
      </c>
      <c r="P172" s="48">
        <v>0.69</v>
      </c>
      <c r="Q172" s="48">
        <v>0.7</v>
      </c>
      <c r="R172" s="48">
        <v>3.29</v>
      </c>
      <c r="T172" s="47">
        <v>0</v>
      </c>
      <c r="U172" s="47">
        <v>0</v>
      </c>
      <c r="V172" s="47">
        <v>0</v>
      </c>
      <c r="W172" s="47">
        <v>1</v>
      </c>
      <c r="X172" s="47">
        <v>1</v>
      </c>
      <c r="Y172" s="47">
        <v>2</v>
      </c>
      <c r="Z172" s="47">
        <v>2</v>
      </c>
      <c r="AA172" s="47">
        <v>6</v>
      </c>
      <c r="AC172" s="48">
        <v>0</v>
      </c>
      <c r="AD172" s="48">
        <v>0</v>
      </c>
      <c r="AE172" s="48">
        <v>0</v>
      </c>
      <c r="AF172" s="48">
        <v>0</v>
      </c>
      <c r="AG172" s="48">
        <v>0</v>
      </c>
      <c r="AH172" s="48">
        <v>0</v>
      </c>
      <c r="AI172" s="48">
        <v>0</v>
      </c>
      <c r="AJ172" s="48">
        <v>0</v>
      </c>
      <c r="AL172" s="7">
        <f>(1-'Import-Export Shares'!B$3)*'Import-Export Shares'!$O$3*B27+(1-'Import-Export Shares'!B$4)*'Import-Export Shares'!$O$4*B56+(1-'Import-Export Shares'!B$5)*'Import-Export Shares'!$O$5*B85+(1-'Import-Export Shares'!B$6)*'Import-Export Shares'!$O$6*B114+(1-'Import-Export Shares'!B$7)*'Import-Export Shares'!$O$7*B143+(1-'Import-Export Shares'!B$9)*'Import-Export Shares'!$O$9*B201+(1-'Import-Export Shares'!B$10)*'Import-Export Shares'!$O$10*B230+(1-'Import-Export Shares'!B$11)*'Import-Export Shares'!$O$11*B259</f>
        <v>0</v>
      </c>
      <c r="AM172" s="7">
        <f>(1-'Import-Export Shares'!C$3)*'Import-Export Shares'!$O$3*C27+(1-'Import-Export Shares'!C$4)*'Import-Export Shares'!$O$4*C56+(1-'Import-Export Shares'!C$5)*'Import-Export Shares'!$O$5*C85+(1-'Import-Export Shares'!C$6)*'Import-Export Shares'!$O$6*C114+(1-'Import-Export Shares'!C$7)*'Import-Export Shares'!$O$7*C143+(1-'Import-Export Shares'!C$9)*'Import-Export Shares'!$O$9*C201+(1-'Import-Export Shares'!C$10)*'Import-Export Shares'!$O$10*C230+(1-'Import-Export Shares'!C$11)*'Import-Export Shares'!$O$11*C259</f>
        <v>5.099999999999999E-2</v>
      </c>
      <c r="AN172" s="7">
        <f>(1-'Import-Export Shares'!D$3)*'Import-Export Shares'!$O$3*D27+(1-'Import-Export Shares'!D$4)*'Import-Export Shares'!$O$4*D56+(1-'Import-Export Shares'!D$5)*'Import-Export Shares'!$O$5*D85+(1-'Import-Export Shares'!D$6)*'Import-Export Shares'!$O$6*D114+(1-'Import-Export Shares'!D$7)*'Import-Export Shares'!$O$7*D143+(1-'Import-Export Shares'!D$9)*'Import-Export Shares'!$O$9*D201+(1-'Import-Export Shares'!D$10)*'Import-Export Shares'!$O$10*D230+(1-'Import-Export Shares'!D$11)*'Import-Export Shares'!$O$11*D259</f>
        <v>4.9250000000000002E-2</v>
      </c>
      <c r="AO172" s="7">
        <f>(1-'Import-Export Shares'!E$3)*'Import-Export Shares'!$O$3*E27+(1-'Import-Export Shares'!E$4)*'Import-Export Shares'!$O$4*E56+(1-'Import-Export Shares'!E$5)*'Import-Export Shares'!$O$5*E85+(1-'Import-Export Shares'!E$6)*'Import-Export Shares'!$O$6*E114+(1-'Import-Export Shares'!E$7)*'Import-Export Shares'!$O$7*E143+(1-'Import-Export Shares'!E$9)*'Import-Export Shares'!$O$9*E201+(1-'Import-Export Shares'!E$10)*'Import-Export Shares'!$O$10*E230+(1-'Import-Export Shares'!E$11)*'Import-Export Shares'!$O$11*E259</f>
        <v>1.7499999999999996E-3</v>
      </c>
      <c r="AP172" s="7">
        <f>(1-'Import-Export Shares'!F$3)*'Import-Export Shares'!$O$3*F27+(1-'Import-Export Shares'!F$4)*'Import-Export Shares'!$O$4*F56+(1-'Import-Export Shares'!F$5)*'Import-Export Shares'!$O$5*F85+(1-'Import-Export Shares'!F$6)*'Import-Export Shares'!$O$6*F114+(1-'Import-Export Shares'!F$7)*'Import-Export Shares'!$O$7*F143+(1-'Import-Export Shares'!F$9)*'Import-Export Shares'!$O$9*F201+(1-'Import-Export Shares'!F$10)*'Import-Export Shares'!$O$10*F230+(1-'Import-Export Shares'!F$11)*'Import-Export Shares'!$O$11*F259</f>
        <v>0</v>
      </c>
      <c r="AQ172" s="7">
        <f>(1-'Import-Export Shares'!G$3)*'Import-Export Shares'!$O$3*G27+(1-'Import-Export Shares'!G$4)*'Import-Export Shares'!$O$4*G56+(1-'Import-Export Shares'!G$5)*'Import-Export Shares'!$O$5*G85+(1-'Import-Export Shares'!G$6)*'Import-Export Shares'!$O$6*G114+(1-'Import-Export Shares'!G$7)*'Import-Export Shares'!$O$7*G143+(1-'Import-Export Shares'!G$9)*'Import-Export Shares'!$O$9*G201+(1-'Import-Export Shares'!G$10)*'Import-Export Shares'!$O$10*G230+(1-'Import-Export Shares'!G$11)*'Import-Export Shares'!$O$11*G259</f>
        <v>1.2000000000000002E-2</v>
      </c>
      <c r="AR172" s="7">
        <f>(1-'Import-Export Shares'!H$3)*'Import-Export Shares'!$O$3*H27+(1-'Import-Export Shares'!H$4)*'Import-Export Shares'!$O$4*H56+(1-'Import-Export Shares'!H$5)*'Import-Export Shares'!$O$5*H85+(1-'Import-Export Shares'!H$6)*'Import-Export Shares'!$O$6*H114+(1-'Import-Export Shares'!H$7)*'Import-Export Shares'!$O$7*H143+(1-'Import-Export Shares'!H$9)*'Import-Export Shares'!$O$9*H201+(1-'Import-Export Shares'!H$10)*'Import-Export Shares'!$O$10*H230+(1-'Import-Export Shares'!H$11)*'Import-Export Shares'!$O$11*H259</f>
        <v>7.9999999999999984E-3</v>
      </c>
      <c r="AS172" s="7">
        <f>(1-'Import-Export Shares'!I$3)*'Import-Export Shares'!$O$3*I27+(1-'Import-Export Shares'!I$4)*'Import-Export Shares'!$O$4*I56+(1-'Import-Export Shares'!I$5)*'Import-Export Shares'!$O$5*I85+(1-'Import-Export Shares'!I$6)*'Import-Export Shares'!$O$6*I114+(1-'Import-Export Shares'!I$7)*'Import-Export Shares'!$O$7*I143+(1-'Import-Export Shares'!I$9)*'Import-Export Shares'!$O$9*I201+(1-'Import-Export Shares'!I$10)*'Import-Export Shares'!$O$10*I230+(1-'Import-Export Shares'!I$11)*'Import-Export Shares'!$O$11*I259</f>
        <v>2.4999999999999994E-2</v>
      </c>
    </row>
    <row r="175" spans="1:45" x14ac:dyDescent="0.3">
      <c r="A175" s="63" t="s">
        <v>37</v>
      </c>
      <c r="B175" s="163" t="s">
        <v>130</v>
      </c>
      <c r="C175" s="163"/>
      <c r="D175" s="163"/>
      <c r="E175" s="163"/>
      <c r="F175" s="163"/>
      <c r="G175" s="163"/>
      <c r="H175" s="163"/>
      <c r="I175" s="163"/>
      <c r="J175" s="169"/>
      <c r="K175" s="163" t="s">
        <v>137</v>
      </c>
      <c r="L175" s="163"/>
      <c r="M175" s="163"/>
      <c r="N175" s="163"/>
      <c r="O175" s="163"/>
      <c r="P175" s="163"/>
      <c r="Q175" s="163"/>
      <c r="R175" s="163"/>
      <c r="S175" s="169"/>
      <c r="T175" s="163" t="s">
        <v>232</v>
      </c>
      <c r="U175" s="163"/>
      <c r="V175" s="163"/>
      <c r="W175" s="163"/>
      <c r="X175" s="163"/>
      <c r="Y175" s="163"/>
      <c r="Z175" s="163"/>
      <c r="AA175" s="163"/>
      <c r="AB175" s="169"/>
      <c r="AC175" s="163" t="s">
        <v>206</v>
      </c>
      <c r="AD175" s="163"/>
      <c r="AE175" s="163"/>
      <c r="AF175" s="163"/>
      <c r="AG175" s="163"/>
      <c r="AH175" s="163"/>
      <c r="AI175" s="163"/>
      <c r="AJ175" s="163"/>
    </row>
    <row r="176" spans="1:45" x14ac:dyDescent="0.3">
      <c r="A176" s="53" t="s">
        <v>0</v>
      </c>
      <c r="B176" s="36" t="s">
        <v>186</v>
      </c>
      <c r="C176" s="36" t="s">
        <v>146</v>
      </c>
      <c r="D176" s="36" t="s">
        <v>147</v>
      </c>
      <c r="E176" s="36" t="s">
        <v>148</v>
      </c>
      <c r="F176" s="36" t="s">
        <v>149</v>
      </c>
      <c r="G176" s="36" t="s">
        <v>150</v>
      </c>
      <c r="H176" s="36" t="s">
        <v>151</v>
      </c>
      <c r="I176" s="36" t="s">
        <v>152</v>
      </c>
      <c r="J176" s="169"/>
      <c r="K176" s="2">
        <v>2015</v>
      </c>
      <c r="L176" s="2">
        <v>2020</v>
      </c>
      <c r="M176" s="2">
        <v>2025</v>
      </c>
      <c r="N176" s="2">
        <v>2030</v>
      </c>
      <c r="O176" s="2">
        <v>2035</v>
      </c>
      <c r="P176" s="2">
        <v>2040</v>
      </c>
      <c r="Q176" s="2">
        <v>2045</v>
      </c>
      <c r="R176" s="2">
        <v>2050</v>
      </c>
      <c r="S176" s="169"/>
      <c r="T176" s="2">
        <v>2015</v>
      </c>
      <c r="U176" s="2">
        <v>2020</v>
      </c>
      <c r="V176" s="2">
        <v>2025</v>
      </c>
      <c r="W176" s="2">
        <v>2030</v>
      </c>
      <c r="X176" s="2">
        <v>2035</v>
      </c>
      <c r="Y176" s="2">
        <v>2040</v>
      </c>
      <c r="Z176" s="2">
        <v>2045</v>
      </c>
      <c r="AA176" s="2">
        <v>2050</v>
      </c>
      <c r="AB176" s="169"/>
      <c r="AC176" s="3">
        <v>2015</v>
      </c>
      <c r="AD176" s="3">
        <v>2020</v>
      </c>
      <c r="AE176" s="3">
        <v>2025</v>
      </c>
      <c r="AF176" s="3">
        <v>2030</v>
      </c>
      <c r="AG176" s="3">
        <v>2035</v>
      </c>
      <c r="AH176" s="3">
        <v>2040</v>
      </c>
      <c r="AI176" s="3">
        <v>2045</v>
      </c>
      <c r="AJ176" s="3">
        <v>2050</v>
      </c>
    </row>
    <row r="177" spans="1:36" x14ac:dyDescent="0.3">
      <c r="A177" s="54" t="s">
        <v>2</v>
      </c>
      <c r="B177" s="47">
        <v>3</v>
      </c>
      <c r="C177" s="47">
        <v>7</v>
      </c>
      <c r="D177" s="47">
        <v>31</v>
      </c>
      <c r="E177" s="47">
        <v>29</v>
      </c>
      <c r="F177" s="47">
        <v>0</v>
      </c>
      <c r="G177" s="47">
        <v>0</v>
      </c>
      <c r="H177" s="47">
        <v>7</v>
      </c>
      <c r="I177" s="47">
        <v>13</v>
      </c>
      <c r="K177" s="47">
        <v>5</v>
      </c>
      <c r="L177" s="47">
        <v>12</v>
      </c>
      <c r="M177" s="47">
        <v>43</v>
      </c>
      <c r="N177" s="47">
        <v>71</v>
      </c>
      <c r="O177" s="47">
        <v>71</v>
      </c>
      <c r="P177" s="47">
        <v>69</v>
      </c>
      <c r="Q177" s="47">
        <v>74</v>
      </c>
      <c r="R177" s="47">
        <v>80</v>
      </c>
      <c r="T177" s="47">
        <v>14</v>
      </c>
      <c r="U177" s="47">
        <v>40</v>
      </c>
      <c r="V177" s="47">
        <v>139</v>
      </c>
      <c r="W177" s="47">
        <v>197</v>
      </c>
      <c r="X177" s="47">
        <v>196</v>
      </c>
      <c r="Y177" s="47">
        <v>190</v>
      </c>
      <c r="Z177" s="47">
        <v>196</v>
      </c>
      <c r="AA177" s="47">
        <v>198</v>
      </c>
      <c r="AC177" s="47">
        <v>0</v>
      </c>
      <c r="AD177" s="47">
        <v>0</v>
      </c>
      <c r="AE177" s="47">
        <v>0</v>
      </c>
      <c r="AF177" s="47">
        <v>0</v>
      </c>
      <c r="AG177" s="47">
        <v>1</v>
      </c>
      <c r="AH177" s="47">
        <v>2</v>
      </c>
      <c r="AI177" s="47">
        <v>3</v>
      </c>
      <c r="AJ177" s="47">
        <v>7</v>
      </c>
    </row>
    <row r="178" spans="1:36" x14ac:dyDescent="0.3">
      <c r="A178" s="54" t="s">
        <v>3</v>
      </c>
      <c r="B178" s="47">
        <v>0</v>
      </c>
      <c r="C178" s="47">
        <v>0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K178" s="47">
        <v>0</v>
      </c>
      <c r="L178" s="47">
        <v>0</v>
      </c>
      <c r="M178" s="47">
        <v>0</v>
      </c>
      <c r="N178" s="47">
        <v>0</v>
      </c>
      <c r="O178" s="47">
        <v>0</v>
      </c>
      <c r="P178" s="47">
        <v>0</v>
      </c>
      <c r="Q178" s="47">
        <v>0</v>
      </c>
      <c r="R178" s="47">
        <v>0</v>
      </c>
      <c r="T178" s="47">
        <v>0</v>
      </c>
      <c r="U178" s="47">
        <v>0</v>
      </c>
      <c r="V178" s="4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</row>
    <row r="179" spans="1:36" x14ac:dyDescent="0.3">
      <c r="A179" s="54" t="s">
        <v>198</v>
      </c>
      <c r="B179" s="47">
        <v>2</v>
      </c>
      <c r="C179" s="47">
        <v>48</v>
      </c>
      <c r="D179" s="47">
        <v>193</v>
      </c>
      <c r="E179" s="47">
        <v>259</v>
      </c>
      <c r="F179" s="47">
        <v>324</v>
      </c>
      <c r="G179" s="47">
        <v>210</v>
      </c>
      <c r="H179" s="47">
        <v>322</v>
      </c>
      <c r="I179" s="47">
        <v>379</v>
      </c>
      <c r="K179" s="47">
        <v>2</v>
      </c>
      <c r="L179" s="47">
        <v>50</v>
      </c>
      <c r="M179" s="47">
        <v>242</v>
      </c>
      <c r="N179" s="47">
        <v>501</v>
      </c>
      <c r="O179" s="47">
        <v>825</v>
      </c>
      <c r="P179" s="47">
        <v>1035</v>
      </c>
      <c r="Q179" s="47">
        <v>1357</v>
      </c>
      <c r="R179" s="47">
        <v>1734</v>
      </c>
      <c r="T179" s="47">
        <v>4</v>
      </c>
      <c r="U179" s="47">
        <v>97</v>
      </c>
      <c r="V179" s="47">
        <v>460</v>
      </c>
      <c r="W179" s="47">
        <v>952</v>
      </c>
      <c r="X179" s="47">
        <v>1555</v>
      </c>
      <c r="Y179" s="47">
        <v>1947</v>
      </c>
      <c r="Z179" s="47">
        <v>2495</v>
      </c>
      <c r="AA179" s="47">
        <v>3152</v>
      </c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0</v>
      </c>
      <c r="AI179" s="47">
        <v>0</v>
      </c>
      <c r="AJ179" s="47">
        <v>2</v>
      </c>
    </row>
    <row r="180" spans="1:36" x14ac:dyDescent="0.3">
      <c r="A180" s="54" t="s">
        <v>199</v>
      </c>
      <c r="B180" s="47">
        <v>4</v>
      </c>
      <c r="C180" s="47">
        <v>16</v>
      </c>
      <c r="D180" s="47">
        <v>52</v>
      </c>
      <c r="E180" s="47">
        <v>148</v>
      </c>
      <c r="F180" s="47">
        <v>104</v>
      </c>
      <c r="G180" s="47">
        <v>119</v>
      </c>
      <c r="H180" s="47">
        <v>104</v>
      </c>
      <c r="I180" s="47">
        <v>142</v>
      </c>
      <c r="K180" s="47">
        <v>5</v>
      </c>
      <c r="L180" s="47">
        <v>21</v>
      </c>
      <c r="M180" s="47">
        <v>73</v>
      </c>
      <c r="N180" s="47">
        <v>221</v>
      </c>
      <c r="O180" s="47">
        <v>325</v>
      </c>
      <c r="P180" s="47">
        <v>443</v>
      </c>
      <c r="Q180" s="47">
        <v>547</v>
      </c>
      <c r="R180" s="47">
        <v>685</v>
      </c>
      <c r="T180" s="47">
        <v>8</v>
      </c>
      <c r="U180" s="47">
        <v>34</v>
      </c>
      <c r="V180" s="47">
        <v>117</v>
      </c>
      <c r="W180" s="47">
        <v>341</v>
      </c>
      <c r="X180" s="47">
        <v>497</v>
      </c>
      <c r="Y180" s="47">
        <v>677</v>
      </c>
      <c r="Z180" s="47">
        <v>833</v>
      </c>
      <c r="AA180" s="47">
        <v>1041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1</v>
      </c>
      <c r="AI180" s="47">
        <v>0</v>
      </c>
      <c r="AJ180" s="47">
        <v>4</v>
      </c>
    </row>
    <row r="181" spans="1:36" x14ac:dyDescent="0.3">
      <c r="A181" s="54" t="s">
        <v>6</v>
      </c>
      <c r="B181" s="47">
        <v>1</v>
      </c>
      <c r="C181" s="47">
        <v>2</v>
      </c>
      <c r="D181" s="47">
        <v>8</v>
      </c>
      <c r="E181" s="47">
        <v>3</v>
      </c>
      <c r="F181" s="47">
        <v>0</v>
      </c>
      <c r="G181" s="47">
        <v>0</v>
      </c>
      <c r="H181" s="47">
        <v>3</v>
      </c>
      <c r="I181" s="47">
        <v>10</v>
      </c>
      <c r="K181" s="47">
        <v>5</v>
      </c>
      <c r="L181" s="47">
        <v>6</v>
      </c>
      <c r="M181" s="47">
        <v>14</v>
      </c>
      <c r="N181" s="47">
        <v>16</v>
      </c>
      <c r="O181" s="47">
        <v>15</v>
      </c>
      <c r="P181" s="47">
        <v>14</v>
      </c>
      <c r="Q181" s="47">
        <v>16</v>
      </c>
      <c r="R181" s="47">
        <v>24</v>
      </c>
      <c r="T181" s="47">
        <v>7</v>
      </c>
      <c r="U181" s="47">
        <v>32</v>
      </c>
      <c r="V181" s="47">
        <v>95</v>
      </c>
      <c r="W181" s="47">
        <v>97</v>
      </c>
      <c r="X181" s="47">
        <v>94</v>
      </c>
      <c r="Y181" s="47">
        <v>86</v>
      </c>
      <c r="Z181" s="47">
        <v>75</v>
      </c>
      <c r="AA181" s="47">
        <v>62</v>
      </c>
      <c r="AC181" s="47">
        <v>0</v>
      </c>
      <c r="AD181" s="47">
        <v>0</v>
      </c>
      <c r="AE181" s="47">
        <v>0</v>
      </c>
      <c r="AF181" s="47">
        <v>1</v>
      </c>
      <c r="AG181" s="47">
        <v>1</v>
      </c>
      <c r="AH181" s="47">
        <v>1</v>
      </c>
      <c r="AI181" s="47">
        <v>1</v>
      </c>
      <c r="AJ181" s="47">
        <v>2</v>
      </c>
    </row>
    <row r="182" spans="1:36" x14ac:dyDescent="0.3">
      <c r="A182" s="54" t="s">
        <v>7</v>
      </c>
      <c r="B182" s="47">
        <v>10</v>
      </c>
      <c r="C182" s="47">
        <v>10</v>
      </c>
      <c r="D182" s="47">
        <v>3</v>
      </c>
      <c r="E182" s="47">
        <v>4</v>
      </c>
      <c r="F182" s="47">
        <v>1</v>
      </c>
      <c r="G182" s="47">
        <v>4</v>
      </c>
      <c r="H182" s="47">
        <v>3</v>
      </c>
      <c r="I182" s="47">
        <v>12</v>
      </c>
      <c r="K182" s="47">
        <v>35</v>
      </c>
      <c r="L182" s="47">
        <v>44</v>
      </c>
      <c r="M182" s="47">
        <v>45</v>
      </c>
      <c r="N182" s="47">
        <v>46</v>
      </c>
      <c r="O182" s="47">
        <v>46</v>
      </c>
      <c r="P182" s="47">
        <v>46</v>
      </c>
      <c r="Q182" s="47">
        <v>46</v>
      </c>
      <c r="R182" s="47">
        <v>48</v>
      </c>
      <c r="T182" s="47">
        <v>128</v>
      </c>
      <c r="U182" s="47">
        <v>168</v>
      </c>
      <c r="V182" s="47">
        <v>173</v>
      </c>
      <c r="W182" s="47">
        <v>173</v>
      </c>
      <c r="X182" s="47">
        <v>173</v>
      </c>
      <c r="Y182" s="47">
        <v>173</v>
      </c>
      <c r="Z182" s="47">
        <v>173</v>
      </c>
      <c r="AA182" s="47">
        <v>179</v>
      </c>
      <c r="AC182" s="47">
        <v>1</v>
      </c>
      <c r="AD182" s="47">
        <v>2</v>
      </c>
      <c r="AE182" s="47">
        <v>2</v>
      </c>
      <c r="AF182" s="47">
        <v>4</v>
      </c>
      <c r="AG182" s="47">
        <v>1</v>
      </c>
      <c r="AH182" s="47">
        <v>4</v>
      </c>
      <c r="AI182" s="47">
        <v>3</v>
      </c>
      <c r="AJ182" s="47">
        <v>10</v>
      </c>
    </row>
    <row r="183" spans="1:36" x14ac:dyDescent="0.3">
      <c r="A183" s="54" t="s">
        <v>8</v>
      </c>
      <c r="B183" s="47">
        <v>5</v>
      </c>
      <c r="C183" s="47">
        <v>1</v>
      </c>
      <c r="D183" s="47">
        <v>4</v>
      </c>
      <c r="E183" s="47">
        <v>2</v>
      </c>
      <c r="F183" s="47">
        <v>0</v>
      </c>
      <c r="G183" s="47">
        <v>2</v>
      </c>
      <c r="H183" s="47">
        <v>2</v>
      </c>
      <c r="I183" s="47">
        <v>5</v>
      </c>
      <c r="K183" s="47">
        <v>18</v>
      </c>
      <c r="L183" s="47">
        <v>18</v>
      </c>
      <c r="M183" s="47">
        <v>21</v>
      </c>
      <c r="N183" s="47">
        <v>21</v>
      </c>
      <c r="O183" s="47">
        <v>21</v>
      </c>
      <c r="P183" s="47">
        <v>21</v>
      </c>
      <c r="Q183" s="47">
        <v>21</v>
      </c>
      <c r="R183" s="47">
        <v>21</v>
      </c>
      <c r="T183" s="47">
        <v>66</v>
      </c>
      <c r="U183" s="47">
        <v>66</v>
      </c>
      <c r="V183" s="47">
        <v>81</v>
      </c>
      <c r="W183" s="47">
        <v>81</v>
      </c>
      <c r="X183" s="47">
        <v>81</v>
      </c>
      <c r="Y183" s="47">
        <v>81</v>
      </c>
      <c r="Z183" s="47">
        <v>81</v>
      </c>
      <c r="AA183" s="47">
        <v>81</v>
      </c>
      <c r="AC183" s="47">
        <v>1</v>
      </c>
      <c r="AD183" s="47">
        <v>1</v>
      </c>
      <c r="AE183" s="47">
        <v>1</v>
      </c>
      <c r="AF183" s="47">
        <v>2</v>
      </c>
      <c r="AG183" s="47">
        <v>0</v>
      </c>
      <c r="AH183" s="47">
        <v>2</v>
      </c>
      <c r="AI183" s="47">
        <v>2</v>
      </c>
      <c r="AJ183" s="47">
        <v>5</v>
      </c>
    </row>
    <row r="184" spans="1:36" x14ac:dyDescent="0.3">
      <c r="A184" s="54" t="s">
        <v>9</v>
      </c>
      <c r="B184" s="47">
        <v>1</v>
      </c>
      <c r="C184" s="47">
        <v>4</v>
      </c>
      <c r="D184" s="47">
        <v>6</v>
      </c>
      <c r="E184" s="47">
        <v>1</v>
      </c>
      <c r="F184" s="47">
        <v>0</v>
      </c>
      <c r="G184" s="47">
        <v>0</v>
      </c>
      <c r="H184" s="47">
        <v>0</v>
      </c>
      <c r="I184" s="47">
        <v>1</v>
      </c>
      <c r="K184" s="47">
        <v>4</v>
      </c>
      <c r="L184" s="47">
        <v>8</v>
      </c>
      <c r="M184" s="47">
        <v>14</v>
      </c>
      <c r="N184" s="47">
        <v>14</v>
      </c>
      <c r="O184" s="47">
        <v>14</v>
      </c>
      <c r="P184" s="47">
        <v>14</v>
      </c>
      <c r="Q184" s="47">
        <v>13</v>
      </c>
      <c r="R184" s="47">
        <v>14</v>
      </c>
      <c r="T184" s="47">
        <v>2</v>
      </c>
      <c r="U184" s="47">
        <v>34</v>
      </c>
      <c r="V184" s="47">
        <v>83</v>
      </c>
      <c r="W184" s="47">
        <v>83</v>
      </c>
      <c r="X184" s="47">
        <v>83</v>
      </c>
      <c r="Y184" s="47">
        <v>83</v>
      </c>
      <c r="Z184" s="47">
        <v>83</v>
      </c>
      <c r="AA184" s="47">
        <v>83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0</v>
      </c>
      <c r="AI184" s="47">
        <v>1</v>
      </c>
      <c r="AJ184" s="47">
        <v>0</v>
      </c>
    </row>
    <row r="185" spans="1:36" x14ac:dyDescent="0.3">
      <c r="A185" s="54" t="s">
        <v>10</v>
      </c>
      <c r="B185" s="47">
        <v>0</v>
      </c>
      <c r="C185" s="47">
        <v>0</v>
      </c>
      <c r="D185" s="47">
        <v>0</v>
      </c>
      <c r="E185" s="47">
        <v>0</v>
      </c>
      <c r="F185" s="47">
        <v>0</v>
      </c>
      <c r="G185" s="47">
        <v>0</v>
      </c>
      <c r="H185" s="47">
        <v>0</v>
      </c>
      <c r="I185" s="47">
        <v>0</v>
      </c>
      <c r="K185" s="47">
        <v>0</v>
      </c>
      <c r="L185" s="47">
        <v>0</v>
      </c>
      <c r="M185" s="47">
        <v>0</v>
      </c>
      <c r="N185" s="47">
        <v>0</v>
      </c>
      <c r="O185" s="47">
        <v>0</v>
      </c>
      <c r="P185" s="47">
        <v>0</v>
      </c>
      <c r="Q185" s="47">
        <v>0</v>
      </c>
      <c r="R185" s="47">
        <v>0</v>
      </c>
      <c r="T185" s="47">
        <v>0</v>
      </c>
      <c r="U185" s="47">
        <v>0</v>
      </c>
      <c r="V185" s="47">
        <v>0</v>
      </c>
      <c r="W185" s="47">
        <v>9</v>
      </c>
      <c r="X185" s="47">
        <v>117</v>
      </c>
      <c r="Y185" s="47">
        <v>120</v>
      </c>
      <c r="Z185" s="47">
        <v>108</v>
      </c>
      <c r="AA185" s="47">
        <v>100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0</v>
      </c>
      <c r="AI185" s="47">
        <v>0</v>
      </c>
      <c r="AJ185" s="47">
        <v>0</v>
      </c>
    </row>
    <row r="186" spans="1:36" x14ac:dyDescent="0.3">
      <c r="A186" s="54" t="s">
        <v>40</v>
      </c>
      <c r="B186" s="47">
        <v>2</v>
      </c>
      <c r="C186" s="47">
        <v>26</v>
      </c>
      <c r="D186" s="47">
        <v>2</v>
      </c>
      <c r="E186" s="47">
        <v>1</v>
      </c>
      <c r="F186" s="47">
        <v>1</v>
      </c>
      <c r="G186" s="47">
        <v>4</v>
      </c>
      <c r="H186" s="47">
        <v>24</v>
      </c>
      <c r="I186" s="47">
        <v>2</v>
      </c>
      <c r="K186" s="47">
        <v>3</v>
      </c>
      <c r="L186" s="47">
        <v>29</v>
      </c>
      <c r="M186" s="47">
        <v>31</v>
      </c>
      <c r="N186" s="47">
        <v>32</v>
      </c>
      <c r="O186" s="47">
        <v>34</v>
      </c>
      <c r="P186" s="47">
        <v>35</v>
      </c>
      <c r="Q186" s="47">
        <v>35</v>
      </c>
      <c r="R186" s="47">
        <v>36</v>
      </c>
      <c r="T186" s="47">
        <v>5</v>
      </c>
      <c r="U186" s="47">
        <v>22</v>
      </c>
      <c r="V186" s="47">
        <v>22</v>
      </c>
      <c r="W186" s="47">
        <v>23</v>
      </c>
      <c r="X186" s="47">
        <v>24</v>
      </c>
      <c r="Y186" s="47">
        <v>24</v>
      </c>
      <c r="Z186" s="47">
        <v>28</v>
      </c>
      <c r="AA186" s="47">
        <v>29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2</v>
      </c>
      <c r="AI186" s="47">
        <v>24</v>
      </c>
      <c r="AJ186" s="47">
        <v>0</v>
      </c>
    </row>
    <row r="187" spans="1:36" x14ac:dyDescent="0.3">
      <c r="A187" s="54" t="s">
        <v>12</v>
      </c>
      <c r="B187" s="47">
        <v>0</v>
      </c>
      <c r="C187" s="47">
        <v>2</v>
      </c>
      <c r="D187" s="47">
        <v>0</v>
      </c>
      <c r="E187" s="47">
        <v>0</v>
      </c>
      <c r="F187" s="47">
        <v>0</v>
      </c>
      <c r="G187" s="47">
        <v>0</v>
      </c>
      <c r="H187" s="47">
        <v>0</v>
      </c>
      <c r="I187" s="47">
        <v>0</v>
      </c>
      <c r="K187" s="47">
        <v>0</v>
      </c>
      <c r="L187" s="47">
        <v>2</v>
      </c>
      <c r="M187" s="47">
        <v>3</v>
      </c>
      <c r="N187" s="47">
        <v>3</v>
      </c>
      <c r="O187" s="47">
        <v>2</v>
      </c>
      <c r="P187" s="47">
        <v>2</v>
      </c>
      <c r="Q187" s="47">
        <v>2</v>
      </c>
      <c r="R187" s="47">
        <v>3</v>
      </c>
      <c r="T187" s="47">
        <v>1</v>
      </c>
      <c r="U187" s="47">
        <v>19</v>
      </c>
      <c r="V187" s="47">
        <v>20</v>
      </c>
      <c r="W187" s="47">
        <v>20</v>
      </c>
      <c r="X187" s="47">
        <v>21</v>
      </c>
      <c r="Y187" s="47">
        <v>21</v>
      </c>
      <c r="Z187" s="47">
        <v>21</v>
      </c>
      <c r="AA187" s="47">
        <v>21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</row>
    <row r="188" spans="1:36" x14ac:dyDescent="0.3">
      <c r="A188" s="54" t="s">
        <v>13</v>
      </c>
      <c r="B188" s="47">
        <v>0</v>
      </c>
      <c r="C188" s="47">
        <v>0</v>
      </c>
      <c r="D188" s="47">
        <v>0</v>
      </c>
      <c r="E188" s="47">
        <v>0</v>
      </c>
      <c r="F188" s="47">
        <v>0</v>
      </c>
      <c r="G188" s="47">
        <v>2</v>
      </c>
      <c r="H188" s="47">
        <v>11</v>
      </c>
      <c r="I188" s="47">
        <v>8</v>
      </c>
      <c r="K188" s="47">
        <v>0</v>
      </c>
      <c r="L188" s="47">
        <v>0</v>
      </c>
      <c r="M188" s="47">
        <v>0</v>
      </c>
      <c r="N188" s="47">
        <v>0</v>
      </c>
      <c r="O188" s="47">
        <v>0</v>
      </c>
      <c r="P188" s="47">
        <v>3</v>
      </c>
      <c r="Q188" s="47">
        <v>13</v>
      </c>
      <c r="R188" s="47">
        <v>21</v>
      </c>
      <c r="T188" s="47">
        <v>0</v>
      </c>
      <c r="U188" s="47">
        <v>0</v>
      </c>
      <c r="V188" s="4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</row>
    <row r="189" spans="1:36" x14ac:dyDescent="0.3">
      <c r="A189" s="54" t="s">
        <v>14</v>
      </c>
      <c r="B189" s="47">
        <v>19</v>
      </c>
      <c r="C189" s="47">
        <v>0</v>
      </c>
      <c r="D189" s="47">
        <v>0</v>
      </c>
      <c r="E189" s="47">
        <v>0</v>
      </c>
      <c r="F189" s="47">
        <v>0</v>
      </c>
      <c r="G189" s="47">
        <v>0</v>
      </c>
      <c r="H189" s="47">
        <v>0</v>
      </c>
      <c r="I189" s="47">
        <v>0</v>
      </c>
      <c r="K189" s="47">
        <v>80</v>
      </c>
      <c r="L189" s="47">
        <v>76</v>
      </c>
      <c r="M189" s="47">
        <v>71</v>
      </c>
      <c r="N189" s="47">
        <v>60</v>
      </c>
      <c r="O189" s="47">
        <v>54</v>
      </c>
      <c r="P189" s="47">
        <v>49</v>
      </c>
      <c r="Q189" s="47">
        <v>40</v>
      </c>
      <c r="R189" s="47">
        <v>32</v>
      </c>
      <c r="T189" s="47">
        <v>483</v>
      </c>
      <c r="U189" s="47">
        <v>578</v>
      </c>
      <c r="V189" s="47">
        <v>333</v>
      </c>
      <c r="W189" s="47">
        <v>179</v>
      </c>
      <c r="X189" s="47">
        <v>38</v>
      </c>
      <c r="Y189" s="47">
        <v>33</v>
      </c>
      <c r="Z189" s="47">
        <v>22</v>
      </c>
      <c r="AA189" s="47">
        <v>0</v>
      </c>
      <c r="AC189" s="47">
        <v>1</v>
      </c>
      <c r="AD189" s="47">
        <v>4</v>
      </c>
      <c r="AE189" s="47">
        <v>5</v>
      </c>
      <c r="AF189" s="47">
        <v>11</v>
      </c>
      <c r="AG189" s="47">
        <v>6</v>
      </c>
      <c r="AH189" s="47">
        <v>5</v>
      </c>
      <c r="AI189" s="47">
        <v>10</v>
      </c>
      <c r="AJ189" s="47">
        <v>7</v>
      </c>
    </row>
    <row r="190" spans="1:36" x14ac:dyDescent="0.3">
      <c r="A190" s="54" t="s">
        <v>15</v>
      </c>
      <c r="B190" s="47">
        <v>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K190" s="47">
        <v>0</v>
      </c>
      <c r="L190" s="47">
        <v>0</v>
      </c>
      <c r="M190" s="47">
        <v>0</v>
      </c>
      <c r="N190" s="47">
        <v>0</v>
      </c>
      <c r="O190" s="47">
        <v>0</v>
      </c>
      <c r="P190" s="47">
        <v>0</v>
      </c>
      <c r="Q190" s="47">
        <v>0</v>
      </c>
      <c r="R190" s="47">
        <v>0</v>
      </c>
      <c r="T190" s="47">
        <v>0</v>
      </c>
      <c r="U190" s="47">
        <v>0</v>
      </c>
      <c r="V190" s="4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</row>
    <row r="191" spans="1:36" x14ac:dyDescent="0.3">
      <c r="A191" s="54" t="s">
        <v>17</v>
      </c>
      <c r="B191" s="47">
        <v>9</v>
      </c>
      <c r="C191" s="47">
        <v>6</v>
      </c>
      <c r="D191" s="47">
        <v>42</v>
      </c>
      <c r="E191" s="47">
        <v>0</v>
      </c>
      <c r="F191" s="47">
        <v>0</v>
      </c>
      <c r="G191" s="47">
        <v>0</v>
      </c>
      <c r="H191" s="47">
        <v>3</v>
      </c>
      <c r="I191" s="47">
        <v>12</v>
      </c>
      <c r="K191" s="47">
        <v>55</v>
      </c>
      <c r="L191" s="47">
        <v>59</v>
      </c>
      <c r="M191" s="47">
        <v>99</v>
      </c>
      <c r="N191" s="47">
        <v>98</v>
      </c>
      <c r="O191" s="47">
        <v>87</v>
      </c>
      <c r="P191" s="47">
        <v>77</v>
      </c>
      <c r="Q191" s="47">
        <v>72</v>
      </c>
      <c r="R191" s="47">
        <v>74</v>
      </c>
      <c r="T191" s="47">
        <v>259</v>
      </c>
      <c r="U191" s="47">
        <v>364</v>
      </c>
      <c r="V191" s="47">
        <v>261</v>
      </c>
      <c r="W191" s="47">
        <v>136</v>
      </c>
      <c r="X191" s="47">
        <v>43</v>
      </c>
      <c r="Y191" s="47">
        <v>43</v>
      </c>
      <c r="Z191" s="47">
        <v>50</v>
      </c>
      <c r="AA191" s="47">
        <v>49</v>
      </c>
      <c r="AC191" s="47">
        <v>1</v>
      </c>
      <c r="AD191" s="47">
        <v>2</v>
      </c>
      <c r="AE191" s="47">
        <v>2</v>
      </c>
      <c r="AF191" s="47">
        <v>2</v>
      </c>
      <c r="AG191" s="47">
        <v>11</v>
      </c>
      <c r="AH191" s="47">
        <v>9</v>
      </c>
      <c r="AI191" s="47">
        <v>8</v>
      </c>
      <c r="AJ191" s="47">
        <v>11</v>
      </c>
    </row>
    <row r="192" spans="1:36" x14ac:dyDescent="0.3">
      <c r="A192" s="54" t="s">
        <v>18</v>
      </c>
      <c r="B192" s="47">
        <v>14</v>
      </c>
      <c r="C192" s="47">
        <v>3</v>
      </c>
      <c r="D192" s="47">
        <v>18</v>
      </c>
      <c r="E192" s="47">
        <v>0</v>
      </c>
      <c r="F192" s="47">
        <v>0</v>
      </c>
      <c r="G192" s="47">
        <v>0</v>
      </c>
      <c r="H192" s="47">
        <v>1</v>
      </c>
      <c r="I192" s="47">
        <v>12</v>
      </c>
      <c r="K192" s="47">
        <v>53</v>
      </c>
      <c r="L192" s="47">
        <v>55</v>
      </c>
      <c r="M192" s="47">
        <v>73</v>
      </c>
      <c r="N192" s="47">
        <v>73</v>
      </c>
      <c r="O192" s="47">
        <v>69</v>
      </c>
      <c r="P192" s="47">
        <v>57</v>
      </c>
      <c r="Q192" s="47">
        <v>46</v>
      </c>
      <c r="R192" s="47">
        <v>47</v>
      </c>
      <c r="T192" s="47">
        <v>218</v>
      </c>
      <c r="U192" s="47">
        <v>24</v>
      </c>
      <c r="V192" s="47">
        <v>12</v>
      </c>
      <c r="W192" s="47">
        <v>3</v>
      </c>
      <c r="X192" s="47">
        <v>3</v>
      </c>
      <c r="Y192" s="47">
        <v>7</v>
      </c>
      <c r="Z192" s="47">
        <v>13</v>
      </c>
      <c r="AA192" s="47">
        <v>27</v>
      </c>
      <c r="AC192" s="47">
        <v>0</v>
      </c>
      <c r="AD192" s="47">
        <v>0</v>
      </c>
      <c r="AE192" s="47">
        <v>0</v>
      </c>
      <c r="AF192" s="47">
        <v>0</v>
      </c>
      <c r="AG192" s="47">
        <v>4</v>
      </c>
      <c r="AH192" s="47">
        <v>12</v>
      </c>
      <c r="AI192" s="47">
        <v>12</v>
      </c>
      <c r="AJ192" s="47">
        <v>11</v>
      </c>
    </row>
    <row r="193" spans="1:45" x14ac:dyDescent="0.3">
      <c r="A193" s="54" t="s">
        <v>19</v>
      </c>
      <c r="B193" s="47">
        <v>0</v>
      </c>
      <c r="C193" s="47">
        <v>0</v>
      </c>
      <c r="D193" s="47">
        <v>0</v>
      </c>
      <c r="E193" s="47">
        <v>1</v>
      </c>
      <c r="F193" s="47">
        <v>16</v>
      </c>
      <c r="G193" s="47">
        <v>0</v>
      </c>
      <c r="H193" s="47">
        <v>0</v>
      </c>
      <c r="I193" s="47">
        <v>0</v>
      </c>
      <c r="K193" s="47">
        <v>0</v>
      </c>
      <c r="L193" s="47">
        <v>0</v>
      </c>
      <c r="M193" s="47">
        <v>0</v>
      </c>
      <c r="N193" s="47">
        <v>1</v>
      </c>
      <c r="O193" s="47">
        <v>17</v>
      </c>
      <c r="P193" s="47">
        <v>17</v>
      </c>
      <c r="Q193" s="47">
        <v>14</v>
      </c>
      <c r="R193" s="47">
        <v>14</v>
      </c>
      <c r="T193" s="47">
        <v>0</v>
      </c>
      <c r="U193" s="47">
        <v>0</v>
      </c>
      <c r="V193" s="47">
        <v>0</v>
      </c>
      <c r="W193" s="47">
        <v>4</v>
      </c>
      <c r="X193" s="47">
        <v>50</v>
      </c>
      <c r="Y193" s="47">
        <v>53</v>
      </c>
      <c r="Z193" s="47">
        <v>47</v>
      </c>
      <c r="AA193" s="47">
        <v>44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</row>
    <row r="194" spans="1:45" x14ac:dyDescent="0.3">
      <c r="A194" s="54" t="s">
        <v>20</v>
      </c>
      <c r="B194" s="47">
        <v>0</v>
      </c>
      <c r="C194" s="47">
        <v>0</v>
      </c>
      <c r="D194" s="47">
        <v>0</v>
      </c>
      <c r="E194" s="47">
        <v>5</v>
      </c>
      <c r="F194" s="47">
        <v>53</v>
      </c>
      <c r="G194" s="47">
        <v>0</v>
      </c>
      <c r="H194" s="47">
        <v>0</v>
      </c>
      <c r="I194" s="47">
        <v>122</v>
      </c>
      <c r="K194" s="47">
        <v>0</v>
      </c>
      <c r="L194" s="47">
        <v>0</v>
      </c>
      <c r="M194" s="47">
        <v>0</v>
      </c>
      <c r="N194" s="47">
        <v>5</v>
      </c>
      <c r="O194" s="47">
        <v>58</v>
      </c>
      <c r="P194" s="47">
        <v>58</v>
      </c>
      <c r="Q194" s="47">
        <v>58</v>
      </c>
      <c r="R194" s="47">
        <v>180</v>
      </c>
      <c r="T194" s="47">
        <v>0</v>
      </c>
      <c r="U194" s="47">
        <v>0</v>
      </c>
      <c r="V194" s="47">
        <v>0</v>
      </c>
      <c r="W194" s="47">
        <v>11</v>
      </c>
      <c r="X194" s="47">
        <v>134</v>
      </c>
      <c r="Y194" s="47">
        <v>138</v>
      </c>
      <c r="Z194" s="47">
        <v>124</v>
      </c>
      <c r="AA194" s="47">
        <v>118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0</v>
      </c>
      <c r="AI194" s="47">
        <v>0</v>
      </c>
      <c r="AJ194" s="47">
        <v>0</v>
      </c>
    </row>
    <row r="195" spans="1:45" x14ac:dyDescent="0.3">
      <c r="A195" s="54" t="s">
        <v>21</v>
      </c>
      <c r="B195" s="47">
        <v>4</v>
      </c>
      <c r="C195" s="47">
        <v>0</v>
      </c>
      <c r="D195" s="47">
        <v>0</v>
      </c>
      <c r="E195" s="47">
        <v>0</v>
      </c>
      <c r="F195" s="47">
        <v>0</v>
      </c>
      <c r="G195" s="47">
        <v>0</v>
      </c>
      <c r="H195" s="47">
        <v>0</v>
      </c>
      <c r="I195" s="47">
        <v>0</v>
      </c>
      <c r="K195" s="47">
        <v>17</v>
      </c>
      <c r="L195" s="47">
        <v>12</v>
      </c>
      <c r="M195" s="47">
        <v>7</v>
      </c>
      <c r="N195" s="47">
        <v>6</v>
      </c>
      <c r="O195" s="47">
        <v>2</v>
      </c>
      <c r="P195" s="47">
        <v>0</v>
      </c>
      <c r="Q195" s="47">
        <v>0</v>
      </c>
      <c r="R195" s="47">
        <v>0</v>
      </c>
      <c r="T195" s="47">
        <v>45</v>
      </c>
      <c r="U195" s="47">
        <v>0</v>
      </c>
      <c r="V195" s="4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C195" s="47">
        <v>2</v>
      </c>
      <c r="AD195" s="47">
        <v>6</v>
      </c>
      <c r="AE195" s="47">
        <v>5</v>
      </c>
      <c r="AF195" s="47">
        <v>2</v>
      </c>
      <c r="AG195" s="47">
        <v>3</v>
      </c>
      <c r="AH195" s="47">
        <v>2</v>
      </c>
      <c r="AI195" s="47">
        <v>0</v>
      </c>
      <c r="AJ195" s="47">
        <v>0</v>
      </c>
    </row>
    <row r="196" spans="1:45" x14ac:dyDescent="0.3">
      <c r="A196" s="55" t="s">
        <v>43</v>
      </c>
      <c r="B196" s="48">
        <v>0</v>
      </c>
      <c r="C196" s="48">
        <v>0.15729166666666666</v>
      </c>
      <c r="D196" s="48">
        <v>0.27760416666666665</v>
      </c>
      <c r="E196" s="48">
        <v>1.65</v>
      </c>
      <c r="F196" s="48">
        <v>4.544270833333333</v>
      </c>
      <c r="G196" s="48">
        <v>7.3781249999999998</v>
      </c>
      <c r="H196" s="48">
        <v>15.586458333333333</v>
      </c>
      <c r="I196" s="48">
        <v>12.35</v>
      </c>
      <c r="K196" s="48">
        <v>0</v>
      </c>
      <c r="L196" s="48">
        <v>0.15729166666666666</v>
      </c>
      <c r="M196" s="48">
        <v>0.43541666666666667</v>
      </c>
      <c r="N196" s="48">
        <v>2.0854166666666667</v>
      </c>
      <c r="O196" s="48">
        <v>6.6296875000000002</v>
      </c>
      <c r="P196" s="48">
        <v>14.0078125</v>
      </c>
      <c r="Q196" s="48">
        <v>29.594791666666666</v>
      </c>
      <c r="R196" s="48">
        <v>41.944270833333334</v>
      </c>
      <c r="T196" s="47">
        <v>0</v>
      </c>
      <c r="U196" s="47">
        <v>0</v>
      </c>
      <c r="V196" s="47">
        <v>0</v>
      </c>
      <c r="W196" s="47">
        <v>0</v>
      </c>
      <c r="X196" s="47">
        <v>0</v>
      </c>
      <c r="Y196" s="47">
        <v>5</v>
      </c>
      <c r="Z196" s="47">
        <v>26</v>
      </c>
      <c r="AA196" s="47">
        <v>44</v>
      </c>
      <c r="AC196" s="48">
        <v>0</v>
      </c>
      <c r="AD196" s="48">
        <v>0</v>
      </c>
      <c r="AE196" s="48">
        <v>0</v>
      </c>
      <c r="AF196" s="48">
        <v>0</v>
      </c>
      <c r="AG196" s="48">
        <v>0</v>
      </c>
      <c r="AH196" s="48">
        <v>0</v>
      </c>
      <c r="AI196" s="48">
        <v>0</v>
      </c>
      <c r="AJ196" s="48">
        <v>0</v>
      </c>
    </row>
    <row r="197" spans="1:45" x14ac:dyDescent="0.3">
      <c r="A197" s="55" t="s">
        <v>22</v>
      </c>
      <c r="B197" s="47">
        <v>0</v>
      </c>
      <c r="C197" s="47">
        <v>0</v>
      </c>
      <c r="D197" s="47">
        <v>0</v>
      </c>
      <c r="E197" s="47">
        <v>0</v>
      </c>
      <c r="F197" s="47">
        <v>0</v>
      </c>
      <c r="G197" s="47">
        <v>7</v>
      </c>
      <c r="H197" s="47">
        <v>31</v>
      </c>
      <c r="I197" s="47">
        <v>21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7">
        <v>7</v>
      </c>
      <c r="Q197" s="47">
        <v>38</v>
      </c>
      <c r="R197" s="47">
        <v>59</v>
      </c>
      <c r="T197" s="47">
        <v>0</v>
      </c>
      <c r="U197" s="47">
        <v>0</v>
      </c>
      <c r="V197" s="47">
        <v>1</v>
      </c>
      <c r="W197" s="47">
        <v>0</v>
      </c>
      <c r="X197" s="47">
        <v>1</v>
      </c>
      <c r="Y197" s="47">
        <v>15</v>
      </c>
      <c r="Z197" s="47">
        <v>75</v>
      </c>
      <c r="AA197" s="47">
        <v>131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0</v>
      </c>
      <c r="AI197" s="47">
        <v>0</v>
      </c>
      <c r="AJ197" s="47">
        <v>0</v>
      </c>
    </row>
    <row r="198" spans="1:45" x14ac:dyDescent="0.3">
      <c r="A198" s="55" t="s">
        <v>230</v>
      </c>
      <c r="B198" s="48">
        <v>0</v>
      </c>
      <c r="C198" s="48">
        <v>0</v>
      </c>
      <c r="D198" s="48">
        <v>15.5</v>
      </c>
      <c r="E198" s="48">
        <v>110.5</v>
      </c>
      <c r="F198" s="48">
        <v>149.16666666666666</v>
      </c>
      <c r="G198" s="48">
        <v>92.833333333333329</v>
      </c>
      <c r="H198" s="48">
        <v>132</v>
      </c>
      <c r="I198" s="48">
        <v>179.66666666666666</v>
      </c>
      <c r="K198" s="48">
        <v>0</v>
      </c>
      <c r="L198" s="48">
        <v>0</v>
      </c>
      <c r="M198" s="48">
        <v>15.5</v>
      </c>
      <c r="N198" s="48">
        <v>126.16666666666667</v>
      </c>
      <c r="O198" s="48">
        <v>275.16666666666669</v>
      </c>
      <c r="P198" s="48">
        <v>368</v>
      </c>
      <c r="Q198" s="48">
        <v>500.16666666666669</v>
      </c>
      <c r="R198" s="48">
        <v>664.33333333333337</v>
      </c>
      <c r="T198" s="47">
        <v>0</v>
      </c>
      <c r="U198" s="47">
        <v>0</v>
      </c>
      <c r="V198" s="47">
        <v>28</v>
      </c>
      <c r="W198" s="47">
        <v>251</v>
      </c>
      <c r="X198" s="47">
        <v>537</v>
      </c>
      <c r="Y198" s="47">
        <v>711</v>
      </c>
      <c r="Z198" s="47">
        <v>962</v>
      </c>
      <c r="AA198" s="47">
        <v>1291</v>
      </c>
      <c r="AC198" s="48">
        <v>0</v>
      </c>
      <c r="AD198" s="48">
        <v>0</v>
      </c>
      <c r="AE198" s="48">
        <v>0</v>
      </c>
      <c r="AF198" s="48">
        <v>0</v>
      </c>
      <c r="AG198" s="48">
        <v>0</v>
      </c>
      <c r="AH198" s="48">
        <v>0</v>
      </c>
      <c r="AI198" s="48">
        <v>0</v>
      </c>
      <c r="AJ198" s="48">
        <v>15.5</v>
      </c>
    </row>
    <row r="199" spans="1:45" x14ac:dyDescent="0.3">
      <c r="A199" s="55" t="s">
        <v>231</v>
      </c>
      <c r="B199" s="48">
        <v>0</v>
      </c>
      <c r="C199" s="48">
        <v>2</v>
      </c>
      <c r="D199" s="48">
        <v>14.166666666666666</v>
      </c>
      <c r="E199" s="48">
        <v>63.5</v>
      </c>
      <c r="F199" s="48">
        <v>34.666666666666664</v>
      </c>
      <c r="G199" s="48">
        <v>36</v>
      </c>
      <c r="H199" s="48">
        <v>32.333333333333336</v>
      </c>
      <c r="I199" s="48">
        <v>50.666666666666664</v>
      </c>
      <c r="K199" s="48">
        <v>0</v>
      </c>
      <c r="L199" s="48">
        <v>2</v>
      </c>
      <c r="M199" s="48">
        <v>16.166666666666668</v>
      </c>
      <c r="N199" s="48">
        <v>79.5</v>
      </c>
      <c r="O199" s="48">
        <v>114.33333333333333</v>
      </c>
      <c r="P199" s="48">
        <v>150.33333333333334</v>
      </c>
      <c r="Q199" s="48">
        <v>180.66666666666666</v>
      </c>
      <c r="R199" s="48">
        <v>217.16666666666666</v>
      </c>
      <c r="T199" s="47">
        <v>0</v>
      </c>
      <c r="U199" s="47">
        <v>4</v>
      </c>
      <c r="V199" s="47">
        <v>31</v>
      </c>
      <c r="W199" s="47">
        <v>145</v>
      </c>
      <c r="X199" s="47">
        <v>209</v>
      </c>
      <c r="Y199" s="47">
        <v>275</v>
      </c>
      <c r="Z199" s="47">
        <v>330</v>
      </c>
      <c r="AA199" s="47">
        <v>397</v>
      </c>
      <c r="AC199" s="48">
        <v>0</v>
      </c>
      <c r="AD199" s="48">
        <v>0</v>
      </c>
      <c r="AE199" s="48">
        <v>0</v>
      </c>
      <c r="AF199" s="48">
        <v>0</v>
      </c>
      <c r="AG199" s="48">
        <v>0</v>
      </c>
      <c r="AH199" s="48">
        <v>0</v>
      </c>
      <c r="AI199" s="48">
        <v>2</v>
      </c>
      <c r="AJ199" s="48">
        <v>14.166666666666666</v>
      </c>
    </row>
    <row r="200" spans="1:45" x14ac:dyDescent="0.3">
      <c r="A200" s="55" t="s">
        <v>24</v>
      </c>
      <c r="B200" s="48">
        <v>1.3333333333333333</v>
      </c>
      <c r="C200" s="48">
        <v>0</v>
      </c>
      <c r="D200" s="48">
        <v>2</v>
      </c>
      <c r="E200" s="48">
        <v>0.66666666666666663</v>
      </c>
      <c r="F200" s="48">
        <v>0</v>
      </c>
      <c r="G200" s="48">
        <v>0</v>
      </c>
      <c r="H200" s="48">
        <v>1.3333333333333333</v>
      </c>
      <c r="I200" s="48">
        <v>0</v>
      </c>
      <c r="K200" s="48">
        <v>2.6666666666666665</v>
      </c>
      <c r="L200" s="48">
        <v>2.6666666666666665</v>
      </c>
      <c r="M200" s="48">
        <v>4.666666666666667</v>
      </c>
      <c r="N200" s="48">
        <v>5.333333333333333</v>
      </c>
      <c r="O200" s="48">
        <v>5.333333333333333</v>
      </c>
      <c r="P200" s="48">
        <v>5.333333333333333</v>
      </c>
      <c r="Q200" s="48">
        <v>5.333333333333333</v>
      </c>
      <c r="R200" s="48">
        <v>5.333333333333333</v>
      </c>
      <c r="T200" s="47">
        <v>1</v>
      </c>
      <c r="U200" s="47">
        <v>1</v>
      </c>
      <c r="V200" s="47">
        <v>2</v>
      </c>
      <c r="W200" s="47">
        <v>2</v>
      </c>
      <c r="X200" s="47">
        <v>2</v>
      </c>
      <c r="Y200" s="47">
        <v>2</v>
      </c>
      <c r="Z200" s="47">
        <v>2</v>
      </c>
      <c r="AA200" s="47">
        <v>2</v>
      </c>
      <c r="AC200" s="48">
        <v>1.3333333333333333</v>
      </c>
      <c r="AD200" s="48">
        <v>0</v>
      </c>
      <c r="AE200" s="48">
        <v>0.66666666666666663</v>
      </c>
      <c r="AF200" s="48">
        <v>0</v>
      </c>
      <c r="AG200" s="48">
        <v>0</v>
      </c>
      <c r="AH200" s="48">
        <v>0</v>
      </c>
      <c r="AI200" s="48">
        <v>1.3333333333333333</v>
      </c>
      <c r="AJ200" s="48">
        <v>0</v>
      </c>
    </row>
    <row r="201" spans="1:45" x14ac:dyDescent="0.3">
      <c r="A201" s="55" t="s">
        <v>25</v>
      </c>
      <c r="B201" s="48">
        <v>0</v>
      </c>
      <c r="C201" s="48">
        <v>0</v>
      </c>
      <c r="D201" s="48">
        <v>0</v>
      </c>
      <c r="E201" s="48">
        <v>0</v>
      </c>
      <c r="F201" s="48">
        <v>0</v>
      </c>
      <c r="G201" s="48">
        <v>0</v>
      </c>
      <c r="H201" s="48">
        <v>0</v>
      </c>
      <c r="I201" s="48">
        <v>2.15</v>
      </c>
      <c r="K201" s="48">
        <v>0</v>
      </c>
      <c r="L201" s="48">
        <v>0</v>
      </c>
      <c r="M201" s="48">
        <v>0</v>
      </c>
      <c r="N201" s="48">
        <v>0</v>
      </c>
      <c r="O201" s="48">
        <v>0</v>
      </c>
      <c r="P201" s="48">
        <v>0</v>
      </c>
      <c r="Q201" s="48">
        <v>0</v>
      </c>
      <c r="R201" s="48">
        <v>2.15</v>
      </c>
      <c r="T201" s="47">
        <v>0</v>
      </c>
      <c r="U201" s="47">
        <v>0</v>
      </c>
      <c r="V201" s="4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5</v>
      </c>
      <c r="AC201" s="48">
        <v>0</v>
      </c>
      <c r="AD201" s="48">
        <v>0</v>
      </c>
      <c r="AE201" s="48">
        <v>0</v>
      </c>
      <c r="AF201" s="48">
        <v>0</v>
      </c>
      <c r="AG201" s="48">
        <v>0</v>
      </c>
      <c r="AH201" s="48">
        <v>0</v>
      </c>
      <c r="AI201" s="48">
        <v>0</v>
      </c>
      <c r="AJ201" s="48">
        <v>0</v>
      </c>
    </row>
    <row r="204" spans="1:45" x14ac:dyDescent="0.3">
      <c r="A204" s="64" t="s">
        <v>30</v>
      </c>
      <c r="B204" s="163" t="s">
        <v>130</v>
      </c>
      <c r="C204" s="163"/>
      <c r="D204" s="163"/>
      <c r="E204" s="163"/>
      <c r="F204" s="163"/>
      <c r="G204" s="163"/>
      <c r="H204" s="163"/>
      <c r="I204" s="163"/>
      <c r="J204" s="169"/>
      <c r="K204" s="163" t="s">
        <v>137</v>
      </c>
      <c r="L204" s="163"/>
      <c r="M204" s="163"/>
      <c r="N204" s="163"/>
      <c r="O204" s="163"/>
      <c r="P204" s="163"/>
      <c r="Q204" s="163"/>
      <c r="R204" s="163"/>
      <c r="S204" s="169"/>
      <c r="T204" s="163" t="s">
        <v>232</v>
      </c>
      <c r="U204" s="163"/>
      <c r="V204" s="163"/>
      <c r="W204" s="163"/>
      <c r="X204" s="163"/>
      <c r="Y204" s="163"/>
      <c r="Z204" s="163"/>
      <c r="AA204" s="163"/>
      <c r="AB204" s="169"/>
      <c r="AC204" s="163" t="s">
        <v>206</v>
      </c>
      <c r="AD204" s="163"/>
      <c r="AE204" s="163"/>
      <c r="AF204" s="163"/>
      <c r="AG204" s="163"/>
      <c r="AH204" s="163"/>
      <c r="AI204" s="163"/>
      <c r="AJ204" s="163"/>
      <c r="AL204" s="163" t="s">
        <v>206</v>
      </c>
      <c r="AM204" s="163"/>
      <c r="AN204" s="163"/>
      <c r="AO204" s="163"/>
      <c r="AP204" s="163"/>
      <c r="AQ204" s="163"/>
      <c r="AR204" s="163"/>
      <c r="AS204" s="163"/>
    </row>
    <row r="205" spans="1:45" x14ac:dyDescent="0.3">
      <c r="A205" s="53" t="s">
        <v>0</v>
      </c>
      <c r="B205" s="36" t="s">
        <v>186</v>
      </c>
      <c r="C205" s="36" t="s">
        <v>146</v>
      </c>
      <c r="D205" s="36" t="s">
        <v>147</v>
      </c>
      <c r="E205" s="36" t="s">
        <v>148</v>
      </c>
      <c r="F205" s="36" t="s">
        <v>149</v>
      </c>
      <c r="G205" s="36" t="s">
        <v>150</v>
      </c>
      <c r="H205" s="36" t="s">
        <v>151</v>
      </c>
      <c r="I205" s="36" t="s">
        <v>152</v>
      </c>
      <c r="J205" s="169"/>
      <c r="K205" s="2">
        <v>2015</v>
      </c>
      <c r="L205" s="2">
        <v>2020</v>
      </c>
      <c r="M205" s="2">
        <v>2025</v>
      </c>
      <c r="N205" s="2">
        <v>2030</v>
      </c>
      <c r="O205" s="2">
        <v>2035</v>
      </c>
      <c r="P205" s="2">
        <v>2040</v>
      </c>
      <c r="Q205" s="2">
        <v>2045</v>
      </c>
      <c r="R205" s="2">
        <v>2050</v>
      </c>
      <c r="S205" s="169"/>
      <c r="T205" s="2">
        <v>2015</v>
      </c>
      <c r="U205" s="2">
        <v>2020</v>
      </c>
      <c r="V205" s="2">
        <v>2025</v>
      </c>
      <c r="W205" s="2">
        <v>2030</v>
      </c>
      <c r="X205" s="2">
        <v>2035</v>
      </c>
      <c r="Y205" s="2">
        <v>2040</v>
      </c>
      <c r="Z205" s="2">
        <v>2045</v>
      </c>
      <c r="AA205" s="2">
        <v>2050</v>
      </c>
      <c r="AB205" s="169"/>
      <c r="AC205" s="3">
        <v>2015</v>
      </c>
      <c r="AD205" s="3">
        <v>2020</v>
      </c>
      <c r="AE205" s="3">
        <v>2025</v>
      </c>
      <c r="AF205" s="3">
        <v>2030</v>
      </c>
      <c r="AG205" s="3">
        <v>2035</v>
      </c>
      <c r="AH205" s="3">
        <v>2040</v>
      </c>
      <c r="AI205" s="3">
        <v>2045</v>
      </c>
      <c r="AJ205" s="3">
        <v>2050</v>
      </c>
      <c r="AL205" s="3">
        <v>2015</v>
      </c>
      <c r="AM205" s="3">
        <v>2020</v>
      </c>
      <c r="AN205" s="3">
        <v>2025</v>
      </c>
      <c r="AO205" s="3">
        <v>2030</v>
      </c>
      <c r="AP205" s="3">
        <v>2035</v>
      </c>
      <c r="AQ205" s="3">
        <v>2040</v>
      </c>
      <c r="AR205" s="3">
        <v>2045</v>
      </c>
      <c r="AS205" s="3">
        <v>2050</v>
      </c>
    </row>
    <row r="206" spans="1:45" x14ac:dyDescent="0.3">
      <c r="A206" s="54" t="s">
        <v>2</v>
      </c>
      <c r="B206" s="47">
        <v>33</v>
      </c>
      <c r="C206" s="47">
        <v>44</v>
      </c>
      <c r="D206" s="47">
        <v>479</v>
      </c>
      <c r="E206" s="47">
        <v>189</v>
      </c>
      <c r="F206" s="47">
        <v>80</v>
      </c>
      <c r="G206" s="47">
        <v>14</v>
      </c>
      <c r="H206" s="47">
        <v>3</v>
      </c>
      <c r="I206" s="47">
        <v>1</v>
      </c>
      <c r="K206" s="47">
        <v>78</v>
      </c>
      <c r="L206" s="47">
        <v>122</v>
      </c>
      <c r="M206" s="47">
        <v>599</v>
      </c>
      <c r="N206" s="47">
        <v>789</v>
      </c>
      <c r="O206" s="47">
        <v>862</v>
      </c>
      <c r="P206" s="47">
        <v>839</v>
      </c>
      <c r="Q206" s="47">
        <v>810</v>
      </c>
      <c r="R206" s="47">
        <v>766</v>
      </c>
      <c r="T206" s="47">
        <v>222</v>
      </c>
      <c r="U206" s="47">
        <v>384</v>
      </c>
      <c r="V206" s="47">
        <v>2148</v>
      </c>
      <c r="W206" s="47">
        <v>2748</v>
      </c>
      <c r="X206" s="47">
        <v>3005</v>
      </c>
      <c r="Y206" s="47">
        <v>2948</v>
      </c>
      <c r="Z206" s="47">
        <v>2862</v>
      </c>
      <c r="AA206" s="47">
        <v>2702</v>
      </c>
      <c r="AC206" s="47">
        <v>1</v>
      </c>
      <c r="AD206" s="47">
        <v>0</v>
      </c>
      <c r="AE206" s="47">
        <v>1</v>
      </c>
      <c r="AF206" s="47">
        <v>0</v>
      </c>
      <c r="AG206" s="47">
        <v>7</v>
      </c>
      <c r="AH206" s="47">
        <v>36</v>
      </c>
      <c r="AI206" s="47">
        <v>33</v>
      </c>
      <c r="AJ206" s="47">
        <v>44</v>
      </c>
      <c r="AL206" s="7">
        <f>(1-'Import-Export Shares'!B$3)*'Import-Export Shares'!$M$3*B3+(1-'Import-Export Shares'!B$6)*'Import-Export Shares'!$M$6*B90+(1-'Import-Export Shares'!B$7)*'Import-Export Shares'!$M$7*B119+(1-'Import-Export Shares'!B$11)*'Import-Export Shares'!$M$11*B235</f>
        <v>3.4</v>
      </c>
      <c r="AM206" s="7">
        <f>(1-'Import-Export Shares'!C$3)*'Import-Export Shares'!$M$3*C3+(1-'Import-Export Shares'!C$6)*'Import-Export Shares'!$M$6*C90+(1-'Import-Export Shares'!C$7)*'Import-Export Shares'!$M$7*C119+(1-'Import-Export Shares'!C$11)*'Import-Export Shares'!$M$11*C235</f>
        <v>8.5250000000000004</v>
      </c>
      <c r="AN206" s="7">
        <f>(1-'Import-Export Shares'!D$3)*'Import-Export Shares'!$M$3*D3+(1-'Import-Export Shares'!D$6)*'Import-Export Shares'!$M$6*D90+(1-'Import-Export Shares'!D$7)*'Import-Export Shares'!$M$7*D119+(1-'Import-Export Shares'!D$11)*'Import-Export Shares'!$M$11*D235</f>
        <v>9.4299999999999979</v>
      </c>
      <c r="AO206" s="7">
        <f>(1-'Import-Export Shares'!E$3)*'Import-Export Shares'!$M$3*E3+(1-'Import-Export Shares'!E$6)*'Import-Export Shares'!$M$6*E90+(1-'Import-Export Shares'!E$7)*'Import-Export Shares'!$M$7*E119+(1-'Import-Export Shares'!E$11)*'Import-Export Shares'!$M$11*E235</f>
        <v>4.8999999999999995</v>
      </c>
      <c r="AP206" s="7">
        <f>(1-'Import-Export Shares'!F$3)*'Import-Export Shares'!$M$3*F3+(1-'Import-Export Shares'!F$6)*'Import-Export Shares'!$M$6*F90+(1-'Import-Export Shares'!F$7)*'Import-Export Shares'!$M$7*F119+(1-'Import-Export Shares'!F$11)*'Import-Export Shares'!$M$11*F235</f>
        <v>0.21999999999999997</v>
      </c>
      <c r="AQ206" s="7">
        <f>(1-'Import-Export Shares'!G$3)*'Import-Export Shares'!$M$3*G3+(1-'Import-Export Shares'!G$6)*'Import-Export Shares'!$M$6*G90+(1-'Import-Export Shares'!G$7)*'Import-Export Shares'!$M$7*G119+(1-'Import-Export Shares'!G$11)*'Import-Export Shares'!$M$11*G235</f>
        <v>9.0000000000000011E-2</v>
      </c>
      <c r="AR206" s="7">
        <f>(1-'Import-Export Shares'!H$3)*'Import-Export Shares'!$M$3*H3+(1-'Import-Export Shares'!H$6)*'Import-Export Shares'!$M$6*H90+(1-'Import-Export Shares'!H$7)*'Import-Export Shares'!$M$7*H119+(1-'Import-Export Shares'!H$11)*'Import-Export Shares'!$M$11*H235</f>
        <v>8.9999999999999969E-2</v>
      </c>
      <c r="AS206" s="7">
        <f>(1-'Import-Export Shares'!I$3)*'Import-Export Shares'!$M$3*I3+(1-'Import-Export Shares'!I$6)*'Import-Export Shares'!$M$6*I90+(1-'Import-Export Shares'!I$7)*'Import-Export Shares'!$M$7*I119+(1-'Import-Export Shares'!I$11)*'Import-Export Shares'!$M$11*I235</f>
        <v>7.4999999999999983E-2</v>
      </c>
    </row>
    <row r="207" spans="1:45" x14ac:dyDescent="0.3">
      <c r="A207" s="54" t="s">
        <v>3</v>
      </c>
      <c r="B207" s="47">
        <v>0</v>
      </c>
      <c r="C207" s="47">
        <v>0</v>
      </c>
      <c r="D207" s="47">
        <v>0</v>
      </c>
      <c r="E207" s="47">
        <v>0</v>
      </c>
      <c r="F207" s="47">
        <v>0</v>
      </c>
      <c r="G207" s="47">
        <v>0</v>
      </c>
      <c r="H207" s="47">
        <v>0</v>
      </c>
      <c r="I207" s="47">
        <v>0</v>
      </c>
      <c r="K207" s="47">
        <v>0</v>
      </c>
      <c r="L207" s="47">
        <v>0</v>
      </c>
      <c r="M207" s="47">
        <v>0</v>
      </c>
      <c r="N207" s="47">
        <v>0</v>
      </c>
      <c r="O207" s="47">
        <v>0</v>
      </c>
      <c r="P207" s="47">
        <v>0</v>
      </c>
      <c r="Q207" s="47">
        <v>0</v>
      </c>
      <c r="R207" s="47">
        <v>0</v>
      </c>
      <c r="T207" s="47">
        <v>0</v>
      </c>
      <c r="U207" s="47">
        <v>0</v>
      </c>
      <c r="V207" s="4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0</v>
      </c>
      <c r="AI207" s="47">
        <v>0</v>
      </c>
      <c r="AJ207" s="47">
        <v>0</v>
      </c>
      <c r="AL207" s="7">
        <f>(1-'Import-Export Shares'!B$3)*'Import-Export Shares'!$M$3*B4+(1-'Import-Export Shares'!B$6)*'Import-Export Shares'!$M$6*B91+(1-'Import-Export Shares'!B$7)*'Import-Export Shares'!$M$7*B120+(1-'Import-Export Shares'!B$11)*'Import-Export Shares'!$M$11*B236</f>
        <v>0.12499999999999997</v>
      </c>
      <c r="AM207" s="7">
        <f>(1-'Import-Export Shares'!C$3)*'Import-Export Shares'!$M$3*C4+(1-'Import-Export Shares'!C$6)*'Import-Export Shares'!$M$6*C91+(1-'Import-Export Shares'!C$7)*'Import-Export Shares'!$M$7*C120+(1-'Import-Export Shares'!C$11)*'Import-Export Shares'!$M$11*C236</f>
        <v>0</v>
      </c>
      <c r="AN207" s="7">
        <f>(1-'Import-Export Shares'!D$3)*'Import-Export Shares'!$M$3*D4+(1-'Import-Export Shares'!D$6)*'Import-Export Shares'!$M$6*D91+(1-'Import-Export Shares'!D$7)*'Import-Export Shares'!$M$7*D120+(1-'Import-Export Shares'!D$11)*'Import-Export Shares'!$M$11*D236</f>
        <v>0</v>
      </c>
      <c r="AO207" s="7">
        <f>(1-'Import-Export Shares'!E$3)*'Import-Export Shares'!$M$3*E4+(1-'Import-Export Shares'!E$6)*'Import-Export Shares'!$M$6*E91+(1-'Import-Export Shares'!E$7)*'Import-Export Shares'!$M$7*E120+(1-'Import-Export Shares'!E$11)*'Import-Export Shares'!$M$11*E236</f>
        <v>0</v>
      </c>
      <c r="AP207" s="7">
        <f>(1-'Import-Export Shares'!F$3)*'Import-Export Shares'!$M$3*F4+(1-'Import-Export Shares'!F$6)*'Import-Export Shares'!$M$6*F91+(1-'Import-Export Shares'!F$7)*'Import-Export Shares'!$M$7*F120+(1-'Import-Export Shares'!F$11)*'Import-Export Shares'!$M$11*F236</f>
        <v>0</v>
      </c>
      <c r="AQ207" s="7">
        <f>(1-'Import-Export Shares'!G$3)*'Import-Export Shares'!$M$3*G4+(1-'Import-Export Shares'!G$6)*'Import-Export Shares'!$M$6*G91+(1-'Import-Export Shares'!G$7)*'Import-Export Shares'!$M$7*G120+(1-'Import-Export Shares'!G$11)*'Import-Export Shares'!$M$11*G236</f>
        <v>0</v>
      </c>
      <c r="AR207" s="7">
        <f>(1-'Import-Export Shares'!H$3)*'Import-Export Shares'!$M$3*H4+(1-'Import-Export Shares'!H$6)*'Import-Export Shares'!$M$6*H91+(1-'Import-Export Shares'!H$7)*'Import-Export Shares'!$M$7*H120+(1-'Import-Export Shares'!H$11)*'Import-Export Shares'!$M$11*H236</f>
        <v>0</v>
      </c>
      <c r="AS207" s="7">
        <f>(1-'Import-Export Shares'!I$3)*'Import-Export Shares'!$M$3*I4+(1-'Import-Export Shares'!I$6)*'Import-Export Shares'!$M$6*I91+(1-'Import-Export Shares'!I$7)*'Import-Export Shares'!$M$7*I120+(1-'Import-Export Shares'!I$11)*'Import-Export Shares'!$M$11*I236</f>
        <v>0</v>
      </c>
    </row>
    <row r="208" spans="1:45" x14ac:dyDescent="0.3">
      <c r="A208" s="54" t="s">
        <v>198</v>
      </c>
      <c r="B208" s="47">
        <v>15</v>
      </c>
      <c r="C208" s="47">
        <v>120</v>
      </c>
      <c r="D208" s="47">
        <v>207</v>
      </c>
      <c r="E208" s="47">
        <v>219</v>
      </c>
      <c r="F208" s="47">
        <v>179</v>
      </c>
      <c r="G208" s="47">
        <v>162</v>
      </c>
      <c r="H208" s="47">
        <v>161</v>
      </c>
      <c r="I208" s="47">
        <v>197</v>
      </c>
      <c r="K208" s="47">
        <v>16</v>
      </c>
      <c r="L208" s="47">
        <v>136</v>
      </c>
      <c r="M208" s="47">
        <v>343</v>
      </c>
      <c r="N208" s="47">
        <v>562</v>
      </c>
      <c r="O208" s="47">
        <v>741</v>
      </c>
      <c r="P208" s="47">
        <v>902</v>
      </c>
      <c r="Q208" s="47">
        <v>1063</v>
      </c>
      <c r="R208" s="47">
        <v>1245</v>
      </c>
      <c r="T208" s="47">
        <v>24</v>
      </c>
      <c r="U208" s="47">
        <v>274</v>
      </c>
      <c r="V208" s="47">
        <v>717</v>
      </c>
      <c r="W208" s="47">
        <v>1155</v>
      </c>
      <c r="X208" s="47">
        <v>1524</v>
      </c>
      <c r="Y208" s="47">
        <v>1841</v>
      </c>
      <c r="Z208" s="47">
        <v>2143</v>
      </c>
      <c r="AA208" s="47">
        <v>2481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2</v>
      </c>
      <c r="AI208" s="47">
        <v>0</v>
      </c>
      <c r="AJ208" s="47">
        <v>15</v>
      </c>
      <c r="AL208" s="7">
        <f>(1-'Import-Export Shares'!B$3)*'Import-Export Shares'!$M$3*B5+(1-'Import-Export Shares'!B$6)*'Import-Export Shares'!$M$6*B92+(1-'Import-Export Shares'!B$7)*'Import-Export Shares'!$M$7*B121+(1-'Import-Export Shares'!B$11)*'Import-Export Shares'!$M$11*B237</f>
        <v>1.8249999999999997</v>
      </c>
      <c r="AM208" s="7">
        <f>(1-'Import-Export Shares'!C$3)*'Import-Export Shares'!$M$3*C5+(1-'Import-Export Shares'!C$6)*'Import-Export Shares'!$M$6*C92+(1-'Import-Export Shares'!C$7)*'Import-Export Shares'!$M$7*C121+(1-'Import-Export Shares'!C$11)*'Import-Export Shares'!$M$11*C237</f>
        <v>23.61</v>
      </c>
      <c r="AN208" s="7">
        <f>(1-'Import-Export Shares'!D$3)*'Import-Export Shares'!$M$3*D5+(1-'Import-Export Shares'!D$6)*'Import-Export Shares'!$M$6*D92+(1-'Import-Export Shares'!D$7)*'Import-Export Shares'!$M$7*D121+(1-'Import-Export Shares'!D$11)*'Import-Export Shares'!$M$11*D237</f>
        <v>17.7</v>
      </c>
      <c r="AO208" s="7">
        <f>(1-'Import-Export Shares'!E$3)*'Import-Export Shares'!$M$3*E5+(1-'Import-Export Shares'!E$6)*'Import-Export Shares'!$M$6*E92+(1-'Import-Export Shares'!E$7)*'Import-Export Shares'!$M$7*E121+(1-'Import-Export Shares'!E$11)*'Import-Export Shares'!$M$11*E237</f>
        <v>13.624999999999996</v>
      </c>
      <c r="AP208" s="7">
        <f>(1-'Import-Export Shares'!F$3)*'Import-Export Shares'!$M$3*F5+(1-'Import-Export Shares'!F$6)*'Import-Export Shares'!$M$6*F92+(1-'Import-Export Shares'!F$7)*'Import-Export Shares'!$M$7*F121+(1-'Import-Export Shares'!F$11)*'Import-Export Shares'!$M$11*F237</f>
        <v>8.879999999999999</v>
      </c>
      <c r="AQ208" s="7">
        <f>(1-'Import-Export Shares'!G$3)*'Import-Export Shares'!$M$3*G5+(1-'Import-Export Shares'!G$6)*'Import-Export Shares'!$M$6*G92+(1-'Import-Export Shares'!G$7)*'Import-Export Shares'!$M$7*G121+(1-'Import-Export Shares'!G$11)*'Import-Export Shares'!$M$11*G237</f>
        <v>5.4</v>
      </c>
      <c r="AR208" s="7">
        <f>(1-'Import-Export Shares'!H$3)*'Import-Export Shares'!$M$3*H5+(1-'Import-Export Shares'!H$6)*'Import-Export Shares'!$M$6*H92+(1-'Import-Export Shares'!H$7)*'Import-Export Shares'!$M$7*H121+(1-'Import-Export Shares'!H$11)*'Import-Export Shares'!$M$11*H237</f>
        <v>6.6299999999999981</v>
      </c>
      <c r="AS208" s="7">
        <f>(1-'Import-Export Shares'!I$3)*'Import-Export Shares'!$M$3*I5+(1-'Import-Export Shares'!I$6)*'Import-Export Shares'!$M$6*I92+(1-'Import-Export Shares'!I$7)*'Import-Export Shares'!$M$7*I121+(1-'Import-Export Shares'!I$11)*'Import-Export Shares'!$M$11*I237</f>
        <v>4.2449999999999992</v>
      </c>
    </row>
    <row r="209" spans="1:45" x14ac:dyDescent="0.3">
      <c r="A209" s="54" t="s">
        <v>199</v>
      </c>
      <c r="B209" s="47">
        <v>11</v>
      </c>
      <c r="C209" s="47">
        <v>54</v>
      </c>
      <c r="D209" s="47">
        <v>235</v>
      </c>
      <c r="E209" s="47">
        <v>333</v>
      </c>
      <c r="F209" s="47">
        <v>213</v>
      </c>
      <c r="G209" s="47">
        <v>194</v>
      </c>
      <c r="H209" s="47">
        <v>133</v>
      </c>
      <c r="I209" s="47">
        <v>140</v>
      </c>
      <c r="K209" s="47">
        <v>12</v>
      </c>
      <c r="L209" s="47">
        <v>66</v>
      </c>
      <c r="M209" s="47">
        <v>301</v>
      </c>
      <c r="N209" s="47">
        <v>634</v>
      </c>
      <c r="O209" s="47">
        <v>847</v>
      </c>
      <c r="P209" s="47">
        <v>1039</v>
      </c>
      <c r="Q209" s="47">
        <v>1172</v>
      </c>
      <c r="R209" s="47">
        <v>1302</v>
      </c>
      <c r="T209" s="47">
        <v>18</v>
      </c>
      <c r="U209" s="47">
        <v>100</v>
      </c>
      <c r="V209" s="47">
        <v>458</v>
      </c>
      <c r="W209" s="47">
        <v>954</v>
      </c>
      <c r="X209" s="47">
        <v>1270</v>
      </c>
      <c r="Y209" s="47">
        <v>1554</v>
      </c>
      <c r="Z209" s="47">
        <v>1748</v>
      </c>
      <c r="AA209" s="47">
        <v>1933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1</v>
      </c>
      <c r="AI209" s="47">
        <v>0</v>
      </c>
      <c r="AJ209" s="47">
        <v>11</v>
      </c>
      <c r="AL209" s="7">
        <f>(1-'Import-Export Shares'!B$3)*'Import-Export Shares'!$M$3*B6+(1-'Import-Export Shares'!B$6)*'Import-Export Shares'!$M$6*B93+(1-'Import-Export Shares'!B$7)*'Import-Export Shares'!$M$7*B122+(1-'Import-Export Shares'!B$11)*'Import-Export Shares'!$M$11*B238</f>
        <v>0.8999999999999998</v>
      </c>
      <c r="AM209" s="7">
        <f>(1-'Import-Export Shares'!C$3)*'Import-Export Shares'!$M$3*C6+(1-'Import-Export Shares'!C$6)*'Import-Export Shares'!$M$6*C93+(1-'Import-Export Shares'!C$7)*'Import-Export Shares'!$M$7*C122+(1-'Import-Export Shares'!C$11)*'Import-Export Shares'!$M$11*C238</f>
        <v>4.7949999999999999</v>
      </c>
      <c r="AN209" s="7">
        <f>(1-'Import-Export Shares'!D$3)*'Import-Export Shares'!$M$3*D6+(1-'Import-Export Shares'!D$6)*'Import-Export Shares'!$M$6*D93+(1-'Import-Export Shares'!D$7)*'Import-Export Shares'!$M$7*D122+(1-'Import-Export Shares'!D$11)*'Import-Export Shares'!$M$11*D238</f>
        <v>16.535</v>
      </c>
      <c r="AO209" s="7">
        <f>(1-'Import-Export Shares'!E$3)*'Import-Export Shares'!$M$3*E6+(1-'Import-Export Shares'!E$6)*'Import-Export Shares'!$M$6*E93+(1-'Import-Export Shares'!E$7)*'Import-Export Shares'!$M$7*E122+(1-'Import-Export Shares'!E$11)*'Import-Export Shares'!$M$11*E238</f>
        <v>15.874999999999996</v>
      </c>
      <c r="AP209" s="7">
        <f>(1-'Import-Export Shares'!F$3)*'Import-Export Shares'!$M$3*F6+(1-'Import-Export Shares'!F$6)*'Import-Export Shares'!$M$6*F93+(1-'Import-Export Shares'!F$7)*'Import-Export Shares'!$M$7*F122+(1-'Import-Export Shares'!F$11)*'Import-Export Shares'!$M$11*F238</f>
        <v>6.09</v>
      </c>
      <c r="AQ209" s="7">
        <f>(1-'Import-Export Shares'!G$3)*'Import-Export Shares'!$M$3*G6+(1-'Import-Export Shares'!G$6)*'Import-Export Shares'!$M$6*G93+(1-'Import-Export Shares'!G$7)*'Import-Export Shares'!$M$7*G122+(1-'Import-Export Shares'!G$11)*'Import-Export Shares'!$M$11*G238</f>
        <v>3.6450000000000005</v>
      </c>
      <c r="AR209" s="7">
        <f>(1-'Import-Export Shares'!H$3)*'Import-Export Shares'!$M$3*H6+(1-'Import-Export Shares'!H$6)*'Import-Export Shares'!$M$6*H93+(1-'Import-Export Shares'!H$7)*'Import-Export Shares'!$M$7*H122+(1-'Import-Export Shares'!H$11)*'Import-Export Shares'!$M$11*H238</f>
        <v>2.5499999999999994</v>
      </c>
      <c r="AS209" s="7">
        <f>(1-'Import-Export Shares'!I$3)*'Import-Export Shares'!$M$3*I6+(1-'Import-Export Shares'!I$6)*'Import-Export Shares'!$M$6*I93+(1-'Import-Export Shares'!I$7)*'Import-Export Shares'!$M$7*I122+(1-'Import-Export Shares'!I$11)*'Import-Export Shares'!$M$11*I238</f>
        <v>1.6499999999999995</v>
      </c>
    </row>
    <row r="210" spans="1:45" x14ac:dyDescent="0.3">
      <c r="A210" s="54" t="s">
        <v>6</v>
      </c>
      <c r="B210" s="47">
        <v>3</v>
      </c>
      <c r="C210" s="47">
        <v>0</v>
      </c>
      <c r="D210" s="47">
        <v>3</v>
      </c>
      <c r="E210" s="47">
        <v>1</v>
      </c>
      <c r="F210" s="47">
        <v>1</v>
      </c>
      <c r="G210" s="47">
        <v>0</v>
      </c>
      <c r="H210" s="47">
        <v>0</v>
      </c>
      <c r="I210" s="47">
        <v>0</v>
      </c>
      <c r="K210" s="47">
        <v>10</v>
      </c>
      <c r="L210" s="47">
        <v>9</v>
      </c>
      <c r="M210" s="47">
        <v>10</v>
      </c>
      <c r="N210" s="47">
        <v>9</v>
      </c>
      <c r="O210" s="47">
        <v>9</v>
      </c>
      <c r="P210" s="47">
        <v>8</v>
      </c>
      <c r="Q210" s="47">
        <v>6</v>
      </c>
      <c r="R210" s="47">
        <v>6</v>
      </c>
      <c r="T210" s="47">
        <v>14</v>
      </c>
      <c r="U210" s="47">
        <v>42</v>
      </c>
      <c r="V210" s="47">
        <v>58</v>
      </c>
      <c r="W210" s="47">
        <v>47</v>
      </c>
      <c r="X210" s="47">
        <v>45</v>
      </c>
      <c r="Y210" s="47">
        <v>38</v>
      </c>
      <c r="Z210" s="47">
        <v>29</v>
      </c>
      <c r="AA210" s="47">
        <v>28</v>
      </c>
      <c r="AC210" s="47">
        <v>0</v>
      </c>
      <c r="AD210" s="47">
        <v>1</v>
      </c>
      <c r="AE210" s="47">
        <v>1</v>
      </c>
      <c r="AF210" s="47">
        <v>3</v>
      </c>
      <c r="AG210" s="47">
        <v>1</v>
      </c>
      <c r="AH210" s="47">
        <v>1</v>
      </c>
      <c r="AI210" s="47">
        <v>3</v>
      </c>
      <c r="AJ210" s="47">
        <v>0</v>
      </c>
      <c r="AL210" s="7">
        <f>(1-'Import-Export Shares'!B$3)*'Import-Export Shares'!$M$3*B7+(1-'Import-Export Shares'!B$6)*'Import-Export Shares'!$M$6*B94+(1-'Import-Export Shares'!B$7)*'Import-Export Shares'!$M$7*B123+(1-'Import-Export Shares'!B$11)*'Import-Export Shares'!$M$11*B239</f>
        <v>0.995</v>
      </c>
      <c r="AM210" s="7">
        <f>(1-'Import-Export Shares'!C$3)*'Import-Export Shares'!$M$3*C7+(1-'Import-Export Shares'!C$6)*'Import-Export Shares'!$M$6*C94+(1-'Import-Export Shares'!C$7)*'Import-Export Shares'!$M$7*C123+(1-'Import-Export Shares'!C$11)*'Import-Export Shares'!$M$11*C239</f>
        <v>5.9999999999999984E-2</v>
      </c>
      <c r="AN210" s="7">
        <f>(1-'Import-Export Shares'!D$3)*'Import-Export Shares'!$M$3*D7+(1-'Import-Export Shares'!D$6)*'Import-Export Shares'!$M$6*D94+(1-'Import-Export Shares'!D$7)*'Import-Export Shares'!$M$7*D123+(1-'Import-Export Shares'!D$11)*'Import-Export Shares'!$M$11*D239</f>
        <v>0.86499999999999999</v>
      </c>
      <c r="AO210" s="7">
        <f>(1-'Import-Export Shares'!E$3)*'Import-Export Shares'!$M$3*E7+(1-'Import-Export Shares'!E$6)*'Import-Export Shares'!$M$6*E94+(1-'Import-Export Shares'!E$7)*'Import-Export Shares'!$M$7*E123+(1-'Import-Export Shares'!E$11)*'Import-Export Shares'!$M$11*E239</f>
        <v>9.9999999999999978E-2</v>
      </c>
      <c r="AP210" s="7">
        <f>(1-'Import-Export Shares'!F$3)*'Import-Export Shares'!$M$3*F7+(1-'Import-Export Shares'!F$6)*'Import-Export Shares'!$M$6*F94+(1-'Import-Export Shares'!F$7)*'Import-Export Shares'!$M$7*F123+(1-'Import-Export Shares'!F$11)*'Import-Export Shares'!$M$11*F239</f>
        <v>0</v>
      </c>
      <c r="AQ210" s="7">
        <f>(1-'Import-Export Shares'!G$3)*'Import-Export Shares'!$M$3*G7+(1-'Import-Export Shares'!G$6)*'Import-Export Shares'!$M$6*G94+(1-'Import-Export Shares'!G$7)*'Import-Export Shares'!$M$7*G123+(1-'Import-Export Shares'!G$11)*'Import-Export Shares'!$M$11*G239</f>
        <v>0</v>
      </c>
      <c r="AR210" s="7">
        <f>(1-'Import-Export Shares'!H$3)*'Import-Export Shares'!$M$3*H7+(1-'Import-Export Shares'!H$6)*'Import-Export Shares'!$M$6*H94+(1-'Import-Export Shares'!H$7)*'Import-Export Shares'!$M$7*H123+(1-'Import-Export Shares'!H$11)*'Import-Export Shares'!$M$11*H239</f>
        <v>0</v>
      </c>
      <c r="AS210" s="7">
        <f>(1-'Import-Export Shares'!I$3)*'Import-Export Shares'!$M$3*I7+(1-'Import-Export Shares'!I$6)*'Import-Export Shares'!$M$6*I94+(1-'Import-Export Shares'!I$7)*'Import-Export Shares'!$M$7*I123+(1-'Import-Export Shares'!I$11)*'Import-Export Shares'!$M$11*I239</f>
        <v>4.4999999999999984E-2</v>
      </c>
    </row>
    <row r="211" spans="1:45" x14ac:dyDescent="0.3">
      <c r="A211" s="54" t="s">
        <v>7</v>
      </c>
      <c r="B211" s="47">
        <v>14</v>
      </c>
      <c r="C211" s="47">
        <v>14</v>
      </c>
      <c r="D211" s="47">
        <v>28</v>
      </c>
      <c r="E211" s="47">
        <v>13</v>
      </c>
      <c r="F211" s="47">
        <v>6</v>
      </c>
      <c r="G211" s="47">
        <v>38</v>
      </c>
      <c r="H211" s="47">
        <v>14</v>
      </c>
      <c r="I211" s="47">
        <v>12</v>
      </c>
      <c r="K211" s="47">
        <v>110</v>
      </c>
      <c r="L211" s="47">
        <v>111</v>
      </c>
      <c r="M211" s="47">
        <v>127</v>
      </c>
      <c r="N211" s="47">
        <v>134</v>
      </c>
      <c r="O211" s="47">
        <v>135</v>
      </c>
      <c r="P211" s="47">
        <v>135</v>
      </c>
      <c r="Q211" s="47">
        <v>136</v>
      </c>
      <c r="R211" s="47">
        <v>138</v>
      </c>
      <c r="T211" s="47">
        <v>423</v>
      </c>
      <c r="U211" s="47">
        <v>427</v>
      </c>
      <c r="V211" s="47">
        <v>482</v>
      </c>
      <c r="W211" s="47">
        <v>502</v>
      </c>
      <c r="X211" s="47">
        <v>503</v>
      </c>
      <c r="Y211" s="47">
        <v>504</v>
      </c>
      <c r="Z211" s="47">
        <v>509</v>
      </c>
      <c r="AA211" s="47">
        <v>517</v>
      </c>
      <c r="AC211" s="47">
        <v>12</v>
      </c>
      <c r="AD211" s="47">
        <v>12</v>
      </c>
      <c r="AE211" s="47">
        <v>11</v>
      </c>
      <c r="AF211" s="47">
        <v>6</v>
      </c>
      <c r="AG211" s="47">
        <v>5</v>
      </c>
      <c r="AH211" s="47">
        <v>38</v>
      </c>
      <c r="AI211" s="47">
        <v>13</v>
      </c>
      <c r="AJ211" s="47">
        <v>10</v>
      </c>
      <c r="AL211" s="7">
        <f>(1-'Import-Export Shares'!B$3)*'Import-Export Shares'!$M$3*B8+(1-'Import-Export Shares'!B$6)*'Import-Export Shares'!$M$6*B95+(1-'Import-Export Shares'!B$7)*'Import-Export Shares'!$M$7*B124+(1-'Import-Export Shares'!B$11)*'Import-Export Shares'!$M$11*B240</f>
        <v>5.8049999999999997</v>
      </c>
      <c r="AM211" s="7">
        <f>(1-'Import-Export Shares'!C$3)*'Import-Export Shares'!$M$3*C8+(1-'Import-Export Shares'!C$6)*'Import-Export Shares'!$M$6*C95+(1-'Import-Export Shares'!C$7)*'Import-Export Shares'!$M$7*C124+(1-'Import-Export Shares'!C$11)*'Import-Export Shares'!$M$11*C240</f>
        <v>6.93</v>
      </c>
      <c r="AN211" s="7">
        <f>(1-'Import-Export Shares'!D$3)*'Import-Export Shares'!$M$3*D8+(1-'Import-Export Shares'!D$6)*'Import-Export Shares'!$M$6*D95+(1-'Import-Export Shares'!D$7)*'Import-Export Shares'!$M$7*D124+(1-'Import-Export Shares'!D$11)*'Import-Export Shares'!$M$11*D240</f>
        <v>4.7949999999999999</v>
      </c>
      <c r="AO211" s="7">
        <f>(1-'Import-Export Shares'!E$3)*'Import-Export Shares'!$M$3*E8+(1-'Import-Export Shares'!E$6)*'Import-Export Shares'!$M$6*E95+(1-'Import-Export Shares'!E$7)*'Import-Export Shares'!$M$7*E124+(1-'Import-Export Shares'!E$11)*'Import-Export Shares'!$M$11*E240</f>
        <v>1.125</v>
      </c>
      <c r="AP211" s="7">
        <f>(1-'Import-Export Shares'!F$3)*'Import-Export Shares'!$M$3*F8+(1-'Import-Export Shares'!F$6)*'Import-Export Shares'!$M$6*F95+(1-'Import-Export Shares'!F$7)*'Import-Export Shares'!$M$7*F124+(1-'Import-Export Shares'!F$11)*'Import-Export Shares'!$M$11*F240</f>
        <v>0.71999999999999986</v>
      </c>
      <c r="AQ211" s="7">
        <f>(1-'Import-Export Shares'!G$3)*'Import-Export Shares'!$M$3*G8+(1-'Import-Export Shares'!G$6)*'Import-Export Shares'!$M$6*G95+(1-'Import-Export Shares'!G$7)*'Import-Export Shares'!$M$7*G124+(1-'Import-Export Shares'!G$11)*'Import-Export Shares'!$M$11*G240</f>
        <v>0.13500000000000001</v>
      </c>
      <c r="AR211" s="7">
        <f>(1-'Import-Export Shares'!H$3)*'Import-Export Shares'!$M$3*H8+(1-'Import-Export Shares'!H$6)*'Import-Export Shares'!$M$6*H95+(1-'Import-Export Shares'!H$7)*'Import-Export Shares'!$M$7*H124+(1-'Import-Export Shares'!H$11)*'Import-Export Shares'!$M$11*H240</f>
        <v>5.9999999999999984E-2</v>
      </c>
      <c r="AS211" s="7">
        <f>(1-'Import-Export Shares'!I$3)*'Import-Export Shares'!$M$3*I8+(1-'Import-Export Shares'!I$6)*'Import-Export Shares'!$M$6*I95+(1-'Import-Export Shares'!I$7)*'Import-Export Shares'!$M$7*I124+(1-'Import-Export Shares'!I$11)*'Import-Export Shares'!$M$11*I240</f>
        <v>5.9999999999999984E-2</v>
      </c>
    </row>
    <row r="212" spans="1:45" x14ac:dyDescent="0.3">
      <c r="A212" s="54" t="s">
        <v>8</v>
      </c>
      <c r="B212" s="47">
        <v>4</v>
      </c>
      <c r="C212" s="47">
        <v>5</v>
      </c>
      <c r="D212" s="47">
        <v>4</v>
      </c>
      <c r="E212" s="47">
        <v>3</v>
      </c>
      <c r="F212" s="47">
        <v>2</v>
      </c>
      <c r="G212" s="47">
        <v>26</v>
      </c>
      <c r="H212" s="47">
        <v>8</v>
      </c>
      <c r="I212" s="47">
        <v>12</v>
      </c>
      <c r="K212" s="47">
        <v>64</v>
      </c>
      <c r="L212" s="47">
        <v>64</v>
      </c>
      <c r="M212" s="47">
        <v>64</v>
      </c>
      <c r="N212" s="47">
        <v>64</v>
      </c>
      <c r="O212" s="47">
        <v>64</v>
      </c>
      <c r="P212" s="47">
        <v>64</v>
      </c>
      <c r="Q212" s="47">
        <v>64</v>
      </c>
      <c r="R212" s="47">
        <v>64</v>
      </c>
      <c r="T212" s="47">
        <v>247</v>
      </c>
      <c r="U212" s="47">
        <v>247</v>
      </c>
      <c r="V212" s="47">
        <v>247</v>
      </c>
      <c r="W212" s="47">
        <v>247</v>
      </c>
      <c r="X212" s="47">
        <v>247</v>
      </c>
      <c r="Y212" s="47">
        <v>247</v>
      </c>
      <c r="Z212" s="47">
        <v>247</v>
      </c>
      <c r="AA212" s="47">
        <v>247</v>
      </c>
      <c r="AC212" s="47">
        <v>3</v>
      </c>
      <c r="AD212" s="47">
        <v>5</v>
      </c>
      <c r="AE212" s="47">
        <v>4</v>
      </c>
      <c r="AF212" s="47">
        <v>3</v>
      </c>
      <c r="AG212" s="47">
        <v>2</v>
      </c>
      <c r="AH212" s="47">
        <v>26</v>
      </c>
      <c r="AI212" s="47">
        <v>8</v>
      </c>
      <c r="AJ212" s="47">
        <v>12</v>
      </c>
      <c r="AL212" s="7">
        <f>(1-'Import-Export Shares'!B$3)*'Import-Export Shares'!$M$3*B9+(1-'Import-Export Shares'!B$6)*'Import-Export Shares'!$M$6*B96+(1-'Import-Export Shares'!B$7)*'Import-Export Shares'!$M$7*B125+(1-'Import-Export Shares'!B$11)*'Import-Export Shares'!$M$11*B241</f>
        <v>1.7649999999999999</v>
      </c>
      <c r="AM212" s="7">
        <f>(1-'Import-Export Shares'!C$3)*'Import-Export Shares'!$M$3*C9+(1-'Import-Export Shares'!C$6)*'Import-Export Shares'!$M$6*C96+(1-'Import-Export Shares'!C$7)*'Import-Export Shares'!$M$7*C125+(1-'Import-Export Shares'!C$11)*'Import-Export Shares'!$M$11*C241</f>
        <v>1.2649999999999999</v>
      </c>
      <c r="AN212" s="7">
        <f>(1-'Import-Export Shares'!D$3)*'Import-Export Shares'!$M$3*D9+(1-'Import-Export Shares'!D$6)*'Import-Export Shares'!$M$6*D96+(1-'Import-Export Shares'!D$7)*'Import-Export Shares'!$M$7*D125+(1-'Import-Export Shares'!D$11)*'Import-Export Shares'!$M$11*D241</f>
        <v>1.2800000000000002</v>
      </c>
      <c r="AO212" s="7">
        <f>(1-'Import-Export Shares'!E$3)*'Import-Export Shares'!$M$3*E9+(1-'Import-Export Shares'!E$6)*'Import-Export Shares'!$M$6*E96+(1-'Import-Export Shares'!E$7)*'Import-Export Shares'!$M$7*E125+(1-'Import-Export Shares'!E$11)*'Import-Export Shares'!$M$11*E241</f>
        <v>0.69999999999999984</v>
      </c>
      <c r="AP212" s="7">
        <f>(1-'Import-Export Shares'!F$3)*'Import-Export Shares'!$M$3*F9+(1-'Import-Export Shares'!F$6)*'Import-Export Shares'!$M$6*F96+(1-'Import-Export Shares'!F$7)*'Import-Export Shares'!$M$7*F125+(1-'Import-Export Shares'!F$11)*'Import-Export Shares'!$M$11*F241</f>
        <v>4.9999999999999989E-2</v>
      </c>
      <c r="AQ212" s="7">
        <f>(1-'Import-Export Shares'!G$3)*'Import-Export Shares'!$M$3*G9+(1-'Import-Export Shares'!G$6)*'Import-Export Shares'!$M$6*G96+(1-'Import-Export Shares'!G$7)*'Import-Export Shares'!$M$7*G125+(1-'Import-Export Shares'!G$11)*'Import-Export Shares'!$M$11*G241</f>
        <v>4.5000000000000005E-2</v>
      </c>
      <c r="AR212" s="7">
        <f>(1-'Import-Export Shares'!H$3)*'Import-Export Shares'!$M$3*H9+(1-'Import-Export Shares'!H$6)*'Import-Export Shares'!$M$6*H96+(1-'Import-Export Shares'!H$7)*'Import-Export Shares'!$M$7*H125+(1-'Import-Export Shares'!H$11)*'Import-Export Shares'!$M$11*H241</f>
        <v>0</v>
      </c>
      <c r="AS212" s="7">
        <f>(1-'Import-Export Shares'!I$3)*'Import-Export Shares'!$M$3*I9+(1-'Import-Export Shares'!I$6)*'Import-Export Shares'!$M$6*I96+(1-'Import-Export Shares'!I$7)*'Import-Export Shares'!$M$7*I125+(1-'Import-Export Shares'!I$11)*'Import-Export Shares'!$M$11*I241</f>
        <v>1.4999999999999996E-2</v>
      </c>
    </row>
    <row r="213" spans="1:45" x14ac:dyDescent="0.3">
      <c r="A213" s="54" t="s">
        <v>9</v>
      </c>
      <c r="B213" s="47">
        <v>0</v>
      </c>
      <c r="C213" s="47">
        <v>15</v>
      </c>
      <c r="D213" s="47">
        <v>2</v>
      </c>
      <c r="E213" s="47">
        <v>0</v>
      </c>
      <c r="F213" s="47">
        <v>0</v>
      </c>
      <c r="G213" s="47">
        <v>0</v>
      </c>
      <c r="H213" s="47">
        <v>0</v>
      </c>
      <c r="I213" s="47">
        <v>0</v>
      </c>
      <c r="K213" s="47">
        <v>5</v>
      </c>
      <c r="L213" s="47">
        <v>19</v>
      </c>
      <c r="M213" s="47">
        <v>21</v>
      </c>
      <c r="N213" s="47">
        <v>20</v>
      </c>
      <c r="O213" s="47">
        <v>19</v>
      </c>
      <c r="P213" s="47">
        <v>19</v>
      </c>
      <c r="Q213" s="47">
        <v>18</v>
      </c>
      <c r="R213" s="47">
        <v>18</v>
      </c>
      <c r="T213" s="47">
        <v>16</v>
      </c>
      <c r="U213" s="47">
        <v>140</v>
      </c>
      <c r="V213" s="47">
        <v>157</v>
      </c>
      <c r="W213" s="47">
        <v>157</v>
      </c>
      <c r="X213" s="47">
        <v>152</v>
      </c>
      <c r="Y213" s="47">
        <v>151</v>
      </c>
      <c r="Z213" s="47">
        <v>149</v>
      </c>
      <c r="AA213" s="47">
        <v>148</v>
      </c>
      <c r="AC213" s="47">
        <v>0</v>
      </c>
      <c r="AD213" s="47">
        <v>0</v>
      </c>
      <c r="AE213" s="47">
        <v>0</v>
      </c>
      <c r="AF213" s="47">
        <v>1</v>
      </c>
      <c r="AG213" s="47">
        <v>1</v>
      </c>
      <c r="AH213" s="47">
        <v>0</v>
      </c>
      <c r="AI213" s="47">
        <v>0</v>
      </c>
      <c r="AJ213" s="47">
        <v>0</v>
      </c>
      <c r="AL213" s="7">
        <f>(1-'Import-Export Shares'!B$3)*'Import-Export Shares'!$M$3*B10+(1-'Import-Export Shares'!B$6)*'Import-Export Shares'!$M$6*B97+(1-'Import-Export Shares'!B$7)*'Import-Export Shares'!$M$7*B126+(1-'Import-Export Shares'!B$11)*'Import-Export Shares'!$M$11*B242</f>
        <v>2.4999999999999994E-2</v>
      </c>
      <c r="AM213" s="7">
        <f>(1-'Import-Export Shares'!C$3)*'Import-Export Shares'!$M$3*C10+(1-'Import-Export Shares'!C$6)*'Import-Export Shares'!$M$6*C97+(1-'Import-Export Shares'!C$7)*'Import-Export Shares'!$M$7*C126+(1-'Import-Export Shares'!C$11)*'Import-Export Shares'!$M$11*C242</f>
        <v>0</v>
      </c>
      <c r="AN213" s="7">
        <f>(1-'Import-Export Shares'!D$3)*'Import-Export Shares'!$M$3*D10+(1-'Import-Export Shares'!D$6)*'Import-Export Shares'!$M$6*D97+(1-'Import-Export Shares'!D$7)*'Import-Export Shares'!$M$7*D126+(1-'Import-Export Shares'!D$11)*'Import-Export Shares'!$M$11*D242</f>
        <v>0.30499999999999994</v>
      </c>
      <c r="AO213" s="7">
        <f>(1-'Import-Export Shares'!E$3)*'Import-Export Shares'!$M$3*E10+(1-'Import-Export Shares'!E$6)*'Import-Export Shares'!$M$6*E97+(1-'Import-Export Shares'!E$7)*'Import-Export Shares'!$M$7*E126+(1-'Import-Export Shares'!E$11)*'Import-Export Shares'!$M$11*E242</f>
        <v>2.4999999999999994E-2</v>
      </c>
      <c r="AP213" s="7">
        <f>(1-'Import-Export Shares'!F$3)*'Import-Export Shares'!$M$3*F10+(1-'Import-Export Shares'!F$6)*'Import-Export Shares'!$M$6*F97+(1-'Import-Export Shares'!F$7)*'Import-Export Shares'!$M$7*F126+(1-'Import-Export Shares'!F$11)*'Import-Export Shares'!$M$11*F242</f>
        <v>0</v>
      </c>
      <c r="AQ213" s="7">
        <f>(1-'Import-Export Shares'!G$3)*'Import-Export Shares'!$M$3*G10+(1-'Import-Export Shares'!G$6)*'Import-Export Shares'!$M$6*G97+(1-'Import-Export Shares'!G$7)*'Import-Export Shares'!$M$7*G126+(1-'Import-Export Shares'!G$11)*'Import-Export Shares'!$M$11*G242</f>
        <v>0</v>
      </c>
      <c r="AR213" s="7">
        <f>(1-'Import-Export Shares'!H$3)*'Import-Export Shares'!$M$3*H10+(1-'Import-Export Shares'!H$6)*'Import-Export Shares'!$M$6*H97+(1-'Import-Export Shares'!H$7)*'Import-Export Shares'!$M$7*H126+(1-'Import-Export Shares'!H$11)*'Import-Export Shares'!$M$11*H242</f>
        <v>0</v>
      </c>
      <c r="AS213" s="7">
        <f>(1-'Import-Export Shares'!I$3)*'Import-Export Shares'!$M$3*I10+(1-'Import-Export Shares'!I$6)*'Import-Export Shares'!$M$6*I97+(1-'Import-Export Shares'!I$7)*'Import-Export Shares'!$M$7*I126+(1-'Import-Export Shares'!I$11)*'Import-Export Shares'!$M$11*I242</f>
        <v>0</v>
      </c>
    </row>
    <row r="214" spans="1:45" x14ac:dyDescent="0.3">
      <c r="A214" s="54" t="s">
        <v>10</v>
      </c>
      <c r="B214" s="47">
        <v>1</v>
      </c>
      <c r="C214" s="47">
        <v>1</v>
      </c>
      <c r="D214" s="47">
        <v>0</v>
      </c>
      <c r="E214" s="47">
        <v>0</v>
      </c>
      <c r="F214" s="47">
        <v>0</v>
      </c>
      <c r="G214" s="47">
        <v>0</v>
      </c>
      <c r="H214" s="47">
        <v>0</v>
      </c>
      <c r="I214" s="47">
        <v>0</v>
      </c>
      <c r="K214" s="47">
        <v>2</v>
      </c>
      <c r="L214" s="47">
        <v>2</v>
      </c>
      <c r="M214" s="47">
        <v>2</v>
      </c>
      <c r="N214" s="47">
        <v>2</v>
      </c>
      <c r="O214" s="47">
        <v>2</v>
      </c>
      <c r="P214" s="47">
        <v>2</v>
      </c>
      <c r="Q214" s="47">
        <v>1</v>
      </c>
      <c r="R214" s="47">
        <v>0</v>
      </c>
      <c r="T214" s="47">
        <v>4</v>
      </c>
      <c r="U214" s="47">
        <v>7</v>
      </c>
      <c r="V214" s="47">
        <v>8</v>
      </c>
      <c r="W214" s="47">
        <v>24</v>
      </c>
      <c r="X214" s="47">
        <v>33</v>
      </c>
      <c r="Y214" s="47">
        <v>32</v>
      </c>
      <c r="Z214" s="47">
        <v>26</v>
      </c>
      <c r="AA214" s="47">
        <v>22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0</v>
      </c>
      <c r="AI214" s="47">
        <v>1</v>
      </c>
      <c r="AJ214" s="47">
        <v>0</v>
      </c>
      <c r="AL214" s="7">
        <f>(1-'Import-Export Shares'!B$3)*'Import-Export Shares'!$M$3*B11+(1-'Import-Export Shares'!B$6)*'Import-Export Shares'!$M$6*B98+(1-'Import-Export Shares'!B$7)*'Import-Export Shares'!$M$7*B127+(1-'Import-Export Shares'!B$11)*'Import-Export Shares'!$M$11*B243</f>
        <v>4.9999999999999989E-2</v>
      </c>
      <c r="AM214" s="7">
        <f>(1-'Import-Export Shares'!C$3)*'Import-Export Shares'!$M$3*C11+(1-'Import-Export Shares'!C$6)*'Import-Export Shares'!$M$6*C98+(1-'Import-Export Shares'!C$7)*'Import-Export Shares'!$M$7*C127+(1-'Import-Export Shares'!C$11)*'Import-Export Shares'!$M$11*C243</f>
        <v>0</v>
      </c>
      <c r="AN214" s="7">
        <f>(1-'Import-Export Shares'!D$3)*'Import-Export Shares'!$M$3*D11+(1-'Import-Export Shares'!D$6)*'Import-Export Shares'!$M$6*D98+(1-'Import-Export Shares'!D$7)*'Import-Export Shares'!$M$7*D127+(1-'Import-Export Shares'!D$11)*'Import-Export Shares'!$M$11*D243</f>
        <v>0</v>
      </c>
      <c r="AO214" s="7">
        <f>(1-'Import-Export Shares'!E$3)*'Import-Export Shares'!$M$3*E11+(1-'Import-Export Shares'!E$6)*'Import-Export Shares'!$M$6*E98+(1-'Import-Export Shares'!E$7)*'Import-Export Shares'!$M$7*E127+(1-'Import-Export Shares'!E$11)*'Import-Export Shares'!$M$11*E243</f>
        <v>0</v>
      </c>
      <c r="AP214" s="7">
        <f>(1-'Import-Export Shares'!F$3)*'Import-Export Shares'!$M$3*F11+(1-'Import-Export Shares'!F$6)*'Import-Export Shares'!$M$6*F98+(1-'Import-Export Shares'!F$7)*'Import-Export Shares'!$M$7*F127+(1-'Import-Export Shares'!F$11)*'Import-Export Shares'!$M$11*F243</f>
        <v>0</v>
      </c>
      <c r="AQ214" s="7">
        <f>(1-'Import-Export Shares'!G$3)*'Import-Export Shares'!$M$3*G11+(1-'Import-Export Shares'!G$6)*'Import-Export Shares'!$M$6*G98+(1-'Import-Export Shares'!G$7)*'Import-Export Shares'!$M$7*G127+(1-'Import-Export Shares'!G$11)*'Import-Export Shares'!$M$11*G243</f>
        <v>0</v>
      </c>
      <c r="AR214" s="7">
        <f>(1-'Import-Export Shares'!H$3)*'Import-Export Shares'!$M$3*H11+(1-'Import-Export Shares'!H$6)*'Import-Export Shares'!$M$6*H98+(1-'Import-Export Shares'!H$7)*'Import-Export Shares'!$M$7*H127+(1-'Import-Export Shares'!H$11)*'Import-Export Shares'!$M$11*H243</f>
        <v>0</v>
      </c>
      <c r="AS214" s="7">
        <f>(1-'Import-Export Shares'!I$3)*'Import-Export Shares'!$M$3*I11+(1-'Import-Export Shares'!I$6)*'Import-Export Shares'!$M$6*I98+(1-'Import-Export Shares'!I$7)*'Import-Export Shares'!$M$7*I127+(1-'Import-Export Shares'!I$11)*'Import-Export Shares'!$M$11*I243</f>
        <v>0</v>
      </c>
    </row>
    <row r="215" spans="1:45" x14ac:dyDescent="0.3">
      <c r="A215" s="54" t="s">
        <v>40</v>
      </c>
      <c r="B215" s="47">
        <v>6</v>
      </c>
      <c r="C215" s="47">
        <v>44</v>
      </c>
      <c r="D215" s="47">
        <v>1</v>
      </c>
      <c r="E215" s="47">
        <v>2</v>
      </c>
      <c r="F215" s="47">
        <v>2</v>
      </c>
      <c r="G215" s="47">
        <v>10</v>
      </c>
      <c r="H215" s="47">
        <v>42</v>
      </c>
      <c r="I215" s="47">
        <v>4</v>
      </c>
      <c r="K215" s="47">
        <v>8</v>
      </c>
      <c r="L215" s="47">
        <v>52</v>
      </c>
      <c r="M215" s="47">
        <v>53</v>
      </c>
      <c r="N215" s="47">
        <v>55</v>
      </c>
      <c r="O215" s="47">
        <v>56</v>
      </c>
      <c r="P215" s="47">
        <v>60</v>
      </c>
      <c r="Q215" s="47">
        <v>60</v>
      </c>
      <c r="R215" s="47">
        <v>63</v>
      </c>
      <c r="T215" s="47">
        <v>14</v>
      </c>
      <c r="U215" s="47">
        <v>27</v>
      </c>
      <c r="V215" s="47">
        <v>24</v>
      </c>
      <c r="W215" s="47">
        <v>24</v>
      </c>
      <c r="X215" s="47">
        <v>25</v>
      </c>
      <c r="Y215" s="47">
        <v>26</v>
      </c>
      <c r="Z215" s="47">
        <v>33</v>
      </c>
      <c r="AA215" s="47">
        <v>39</v>
      </c>
      <c r="AC215" s="47">
        <v>0</v>
      </c>
      <c r="AD215" s="47">
        <v>0</v>
      </c>
      <c r="AE215" s="47">
        <v>0</v>
      </c>
      <c r="AF215" s="47">
        <v>0</v>
      </c>
      <c r="AG215" s="47">
        <v>1</v>
      </c>
      <c r="AH215" s="47">
        <v>5</v>
      </c>
      <c r="AI215" s="47">
        <v>43</v>
      </c>
      <c r="AJ215" s="47">
        <v>2</v>
      </c>
      <c r="AL215" s="7">
        <f>(1-'Import-Export Shares'!B$3)*'Import-Export Shares'!$M$3*B12+(1-'Import-Export Shares'!B$6)*'Import-Export Shares'!$M$6*B99+(1-'Import-Export Shares'!B$7)*'Import-Export Shares'!$M$7*B128+(1-'Import-Export Shares'!B$11)*'Import-Export Shares'!$M$11*B244</f>
        <v>0.57499999999999984</v>
      </c>
      <c r="AM215" s="7">
        <f>(1-'Import-Export Shares'!C$3)*'Import-Export Shares'!$M$3*C12+(1-'Import-Export Shares'!C$6)*'Import-Export Shares'!$M$6*C99+(1-'Import-Export Shares'!C$7)*'Import-Export Shares'!$M$7*C128+(1-'Import-Export Shares'!C$11)*'Import-Export Shares'!$M$11*C244</f>
        <v>14.285</v>
      </c>
      <c r="AN215" s="7">
        <f>(1-'Import-Export Shares'!D$3)*'Import-Export Shares'!$M$3*D12+(1-'Import-Export Shares'!D$6)*'Import-Export Shares'!$M$6*D99+(1-'Import-Export Shares'!D$7)*'Import-Export Shares'!$M$7*D128+(1-'Import-Export Shares'!D$11)*'Import-Export Shares'!$M$11*D244</f>
        <v>0.30499999999999994</v>
      </c>
      <c r="AO215" s="7">
        <f>(1-'Import-Export Shares'!E$3)*'Import-Export Shares'!$M$3*E12+(1-'Import-Export Shares'!E$6)*'Import-Export Shares'!$M$6*E99+(1-'Import-Export Shares'!E$7)*'Import-Export Shares'!$M$7*E128+(1-'Import-Export Shares'!E$11)*'Import-Export Shares'!$M$11*E244</f>
        <v>0.59999999999999987</v>
      </c>
      <c r="AP215" s="7">
        <f>(1-'Import-Export Shares'!F$3)*'Import-Export Shares'!$M$3*F12+(1-'Import-Export Shares'!F$6)*'Import-Export Shares'!$M$6*F99+(1-'Import-Export Shares'!F$7)*'Import-Export Shares'!$M$7*F128+(1-'Import-Export Shares'!F$11)*'Import-Export Shares'!$M$11*F244</f>
        <v>4.9999999999999989E-2</v>
      </c>
      <c r="AQ215" s="7">
        <f>(1-'Import-Export Shares'!G$3)*'Import-Export Shares'!$M$3*G12+(1-'Import-Export Shares'!G$6)*'Import-Export Shares'!$M$6*G99+(1-'Import-Export Shares'!G$7)*'Import-Export Shares'!$M$7*G128+(1-'Import-Export Shares'!G$11)*'Import-Export Shares'!$M$11*G244</f>
        <v>0</v>
      </c>
      <c r="AR215" s="7">
        <f>(1-'Import-Export Shares'!H$3)*'Import-Export Shares'!$M$3*H12+(1-'Import-Export Shares'!H$6)*'Import-Export Shares'!$M$6*H99+(1-'Import-Export Shares'!H$7)*'Import-Export Shares'!$M$7*H128+(1-'Import-Export Shares'!H$11)*'Import-Export Shares'!$M$11*H244</f>
        <v>8.9999999999999969E-2</v>
      </c>
      <c r="AS215" s="7">
        <f>(1-'Import-Export Shares'!I$3)*'Import-Export Shares'!$M$3*I12+(1-'Import-Export Shares'!I$6)*'Import-Export Shares'!$M$6*I99+(1-'Import-Export Shares'!I$7)*'Import-Export Shares'!$M$7*I128+(1-'Import-Export Shares'!I$11)*'Import-Export Shares'!$M$11*I244</f>
        <v>0</v>
      </c>
    </row>
    <row r="216" spans="1:45" x14ac:dyDescent="0.3">
      <c r="A216" s="54" t="s">
        <v>12</v>
      </c>
      <c r="B216" s="47">
        <v>1</v>
      </c>
      <c r="C216" s="47">
        <v>1</v>
      </c>
      <c r="D216" s="47">
        <v>1</v>
      </c>
      <c r="E216" s="47">
        <v>1</v>
      </c>
      <c r="F216" s="47">
        <v>0</v>
      </c>
      <c r="G216" s="47">
        <v>0</v>
      </c>
      <c r="H216" s="47">
        <v>0</v>
      </c>
      <c r="I216" s="47">
        <v>0</v>
      </c>
      <c r="K216" s="47">
        <v>5</v>
      </c>
      <c r="L216" s="47">
        <v>5</v>
      </c>
      <c r="M216" s="47">
        <v>4</v>
      </c>
      <c r="N216" s="47">
        <v>4</v>
      </c>
      <c r="O216" s="47">
        <v>4</v>
      </c>
      <c r="P216" s="47">
        <v>4</v>
      </c>
      <c r="Q216" s="47">
        <v>4</v>
      </c>
      <c r="R216" s="47">
        <v>4</v>
      </c>
      <c r="T216" s="47">
        <v>14</v>
      </c>
      <c r="U216" s="47">
        <v>27</v>
      </c>
      <c r="V216" s="47">
        <v>28</v>
      </c>
      <c r="W216" s="47">
        <v>30</v>
      </c>
      <c r="X216" s="47">
        <v>31</v>
      </c>
      <c r="Y216" s="47">
        <v>31</v>
      </c>
      <c r="Z216" s="47">
        <v>32</v>
      </c>
      <c r="AA216" s="47">
        <v>32</v>
      </c>
      <c r="AC216" s="47">
        <v>0</v>
      </c>
      <c r="AD216" s="47">
        <v>1</v>
      </c>
      <c r="AE216" s="47">
        <v>2</v>
      </c>
      <c r="AF216" s="47">
        <v>1</v>
      </c>
      <c r="AG216" s="47">
        <v>0</v>
      </c>
      <c r="AH216" s="47">
        <v>0</v>
      </c>
      <c r="AI216" s="47">
        <v>0</v>
      </c>
      <c r="AJ216" s="47">
        <v>1</v>
      </c>
      <c r="AL216" s="7">
        <f>(1-'Import-Export Shares'!B$3)*'Import-Export Shares'!$M$3*B13+(1-'Import-Export Shares'!B$6)*'Import-Export Shares'!$M$6*B100+(1-'Import-Export Shares'!B$7)*'Import-Export Shares'!$M$7*B129+(1-'Import-Export Shares'!B$11)*'Import-Export Shares'!$M$11*B245</f>
        <v>2.4999999999999994E-2</v>
      </c>
      <c r="AM216" s="7">
        <f>(1-'Import-Export Shares'!C$3)*'Import-Export Shares'!$M$3*C13+(1-'Import-Export Shares'!C$6)*'Import-Export Shares'!$M$6*C100+(1-'Import-Export Shares'!C$7)*'Import-Export Shares'!$M$7*C129+(1-'Import-Export Shares'!C$11)*'Import-Export Shares'!$M$11*C245</f>
        <v>0.51</v>
      </c>
      <c r="AN216" s="7">
        <f>(1-'Import-Export Shares'!D$3)*'Import-Export Shares'!$M$3*D13+(1-'Import-Export Shares'!D$6)*'Import-Export Shares'!$M$6*D100+(1-'Import-Export Shares'!D$7)*'Import-Export Shares'!$M$7*D129+(1-'Import-Export Shares'!D$11)*'Import-Export Shares'!$M$11*D245</f>
        <v>4.9999999999999989E-2</v>
      </c>
      <c r="AO216" s="7">
        <f>(1-'Import-Export Shares'!E$3)*'Import-Export Shares'!$M$3*E13+(1-'Import-Export Shares'!E$6)*'Import-Export Shares'!$M$6*E100+(1-'Import-Export Shares'!E$7)*'Import-Export Shares'!$M$7*E129+(1-'Import-Export Shares'!E$11)*'Import-Export Shares'!$M$11*E245</f>
        <v>2.4999999999999994E-2</v>
      </c>
      <c r="AP216" s="7">
        <f>(1-'Import-Export Shares'!F$3)*'Import-Export Shares'!$M$3*F13+(1-'Import-Export Shares'!F$6)*'Import-Export Shares'!$M$6*F100+(1-'Import-Export Shares'!F$7)*'Import-Export Shares'!$M$7*F129+(1-'Import-Export Shares'!F$11)*'Import-Export Shares'!$M$11*F245</f>
        <v>0</v>
      </c>
      <c r="AQ216" s="7">
        <f>(1-'Import-Export Shares'!G$3)*'Import-Export Shares'!$M$3*G13+(1-'Import-Export Shares'!G$6)*'Import-Export Shares'!$M$6*G100+(1-'Import-Export Shares'!G$7)*'Import-Export Shares'!$M$7*G129+(1-'Import-Export Shares'!G$11)*'Import-Export Shares'!$M$11*G245</f>
        <v>0</v>
      </c>
      <c r="AR216" s="7">
        <f>(1-'Import-Export Shares'!H$3)*'Import-Export Shares'!$M$3*H13+(1-'Import-Export Shares'!H$6)*'Import-Export Shares'!$M$6*H100+(1-'Import-Export Shares'!H$7)*'Import-Export Shares'!$M$7*H129+(1-'Import-Export Shares'!H$11)*'Import-Export Shares'!$M$11*H245</f>
        <v>0</v>
      </c>
      <c r="AS216" s="7">
        <f>(1-'Import-Export Shares'!I$3)*'Import-Export Shares'!$M$3*I13+(1-'Import-Export Shares'!I$6)*'Import-Export Shares'!$M$6*I100+(1-'Import-Export Shares'!I$7)*'Import-Export Shares'!$M$7*I129+(1-'Import-Export Shares'!I$11)*'Import-Export Shares'!$M$11*I245</f>
        <v>0</v>
      </c>
    </row>
    <row r="217" spans="1:45" x14ac:dyDescent="0.3">
      <c r="A217" s="54" t="s">
        <v>13</v>
      </c>
      <c r="B217" s="47">
        <v>0</v>
      </c>
      <c r="C217" s="47">
        <v>2</v>
      </c>
      <c r="D217" s="47">
        <v>0</v>
      </c>
      <c r="E217" s="47">
        <v>0</v>
      </c>
      <c r="F217" s="47">
        <v>24</v>
      </c>
      <c r="G217" s="47">
        <v>21</v>
      </c>
      <c r="H217" s="47">
        <v>13</v>
      </c>
      <c r="I217" s="47">
        <v>1</v>
      </c>
      <c r="K217" s="47">
        <v>0</v>
      </c>
      <c r="L217" s="47">
        <v>2</v>
      </c>
      <c r="M217" s="47">
        <v>2</v>
      </c>
      <c r="N217" s="47">
        <v>2</v>
      </c>
      <c r="O217" s="47">
        <v>26</v>
      </c>
      <c r="P217" s="47">
        <v>47</v>
      </c>
      <c r="Q217" s="47">
        <v>59</v>
      </c>
      <c r="R217" s="47">
        <v>60</v>
      </c>
      <c r="T217" s="47">
        <v>0</v>
      </c>
      <c r="U217" s="47">
        <v>0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0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L217" s="7">
        <f>(1-'Import-Export Shares'!B$3)*'Import-Export Shares'!$M$3*B14+(1-'Import-Export Shares'!B$6)*'Import-Export Shares'!$M$6*B101+(1-'Import-Export Shares'!B$7)*'Import-Export Shares'!$M$7*B130+(1-'Import-Export Shares'!B$11)*'Import-Export Shares'!$M$11*B246</f>
        <v>0</v>
      </c>
      <c r="AM217" s="7">
        <f>(1-'Import-Export Shares'!C$3)*'Import-Export Shares'!$M$3*C14+(1-'Import-Export Shares'!C$6)*'Import-Export Shares'!$M$6*C101+(1-'Import-Export Shares'!C$7)*'Import-Export Shares'!$M$7*C130+(1-'Import-Export Shares'!C$11)*'Import-Export Shares'!$M$11*C246</f>
        <v>0</v>
      </c>
      <c r="AN217" s="7">
        <f>(1-'Import-Export Shares'!D$3)*'Import-Export Shares'!$M$3*D14+(1-'Import-Export Shares'!D$6)*'Import-Export Shares'!$M$6*D101+(1-'Import-Export Shares'!D$7)*'Import-Export Shares'!$M$7*D130+(1-'Import-Export Shares'!D$11)*'Import-Export Shares'!$M$11*D246</f>
        <v>0</v>
      </c>
      <c r="AO217" s="7">
        <f>(1-'Import-Export Shares'!E$3)*'Import-Export Shares'!$M$3*E14+(1-'Import-Export Shares'!E$6)*'Import-Export Shares'!$M$6*E101+(1-'Import-Export Shares'!E$7)*'Import-Export Shares'!$M$7*E130+(1-'Import-Export Shares'!E$11)*'Import-Export Shares'!$M$11*E246</f>
        <v>0</v>
      </c>
      <c r="AP217" s="7">
        <f>(1-'Import-Export Shares'!F$3)*'Import-Export Shares'!$M$3*F14+(1-'Import-Export Shares'!F$6)*'Import-Export Shares'!$M$6*F101+(1-'Import-Export Shares'!F$7)*'Import-Export Shares'!$M$7*F130+(1-'Import-Export Shares'!F$11)*'Import-Export Shares'!$M$11*F246</f>
        <v>0.06</v>
      </c>
      <c r="AQ217" s="7">
        <f>(1-'Import-Export Shares'!G$3)*'Import-Export Shares'!$M$3*G14+(1-'Import-Export Shares'!G$6)*'Import-Export Shares'!$M$6*G101+(1-'Import-Export Shares'!G$7)*'Import-Export Shares'!$M$7*G130+(1-'Import-Export Shares'!G$11)*'Import-Export Shares'!$M$11*G246</f>
        <v>9.0000000000000011E-2</v>
      </c>
      <c r="AR217" s="7">
        <f>(1-'Import-Export Shares'!H$3)*'Import-Export Shares'!$M$3*H14+(1-'Import-Export Shares'!H$6)*'Import-Export Shares'!$M$6*H101+(1-'Import-Export Shares'!H$7)*'Import-Export Shares'!$M$7*H130+(1-'Import-Export Shares'!H$11)*'Import-Export Shares'!$M$11*H246</f>
        <v>0.35999999999999988</v>
      </c>
      <c r="AS217" s="7">
        <f>(1-'Import-Export Shares'!I$3)*'Import-Export Shares'!$M$3*I14+(1-'Import-Export Shares'!I$6)*'Import-Export Shares'!$M$6*I101+(1-'Import-Export Shares'!I$7)*'Import-Export Shares'!$M$7*I130+(1-'Import-Export Shares'!I$11)*'Import-Export Shares'!$M$11*I246</f>
        <v>4.4999999999999984E-2</v>
      </c>
    </row>
    <row r="218" spans="1:45" x14ac:dyDescent="0.3">
      <c r="A218" s="54" t="s">
        <v>14</v>
      </c>
      <c r="B218" s="47">
        <v>59</v>
      </c>
      <c r="C218" s="47">
        <v>0</v>
      </c>
      <c r="D218" s="47">
        <v>0</v>
      </c>
      <c r="E218" s="47">
        <v>0</v>
      </c>
      <c r="F218" s="47">
        <v>0</v>
      </c>
      <c r="G218" s="47">
        <v>0</v>
      </c>
      <c r="H218" s="47">
        <v>0</v>
      </c>
      <c r="I218" s="47">
        <v>0</v>
      </c>
      <c r="K218" s="47">
        <v>348</v>
      </c>
      <c r="L218" s="47">
        <v>231</v>
      </c>
      <c r="M218" s="47">
        <v>116</v>
      </c>
      <c r="N218" s="47">
        <v>66</v>
      </c>
      <c r="O218" s="47">
        <v>46</v>
      </c>
      <c r="P218" s="47">
        <v>33</v>
      </c>
      <c r="Q218" s="47">
        <v>29</v>
      </c>
      <c r="R218" s="47">
        <v>23</v>
      </c>
      <c r="T218" s="47">
        <v>1718</v>
      </c>
      <c r="U218" s="47">
        <v>1840</v>
      </c>
      <c r="V218" s="47">
        <v>517</v>
      </c>
      <c r="W218" s="47">
        <v>179</v>
      </c>
      <c r="X218" s="47">
        <v>86</v>
      </c>
      <c r="Y218" s="47">
        <v>25</v>
      </c>
      <c r="Z218" s="47">
        <v>3</v>
      </c>
      <c r="AA218" s="47">
        <v>0</v>
      </c>
      <c r="AC218" s="47">
        <v>49</v>
      </c>
      <c r="AD218" s="47">
        <v>117</v>
      </c>
      <c r="AE218" s="47">
        <v>115</v>
      </c>
      <c r="AF218" s="47">
        <v>49</v>
      </c>
      <c r="AG218" s="47">
        <v>20</v>
      </c>
      <c r="AH218" s="47">
        <v>13</v>
      </c>
      <c r="AI218" s="47">
        <v>4</v>
      </c>
      <c r="AJ218" s="47">
        <v>6</v>
      </c>
      <c r="AL218" s="7">
        <f>(1-'Import-Export Shares'!B$3)*'Import-Export Shares'!$M$3*B15+(1-'Import-Export Shares'!B$6)*'Import-Export Shares'!$M$6*B102+(1-'Import-Export Shares'!B$7)*'Import-Export Shares'!$M$7*B131+(1-'Import-Export Shares'!B$11)*'Import-Export Shares'!$M$11*B247</f>
        <v>5.67</v>
      </c>
      <c r="AM218" s="7">
        <f>(1-'Import-Export Shares'!C$3)*'Import-Export Shares'!$M$3*C15+(1-'Import-Export Shares'!C$6)*'Import-Export Shares'!$M$6*C102+(1-'Import-Export Shares'!C$7)*'Import-Export Shares'!$M$7*C131+(1-'Import-Export Shares'!C$11)*'Import-Export Shares'!$M$11*C247</f>
        <v>0</v>
      </c>
      <c r="AN218" s="7">
        <f>(1-'Import-Export Shares'!D$3)*'Import-Export Shares'!$M$3*D15+(1-'Import-Export Shares'!D$6)*'Import-Export Shares'!$M$6*D102+(1-'Import-Export Shares'!D$7)*'Import-Export Shares'!$M$7*D131+(1-'Import-Export Shares'!D$11)*'Import-Export Shares'!$M$11*D247</f>
        <v>0</v>
      </c>
      <c r="AO218" s="7">
        <f>(1-'Import-Export Shares'!E$3)*'Import-Export Shares'!$M$3*E15+(1-'Import-Export Shares'!E$6)*'Import-Export Shares'!$M$6*E102+(1-'Import-Export Shares'!E$7)*'Import-Export Shares'!$M$7*E131+(1-'Import-Export Shares'!E$11)*'Import-Export Shares'!$M$11*E247</f>
        <v>0</v>
      </c>
      <c r="AP218" s="7">
        <f>(1-'Import-Export Shares'!F$3)*'Import-Export Shares'!$M$3*F15+(1-'Import-Export Shares'!F$6)*'Import-Export Shares'!$M$6*F102+(1-'Import-Export Shares'!F$7)*'Import-Export Shares'!$M$7*F131+(1-'Import-Export Shares'!F$11)*'Import-Export Shares'!$M$11*F247</f>
        <v>0</v>
      </c>
      <c r="AQ218" s="7">
        <f>(1-'Import-Export Shares'!G$3)*'Import-Export Shares'!$M$3*G15+(1-'Import-Export Shares'!G$6)*'Import-Export Shares'!$M$6*G102+(1-'Import-Export Shares'!G$7)*'Import-Export Shares'!$M$7*G131+(1-'Import-Export Shares'!G$11)*'Import-Export Shares'!$M$11*G247</f>
        <v>0</v>
      </c>
      <c r="AR218" s="7">
        <f>(1-'Import-Export Shares'!H$3)*'Import-Export Shares'!$M$3*H15+(1-'Import-Export Shares'!H$6)*'Import-Export Shares'!$M$6*H102+(1-'Import-Export Shares'!H$7)*'Import-Export Shares'!$M$7*H131+(1-'Import-Export Shares'!H$11)*'Import-Export Shares'!$M$11*H247</f>
        <v>0</v>
      </c>
      <c r="AS218" s="7">
        <f>(1-'Import-Export Shares'!I$3)*'Import-Export Shares'!$M$3*I15+(1-'Import-Export Shares'!I$6)*'Import-Export Shares'!$M$6*I102+(1-'Import-Export Shares'!I$7)*'Import-Export Shares'!$M$7*I131+(1-'Import-Export Shares'!I$11)*'Import-Export Shares'!$M$11*I247</f>
        <v>0</v>
      </c>
    </row>
    <row r="219" spans="1:45" x14ac:dyDescent="0.3">
      <c r="A219" s="54" t="s">
        <v>15</v>
      </c>
      <c r="B219" s="47">
        <v>3</v>
      </c>
      <c r="C219" s="47">
        <v>0</v>
      </c>
      <c r="D219" s="47">
        <v>0</v>
      </c>
      <c r="E219" s="47">
        <v>0</v>
      </c>
      <c r="F219" s="47">
        <v>0</v>
      </c>
      <c r="G219" s="47">
        <v>0</v>
      </c>
      <c r="H219" s="47">
        <v>0</v>
      </c>
      <c r="I219" s="47">
        <v>0</v>
      </c>
      <c r="K219" s="47">
        <v>114</v>
      </c>
      <c r="L219" s="47">
        <v>86</v>
      </c>
      <c r="M219" s="47">
        <v>69</v>
      </c>
      <c r="N219" s="47">
        <v>43</v>
      </c>
      <c r="O219" s="47">
        <v>11</v>
      </c>
      <c r="P219" s="47">
        <v>6</v>
      </c>
      <c r="Q219" s="47">
        <v>2</v>
      </c>
      <c r="R219" s="47">
        <v>0</v>
      </c>
      <c r="T219" s="47">
        <v>934</v>
      </c>
      <c r="U219" s="47">
        <v>642</v>
      </c>
      <c r="V219" s="47">
        <v>514</v>
      </c>
      <c r="W219" s="47">
        <v>317</v>
      </c>
      <c r="X219" s="47">
        <v>81</v>
      </c>
      <c r="Y219" s="47">
        <v>47</v>
      </c>
      <c r="Z219" s="47">
        <v>12</v>
      </c>
      <c r="AA219" s="47">
        <v>0</v>
      </c>
      <c r="AC219" s="47">
        <v>3</v>
      </c>
      <c r="AD219" s="47">
        <v>28</v>
      </c>
      <c r="AE219" s="47">
        <v>17</v>
      </c>
      <c r="AF219" s="47">
        <v>26</v>
      </c>
      <c r="AG219" s="47">
        <v>32</v>
      </c>
      <c r="AH219" s="47">
        <v>4</v>
      </c>
      <c r="AI219" s="47">
        <v>5</v>
      </c>
      <c r="AJ219" s="47">
        <v>0</v>
      </c>
      <c r="AL219" s="7">
        <f>(1-'Import-Export Shares'!B$3)*'Import-Export Shares'!$M$3*B16+(1-'Import-Export Shares'!B$6)*'Import-Export Shares'!$M$6*B103+(1-'Import-Export Shares'!B$7)*'Import-Export Shares'!$M$7*B132+(1-'Import-Export Shares'!B$11)*'Import-Export Shares'!$M$11*B248</f>
        <v>9.0000000000000011E-2</v>
      </c>
      <c r="AM219" s="7">
        <f>(1-'Import-Export Shares'!C$3)*'Import-Export Shares'!$M$3*C16+(1-'Import-Export Shares'!C$6)*'Import-Export Shares'!$M$6*C103+(1-'Import-Export Shares'!C$7)*'Import-Export Shares'!$M$7*C132+(1-'Import-Export Shares'!C$11)*'Import-Export Shares'!$M$11*C248</f>
        <v>0</v>
      </c>
      <c r="AN219" s="7">
        <f>(1-'Import-Export Shares'!D$3)*'Import-Export Shares'!$M$3*D16+(1-'Import-Export Shares'!D$6)*'Import-Export Shares'!$M$6*D103+(1-'Import-Export Shares'!D$7)*'Import-Export Shares'!$M$7*D132+(1-'Import-Export Shares'!D$11)*'Import-Export Shares'!$M$11*D248</f>
        <v>0</v>
      </c>
      <c r="AO219" s="7">
        <f>(1-'Import-Export Shares'!E$3)*'Import-Export Shares'!$M$3*E16+(1-'Import-Export Shares'!E$6)*'Import-Export Shares'!$M$6*E103+(1-'Import-Export Shares'!E$7)*'Import-Export Shares'!$M$7*E132+(1-'Import-Export Shares'!E$11)*'Import-Export Shares'!$M$11*E248</f>
        <v>0</v>
      </c>
      <c r="AP219" s="7">
        <f>(1-'Import-Export Shares'!F$3)*'Import-Export Shares'!$M$3*F16+(1-'Import-Export Shares'!F$6)*'Import-Export Shares'!$M$6*F103+(1-'Import-Export Shares'!F$7)*'Import-Export Shares'!$M$7*F132+(1-'Import-Export Shares'!F$11)*'Import-Export Shares'!$M$11*F248</f>
        <v>0</v>
      </c>
      <c r="AQ219" s="7">
        <f>(1-'Import-Export Shares'!G$3)*'Import-Export Shares'!$M$3*G16+(1-'Import-Export Shares'!G$6)*'Import-Export Shares'!$M$6*G103+(1-'Import-Export Shares'!G$7)*'Import-Export Shares'!$M$7*G132+(1-'Import-Export Shares'!G$11)*'Import-Export Shares'!$M$11*G248</f>
        <v>0</v>
      </c>
      <c r="AR219" s="7">
        <f>(1-'Import-Export Shares'!H$3)*'Import-Export Shares'!$M$3*H16+(1-'Import-Export Shares'!H$6)*'Import-Export Shares'!$M$6*H103+(1-'Import-Export Shares'!H$7)*'Import-Export Shares'!$M$7*H132+(1-'Import-Export Shares'!H$11)*'Import-Export Shares'!$M$11*H248</f>
        <v>0</v>
      </c>
      <c r="AS219" s="7">
        <f>(1-'Import-Export Shares'!I$3)*'Import-Export Shares'!$M$3*I16+(1-'Import-Export Shares'!I$6)*'Import-Export Shares'!$M$6*I103+(1-'Import-Export Shares'!I$7)*'Import-Export Shares'!$M$7*I132+(1-'Import-Export Shares'!I$11)*'Import-Export Shares'!$M$11*I248</f>
        <v>0</v>
      </c>
    </row>
    <row r="220" spans="1:45" x14ac:dyDescent="0.3">
      <c r="A220" s="54" t="s">
        <v>17</v>
      </c>
      <c r="B220" s="47">
        <v>47</v>
      </c>
      <c r="C220" s="47">
        <v>0</v>
      </c>
      <c r="D220" s="47">
        <v>367</v>
      </c>
      <c r="E220" s="47">
        <v>0</v>
      </c>
      <c r="F220" s="47">
        <v>0</v>
      </c>
      <c r="G220" s="47">
        <v>0</v>
      </c>
      <c r="H220" s="47">
        <v>0</v>
      </c>
      <c r="I220" s="47">
        <v>6</v>
      </c>
      <c r="K220" s="47">
        <v>271</v>
      </c>
      <c r="L220" s="47">
        <v>222</v>
      </c>
      <c r="M220" s="47">
        <v>583</v>
      </c>
      <c r="N220" s="47">
        <v>575</v>
      </c>
      <c r="O220" s="47">
        <v>559</v>
      </c>
      <c r="P220" s="47">
        <v>533</v>
      </c>
      <c r="Q220" s="47">
        <v>450</v>
      </c>
      <c r="R220" s="47">
        <v>433</v>
      </c>
      <c r="T220" s="47">
        <v>1130</v>
      </c>
      <c r="U220" s="47">
        <v>1399</v>
      </c>
      <c r="V220" s="47">
        <v>577</v>
      </c>
      <c r="W220" s="47">
        <v>262</v>
      </c>
      <c r="X220" s="47">
        <v>217</v>
      </c>
      <c r="Y220" s="47">
        <v>205</v>
      </c>
      <c r="Z220" s="47">
        <v>140</v>
      </c>
      <c r="AA220" s="47">
        <v>114</v>
      </c>
      <c r="AC220" s="47">
        <v>33</v>
      </c>
      <c r="AD220" s="47">
        <v>10</v>
      </c>
      <c r="AE220" s="47">
        <v>6</v>
      </c>
      <c r="AF220" s="47">
        <v>9</v>
      </c>
      <c r="AG220" s="47">
        <v>16</v>
      </c>
      <c r="AH220" s="47">
        <v>26</v>
      </c>
      <c r="AI220" s="47">
        <v>83</v>
      </c>
      <c r="AJ220" s="47">
        <v>23</v>
      </c>
      <c r="AL220" s="7">
        <f>(1-'Import-Export Shares'!B$3)*'Import-Export Shares'!$M$3*B17+(1-'Import-Export Shares'!B$6)*'Import-Export Shares'!$M$6*B104+(1-'Import-Export Shares'!B$7)*'Import-Export Shares'!$M$7*B133+(1-'Import-Export Shares'!B$11)*'Import-Export Shares'!$M$11*B249</f>
        <v>3.78</v>
      </c>
      <c r="AM220" s="7">
        <f>(1-'Import-Export Shares'!C$3)*'Import-Export Shares'!$M$3*C17+(1-'Import-Export Shares'!C$6)*'Import-Export Shares'!$M$6*C104+(1-'Import-Export Shares'!C$7)*'Import-Export Shares'!$M$7*C133+(1-'Import-Export Shares'!C$11)*'Import-Export Shares'!$M$11*C249</f>
        <v>6.17</v>
      </c>
      <c r="AN220" s="7">
        <f>(1-'Import-Export Shares'!D$3)*'Import-Export Shares'!$M$3*D17+(1-'Import-Export Shares'!D$6)*'Import-Export Shares'!$M$6*D104+(1-'Import-Export Shares'!D$7)*'Import-Export Shares'!$M$7*D133+(1-'Import-Export Shares'!D$11)*'Import-Export Shares'!$M$11*D249</f>
        <v>6.7649999999999988</v>
      </c>
      <c r="AO220" s="7">
        <f>(1-'Import-Export Shares'!E$3)*'Import-Export Shares'!$M$3*E17+(1-'Import-Export Shares'!E$6)*'Import-Export Shares'!$M$6*E104+(1-'Import-Export Shares'!E$7)*'Import-Export Shares'!$M$7*E133+(1-'Import-Export Shares'!E$11)*'Import-Export Shares'!$M$11*E249</f>
        <v>0.47499999999999987</v>
      </c>
      <c r="AP220" s="7">
        <f>(1-'Import-Export Shares'!F$3)*'Import-Export Shares'!$M$3*F17+(1-'Import-Export Shares'!F$6)*'Import-Export Shares'!$M$6*F104+(1-'Import-Export Shares'!F$7)*'Import-Export Shares'!$M$7*F133+(1-'Import-Export Shares'!F$11)*'Import-Export Shares'!$M$11*F249</f>
        <v>0</v>
      </c>
      <c r="AQ220" s="7">
        <f>(1-'Import-Export Shares'!G$3)*'Import-Export Shares'!$M$3*G17+(1-'Import-Export Shares'!G$6)*'Import-Export Shares'!$M$6*G104+(1-'Import-Export Shares'!G$7)*'Import-Export Shares'!$M$7*G133+(1-'Import-Export Shares'!G$11)*'Import-Export Shares'!$M$11*G249</f>
        <v>9.0000000000000011E-2</v>
      </c>
      <c r="AR220" s="7">
        <f>(1-'Import-Export Shares'!H$3)*'Import-Export Shares'!$M$3*H17+(1-'Import-Export Shares'!H$6)*'Import-Export Shares'!$M$6*H104+(1-'Import-Export Shares'!H$7)*'Import-Export Shares'!$M$7*H133+(1-'Import-Export Shares'!H$11)*'Import-Export Shares'!$M$11*H249</f>
        <v>0.14999999999999997</v>
      </c>
      <c r="AS220" s="7">
        <f>(1-'Import-Export Shares'!I$3)*'Import-Export Shares'!$M$3*I17+(1-'Import-Export Shares'!I$6)*'Import-Export Shares'!$M$6*I104+(1-'Import-Export Shares'!I$7)*'Import-Export Shares'!$M$7*I133+(1-'Import-Export Shares'!I$11)*'Import-Export Shares'!$M$11*I249</f>
        <v>0.11999999999999997</v>
      </c>
    </row>
    <row r="221" spans="1:45" x14ac:dyDescent="0.3">
      <c r="A221" s="54" t="s">
        <v>18</v>
      </c>
      <c r="B221" s="47">
        <v>91</v>
      </c>
      <c r="C221" s="47">
        <v>0</v>
      </c>
      <c r="D221" s="47">
        <v>0</v>
      </c>
      <c r="E221" s="47">
        <v>0</v>
      </c>
      <c r="F221" s="47">
        <v>0</v>
      </c>
      <c r="G221" s="47">
        <v>0</v>
      </c>
      <c r="H221" s="47">
        <v>8</v>
      </c>
      <c r="I221" s="47">
        <v>11</v>
      </c>
      <c r="K221" s="47">
        <v>336</v>
      </c>
      <c r="L221" s="47">
        <v>326</v>
      </c>
      <c r="M221" s="47">
        <v>310</v>
      </c>
      <c r="N221" s="47">
        <v>301</v>
      </c>
      <c r="O221" s="47">
        <v>282</v>
      </c>
      <c r="P221" s="47">
        <v>252</v>
      </c>
      <c r="Q221" s="47">
        <v>127</v>
      </c>
      <c r="R221" s="47">
        <v>107</v>
      </c>
      <c r="T221" s="47">
        <v>637</v>
      </c>
      <c r="U221" s="47">
        <v>20</v>
      </c>
      <c r="V221" s="47">
        <v>0</v>
      </c>
      <c r="W221" s="47">
        <v>1</v>
      </c>
      <c r="X221" s="47">
        <v>1</v>
      </c>
      <c r="Y221" s="47">
        <v>1</v>
      </c>
      <c r="Z221" s="47">
        <v>66</v>
      </c>
      <c r="AA221" s="47">
        <v>83</v>
      </c>
      <c r="AC221" s="47">
        <v>12</v>
      </c>
      <c r="AD221" s="47">
        <v>5</v>
      </c>
      <c r="AE221" s="47">
        <v>4</v>
      </c>
      <c r="AF221" s="47">
        <v>9</v>
      </c>
      <c r="AG221" s="47">
        <v>19</v>
      </c>
      <c r="AH221" s="47">
        <v>30</v>
      </c>
      <c r="AI221" s="47">
        <v>133</v>
      </c>
      <c r="AJ221" s="47">
        <v>32</v>
      </c>
      <c r="AL221" s="7">
        <f>(1-'Import-Export Shares'!B$3)*'Import-Export Shares'!$M$3*B18+(1-'Import-Export Shares'!B$6)*'Import-Export Shares'!$M$6*B105+(1-'Import-Export Shares'!B$7)*'Import-Export Shares'!$M$7*B134+(1-'Import-Export Shares'!B$11)*'Import-Export Shares'!$M$11*B250</f>
        <v>4.5999999999999996</v>
      </c>
      <c r="AM221" s="7">
        <f>(1-'Import-Export Shares'!C$3)*'Import-Export Shares'!$M$3*C18+(1-'Import-Export Shares'!C$6)*'Import-Export Shares'!$M$6*C105+(1-'Import-Export Shares'!C$7)*'Import-Export Shares'!$M$7*C134+(1-'Import-Export Shares'!C$11)*'Import-Export Shares'!$M$11*C250</f>
        <v>1.67</v>
      </c>
      <c r="AN221" s="7">
        <f>(1-'Import-Export Shares'!D$3)*'Import-Export Shares'!$M$3*D18+(1-'Import-Export Shares'!D$6)*'Import-Export Shares'!$M$6*D105+(1-'Import-Export Shares'!D$7)*'Import-Export Shares'!$M$7*D134+(1-'Import-Export Shares'!D$11)*'Import-Export Shares'!$M$11*D250</f>
        <v>0.6</v>
      </c>
      <c r="AO221" s="7">
        <f>(1-'Import-Export Shares'!E$3)*'Import-Export Shares'!$M$3*E18+(1-'Import-Export Shares'!E$6)*'Import-Export Shares'!$M$6*E105+(1-'Import-Export Shares'!E$7)*'Import-Export Shares'!$M$7*E134+(1-'Import-Export Shares'!E$11)*'Import-Export Shares'!$M$11*E250</f>
        <v>0.17499999999999996</v>
      </c>
      <c r="AP221" s="7">
        <f>(1-'Import-Export Shares'!F$3)*'Import-Export Shares'!$M$3*F18+(1-'Import-Export Shares'!F$6)*'Import-Export Shares'!$M$6*F105+(1-'Import-Export Shares'!F$7)*'Import-Export Shares'!$M$7*F134+(1-'Import-Export Shares'!F$11)*'Import-Export Shares'!$M$11*F250</f>
        <v>0</v>
      </c>
      <c r="AQ221" s="7">
        <f>(1-'Import-Export Shares'!G$3)*'Import-Export Shares'!$M$3*G18+(1-'Import-Export Shares'!G$6)*'Import-Export Shares'!$M$6*G105+(1-'Import-Export Shares'!G$7)*'Import-Export Shares'!$M$7*G134+(1-'Import-Export Shares'!G$11)*'Import-Export Shares'!$M$11*G250</f>
        <v>0</v>
      </c>
      <c r="AR221" s="7">
        <f>(1-'Import-Export Shares'!H$3)*'Import-Export Shares'!$M$3*H18+(1-'Import-Export Shares'!H$6)*'Import-Export Shares'!$M$6*H105+(1-'Import-Export Shares'!H$7)*'Import-Export Shares'!$M$7*H134+(1-'Import-Export Shares'!H$11)*'Import-Export Shares'!$M$11*H250</f>
        <v>0</v>
      </c>
      <c r="AS221" s="7">
        <f>(1-'Import-Export Shares'!I$3)*'Import-Export Shares'!$M$3*I18+(1-'Import-Export Shares'!I$6)*'Import-Export Shares'!$M$6*I105+(1-'Import-Export Shares'!I$7)*'Import-Export Shares'!$M$7*I134+(1-'Import-Export Shares'!I$11)*'Import-Export Shares'!$M$11*I250</f>
        <v>0</v>
      </c>
    </row>
    <row r="222" spans="1:45" x14ac:dyDescent="0.3">
      <c r="A222" s="54" t="s">
        <v>19</v>
      </c>
      <c r="B222" s="47">
        <v>0</v>
      </c>
      <c r="C222" s="47">
        <v>1</v>
      </c>
      <c r="D222" s="47">
        <v>0</v>
      </c>
      <c r="E222" s="47">
        <v>3</v>
      </c>
      <c r="F222" s="47">
        <v>2</v>
      </c>
      <c r="G222" s="47">
        <v>0</v>
      </c>
      <c r="H222" s="47">
        <v>0</v>
      </c>
      <c r="I222" s="47">
        <v>0</v>
      </c>
      <c r="K222" s="47">
        <v>0</v>
      </c>
      <c r="L222" s="47">
        <v>1</v>
      </c>
      <c r="M222" s="47">
        <v>1</v>
      </c>
      <c r="N222" s="47">
        <v>3</v>
      </c>
      <c r="O222" s="47">
        <v>5</v>
      </c>
      <c r="P222" s="47">
        <v>5</v>
      </c>
      <c r="Q222" s="47">
        <v>4</v>
      </c>
      <c r="R222" s="47">
        <v>3</v>
      </c>
      <c r="T222" s="47">
        <v>1</v>
      </c>
      <c r="U222" s="47">
        <v>3</v>
      </c>
      <c r="V222" s="47">
        <v>3</v>
      </c>
      <c r="W222" s="47">
        <v>10</v>
      </c>
      <c r="X222" s="47">
        <v>14</v>
      </c>
      <c r="Y222" s="47">
        <v>14</v>
      </c>
      <c r="Z222" s="47">
        <v>11</v>
      </c>
      <c r="AA222" s="47">
        <v>9</v>
      </c>
      <c r="AC222" s="47">
        <v>0</v>
      </c>
      <c r="AD222" s="47">
        <v>0</v>
      </c>
      <c r="AE222" s="47">
        <v>0</v>
      </c>
      <c r="AF222" s="47">
        <v>0</v>
      </c>
      <c r="AG222" s="47">
        <v>0</v>
      </c>
      <c r="AH222" s="47">
        <v>0</v>
      </c>
      <c r="AI222" s="47">
        <v>0</v>
      </c>
      <c r="AJ222" s="47">
        <v>1</v>
      </c>
      <c r="AL222" s="7">
        <f>(1-'Import-Export Shares'!B$3)*'Import-Export Shares'!$M$3*B19+(1-'Import-Export Shares'!B$6)*'Import-Export Shares'!$M$6*B106+(1-'Import-Export Shares'!B$7)*'Import-Export Shares'!$M$7*B135+(1-'Import-Export Shares'!B$11)*'Import-Export Shares'!$M$11*B251</f>
        <v>0</v>
      </c>
      <c r="AM222" s="7">
        <f>(1-'Import-Export Shares'!C$3)*'Import-Export Shares'!$M$3*C19+(1-'Import-Export Shares'!C$6)*'Import-Export Shares'!$M$6*C106+(1-'Import-Export Shares'!C$7)*'Import-Export Shares'!$M$7*C135+(1-'Import-Export Shares'!C$11)*'Import-Export Shares'!$M$11*C251</f>
        <v>0</v>
      </c>
      <c r="AN222" s="7">
        <f>(1-'Import-Export Shares'!D$3)*'Import-Export Shares'!$M$3*D19+(1-'Import-Export Shares'!D$6)*'Import-Export Shares'!$M$6*D106+(1-'Import-Export Shares'!D$7)*'Import-Export Shares'!$M$7*D135+(1-'Import-Export Shares'!D$11)*'Import-Export Shares'!$M$11*D251</f>
        <v>0</v>
      </c>
      <c r="AO222" s="7">
        <f>(1-'Import-Export Shares'!E$3)*'Import-Export Shares'!$M$3*E19+(1-'Import-Export Shares'!E$6)*'Import-Export Shares'!$M$6*E106+(1-'Import-Export Shares'!E$7)*'Import-Export Shares'!$M$7*E135+(1-'Import-Export Shares'!E$11)*'Import-Export Shares'!$M$11*E251</f>
        <v>7.4999999999999997E-2</v>
      </c>
      <c r="AP222" s="7">
        <f>(1-'Import-Export Shares'!F$3)*'Import-Export Shares'!$M$3*F19+(1-'Import-Export Shares'!F$6)*'Import-Export Shares'!$M$6*F106+(1-'Import-Export Shares'!F$7)*'Import-Export Shares'!$M$7*F135+(1-'Import-Export Shares'!F$11)*'Import-Export Shares'!$M$11*F251</f>
        <v>0.3</v>
      </c>
      <c r="AQ222" s="7">
        <f>(1-'Import-Export Shares'!G$3)*'Import-Export Shares'!$M$3*G19+(1-'Import-Export Shares'!G$6)*'Import-Export Shares'!$M$6*G106+(1-'Import-Export Shares'!G$7)*'Import-Export Shares'!$M$7*G135+(1-'Import-Export Shares'!G$11)*'Import-Export Shares'!$M$11*G251</f>
        <v>4.5000000000000005E-2</v>
      </c>
      <c r="AR222" s="7">
        <f>(1-'Import-Export Shares'!H$3)*'Import-Export Shares'!$M$3*H19+(1-'Import-Export Shares'!H$6)*'Import-Export Shares'!$M$6*H106+(1-'Import-Export Shares'!H$7)*'Import-Export Shares'!$M$7*H135+(1-'Import-Export Shares'!H$11)*'Import-Export Shares'!$M$11*H251</f>
        <v>0</v>
      </c>
      <c r="AS222" s="7">
        <f>(1-'Import-Export Shares'!I$3)*'Import-Export Shares'!$M$3*I19+(1-'Import-Export Shares'!I$6)*'Import-Export Shares'!$M$6*I106+(1-'Import-Export Shares'!I$7)*'Import-Export Shares'!$M$7*I135+(1-'Import-Export Shares'!I$11)*'Import-Export Shares'!$M$11*I251</f>
        <v>0</v>
      </c>
    </row>
    <row r="223" spans="1:45" x14ac:dyDescent="0.3">
      <c r="A223" s="54" t="s">
        <v>20</v>
      </c>
      <c r="B223" s="47">
        <v>0</v>
      </c>
      <c r="C223" s="47">
        <v>32</v>
      </c>
      <c r="D223" s="47">
        <v>0</v>
      </c>
      <c r="E223" s="47">
        <v>6</v>
      </c>
      <c r="F223" s="47">
        <v>6</v>
      </c>
      <c r="G223" s="47">
        <v>0</v>
      </c>
      <c r="H223" s="47">
        <v>0</v>
      </c>
      <c r="I223" s="47">
        <v>1</v>
      </c>
      <c r="K223" s="47">
        <v>0</v>
      </c>
      <c r="L223" s="47">
        <v>32</v>
      </c>
      <c r="M223" s="47">
        <v>32</v>
      </c>
      <c r="N223" s="47">
        <v>37</v>
      </c>
      <c r="O223" s="47">
        <v>44</v>
      </c>
      <c r="P223" s="47">
        <v>44</v>
      </c>
      <c r="Q223" s="47">
        <v>44</v>
      </c>
      <c r="R223" s="47">
        <v>45</v>
      </c>
      <c r="T223" s="47">
        <v>0</v>
      </c>
      <c r="U223" s="47">
        <v>6</v>
      </c>
      <c r="V223" s="47">
        <v>5</v>
      </c>
      <c r="W223" s="47">
        <v>23</v>
      </c>
      <c r="X223" s="47">
        <v>33</v>
      </c>
      <c r="Y223" s="47">
        <v>33</v>
      </c>
      <c r="Z223" s="47">
        <v>29</v>
      </c>
      <c r="AA223" s="47">
        <v>26</v>
      </c>
      <c r="AC223" s="47">
        <v>0</v>
      </c>
      <c r="AD223" s="47">
        <v>0</v>
      </c>
      <c r="AE223" s="47">
        <v>0</v>
      </c>
      <c r="AF223" s="47">
        <v>0</v>
      </c>
      <c r="AG223" s="47">
        <v>0</v>
      </c>
      <c r="AH223" s="47">
        <v>0</v>
      </c>
      <c r="AI223" s="47">
        <v>0</v>
      </c>
      <c r="AJ223" s="47">
        <v>0</v>
      </c>
      <c r="AL223" s="7">
        <f>(1-'Import-Export Shares'!B$3)*'Import-Export Shares'!$M$3*B20+(1-'Import-Export Shares'!B$6)*'Import-Export Shares'!$M$6*B107+(1-'Import-Export Shares'!B$7)*'Import-Export Shares'!$M$7*B136+(1-'Import-Export Shares'!B$11)*'Import-Export Shares'!$M$11*B252</f>
        <v>0</v>
      </c>
      <c r="AM223" s="7">
        <f>(1-'Import-Export Shares'!C$3)*'Import-Export Shares'!$M$3*C20+(1-'Import-Export Shares'!C$6)*'Import-Export Shares'!$M$6*C107+(1-'Import-Export Shares'!C$7)*'Import-Export Shares'!$M$7*C136+(1-'Import-Export Shares'!C$11)*'Import-Export Shares'!$M$11*C252</f>
        <v>2.4999999999999994E-2</v>
      </c>
      <c r="AN223" s="7">
        <f>(1-'Import-Export Shares'!D$3)*'Import-Export Shares'!$M$3*D20+(1-'Import-Export Shares'!D$6)*'Import-Export Shares'!$M$6*D107+(1-'Import-Export Shares'!D$7)*'Import-Export Shares'!$M$7*D136+(1-'Import-Export Shares'!D$11)*'Import-Export Shares'!$M$11*D252</f>
        <v>0.70000000000000007</v>
      </c>
      <c r="AO223" s="7">
        <f>(1-'Import-Export Shares'!E$3)*'Import-Export Shares'!$M$3*E20+(1-'Import-Export Shares'!E$6)*'Import-Export Shares'!$M$6*E107+(1-'Import-Export Shares'!E$7)*'Import-Export Shares'!$M$7*E136+(1-'Import-Export Shares'!E$11)*'Import-Export Shares'!$M$11*E252</f>
        <v>0.15</v>
      </c>
      <c r="AP223" s="7">
        <f>(1-'Import-Export Shares'!F$3)*'Import-Export Shares'!$M$3*F20+(1-'Import-Export Shares'!F$6)*'Import-Export Shares'!$M$6*F107+(1-'Import-Export Shares'!F$7)*'Import-Export Shares'!$M$7*F136+(1-'Import-Export Shares'!F$11)*'Import-Export Shares'!$M$11*F252</f>
        <v>1.1300000000000001</v>
      </c>
      <c r="AQ223" s="7">
        <f>(1-'Import-Export Shares'!G$3)*'Import-Export Shares'!$M$3*G20+(1-'Import-Export Shares'!G$6)*'Import-Export Shares'!$M$6*G107+(1-'Import-Export Shares'!G$7)*'Import-Export Shares'!$M$7*G136+(1-'Import-Export Shares'!G$11)*'Import-Export Shares'!$M$11*G252</f>
        <v>9.0000000000000011E-2</v>
      </c>
      <c r="AR223" s="7">
        <f>(1-'Import-Export Shares'!H$3)*'Import-Export Shares'!$M$3*H20+(1-'Import-Export Shares'!H$6)*'Import-Export Shares'!$M$6*H107+(1-'Import-Export Shares'!H$7)*'Import-Export Shares'!$M$7*H136+(1-'Import-Export Shares'!H$11)*'Import-Export Shares'!$M$11*H252</f>
        <v>2.9999999999999992E-2</v>
      </c>
      <c r="AS223" s="7">
        <f>(1-'Import-Export Shares'!I$3)*'Import-Export Shares'!$M$3*I20+(1-'Import-Export Shares'!I$6)*'Import-Export Shares'!$M$6*I107+(1-'Import-Export Shares'!I$7)*'Import-Export Shares'!$M$7*I136+(1-'Import-Export Shares'!I$11)*'Import-Export Shares'!$M$11*I252</f>
        <v>1.8149999999999995</v>
      </c>
    </row>
    <row r="224" spans="1:45" x14ac:dyDescent="0.3">
      <c r="A224" s="54" t="s">
        <v>21</v>
      </c>
      <c r="B224" s="47">
        <v>3</v>
      </c>
      <c r="C224" s="47">
        <v>0</v>
      </c>
      <c r="D224" s="47">
        <v>0</v>
      </c>
      <c r="E224" s="47">
        <v>0</v>
      </c>
      <c r="F224" s="47">
        <v>0</v>
      </c>
      <c r="G224" s="47">
        <v>0</v>
      </c>
      <c r="H224" s="47">
        <v>0</v>
      </c>
      <c r="I224" s="47">
        <v>0</v>
      </c>
      <c r="K224" s="47">
        <v>66</v>
      </c>
      <c r="L224" s="47">
        <v>36</v>
      </c>
      <c r="M224" s="47">
        <v>6</v>
      </c>
      <c r="N224" s="47">
        <v>3</v>
      </c>
      <c r="O224" s="47">
        <v>0</v>
      </c>
      <c r="P224" s="47">
        <v>0</v>
      </c>
      <c r="Q224" s="47">
        <v>0</v>
      </c>
      <c r="R224" s="47">
        <v>0</v>
      </c>
      <c r="T224" s="47">
        <v>70</v>
      </c>
      <c r="U224" s="47">
        <v>2</v>
      </c>
      <c r="V224" s="47">
        <v>0</v>
      </c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C224" s="47">
        <v>3</v>
      </c>
      <c r="AD224" s="47">
        <v>31</v>
      </c>
      <c r="AE224" s="47">
        <v>29</v>
      </c>
      <c r="AF224" s="47">
        <v>4</v>
      </c>
      <c r="AG224" s="47">
        <v>2</v>
      </c>
      <c r="AH224" s="47">
        <v>0</v>
      </c>
      <c r="AI224" s="47">
        <v>0</v>
      </c>
      <c r="AJ224" s="47">
        <v>0</v>
      </c>
      <c r="AL224" s="7">
        <f>(1-'Import-Export Shares'!B$3)*'Import-Export Shares'!$M$3*B21+(1-'Import-Export Shares'!B$6)*'Import-Export Shares'!$M$6*B108+(1-'Import-Export Shares'!B$7)*'Import-Export Shares'!$M$7*B137+(1-'Import-Export Shares'!B$11)*'Import-Export Shares'!$M$11*B253</f>
        <v>1.895</v>
      </c>
      <c r="AM224" s="7">
        <f>(1-'Import-Export Shares'!C$3)*'Import-Export Shares'!$M$3*C21+(1-'Import-Export Shares'!C$6)*'Import-Export Shares'!$M$6*C108+(1-'Import-Export Shares'!C$7)*'Import-Export Shares'!$M$7*C137+(1-'Import-Export Shares'!C$11)*'Import-Export Shares'!$M$11*C253</f>
        <v>0</v>
      </c>
      <c r="AN224" s="7">
        <f>(1-'Import-Export Shares'!D$3)*'Import-Export Shares'!$M$3*D21+(1-'Import-Export Shares'!D$6)*'Import-Export Shares'!$M$6*D108+(1-'Import-Export Shares'!D$7)*'Import-Export Shares'!$M$7*D137+(1-'Import-Export Shares'!D$11)*'Import-Export Shares'!$M$11*D253</f>
        <v>0</v>
      </c>
      <c r="AO224" s="7">
        <f>(1-'Import-Export Shares'!E$3)*'Import-Export Shares'!$M$3*E21+(1-'Import-Export Shares'!E$6)*'Import-Export Shares'!$M$6*E108+(1-'Import-Export Shares'!E$7)*'Import-Export Shares'!$M$7*E137+(1-'Import-Export Shares'!E$11)*'Import-Export Shares'!$M$11*E253</f>
        <v>0</v>
      </c>
      <c r="AP224" s="7">
        <f>(1-'Import-Export Shares'!F$3)*'Import-Export Shares'!$M$3*F21+(1-'Import-Export Shares'!F$6)*'Import-Export Shares'!$M$6*F108+(1-'Import-Export Shares'!F$7)*'Import-Export Shares'!$M$7*F137+(1-'Import-Export Shares'!F$11)*'Import-Export Shares'!$M$11*F253</f>
        <v>0</v>
      </c>
      <c r="AQ224" s="7">
        <f>(1-'Import-Export Shares'!G$3)*'Import-Export Shares'!$M$3*G21+(1-'Import-Export Shares'!G$6)*'Import-Export Shares'!$M$6*G108+(1-'Import-Export Shares'!G$7)*'Import-Export Shares'!$M$7*G137+(1-'Import-Export Shares'!G$11)*'Import-Export Shares'!$M$11*G253</f>
        <v>0</v>
      </c>
      <c r="AR224" s="7">
        <f>(1-'Import-Export Shares'!H$3)*'Import-Export Shares'!$M$3*H21+(1-'Import-Export Shares'!H$6)*'Import-Export Shares'!$M$6*H108+(1-'Import-Export Shares'!H$7)*'Import-Export Shares'!$M$7*H137+(1-'Import-Export Shares'!H$11)*'Import-Export Shares'!$M$11*H253</f>
        <v>0</v>
      </c>
      <c r="AS224" s="7">
        <f>(1-'Import-Export Shares'!I$3)*'Import-Export Shares'!$M$3*I21+(1-'Import-Export Shares'!I$6)*'Import-Export Shares'!$M$6*I108+(1-'Import-Export Shares'!I$7)*'Import-Export Shares'!$M$7*I137+(1-'Import-Export Shares'!I$11)*'Import-Export Shares'!$M$11*I253</f>
        <v>0</v>
      </c>
    </row>
    <row r="225" spans="1:45" x14ac:dyDescent="0.3">
      <c r="A225" s="55" t="s">
        <v>43</v>
      </c>
      <c r="B225" s="48">
        <v>0</v>
      </c>
      <c r="C225" s="48">
        <v>1.0104166666666667</v>
      </c>
      <c r="D225" s="48">
        <v>2.1619791666666668</v>
      </c>
      <c r="E225" s="48">
        <v>1.9828125000000001</v>
      </c>
      <c r="F225" s="48">
        <v>22.585416666666667</v>
      </c>
      <c r="G225" s="48">
        <v>40.62083333333333</v>
      </c>
      <c r="H225" s="48">
        <v>32.747395833333336</v>
      </c>
      <c r="I225" s="48">
        <v>14.616666666666667</v>
      </c>
      <c r="K225" s="48">
        <v>0</v>
      </c>
      <c r="L225" s="48">
        <v>1.0104166666666667</v>
      </c>
      <c r="M225" s="48">
        <v>3.1723958333333333</v>
      </c>
      <c r="N225" s="48">
        <v>5.1557291666666663</v>
      </c>
      <c r="O225" s="48">
        <v>27.741145833333334</v>
      </c>
      <c r="P225" s="48">
        <v>68.361979166666671</v>
      </c>
      <c r="Q225" s="48">
        <v>101.10885416666666</v>
      </c>
      <c r="R225" s="48">
        <v>115.72604166666666</v>
      </c>
      <c r="T225" s="47">
        <v>0</v>
      </c>
      <c r="U225" s="47">
        <v>1</v>
      </c>
      <c r="V225" s="47">
        <v>0</v>
      </c>
      <c r="W225" s="47">
        <v>3</v>
      </c>
      <c r="X225" s="47">
        <v>62</v>
      </c>
      <c r="Y225" s="47">
        <v>114</v>
      </c>
      <c r="Z225" s="47">
        <v>124</v>
      </c>
      <c r="AA225" s="47">
        <v>124</v>
      </c>
      <c r="AC225" s="48">
        <v>0</v>
      </c>
      <c r="AD225" s="48">
        <v>0</v>
      </c>
      <c r="AE225" s="48">
        <v>0</v>
      </c>
      <c r="AF225" s="48">
        <v>0</v>
      </c>
      <c r="AG225" s="48">
        <v>0</v>
      </c>
      <c r="AH225" s="48">
        <v>0</v>
      </c>
      <c r="AI225" s="48">
        <v>0</v>
      </c>
      <c r="AJ225" s="48">
        <v>0</v>
      </c>
      <c r="AL225" s="7">
        <f>(1-'Import-Export Shares'!B$3)*'Import-Export Shares'!$M$3*B22+(1-'Import-Export Shares'!B$6)*'Import-Export Shares'!$M$6*B109+(1-'Import-Export Shares'!B$7)*'Import-Export Shares'!$M$7*B138+(1-'Import-Export Shares'!B$11)*'Import-Export Shares'!$M$11*B254</f>
        <v>0</v>
      </c>
      <c r="AM225" s="7">
        <f>(1-'Import-Export Shares'!C$3)*'Import-Export Shares'!$M$3*C22+(1-'Import-Export Shares'!C$6)*'Import-Export Shares'!$M$6*C109+(1-'Import-Export Shares'!C$7)*'Import-Export Shares'!$M$7*C138+(1-'Import-Export Shares'!C$11)*'Import-Export Shares'!$M$11*C254</f>
        <v>0.13989062499999999</v>
      </c>
      <c r="AN225" s="7">
        <f>(1-'Import-Export Shares'!D$3)*'Import-Export Shares'!$M$3*D22+(1-'Import-Export Shares'!D$6)*'Import-Export Shares'!$M$6*D109+(1-'Import-Export Shares'!D$7)*'Import-Export Shares'!$M$7*D138+(1-'Import-Export Shares'!D$11)*'Import-Export Shares'!$M$11*D254</f>
        <v>0.37367187499999999</v>
      </c>
      <c r="AO225" s="7">
        <f>(1-'Import-Export Shares'!E$3)*'Import-Export Shares'!$M$3*E22+(1-'Import-Export Shares'!E$6)*'Import-Export Shares'!$M$6*E109+(1-'Import-Export Shares'!E$7)*'Import-Export Shares'!$M$7*E138+(1-'Import-Export Shares'!E$11)*'Import-Export Shares'!$M$11*E254</f>
        <v>0.64395833333333308</v>
      </c>
      <c r="AP225" s="7">
        <f>(1-'Import-Export Shares'!F$3)*'Import-Export Shares'!$M$3*F22+(1-'Import-Export Shares'!F$6)*'Import-Export Shares'!$M$6*F109+(1-'Import-Export Shares'!F$7)*'Import-Export Shares'!$M$7*F138+(1-'Import-Export Shares'!F$11)*'Import-Export Shares'!$M$11*F254</f>
        <v>0.12532812499999998</v>
      </c>
      <c r="AQ225" s="7">
        <f>(1-'Import-Export Shares'!G$3)*'Import-Export Shares'!$M$3*G22+(1-'Import-Export Shares'!G$6)*'Import-Export Shares'!$M$6*G109+(1-'Import-Export Shares'!G$7)*'Import-Export Shares'!$M$7*G138+(1-'Import-Export Shares'!G$11)*'Import-Export Shares'!$M$11*G254</f>
        <v>6.5132812500000012E-2</v>
      </c>
      <c r="AR225" s="7">
        <f>(1-'Import-Export Shares'!H$3)*'Import-Export Shares'!$M$3*H22+(1-'Import-Export Shares'!H$6)*'Import-Export Shares'!$M$6*H109+(1-'Import-Export Shares'!H$7)*'Import-Export Shares'!$M$7*H138+(1-'Import-Export Shares'!H$11)*'Import-Export Shares'!$M$11*H254</f>
        <v>0.50503124999999993</v>
      </c>
      <c r="AS225" s="7">
        <f>(1-'Import-Export Shares'!I$3)*'Import-Export Shares'!$M$3*I22+(1-'Import-Export Shares'!I$6)*'Import-Export Shares'!$M$6*I109+(1-'Import-Export Shares'!I$7)*'Import-Export Shares'!$M$7*I138+(1-'Import-Export Shares'!I$11)*'Import-Export Shares'!$M$11*I254</f>
        <v>0.11678906249999997</v>
      </c>
    </row>
    <row r="226" spans="1:45" x14ac:dyDescent="0.3">
      <c r="A226" s="55" t="s">
        <v>22</v>
      </c>
      <c r="B226" s="47">
        <v>0</v>
      </c>
      <c r="C226" s="47">
        <v>2</v>
      </c>
      <c r="D226" s="47">
        <v>0</v>
      </c>
      <c r="E226" s="47">
        <v>1</v>
      </c>
      <c r="F226" s="47">
        <v>69</v>
      </c>
      <c r="G226" s="47">
        <v>60</v>
      </c>
      <c r="H226" s="47">
        <v>36</v>
      </c>
      <c r="I226" s="47">
        <v>2</v>
      </c>
      <c r="K226" s="47">
        <v>0</v>
      </c>
      <c r="L226" s="47">
        <v>2</v>
      </c>
      <c r="M226" s="47">
        <v>1</v>
      </c>
      <c r="N226" s="47">
        <v>4</v>
      </c>
      <c r="O226" s="47">
        <v>73</v>
      </c>
      <c r="P226" s="47">
        <v>132</v>
      </c>
      <c r="Q226" s="47">
        <v>169</v>
      </c>
      <c r="R226" s="47">
        <v>171</v>
      </c>
      <c r="T226" s="47">
        <v>0</v>
      </c>
      <c r="U226" s="47">
        <v>3</v>
      </c>
      <c r="V226" s="47">
        <v>0</v>
      </c>
      <c r="W226" s="47">
        <v>7</v>
      </c>
      <c r="X226" s="47">
        <v>171</v>
      </c>
      <c r="Y226" s="47">
        <v>314</v>
      </c>
      <c r="Z226" s="47">
        <v>390</v>
      </c>
      <c r="AA226" s="47">
        <v>397</v>
      </c>
      <c r="AC226" s="47">
        <v>0</v>
      </c>
      <c r="AD226" s="47">
        <v>0</v>
      </c>
      <c r="AE226" s="47">
        <v>0</v>
      </c>
      <c r="AF226" s="47">
        <v>0</v>
      </c>
      <c r="AG226" s="47">
        <v>0</v>
      </c>
      <c r="AH226" s="47">
        <v>0</v>
      </c>
      <c r="AI226" s="47">
        <v>0</v>
      </c>
      <c r="AJ226" s="47">
        <v>0</v>
      </c>
      <c r="AL226" s="7">
        <f>(1-'Import-Export Shares'!B$3)*'Import-Export Shares'!$M$3*B23+(1-'Import-Export Shares'!B$6)*'Import-Export Shares'!$M$6*B110+(1-'Import-Export Shares'!B$7)*'Import-Export Shares'!$M$7*B139+(1-'Import-Export Shares'!B$11)*'Import-Export Shares'!$M$11*B255</f>
        <v>0</v>
      </c>
      <c r="AM226" s="7">
        <f>(1-'Import-Export Shares'!C$3)*'Import-Export Shares'!$M$3*C23+(1-'Import-Export Shares'!C$6)*'Import-Export Shares'!$M$6*C110+(1-'Import-Export Shares'!C$7)*'Import-Export Shares'!$M$7*C139+(1-'Import-Export Shares'!C$11)*'Import-Export Shares'!$M$11*C255</f>
        <v>0</v>
      </c>
      <c r="AN226" s="7">
        <f>(1-'Import-Export Shares'!D$3)*'Import-Export Shares'!$M$3*D23+(1-'Import-Export Shares'!D$6)*'Import-Export Shares'!$M$6*D110+(1-'Import-Export Shares'!D$7)*'Import-Export Shares'!$M$7*D139+(1-'Import-Export Shares'!D$11)*'Import-Export Shares'!$M$11*D255</f>
        <v>0</v>
      </c>
      <c r="AO226" s="7">
        <f>(1-'Import-Export Shares'!E$3)*'Import-Export Shares'!$M$3*E23+(1-'Import-Export Shares'!E$6)*'Import-Export Shares'!$M$6*E110+(1-'Import-Export Shares'!E$7)*'Import-Export Shares'!$M$7*E139+(1-'Import-Export Shares'!E$11)*'Import-Export Shares'!$M$11*E255</f>
        <v>0</v>
      </c>
      <c r="AP226" s="7">
        <f>(1-'Import-Export Shares'!F$3)*'Import-Export Shares'!$M$3*F23+(1-'Import-Export Shares'!F$6)*'Import-Export Shares'!$M$6*F110+(1-'Import-Export Shares'!F$7)*'Import-Export Shares'!$M$7*F139+(1-'Import-Export Shares'!F$11)*'Import-Export Shares'!$M$11*F255</f>
        <v>0.12</v>
      </c>
      <c r="AQ226" s="7">
        <f>(1-'Import-Export Shares'!G$3)*'Import-Export Shares'!$M$3*G23+(1-'Import-Export Shares'!G$6)*'Import-Export Shares'!$M$6*G110+(1-'Import-Export Shares'!G$7)*'Import-Export Shares'!$M$7*G139+(1-'Import-Export Shares'!G$11)*'Import-Export Shares'!$M$11*G255</f>
        <v>0.27</v>
      </c>
      <c r="AR226" s="7">
        <f>(1-'Import-Export Shares'!H$3)*'Import-Export Shares'!$M$3*H23+(1-'Import-Export Shares'!H$6)*'Import-Export Shares'!$M$6*H110+(1-'Import-Export Shares'!H$7)*'Import-Export Shares'!$M$7*H139+(1-'Import-Export Shares'!H$11)*'Import-Export Shares'!$M$11*H255</f>
        <v>1.0499999999999998</v>
      </c>
      <c r="AS226" s="7">
        <f>(1-'Import-Export Shares'!I$3)*'Import-Export Shares'!$M$3*I23+(1-'Import-Export Shares'!I$6)*'Import-Export Shares'!$M$6*I110+(1-'Import-Export Shares'!I$7)*'Import-Export Shares'!$M$7*I139+(1-'Import-Export Shares'!I$11)*'Import-Export Shares'!$M$11*I255</f>
        <v>0.11999999999999997</v>
      </c>
    </row>
    <row r="227" spans="1:45" x14ac:dyDescent="0.3">
      <c r="A227" s="55" t="s">
        <v>230</v>
      </c>
      <c r="B227" s="48">
        <v>0</v>
      </c>
      <c r="C227" s="48">
        <v>2</v>
      </c>
      <c r="D227" s="48">
        <v>0</v>
      </c>
      <c r="E227" s="48">
        <v>61</v>
      </c>
      <c r="F227" s="48">
        <v>78.833333333333329</v>
      </c>
      <c r="G227" s="48">
        <v>92</v>
      </c>
      <c r="H227" s="48">
        <v>114.66666666666667</v>
      </c>
      <c r="I227" s="48">
        <v>107.33333333333333</v>
      </c>
      <c r="K227" s="48">
        <v>0</v>
      </c>
      <c r="L227" s="48">
        <v>2</v>
      </c>
      <c r="M227" s="48">
        <v>2</v>
      </c>
      <c r="N227" s="48">
        <v>63.166666666666664</v>
      </c>
      <c r="O227" s="48">
        <v>142</v>
      </c>
      <c r="P227" s="48">
        <v>233.83333333333334</v>
      </c>
      <c r="Q227" s="48">
        <v>346.5</v>
      </c>
      <c r="R227" s="48">
        <v>453.83333333333331</v>
      </c>
      <c r="T227" s="47">
        <v>0</v>
      </c>
      <c r="U227" s="47">
        <v>7</v>
      </c>
      <c r="V227" s="47">
        <v>4</v>
      </c>
      <c r="W227" s="47">
        <v>124</v>
      </c>
      <c r="X227" s="47">
        <v>260</v>
      </c>
      <c r="Y227" s="47">
        <v>427</v>
      </c>
      <c r="Z227" s="47">
        <v>623</v>
      </c>
      <c r="AA227" s="47">
        <v>834</v>
      </c>
      <c r="AC227" s="48">
        <v>0</v>
      </c>
      <c r="AD227" s="48">
        <v>0</v>
      </c>
      <c r="AE227" s="48">
        <v>0</v>
      </c>
      <c r="AF227" s="48">
        <v>0</v>
      </c>
      <c r="AG227" s="48">
        <v>0</v>
      </c>
      <c r="AH227" s="48">
        <v>0</v>
      </c>
      <c r="AI227" s="48">
        <v>2</v>
      </c>
      <c r="AJ227" s="48">
        <v>0</v>
      </c>
      <c r="AL227" s="7">
        <f>(1-'Import-Export Shares'!B$3)*'Import-Export Shares'!$M$3*B24+(1-'Import-Export Shares'!B$6)*'Import-Export Shares'!$M$6*B111+(1-'Import-Export Shares'!B$7)*'Import-Export Shares'!$M$7*B140+(1-'Import-Export Shares'!B$11)*'Import-Export Shares'!$M$11*B256</f>
        <v>0</v>
      </c>
      <c r="AM227" s="7">
        <f>(1-'Import-Export Shares'!C$3)*'Import-Export Shares'!$M$3*C24+(1-'Import-Export Shares'!C$6)*'Import-Export Shares'!$M$6*C111+(1-'Import-Export Shares'!C$7)*'Import-Export Shares'!$M$7*C140+(1-'Import-Export Shares'!C$11)*'Import-Export Shares'!$M$11*C256</f>
        <v>0</v>
      </c>
      <c r="AN227" s="7">
        <f>(1-'Import-Export Shares'!D$3)*'Import-Export Shares'!$M$3*D24+(1-'Import-Export Shares'!D$6)*'Import-Export Shares'!$M$6*D111+(1-'Import-Export Shares'!D$7)*'Import-Export Shares'!$M$7*D140+(1-'Import-Export Shares'!D$11)*'Import-Export Shares'!$M$11*D256</f>
        <v>0.77416666666666667</v>
      </c>
      <c r="AO227" s="7">
        <f>(1-'Import-Export Shares'!E$3)*'Import-Export Shares'!$M$3*E24+(1-'Import-Export Shares'!E$6)*'Import-Export Shares'!$M$6*E111+(1-'Import-Export Shares'!E$7)*'Import-Export Shares'!$M$7*E140+(1-'Import-Export Shares'!E$11)*'Import-Export Shares'!$M$11*E256</f>
        <v>5.9833333333333325</v>
      </c>
      <c r="AP227" s="7">
        <f>(1-'Import-Export Shares'!F$3)*'Import-Export Shares'!$M$3*F24+(1-'Import-Export Shares'!F$6)*'Import-Export Shares'!$M$6*F111+(1-'Import-Export Shares'!F$7)*'Import-Export Shares'!$M$7*F140+(1-'Import-Export Shares'!F$11)*'Import-Export Shares'!$M$11*F256</f>
        <v>3.8466666666666667</v>
      </c>
      <c r="AQ227" s="7">
        <f>(1-'Import-Export Shares'!G$3)*'Import-Export Shares'!$M$3*G24+(1-'Import-Export Shares'!G$6)*'Import-Export Shares'!$M$6*G111+(1-'Import-Export Shares'!G$7)*'Import-Export Shares'!$M$7*G140+(1-'Import-Export Shares'!G$11)*'Import-Export Shares'!$M$11*G256</f>
        <v>2.2500000000000004</v>
      </c>
      <c r="AR227" s="7">
        <f>(1-'Import-Export Shares'!H$3)*'Import-Export Shares'!$M$3*H24+(1-'Import-Export Shares'!H$6)*'Import-Export Shares'!$M$6*H111+(1-'Import-Export Shares'!H$7)*'Import-Export Shares'!$M$7*H140+(1-'Import-Export Shares'!H$11)*'Import-Export Shares'!$M$11*H256</f>
        <v>2.8699999999999992</v>
      </c>
      <c r="AS227" s="7">
        <f>(1-'Import-Export Shares'!I$3)*'Import-Export Shares'!$M$3*I24+(1-'Import-Export Shares'!I$6)*'Import-Export Shares'!$M$6*I111+(1-'Import-Export Shares'!I$7)*'Import-Export Shares'!$M$7*I140+(1-'Import-Export Shares'!I$11)*'Import-Export Shares'!$M$11*I256</f>
        <v>2.2099999999999995</v>
      </c>
    </row>
    <row r="228" spans="1:45" x14ac:dyDescent="0.3">
      <c r="A228" s="55" t="s">
        <v>231</v>
      </c>
      <c r="B228" s="48">
        <v>0</v>
      </c>
      <c r="C228" s="48">
        <v>1</v>
      </c>
      <c r="D228" s="48">
        <v>80.5</v>
      </c>
      <c r="E228" s="48">
        <v>137</v>
      </c>
      <c r="F228" s="48">
        <v>71.666666666666671</v>
      </c>
      <c r="G228" s="48">
        <v>55.333333333333336</v>
      </c>
      <c r="H228" s="48">
        <v>36.333333333333336</v>
      </c>
      <c r="I228" s="48">
        <v>115.5</v>
      </c>
      <c r="K228" s="48">
        <v>0</v>
      </c>
      <c r="L228" s="48">
        <v>1</v>
      </c>
      <c r="M228" s="48">
        <v>81.5</v>
      </c>
      <c r="N228" s="48">
        <v>218.5</v>
      </c>
      <c r="O228" s="48">
        <v>290.16666666666669</v>
      </c>
      <c r="P228" s="48">
        <v>345.33333333333331</v>
      </c>
      <c r="Q228" s="48">
        <v>380.83333333333331</v>
      </c>
      <c r="R228" s="48">
        <v>415.66666666666669</v>
      </c>
      <c r="T228" s="47">
        <v>0</v>
      </c>
      <c r="U228" s="47">
        <v>2</v>
      </c>
      <c r="V228" s="47">
        <v>140</v>
      </c>
      <c r="W228" s="47">
        <v>372</v>
      </c>
      <c r="X228" s="47">
        <v>485</v>
      </c>
      <c r="Y228" s="47">
        <v>567</v>
      </c>
      <c r="Z228" s="47">
        <v>608</v>
      </c>
      <c r="AA228" s="47">
        <v>647</v>
      </c>
      <c r="AC228" s="48">
        <v>0</v>
      </c>
      <c r="AD228" s="48">
        <v>0</v>
      </c>
      <c r="AE228" s="48">
        <v>0</v>
      </c>
      <c r="AF228" s="48">
        <v>0</v>
      </c>
      <c r="AG228" s="48">
        <v>0</v>
      </c>
      <c r="AH228" s="48">
        <v>0</v>
      </c>
      <c r="AI228" s="48">
        <v>1</v>
      </c>
      <c r="AJ228" s="48">
        <v>80.5</v>
      </c>
      <c r="AL228" s="7">
        <f>(1-'Import-Export Shares'!B$3)*'Import-Export Shares'!$M$3*B25+(1-'Import-Export Shares'!B$6)*'Import-Export Shares'!$M$6*B112+(1-'Import-Export Shares'!B$7)*'Import-Export Shares'!$M$7*B141+(1-'Import-Export Shares'!B$11)*'Import-Export Shares'!$M$11*B257</f>
        <v>0</v>
      </c>
      <c r="AM228" s="7">
        <f>(1-'Import-Export Shares'!C$3)*'Import-Export Shares'!$M$3*C25+(1-'Import-Export Shares'!C$6)*'Import-Export Shares'!$M$6*C112+(1-'Import-Export Shares'!C$7)*'Import-Export Shares'!$M$7*C141+(1-'Import-Export Shares'!C$11)*'Import-Export Shares'!$M$11*C257</f>
        <v>0.84666666666666668</v>
      </c>
      <c r="AN228" s="7">
        <f>(1-'Import-Export Shares'!D$3)*'Import-Export Shares'!$M$3*D25+(1-'Import-Export Shares'!D$6)*'Import-Export Shares'!$M$6*D112+(1-'Import-Export Shares'!D$7)*'Import-Export Shares'!$M$7*D141+(1-'Import-Export Shares'!D$11)*'Import-Export Shares'!$M$11*D257</f>
        <v>5.7991666666666664</v>
      </c>
      <c r="AO228" s="7">
        <f>(1-'Import-Export Shares'!E$3)*'Import-Export Shares'!$M$3*E25+(1-'Import-Export Shares'!E$6)*'Import-Export Shares'!$M$6*E112+(1-'Import-Export Shares'!E$7)*'Import-Export Shares'!$M$7*E141+(1-'Import-Export Shares'!E$11)*'Import-Export Shares'!$M$11*E257</f>
        <v>5.3583333333333325</v>
      </c>
      <c r="AP228" s="7">
        <f>(1-'Import-Export Shares'!F$3)*'Import-Export Shares'!$M$3*F25+(1-'Import-Export Shares'!F$6)*'Import-Export Shares'!$M$6*F112+(1-'Import-Export Shares'!F$7)*'Import-Export Shares'!$M$7*F141+(1-'Import-Export Shares'!F$11)*'Import-Export Shares'!$M$11*F257</f>
        <v>2.1416666666666662</v>
      </c>
      <c r="AQ228" s="7">
        <f>(1-'Import-Export Shares'!G$3)*'Import-Export Shares'!$M$3*G25+(1-'Import-Export Shares'!G$6)*'Import-Export Shares'!$M$6*G112+(1-'Import-Export Shares'!G$7)*'Import-Export Shares'!$M$7*G141+(1-'Import-Export Shares'!G$11)*'Import-Export Shares'!$M$11*G257</f>
        <v>1.5750000000000002</v>
      </c>
      <c r="AR228" s="7">
        <f>(1-'Import-Export Shares'!H$3)*'Import-Export Shares'!$M$3*H25+(1-'Import-Export Shares'!H$6)*'Import-Export Shares'!$M$6*H112+(1-'Import-Export Shares'!H$7)*'Import-Export Shares'!$M$7*H141+(1-'Import-Export Shares'!H$11)*'Import-Export Shares'!$M$11*H257</f>
        <v>0.93999999999999972</v>
      </c>
      <c r="AS228" s="7">
        <f>(1-'Import-Export Shares'!I$3)*'Import-Export Shares'!$M$3*I25+(1-'Import-Export Shares'!I$6)*'Import-Export Shares'!$M$6*I112+(1-'Import-Export Shares'!I$7)*'Import-Export Shares'!$M$7*I141+(1-'Import-Export Shares'!I$11)*'Import-Export Shares'!$M$11*I257</f>
        <v>0.63749999999999984</v>
      </c>
    </row>
    <row r="229" spans="1:45" x14ac:dyDescent="0.3">
      <c r="A229" s="55" t="s">
        <v>24</v>
      </c>
      <c r="B229" s="48">
        <v>3.3333333333333335</v>
      </c>
      <c r="C229" s="48">
        <v>1.3333333333333333</v>
      </c>
      <c r="D229" s="48">
        <v>1.3333333333333333</v>
      </c>
      <c r="E229" s="48">
        <v>0.66666666666666663</v>
      </c>
      <c r="F229" s="48">
        <v>1.3333333333333333</v>
      </c>
      <c r="G229" s="48">
        <v>0</v>
      </c>
      <c r="H229" s="48">
        <v>1.3333333333333333</v>
      </c>
      <c r="I229" s="48">
        <v>2</v>
      </c>
      <c r="K229" s="48">
        <v>10.666666666666666</v>
      </c>
      <c r="L229" s="48">
        <v>11.333333333333334</v>
      </c>
      <c r="M229" s="48">
        <v>11.333333333333334</v>
      </c>
      <c r="N229" s="48">
        <v>11.333333333333334</v>
      </c>
      <c r="O229" s="48">
        <v>11.333333333333334</v>
      </c>
      <c r="P229" s="48">
        <v>11.333333333333334</v>
      </c>
      <c r="Q229" s="48">
        <v>11.333333333333334</v>
      </c>
      <c r="R229" s="48">
        <v>11.333333333333334</v>
      </c>
      <c r="T229" s="47">
        <v>5</v>
      </c>
      <c r="U229" s="47">
        <v>5</v>
      </c>
      <c r="V229" s="47">
        <v>4</v>
      </c>
      <c r="W229" s="47">
        <v>5</v>
      </c>
      <c r="X229" s="47">
        <v>4</v>
      </c>
      <c r="Y229" s="47">
        <v>4</v>
      </c>
      <c r="Z229" s="47">
        <v>4</v>
      </c>
      <c r="AA229" s="47">
        <v>5</v>
      </c>
      <c r="AC229" s="48">
        <v>3.3333333333333335</v>
      </c>
      <c r="AD229" s="48">
        <v>0.66666666666666663</v>
      </c>
      <c r="AE229" s="48">
        <v>1.3333333333333333</v>
      </c>
      <c r="AF229" s="48">
        <v>0</v>
      </c>
      <c r="AG229" s="48">
        <v>1.3333333333333333</v>
      </c>
      <c r="AH229" s="48">
        <v>0</v>
      </c>
      <c r="AI229" s="48">
        <v>1.3333333333333333</v>
      </c>
      <c r="AJ229" s="48">
        <v>2</v>
      </c>
      <c r="AL229" s="7">
        <f>(1-'Import-Export Shares'!B$3)*'Import-Export Shares'!$M$3*B26+(1-'Import-Export Shares'!B$6)*'Import-Export Shares'!$M$6*B113+(1-'Import-Export Shares'!B$7)*'Import-Export Shares'!$M$7*B142+(1-'Import-Export Shares'!B$11)*'Import-Export Shares'!$M$11*B258</f>
        <v>0.14999999999999997</v>
      </c>
      <c r="AM229" s="7">
        <f>(1-'Import-Export Shares'!C$3)*'Import-Export Shares'!$M$3*C26+(1-'Import-Export Shares'!C$6)*'Import-Export Shares'!$M$6*C113+(1-'Import-Export Shares'!C$7)*'Import-Export Shares'!$M$7*C142+(1-'Import-Export Shares'!C$11)*'Import-Export Shares'!$M$11*C258</f>
        <v>0.2566666666666666</v>
      </c>
      <c r="AN229" s="7">
        <f>(1-'Import-Export Shares'!D$3)*'Import-Export Shares'!$M$3*D26+(1-'Import-Export Shares'!D$6)*'Import-Export Shares'!$M$6*D113+(1-'Import-Export Shares'!D$7)*'Import-Export Shares'!$M$7*D142+(1-'Import-Export Shares'!D$11)*'Import-Export Shares'!$M$11*D258</f>
        <v>1.343333333333333</v>
      </c>
      <c r="AO229" s="7">
        <f>(1-'Import-Export Shares'!E$3)*'Import-Export Shares'!$M$3*E26+(1-'Import-Export Shares'!E$6)*'Import-Export Shares'!$M$6*E113+(1-'Import-Export Shares'!E$7)*'Import-Export Shares'!$M$7*E142+(1-'Import-Export Shares'!E$11)*'Import-Export Shares'!$M$11*E258</f>
        <v>0.1333333333333333</v>
      </c>
      <c r="AP229" s="7">
        <f>(1-'Import-Export Shares'!F$3)*'Import-Export Shares'!$M$3*F26+(1-'Import-Export Shares'!F$6)*'Import-Export Shares'!$M$6*F113+(1-'Import-Export Shares'!F$7)*'Import-Export Shares'!$M$7*F142+(1-'Import-Export Shares'!F$11)*'Import-Export Shares'!$M$11*F258</f>
        <v>0</v>
      </c>
      <c r="AQ229" s="7">
        <f>(1-'Import-Export Shares'!G$3)*'Import-Export Shares'!$M$3*G26+(1-'Import-Export Shares'!G$6)*'Import-Export Shares'!$M$6*G113+(1-'Import-Export Shares'!G$7)*'Import-Export Shares'!$M$7*G142+(1-'Import-Export Shares'!G$11)*'Import-Export Shares'!$M$11*G258</f>
        <v>0</v>
      </c>
      <c r="AR229" s="7">
        <f>(1-'Import-Export Shares'!H$3)*'Import-Export Shares'!$M$3*H26+(1-'Import-Export Shares'!H$6)*'Import-Export Shares'!$M$6*H113+(1-'Import-Export Shares'!H$7)*'Import-Export Shares'!$M$7*H142+(1-'Import-Export Shares'!H$11)*'Import-Export Shares'!$M$11*H258</f>
        <v>0</v>
      </c>
      <c r="AS229" s="7">
        <f>(1-'Import-Export Shares'!I$3)*'Import-Export Shares'!$M$3*I26+(1-'Import-Export Shares'!I$6)*'Import-Export Shares'!$M$6*I113+(1-'Import-Export Shares'!I$7)*'Import-Export Shares'!$M$7*I142+(1-'Import-Export Shares'!I$11)*'Import-Export Shares'!$M$11*I258</f>
        <v>0</v>
      </c>
    </row>
    <row r="230" spans="1:45" x14ac:dyDescent="0.3">
      <c r="A230" s="55" t="s">
        <v>25</v>
      </c>
      <c r="B230" s="48">
        <v>0</v>
      </c>
      <c r="C230" s="48">
        <v>0.97</v>
      </c>
      <c r="D230" s="48">
        <v>0.01</v>
      </c>
      <c r="E230" s="48">
        <v>0.02</v>
      </c>
      <c r="F230" s="48">
        <v>0</v>
      </c>
      <c r="G230" s="48">
        <v>0</v>
      </c>
      <c r="H230" s="48">
        <v>0</v>
      </c>
      <c r="I230" s="48">
        <v>0.03</v>
      </c>
      <c r="K230" s="48">
        <v>0</v>
      </c>
      <c r="L230" s="48">
        <v>0.97</v>
      </c>
      <c r="M230" s="48">
        <v>0.98</v>
      </c>
      <c r="N230" s="48">
        <v>0.99</v>
      </c>
      <c r="O230" s="48">
        <v>0.99</v>
      </c>
      <c r="P230" s="48">
        <v>1</v>
      </c>
      <c r="Q230" s="48">
        <v>1</v>
      </c>
      <c r="R230" s="48">
        <v>1.02</v>
      </c>
      <c r="T230" s="47">
        <v>0</v>
      </c>
      <c r="U230" s="47">
        <v>2</v>
      </c>
      <c r="V230" s="47">
        <v>1</v>
      </c>
      <c r="W230" s="47">
        <v>2</v>
      </c>
      <c r="X230" s="47">
        <v>2</v>
      </c>
      <c r="Y230" s="47">
        <v>2</v>
      </c>
      <c r="Z230" s="47">
        <v>2</v>
      </c>
      <c r="AA230" s="47">
        <v>2</v>
      </c>
      <c r="AC230" s="48">
        <v>0</v>
      </c>
      <c r="AD230" s="48">
        <v>0</v>
      </c>
      <c r="AE230" s="48">
        <v>0</v>
      </c>
      <c r="AF230" s="48">
        <v>0</v>
      </c>
      <c r="AG230" s="48">
        <v>0</v>
      </c>
      <c r="AH230" s="48">
        <v>0</v>
      </c>
      <c r="AI230" s="48">
        <v>0</v>
      </c>
      <c r="AJ230" s="48">
        <v>0</v>
      </c>
      <c r="AL230" s="7">
        <f>(1-'Import-Export Shares'!B$3)*'Import-Export Shares'!$M$3*B27+(1-'Import-Export Shares'!B$6)*'Import-Export Shares'!$M$6*B114+(1-'Import-Export Shares'!B$7)*'Import-Export Shares'!$M$7*B143+(1-'Import-Export Shares'!B$11)*'Import-Export Shares'!$M$11*B259</f>
        <v>0</v>
      </c>
      <c r="AM230" s="7">
        <f>(1-'Import-Export Shares'!C$3)*'Import-Export Shares'!$M$3*C27+(1-'Import-Export Shares'!C$6)*'Import-Export Shares'!$M$6*C114+(1-'Import-Export Shares'!C$7)*'Import-Export Shares'!$M$7*C143+(1-'Import-Export Shares'!C$11)*'Import-Export Shares'!$M$11*C259</f>
        <v>2.5000000000000001E-3</v>
      </c>
      <c r="AN230" s="7">
        <f>(1-'Import-Export Shares'!D$3)*'Import-Export Shares'!$M$3*D27+(1-'Import-Export Shares'!D$6)*'Import-Export Shares'!$M$6*D114+(1-'Import-Export Shares'!D$7)*'Import-Export Shares'!$M$7*D143+(1-'Import-Export Shares'!D$11)*'Import-Export Shares'!$M$11*D259</f>
        <v>1.175E-2</v>
      </c>
      <c r="AO230" s="7">
        <f>(1-'Import-Export Shares'!E$3)*'Import-Export Shares'!$M$3*E27+(1-'Import-Export Shares'!E$6)*'Import-Export Shares'!$M$6*E114+(1-'Import-Export Shares'!E$7)*'Import-Export Shares'!$M$7*E143+(1-'Import-Export Shares'!E$11)*'Import-Export Shares'!$M$11*E259</f>
        <v>2.4999999999999995E-4</v>
      </c>
      <c r="AP230" s="7">
        <f>(1-'Import-Export Shares'!F$3)*'Import-Export Shares'!$M$3*F27+(1-'Import-Export Shares'!F$6)*'Import-Export Shares'!$M$6*F114+(1-'Import-Export Shares'!F$7)*'Import-Export Shares'!$M$7*F143+(1-'Import-Export Shares'!F$11)*'Import-Export Shares'!$M$11*F259</f>
        <v>0</v>
      </c>
      <c r="AQ230" s="7">
        <f>(1-'Import-Export Shares'!G$3)*'Import-Export Shares'!$M$3*G27+(1-'Import-Export Shares'!G$6)*'Import-Export Shares'!$M$6*G114+(1-'Import-Export Shares'!G$7)*'Import-Export Shares'!$M$7*G143+(1-'Import-Export Shares'!G$11)*'Import-Export Shares'!$M$11*G259</f>
        <v>0</v>
      </c>
      <c r="AR230" s="7">
        <f>(1-'Import-Export Shares'!H$3)*'Import-Export Shares'!$M$3*H27+(1-'Import-Export Shares'!H$6)*'Import-Export Shares'!$M$6*H114+(1-'Import-Export Shares'!H$7)*'Import-Export Shares'!$M$7*H143+(1-'Import-Export Shares'!H$11)*'Import-Export Shares'!$M$11*H259</f>
        <v>2.9999999999999992E-4</v>
      </c>
      <c r="AS230" s="7">
        <f>(1-'Import-Export Shares'!I$3)*'Import-Export Shares'!$M$3*I27+(1-'Import-Export Shares'!I$6)*'Import-Export Shares'!$M$6*I114+(1-'Import-Export Shares'!I$7)*'Import-Export Shares'!$M$7*I143+(1-'Import-Export Shares'!I$11)*'Import-Export Shares'!$M$11*I259</f>
        <v>3.749999999999999E-3</v>
      </c>
    </row>
    <row r="233" spans="1:45" x14ac:dyDescent="0.3">
      <c r="A233" s="61" t="s">
        <v>31</v>
      </c>
      <c r="B233" s="163" t="s">
        <v>130</v>
      </c>
      <c r="C233" s="163"/>
      <c r="D233" s="163"/>
      <c r="E233" s="163"/>
      <c r="F233" s="163"/>
      <c r="G233" s="163"/>
      <c r="H233" s="163"/>
      <c r="I233" s="163"/>
      <c r="J233" s="169"/>
      <c r="K233" s="163" t="s">
        <v>137</v>
      </c>
      <c r="L233" s="163"/>
      <c r="M233" s="163"/>
      <c r="N233" s="163"/>
      <c r="O233" s="163"/>
      <c r="P233" s="163"/>
      <c r="Q233" s="163"/>
      <c r="R233" s="163"/>
      <c r="S233" s="169"/>
      <c r="T233" s="163" t="s">
        <v>232</v>
      </c>
      <c r="U233" s="163"/>
      <c r="V233" s="163"/>
      <c r="W233" s="163"/>
      <c r="X233" s="163"/>
      <c r="Y233" s="163"/>
      <c r="Z233" s="163"/>
      <c r="AA233" s="163"/>
      <c r="AB233" s="169"/>
      <c r="AC233" s="163" t="s">
        <v>206</v>
      </c>
      <c r="AD233" s="163"/>
      <c r="AE233" s="163"/>
      <c r="AF233" s="163"/>
      <c r="AG233" s="163"/>
      <c r="AH233" s="163"/>
      <c r="AI233" s="163"/>
      <c r="AJ233" s="163"/>
    </row>
    <row r="234" spans="1:45" x14ac:dyDescent="0.3">
      <c r="A234" s="53" t="s">
        <v>0</v>
      </c>
      <c r="B234" s="36" t="s">
        <v>186</v>
      </c>
      <c r="C234" s="36" t="s">
        <v>146</v>
      </c>
      <c r="D234" s="36" t="s">
        <v>147</v>
      </c>
      <c r="E234" s="36" t="s">
        <v>148</v>
      </c>
      <c r="F234" s="36" t="s">
        <v>149</v>
      </c>
      <c r="G234" s="36" t="s">
        <v>150</v>
      </c>
      <c r="H234" s="36" t="s">
        <v>151</v>
      </c>
      <c r="I234" s="36" t="s">
        <v>152</v>
      </c>
      <c r="J234" s="169"/>
      <c r="K234" s="2">
        <v>2015</v>
      </c>
      <c r="L234" s="2">
        <v>2020</v>
      </c>
      <c r="M234" s="2">
        <v>2025</v>
      </c>
      <c r="N234" s="2">
        <v>2030</v>
      </c>
      <c r="O234" s="2">
        <v>2035</v>
      </c>
      <c r="P234" s="2">
        <v>2040</v>
      </c>
      <c r="Q234" s="2">
        <v>2045</v>
      </c>
      <c r="R234" s="2">
        <v>2050</v>
      </c>
      <c r="S234" s="169"/>
      <c r="T234" s="2">
        <v>2015</v>
      </c>
      <c r="U234" s="2">
        <v>2020</v>
      </c>
      <c r="V234" s="2">
        <v>2025</v>
      </c>
      <c r="W234" s="2">
        <v>2030</v>
      </c>
      <c r="X234" s="2">
        <v>2035</v>
      </c>
      <c r="Y234" s="2">
        <v>2040</v>
      </c>
      <c r="Z234" s="2">
        <v>2045</v>
      </c>
      <c r="AA234" s="2">
        <v>2050</v>
      </c>
      <c r="AB234" s="169"/>
      <c r="AC234" s="3">
        <v>2015</v>
      </c>
      <c r="AD234" s="3">
        <v>2020</v>
      </c>
      <c r="AE234" s="3">
        <v>2025</v>
      </c>
      <c r="AF234" s="3">
        <v>2030</v>
      </c>
      <c r="AG234" s="3">
        <v>2035</v>
      </c>
      <c r="AH234" s="3">
        <v>2040</v>
      </c>
      <c r="AI234" s="3">
        <v>2045</v>
      </c>
      <c r="AJ234" s="3">
        <v>2050</v>
      </c>
    </row>
    <row r="235" spans="1:45" x14ac:dyDescent="0.3">
      <c r="A235" s="54" t="s">
        <v>2</v>
      </c>
      <c r="B235" s="47">
        <v>7</v>
      </c>
      <c r="C235" s="47">
        <v>32</v>
      </c>
      <c r="D235" s="47">
        <v>3</v>
      </c>
      <c r="E235" s="47">
        <v>2</v>
      </c>
      <c r="F235" s="47">
        <v>2</v>
      </c>
      <c r="G235" s="47">
        <v>3</v>
      </c>
      <c r="H235" s="47">
        <v>3</v>
      </c>
      <c r="I235" s="47">
        <v>31</v>
      </c>
      <c r="K235" s="47">
        <v>8</v>
      </c>
      <c r="L235" s="47">
        <v>41</v>
      </c>
      <c r="M235" s="47">
        <v>44</v>
      </c>
      <c r="N235" s="47">
        <v>45</v>
      </c>
      <c r="O235" s="47">
        <v>47</v>
      </c>
      <c r="P235" s="47">
        <v>49</v>
      </c>
      <c r="Q235" s="47">
        <v>46</v>
      </c>
      <c r="R235" s="47">
        <v>44</v>
      </c>
      <c r="T235" s="47">
        <v>23</v>
      </c>
      <c r="U235" s="47">
        <v>180</v>
      </c>
      <c r="V235" s="47">
        <v>193</v>
      </c>
      <c r="W235" s="47">
        <v>199</v>
      </c>
      <c r="X235" s="47">
        <v>206</v>
      </c>
      <c r="Y235" s="47">
        <v>215</v>
      </c>
      <c r="Z235" s="47">
        <v>210</v>
      </c>
      <c r="AA235" s="47">
        <v>204</v>
      </c>
      <c r="AC235" s="47">
        <v>0</v>
      </c>
      <c r="AD235" s="47">
        <v>0</v>
      </c>
      <c r="AE235" s="47">
        <v>0</v>
      </c>
      <c r="AF235" s="47">
        <v>0</v>
      </c>
      <c r="AG235" s="47">
        <v>0</v>
      </c>
      <c r="AH235" s="47">
        <v>1</v>
      </c>
      <c r="AI235" s="47">
        <v>7</v>
      </c>
      <c r="AJ235" s="47">
        <v>32</v>
      </c>
    </row>
    <row r="236" spans="1:45" x14ac:dyDescent="0.3">
      <c r="A236" s="54" t="s">
        <v>3</v>
      </c>
      <c r="B236" s="47">
        <v>0</v>
      </c>
      <c r="C236" s="47">
        <v>0</v>
      </c>
      <c r="D236" s="47">
        <v>0</v>
      </c>
      <c r="E236" s="47">
        <v>0</v>
      </c>
      <c r="F236" s="47">
        <v>0</v>
      </c>
      <c r="G236" s="47">
        <v>0</v>
      </c>
      <c r="H236" s="47">
        <v>0</v>
      </c>
      <c r="I236" s="47">
        <v>0</v>
      </c>
      <c r="K236" s="47">
        <v>0</v>
      </c>
      <c r="L236" s="47">
        <v>0</v>
      </c>
      <c r="M236" s="47">
        <v>0</v>
      </c>
      <c r="N236" s="47">
        <v>0</v>
      </c>
      <c r="O236" s="47">
        <v>0</v>
      </c>
      <c r="P236" s="47">
        <v>0</v>
      </c>
      <c r="Q236" s="47">
        <v>0</v>
      </c>
      <c r="R236" s="4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C236" s="47">
        <v>0</v>
      </c>
      <c r="AD236" s="47">
        <v>0</v>
      </c>
      <c r="AE236" s="47">
        <v>0</v>
      </c>
      <c r="AF236" s="47">
        <v>0</v>
      </c>
      <c r="AG236" s="47">
        <v>0</v>
      </c>
      <c r="AH236" s="47">
        <v>0</v>
      </c>
      <c r="AI236" s="47">
        <v>0</v>
      </c>
      <c r="AJ236" s="47">
        <v>0</v>
      </c>
    </row>
    <row r="237" spans="1:45" x14ac:dyDescent="0.3">
      <c r="A237" s="54" t="s">
        <v>198</v>
      </c>
      <c r="B237" s="47">
        <v>2</v>
      </c>
      <c r="C237" s="47">
        <v>78</v>
      </c>
      <c r="D237" s="47">
        <v>51</v>
      </c>
      <c r="E237" s="47">
        <v>40</v>
      </c>
      <c r="F237" s="47">
        <v>30</v>
      </c>
      <c r="G237" s="47">
        <v>56</v>
      </c>
      <c r="H237" s="47">
        <v>92</v>
      </c>
      <c r="I237" s="47">
        <v>104</v>
      </c>
      <c r="K237" s="47">
        <v>2</v>
      </c>
      <c r="L237" s="47">
        <v>80</v>
      </c>
      <c r="M237" s="47">
        <v>131</v>
      </c>
      <c r="N237" s="47">
        <v>171</v>
      </c>
      <c r="O237" s="47">
        <v>202</v>
      </c>
      <c r="P237" s="47">
        <v>258</v>
      </c>
      <c r="Q237" s="47">
        <v>350</v>
      </c>
      <c r="R237" s="47">
        <v>452</v>
      </c>
      <c r="T237" s="47">
        <v>4</v>
      </c>
      <c r="U237" s="47">
        <v>161</v>
      </c>
      <c r="V237" s="47">
        <v>269</v>
      </c>
      <c r="W237" s="47">
        <v>348</v>
      </c>
      <c r="X237" s="47">
        <v>410</v>
      </c>
      <c r="Y237" s="47">
        <v>525</v>
      </c>
      <c r="Z237" s="47">
        <v>715</v>
      </c>
      <c r="AA237" s="47">
        <v>931</v>
      </c>
      <c r="AC237" s="47">
        <v>0</v>
      </c>
      <c r="AD237" s="47">
        <v>0</v>
      </c>
      <c r="AE237" s="47">
        <v>0</v>
      </c>
      <c r="AF237" s="47">
        <v>0</v>
      </c>
      <c r="AG237" s="47">
        <v>0</v>
      </c>
      <c r="AH237" s="47">
        <v>0</v>
      </c>
      <c r="AI237" s="47">
        <v>0</v>
      </c>
      <c r="AJ237" s="47">
        <v>2</v>
      </c>
    </row>
    <row r="238" spans="1:45" x14ac:dyDescent="0.3">
      <c r="A238" s="54" t="s">
        <v>199</v>
      </c>
      <c r="B238" s="47">
        <v>0</v>
      </c>
      <c r="C238" s="47">
        <v>11</v>
      </c>
      <c r="D238" s="47">
        <v>57</v>
      </c>
      <c r="E238" s="47">
        <v>77</v>
      </c>
      <c r="F238" s="47">
        <v>63</v>
      </c>
      <c r="G238" s="47">
        <v>71</v>
      </c>
      <c r="H238" s="47">
        <v>49</v>
      </c>
      <c r="I238" s="47">
        <v>53</v>
      </c>
      <c r="K238" s="47">
        <v>0</v>
      </c>
      <c r="L238" s="47">
        <v>11</v>
      </c>
      <c r="M238" s="47">
        <v>68</v>
      </c>
      <c r="N238" s="47">
        <v>145</v>
      </c>
      <c r="O238" s="47">
        <v>209</v>
      </c>
      <c r="P238" s="47">
        <v>280</v>
      </c>
      <c r="Q238" s="47">
        <v>330</v>
      </c>
      <c r="R238" s="47">
        <v>383</v>
      </c>
      <c r="T238" s="47">
        <v>0</v>
      </c>
      <c r="U238" s="47">
        <v>18</v>
      </c>
      <c r="V238" s="47">
        <v>109</v>
      </c>
      <c r="W238" s="47">
        <v>232</v>
      </c>
      <c r="X238" s="47">
        <v>332</v>
      </c>
      <c r="Y238" s="47">
        <v>445</v>
      </c>
      <c r="Z238" s="47">
        <v>523</v>
      </c>
      <c r="AA238" s="47">
        <v>606</v>
      </c>
      <c r="AC238" s="47">
        <v>0</v>
      </c>
      <c r="AD238" s="47">
        <v>0</v>
      </c>
      <c r="AE238" s="47">
        <v>0</v>
      </c>
      <c r="AF238" s="47">
        <v>0</v>
      </c>
      <c r="AG238" s="47">
        <v>0</v>
      </c>
      <c r="AH238" s="47">
        <v>0</v>
      </c>
      <c r="AI238" s="47">
        <v>0</v>
      </c>
      <c r="AJ238" s="47">
        <v>0</v>
      </c>
    </row>
    <row r="239" spans="1:45" x14ac:dyDescent="0.3">
      <c r="A239" s="54" t="s">
        <v>6</v>
      </c>
      <c r="B239" s="47">
        <v>3</v>
      </c>
      <c r="C239" s="47">
        <v>0</v>
      </c>
      <c r="D239" s="47">
        <v>2</v>
      </c>
      <c r="E239" s="47">
        <v>0</v>
      </c>
      <c r="F239" s="47">
        <v>0</v>
      </c>
      <c r="G239" s="47">
        <v>0</v>
      </c>
      <c r="H239" s="47">
        <v>0</v>
      </c>
      <c r="I239" s="47">
        <v>0</v>
      </c>
      <c r="K239" s="47">
        <v>13</v>
      </c>
      <c r="L239" s="47">
        <v>13</v>
      </c>
      <c r="M239" s="47">
        <v>14</v>
      </c>
      <c r="N239" s="47">
        <v>14</v>
      </c>
      <c r="O239" s="47">
        <v>10</v>
      </c>
      <c r="P239" s="47">
        <v>5</v>
      </c>
      <c r="Q239" s="47">
        <v>2</v>
      </c>
      <c r="R239" s="47">
        <v>2</v>
      </c>
      <c r="T239" s="47">
        <v>48</v>
      </c>
      <c r="U239" s="47">
        <v>61</v>
      </c>
      <c r="V239" s="47">
        <v>63</v>
      </c>
      <c r="W239" s="47">
        <v>54</v>
      </c>
      <c r="X239" s="47">
        <v>51</v>
      </c>
      <c r="Y239" s="47">
        <v>30</v>
      </c>
      <c r="Z239" s="47">
        <v>16</v>
      </c>
      <c r="AA239" s="47">
        <v>15</v>
      </c>
      <c r="AC239" s="47">
        <v>0</v>
      </c>
      <c r="AD239" s="47">
        <v>0</v>
      </c>
      <c r="AE239" s="47">
        <v>0</v>
      </c>
      <c r="AF239" s="47">
        <v>1</v>
      </c>
      <c r="AG239" s="47">
        <v>4</v>
      </c>
      <c r="AH239" s="47">
        <v>5</v>
      </c>
      <c r="AI239" s="47">
        <v>3</v>
      </c>
      <c r="AJ239" s="47">
        <v>0</v>
      </c>
    </row>
    <row r="240" spans="1:45" x14ac:dyDescent="0.3">
      <c r="A240" s="54" t="s">
        <v>7</v>
      </c>
      <c r="B240" s="47">
        <v>18</v>
      </c>
      <c r="C240" s="47">
        <v>26</v>
      </c>
      <c r="D240" s="47">
        <v>25</v>
      </c>
      <c r="E240" s="47">
        <v>5</v>
      </c>
      <c r="F240" s="47">
        <v>12</v>
      </c>
      <c r="G240" s="47">
        <v>19</v>
      </c>
      <c r="H240" s="47">
        <v>14</v>
      </c>
      <c r="I240" s="47">
        <v>12</v>
      </c>
      <c r="K240" s="47">
        <v>112</v>
      </c>
      <c r="L240" s="47">
        <v>121</v>
      </c>
      <c r="M240" s="47">
        <v>125</v>
      </c>
      <c r="N240" s="47">
        <v>125</v>
      </c>
      <c r="O240" s="47">
        <v>127</v>
      </c>
      <c r="P240" s="47">
        <v>129</v>
      </c>
      <c r="Q240" s="47">
        <v>130</v>
      </c>
      <c r="R240" s="47">
        <v>130</v>
      </c>
      <c r="T240" s="47">
        <v>471</v>
      </c>
      <c r="U240" s="47">
        <v>526</v>
      </c>
      <c r="V240" s="47">
        <v>536</v>
      </c>
      <c r="W240" s="47">
        <v>536</v>
      </c>
      <c r="X240" s="47">
        <v>552</v>
      </c>
      <c r="Y240" s="47">
        <v>561</v>
      </c>
      <c r="Z240" s="47">
        <v>566</v>
      </c>
      <c r="AA240" s="47">
        <v>566</v>
      </c>
      <c r="AC240" s="47">
        <v>10</v>
      </c>
      <c r="AD240" s="47">
        <v>16</v>
      </c>
      <c r="AE240" s="47">
        <v>22</v>
      </c>
      <c r="AF240" s="47">
        <v>5</v>
      </c>
      <c r="AG240" s="47">
        <v>9</v>
      </c>
      <c r="AH240" s="47">
        <v>17</v>
      </c>
      <c r="AI240" s="47">
        <v>13</v>
      </c>
      <c r="AJ240" s="47">
        <v>12</v>
      </c>
    </row>
    <row r="241" spans="1:36" x14ac:dyDescent="0.3">
      <c r="A241" s="54" t="s">
        <v>8</v>
      </c>
      <c r="B241" s="47">
        <v>5</v>
      </c>
      <c r="C241" s="47">
        <v>5</v>
      </c>
      <c r="D241" s="47">
        <v>7</v>
      </c>
      <c r="E241" s="47">
        <v>6</v>
      </c>
      <c r="F241" s="47">
        <v>1</v>
      </c>
      <c r="G241" s="47">
        <v>5</v>
      </c>
      <c r="H241" s="47">
        <v>4</v>
      </c>
      <c r="I241" s="47">
        <v>7</v>
      </c>
      <c r="K241" s="47">
        <v>39</v>
      </c>
      <c r="L241" s="47">
        <v>39</v>
      </c>
      <c r="M241" s="47">
        <v>39</v>
      </c>
      <c r="N241" s="47">
        <v>39</v>
      </c>
      <c r="O241" s="47">
        <v>39</v>
      </c>
      <c r="P241" s="47">
        <v>39</v>
      </c>
      <c r="Q241" s="47">
        <v>39</v>
      </c>
      <c r="R241" s="47">
        <v>39</v>
      </c>
      <c r="T241" s="47">
        <v>162</v>
      </c>
      <c r="U241" s="47">
        <v>162</v>
      </c>
      <c r="V241" s="47">
        <v>161</v>
      </c>
      <c r="W241" s="47">
        <v>162</v>
      </c>
      <c r="X241" s="47">
        <v>162</v>
      </c>
      <c r="Y241" s="47">
        <v>160</v>
      </c>
      <c r="Z241" s="47">
        <v>161</v>
      </c>
      <c r="AA241" s="47">
        <v>162</v>
      </c>
      <c r="AC241" s="47">
        <v>1</v>
      </c>
      <c r="AD241" s="47">
        <v>5</v>
      </c>
      <c r="AE241" s="47">
        <v>7</v>
      </c>
      <c r="AF241" s="47">
        <v>6</v>
      </c>
      <c r="AG241" s="47">
        <v>1</v>
      </c>
      <c r="AH241" s="47">
        <v>5</v>
      </c>
      <c r="AI241" s="47">
        <v>4</v>
      </c>
      <c r="AJ241" s="47">
        <v>7</v>
      </c>
    </row>
    <row r="242" spans="1:36" x14ac:dyDescent="0.3">
      <c r="A242" s="54" t="s">
        <v>9</v>
      </c>
      <c r="B242" s="47">
        <v>0</v>
      </c>
      <c r="C242" s="47">
        <v>0</v>
      </c>
      <c r="D242" s="47">
        <v>0</v>
      </c>
      <c r="E242" s="47">
        <v>0</v>
      </c>
      <c r="F242" s="47">
        <v>0</v>
      </c>
      <c r="G242" s="47">
        <v>0</v>
      </c>
      <c r="H242" s="47">
        <v>0</v>
      </c>
      <c r="I242" s="47">
        <v>0</v>
      </c>
      <c r="K242" s="47">
        <v>1</v>
      </c>
      <c r="L242" s="47">
        <v>1</v>
      </c>
      <c r="M242" s="47">
        <v>1</v>
      </c>
      <c r="N242" s="47">
        <v>0</v>
      </c>
      <c r="O242" s="47">
        <v>0</v>
      </c>
      <c r="P242" s="47">
        <v>0</v>
      </c>
      <c r="Q242" s="47">
        <v>0</v>
      </c>
      <c r="R242" s="47">
        <v>0</v>
      </c>
      <c r="T242" s="47">
        <v>0</v>
      </c>
      <c r="U242" s="47">
        <v>0</v>
      </c>
      <c r="V242" s="47">
        <v>0</v>
      </c>
      <c r="W242" s="47">
        <v>0</v>
      </c>
      <c r="X242" s="47">
        <v>0</v>
      </c>
      <c r="Y242" s="47">
        <v>0</v>
      </c>
      <c r="Z242" s="47">
        <v>0</v>
      </c>
      <c r="AA242" s="47">
        <v>0</v>
      </c>
      <c r="AC242" s="47">
        <v>0</v>
      </c>
      <c r="AD242" s="47">
        <v>0</v>
      </c>
      <c r="AE242" s="47">
        <v>0</v>
      </c>
      <c r="AF242" s="47">
        <v>0</v>
      </c>
      <c r="AG242" s="47">
        <v>0</v>
      </c>
      <c r="AH242" s="47">
        <v>0</v>
      </c>
      <c r="AI242" s="47">
        <v>0</v>
      </c>
      <c r="AJ242" s="47">
        <v>0</v>
      </c>
    </row>
    <row r="243" spans="1:36" x14ac:dyDescent="0.3">
      <c r="A243" s="54" t="s">
        <v>10</v>
      </c>
      <c r="B243" s="47">
        <v>0</v>
      </c>
      <c r="C243" s="47">
        <v>0</v>
      </c>
      <c r="D243" s="47">
        <v>0</v>
      </c>
      <c r="E243" s="47">
        <v>0</v>
      </c>
      <c r="F243" s="47">
        <v>0</v>
      </c>
      <c r="G243" s="47">
        <v>0</v>
      </c>
      <c r="H243" s="47">
        <v>0</v>
      </c>
      <c r="I243" s="47">
        <v>0</v>
      </c>
      <c r="K243" s="47">
        <v>0</v>
      </c>
      <c r="L243" s="47">
        <v>0</v>
      </c>
      <c r="M243" s="47">
        <v>0</v>
      </c>
      <c r="N243" s="47">
        <v>0</v>
      </c>
      <c r="O243" s="47">
        <v>0</v>
      </c>
      <c r="P243" s="47">
        <v>0</v>
      </c>
      <c r="Q243" s="47">
        <v>0</v>
      </c>
      <c r="R243" s="47">
        <v>0</v>
      </c>
      <c r="T243" s="47">
        <v>0</v>
      </c>
      <c r="U243" s="47">
        <v>0</v>
      </c>
      <c r="V243" s="47">
        <v>5</v>
      </c>
      <c r="W243" s="47">
        <v>5</v>
      </c>
      <c r="X243" s="47">
        <v>7</v>
      </c>
      <c r="Y243" s="47">
        <v>7</v>
      </c>
      <c r="Z243" s="47">
        <v>7</v>
      </c>
      <c r="AA243" s="47">
        <v>8</v>
      </c>
      <c r="AC243" s="47">
        <v>0</v>
      </c>
      <c r="AD243" s="47">
        <v>0</v>
      </c>
      <c r="AE243" s="47">
        <v>0</v>
      </c>
      <c r="AF243" s="47">
        <v>0</v>
      </c>
      <c r="AG243" s="47">
        <v>0</v>
      </c>
      <c r="AH243" s="47">
        <v>0</v>
      </c>
      <c r="AI243" s="47">
        <v>0</v>
      </c>
      <c r="AJ243" s="47">
        <v>0</v>
      </c>
    </row>
    <row r="244" spans="1:36" x14ac:dyDescent="0.3">
      <c r="A244" s="54" t="s">
        <v>40</v>
      </c>
      <c r="B244" s="47">
        <v>0</v>
      </c>
      <c r="C244" s="47">
        <v>46</v>
      </c>
      <c r="D244" s="47">
        <v>0</v>
      </c>
      <c r="E244" s="47">
        <v>0</v>
      </c>
      <c r="F244" s="47">
        <v>1</v>
      </c>
      <c r="G244" s="47">
        <v>1</v>
      </c>
      <c r="H244" s="47">
        <v>40</v>
      </c>
      <c r="I244" s="47">
        <v>1</v>
      </c>
      <c r="K244" s="47">
        <v>0</v>
      </c>
      <c r="L244" s="47">
        <v>47</v>
      </c>
      <c r="M244" s="47">
        <v>48</v>
      </c>
      <c r="N244" s="47">
        <v>48</v>
      </c>
      <c r="O244" s="47">
        <v>49</v>
      </c>
      <c r="P244" s="47">
        <v>50</v>
      </c>
      <c r="Q244" s="47">
        <v>47</v>
      </c>
      <c r="R244" s="47">
        <v>48</v>
      </c>
      <c r="T244" s="47">
        <v>1</v>
      </c>
      <c r="U244" s="47">
        <v>38</v>
      </c>
      <c r="V244" s="47">
        <v>39</v>
      </c>
      <c r="W244" s="47">
        <v>39</v>
      </c>
      <c r="X244" s="47">
        <v>39</v>
      </c>
      <c r="Y244" s="47">
        <v>40</v>
      </c>
      <c r="Z244" s="47">
        <v>61</v>
      </c>
      <c r="AA244" s="47">
        <v>70</v>
      </c>
      <c r="AC244" s="47">
        <v>0</v>
      </c>
      <c r="AD244" s="47">
        <v>0</v>
      </c>
      <c r="AE244" s="47">
        <v>0</v>
      </c>
      <c r="AF244" s="47">
        <v>0</v>
      </c>
      <c r="AG244" s="47">
        <v>0</v>
      </c>
      <c r="AH244" s="47">
        <v>0</v>
      </c>
      <c r="AI244" s="47">
        <v>42</v>
      </c>
      <c r="AJ244" s="47">
        <v>0</v>
      </c>
    </row>
    <row r="245" spans="1:36" x14ac:dyDescent="0.3">
      <c r="A245" s="54" t="s">
        <v>12</v>
      </c>
      <c r="B245" s="47">
        <v>0</v>
      </c>
      <c r="C245" s="47">
        <v>1</v>
      </c>
      <c r="D245" s="47">
        <v>0</v>
      </c>
      <c r="E245" s="47">
        <v>0</v>
      </c>
      <c r="F245" s="47">
        <v>0</v>
      </c>
      <c r="G245" s="47">
        <v>0</v>
      </c>
      <c r="H245" s="47">
        <v>0</v>
      </c>
      <c r="I245" s="47">
        <v>0</v>
      </c>
      <c r="K245" s="47">
        <v>0</v>
      </c>
      <c r="L245" s="47">
        <v>1</v>
      </c>
      <c r="M245" s="47">
        <v>1</v>
      </c>
      <c r="N245" s="47">
        <v>1</v>
      </c>
      <c r="O245" s="47">
        <v>1</v>
      </c>
      <c r="P245" s="47">
        <v>1</v>
      </c>
      <c r="Q245" s="47">
        <v>1</v>
      </c>
      <c r="R245" s="47">
        <v>1</v>
      </c>
      <c r="T245" s="47">
        <v>0</v>
      </c>
      <c r="U245" s="47">
        <v>7</v>
      </c>
      <c r="V245" s="47">
        <v>7</v>
      </c>
      <c r="W245" s="47">
        <v>7</v>
      </c>
      <c r="X245" s="47">
        <v>7</v>
      </c>
      <c r="Y245" s="47">
        <v>6</v>
      </c>
      <c r="Z245" s="47">
        <v>7</v>
      </c>
      <c r="AA245" s="47">
        <v>7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0</v>
      </c>
      <c r="AI245" s="47">
        <v>0</v>
      </c>
      <c r="AJ245" s="47">
        <v>0</v>
      </c>
    </row>
    <row r="246" spans="1:36" x14ac:dyDescent="0.3">
      <c r="A246" s="54" t="s">
        <v>13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0</v>
      </c>
      <c r="I246" s="47">
        <v>1</v>
      </c>
      <c r="K246" s="47">
        <v>0</v>
      </c>
      <c r="L246" s="47">
        <v>0</v>
      </c>
      <c r="M246" s="47">
        <v>0</v>
      </c>
      <c r="N246" s="47">
        <v>0</v>
      </c>
      <c r="O246" s="47">
        <v>0</v>
      </c>
      <c r="P246" s="47">
        <v>0</v>
      </c>
      <c r="Q246" s="47">
        <v>0</v>
      </c>
      <c r="R246" s="47">
        <v>1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C246" s="47">
        <v>0</v>
      </c>
      <c r="AD246" s="47">
        <v>0</v>
      </c>
      <c r="AE246" s="47">
        <v>0</v>
      </c>
      <c r="AF246" s="47">
        <v>0</v>
      </c>
      <c r="AG246" s="47">
        <v>0</v>
      </c>
      <c r="AH246" s="47">
        <v>0</v>
      </c>
      <c r="AI246" s="47">
        <v>0</v>
      </c>
      <c r="AJ246" s="47">
        <v>0</v>
      </c>
    </row>
    <row r="247" spans="1:36" x14ac:dyDescent="0.3">
      <c r="A247" s="54" t="s">
        <v>14</v>
      </c>
      <c r="B247" s="47">
        <v>4</v>
      </c>
      <c r="C247" s="47">
        <v>0</v>
      </c>
      <c r="D247" s="47">
        <v>0</v>
      </c>
      <c r="E247" s="47">
        <v>0</v>
      </c>
      <c r="F247" s="47">
        <v>0</v>
      </c>
      <c r="G247" s="47">
        <v>0</v>
      </c>
      <c r="H247" s="47">
        <v>0</v>
      </c>
      <c r="I247" s="47">
        <v>0</v>
      </c>
      <c r="K247" s="47">
        <v>10</v>
      </c>
      <c r="L247" s="47">
        <v>10</v>
      </c>
      <c r="M247" s="47">
        <v>8</v>
      </c>
      <c r="N247" s="47">
        <v>8</v>
      </c>
      <c r="O247" s="47">
        <v>7</v>
      </c>
      <c r="P247" s="47">
        <v>7</v>
      </c>
      <c r="Q247" s="47">
        <v>5</v>
      </c>
      <c r="R247" s="47">
        <v>5</v>
      </c>
      <c r="T247" s="47">
        <v>74</v>
      </c>
      <c r="U247" s="47">
        <v>23</v>
      </c>
      <c r="V247" s="47">
        <v>5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C247" s="47">
        <v>0</v>
      </c>
      <c r="AD247" s="47">
        <v>1</v>
      </c>
      <c r="AE247" s="47">
        <v>1</v>
      </c>
      <c r="AF247" s="47">
        <v>1</v>
      </c>
      <c r="AG247" s="47">
        <v>1</v>
      </c>
      <c r="AH247" s="47">
        <v>0</v>
      </c>
      <c r="AI247" s="47">
        <v>2</v>
      </c>
      <c r="AJ247" s="47">
        <v>0</v>
      </c>
    </row>
    <row r="248" spans="1:36" x14ac:dyDescent="0.3">
      <c r="A248" s="54" t="s">
        <v>15</v>
      </c>
      <c r="B248" s="47">
        <v>0</v>
      </c>
      <c r="C248" s="47">
        <v>0</v>
      </c>
      <c r="D248" s="47">
        <v>0</v>
      </c>
      <c r="E248" s="47">
        <v>0</v>
      </c>
      <c r="F248" s="47">
        <v>0</v>
      </c>
      <c r="G248" s="47">
        <v>0</v>
      </c>
      <c r="H248" s="47">
        <v>0</v>
      </c>
      <c r="I248" s="47">
        <v>0</v>
      </c>
      <c r="K248" s="47">
        <v>3</v>
      </c>
      <c r="L248" s="47">
        <v>2</v>
      </c>
      <c r="M248" s="47">
        <v>2</v>
      </c>
      <c r="N248" s="47">
        <v>1</v>
      </c>
      <c r="O248" s="47">
        <v>1</v>
      </c>
      <c r="P248" s="47">
        <v>1</v>
      </c>
      <c r="Q248" s="47">
        <v>1</v>
      </c>
      <c r="R248" s="47">
        <v>0</v>
      </c>
      <c r="T248" s="47">
        <v>21</v>
      </c>
      <c r="U248" s="47">
        <v>18</v>
      </c>
      <c r="V248" s="47">
        <v>18</v>
      </c>
      <c r="W248" s="47">
        <v>9</v>
      </c>
      <c r="X248" s="47">
        <v>9</v>
      </c>
      <c r="Y248" s="47">
        <v>9</v>
      </c>
      <c r="Z248" s="47">
        <v>9</v>
      </c>
      <c r="AA248" s="47">
        <v>0</v>
      </c>
      <c r="AC248" s="47">
        <v>0</v>
      </c>
      <c r="AD248" s="47">
        <v>0</v>
      </c>
      <c r="AE248" s="47">
        <v>0</v>
      </c>
      <c r="AF248" s="47">
        <v>1</v>
      </c>
      <c r="AG248" s="47">
        <v>0</v>
      </c>
      <c r="AH248" s="47">
        <v>0</v>
      </c>
      <c r="AI248" s="47">
        <v>0</v>
      </c>
      <c r="AJ248" s="47">
        <v>0</v>
      </c>
    </row>
    <row r="249" spans="1:36" x14ac:dyDescent="0.3">
      <c r="A249" s="54" t="s">
        <v>17</v>
      </c>
      <c r="B249" s="47">
        <v>9</v>
      </c>
      <c r="C249" s="47">
        <v>20</v>
      </c>
      <c r="D249" s="47">
        <v>0</v>
      </c>
      <c r="E249" s="47">
        <v>0</v>
      </c>
      <c r="F249" s="47">
        <v>0</v>
      </c>
      <c r="G249" s="47">
        <v>0</v>
      </c>
      <c r="H249" s="47">
        <v>0</v>
      </c>
      <c r="I249" s="47">
        <v>0</v>
      </c>
      <c r="K249" s="47">
        <v>35</v>
      </c>
      <c r="L249" s="47">
        <v>52</v>
      </c>
      <c r="M249" s="47">
        <v>49</v>
      </c>
      <c r="N249" s="47">
        <v>47</v>
      </c>
      <c r="O249" s="47">
        <v>45</v>
      </c>
      <c r="P249" s="47">
        <v>42</v>
      </c>
      <c r="Q249" s="47">
        <v>36</v>
      </c>
      <c r="R249" s="47">
        <v>29</v>
      </c>
      <c r="T249" s="47">
        <v>198</v>
      </c>
      <c r="U249" s="47">
        <v>152</v>
      </c>
      <c r="V249" s="47">
        <v>94</v>
      </c>
      <c r="W249" s="47">
        <v>65</v>
      </c>
      <c r="X249" s="47">
        <v>65</v>
      </c>
      <c r="Y249" s="47">
        <v>59</v>
      </c>
      <c r="Z249" s="47">
        <v>34</v>
      </c>
      <c r="AA249" s="47">
        <v>29</v>
      </c>
      <c r="AC249" s="47">
        <v>1</v>
      </c>
      <c r="AD249" s="47">
        <v>2</v>
      </c>
      <c r="AE249" s="47">
        <v>2</v>
      </c>
      <c r="AF249" s="47">
        <v>2</v>
      </c>
      <c r="AG249" s="47">
        <v>2</v>
      </c>
      <c r="AH249" s="47">
        <v>3</v>
      </c>
      <c r="AI249" s="47">
        <v>6</v>
      </c>
      <c r="AJ249" s="47">
        <v>7</v>
      </c>
    </row>
    <row r="250" spans="1:36" x14ac:dyDescent="0.3">
      <c r="A250" s="54" t="s">
        <v>18</v>
      </c>
      <c r="B250" s="47">
        <v>8</v>
      </c>
      <c r="C250" s="47">
        <v>3</v>
      </c>
      <c r="D250" s="47">
        <v>0</v>
      </c>
      <c r="E250" s="47">
        <v>0</v>
      </c>
      <c r="F250" s="47">
        <v>0</v>
      </c>
      <c r="G250" s="47">
        <v>1</v>
      </c>
      <c r="H250" s="47">
        <v>0</v>
      </c>
      <c r="I250" s="47">
        <v>1</v>
      </c>
      <c r="K250" s="47">
        <v>32</v>
      </c>
      <c r="L250" s="47">
        <v>34</v>
      </c>
      <c r="M250" s="47">
        <v>34</v>
      </c>
      <c r="N250" s="47">
        <v>34</v>
      </c>
      <c r="O250" s="47">
        <v>32</v>
      </c>
      <c r="P250" s="47">
        <v>25</v>
      </c>
      <c r="Q250" s="47">
        <v>19</v>
      </c>
      <c r="R250" s="47">
        <v>13</v>
      </c>
      <c r="T250" s="47">
        <v>127</v>
      </c>
      <c r="U250" s="47">
        <v>2</v>
      </c>
      <c r="V250" s="47">
        <v>2</v>
      </c>
      <c r="W250" s="47">
        <v>3</v>
      </c>
      <c r="X250" s="47">
        <v>4</v>
      </c>
      <c r="Y250" s="47">
        <v>8</v>
      </c>
      <c r="Z250" s="47">
        <v>5</v>
      </c>
      <c r="AA250" s="47">
        <v>6</v>
      </c>
      <c r="AC250" s="47">
        <v>0</v>
      </c>
      <c r="AD250" s="47">
        <v>2</v>
      </c>
      <c r="AE250" s="47">
        <v>0</v>
      </c>
      <c r="AF250" s="47">
        <v>0</v>
      </c>
      <c r="AG250" s="47">
        <v>1</v>
      </c>
      <c r="AH250" s="47">
        <v>8</v>
      </c>
      <c r="AI250" s="47">
        <v>6</v>
      </c>
      <c r="AJ250" s="47">
        <v>6</v>
      </c>
    </row>
    <row r="251" spans="1:36" x14ac:dyDescent="0.3">
      <c r="A251" s="54" t="s">
        <v>19</v>
      </c>
      <c r="B251" s="47">
        <v>0</v>
      </c>
      <c r="C251" s="47">
        <v>0</v>
      </c>
      <c r="D251" s="47">
        <v>0</v>
      </c>
      <c r="E251" s="47">
        <v>0</v>
      </c>
      <c r="F251" s="47">
        <v>0</v>
      </c>
      <c r="G251" s="47">
        <v>0</v>
      </c>
      <c r="H251" s="47">
        <v>0</v>
      </c>
      <c r="I251" s="47">
        <v>0</v>
      </c>
      <c r="K251" s="47">
        <v>0</v>
      </c>
      <c r="L251" s="47">
        <v>0</v>
      </c>
      <c r="M251" s="47">
        <v>0</v>
      </c>
      <c r="N251" s="47">
        <v>1</v>
      </c>
      <c r="O251" s="47">
        <v>1</v>
      </c>
      <c r="P251" s="47">
        <v>1</v>
      </c>
      <c r="Q251" s="47">
        <v>1</v>
      </c>
      <c r="R251" s="47">
        <v>1</v>
      </c>
      <c r="T251" s="47">
        <v>0</v>
      </c>
      <c r="U251" s="47">
        <v>0</v>
      </c>
      <c r="V251" s="47">
        <v>2</v>
      </c>
      <c r="W251" s="47">
        <v>2</v>
      </c>
      <c r="X251" s="47">
        <v>3</v>
      </c>
      <c r="Y251" s="47">
        <v>3</v>
      </c>
      <c r="Z251" s="47">
        <v>3</v>
      </c>
      <c r="AA251" s="47">
        <v>3</v>
      </c>
      <c r="AC251" s="47">
        <v>0</v>
      </c>
      <c r="AD251" s="47">
        <v>0</v>
      </c>
      <c r="AE251" s="47">
        <v>0</v>
      </c>
      <c r="AF251" s="47">
        <v>0</v>
      </c>
      <c r="AG251" s="47">
        <v>0</v>
      </c>
      <c r="AH251" s="47">
        <v>0</v>
      </c>
      <c r="AI251" s="47">
        <v>0</v>
      </c>
      <c r="AJ251" s="47">
        <v>0</v>
      </c>
    </row>
    <row r="252" spans="1:36" x14ac:dyDescent="0.3">
      <c r="A252" s="54" t="s">
        <v>20</v>
      </c>
      <c r="B252" s="47">
        <v>0</v>
      </c>
      <c r="C252" s="47">
        <v>0</v>
      </c>
      <c r="D252" s="47">
        <v>4</v>
      </c>
      <c r="E252" s="47">
        <v>0</v>
      </c>
      <c r="F252" s="47">
        <v>1</v>
      </c>
      <c r="G252" s="47">
        <v>24</v>
      </c>
      <c r="H252" s="47">
        <v>0</v>
      </c>
      <c r="I252" s="47">
        <v>0</v>
      </c>
      <c r="K252" s="47">
        <v>0</v>
      </c>
      <c r="L252" s="47">
        <v>0</v>
      </c>
      <c r="M252" s="47">
        <v>4</v>
      </c>
      <c r="N252" s="47">
        <v>5</v>
      </c>
      <c r="O252" s="47">
        <v>6</v>
      </c>
      <c r="P252" s="47">
        <v>29</v>
      </c>
      <c r="Q252" s="47">
        <v>30</v>
      </c>
      <c r="R252" s="47">
        <v>30</v>
      </c>
      <c r="T252" s="47">
        <v>0</v>
      </c>
      <c r="U252" s="47">
        <v>0</v>
      </c>
      <c r="V252" s="47">
        <v>6</v>
      </c>
      <c r="W252" s="47">
        <v>6</v>
      </c>
      <c r="X252" s="47">
        <v>8</v>
      </c>
      <c r="Y252" s="47">
        <v>9</v>
      </c>
      <c r="Z252" s="47">
        <v>8</v>
      </c>
      <c r="AA252" s="47">
        <v>9</v>
      </c>
      <c r="AC252" s="47">
        <v>0</v>
      </c>
      <c r="AD252" s="47">
        <v>0</v>
      </c>
      <c r="AE252" s="47">
        <v>0</v>
      </c>
      <c r="AF252" s="47">
        <v>0</v>
      </c>
      <c r="AG252" s="47">
        <v>0</v>
      </c>
      <c r="AH252" s="47">
        <v>0</v>
      </c>
      <c r="AI252" s="47">
        <v>0</v>
      </c>
      <c r="AJ252" s="47">
        <v>0</v>
      </c>
    </row>
    <row r="253" spans="1:36" x14ac:dyDescent="0.3">
      <c r="A253" s="54" t="s">
        <v>21</v>
      </c>
      <c r="B253" s="47">
        <v>6</v>
      </c>
      <c r="C253" s="47">
        <v>0</v>
      </c>
      <c r="D253" s="47">
        <v>0</v>
      </c>
      <c r="E253" s="47">
        <v>0</v>
      </c>
      <c r="F253" s="47">
        <v>0</v>
      </c>
      <c r="G253" s="47">
        <v>0</v>
      </c>
      <c r="H253" s="47">
        <v>0</v>
      </c>
      <c r="I253" s="47">
        <v>0</v>
      </c>
      <c r="K253" s="47">
        <v>27</v>
      </c>
      <c r="L253" s="47">
        <v>22</v>
      </c>
      <c r="M253" s="47">
        <v>16</v>
      </c>
      <c r="N253" s="47">
        <v>14</v>
      </c>
      <c r="O253" s="47">
        <v>5</v>
      </c>
      <c r="P253" s="47">
        <v>0</v>
      </c>
      <c r="Q253" s="47">
        <v>0</v>
      </c>
      <c r="R253" s="47">
        <v>0</v>
      </c>
      <c r="T253" s="47">
        <v>94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C253" s="47">
        <v>0</v>
      </c>
      <c r="AD253" s="47">
        <v>5</v>
      </c>
      <c r="AE253" s="47">
        <v>6</v>
      </c>
      <c r="AF253" s="47">
        <v>2</v>
      </c>
      <c r="AG253" s="47">
        <v>9</v>
      </c>
      <c r="AH253" s="47">
        <v>5</v>
      </c>
      <c r="AI253" s="47">
        <v>0</v>
      </c>
      <c r="AJ253" s="47">
        <v>0</v>
      </c>
    </row>
    <row r="254" spans="1:36" x14ac:dyDescent="0.3">
      <c r="A254" s="55" t="s">
        <v>43</v>
      </c>
      <c r="B254" s="48">
        <v>0</v>
      </c>
      <c r="C254" s="48">
        <v>0.30989583333333331</v>
      </c>
      <c r="D254" s="48">
        <v>0.72864583333333333</v>
      </c>
      <c r="E254" s="48">
        <v>0.7</v>
      </c>
      <c r="F254" s="48">
        <v>0.3203125</v>
      </c>
      <c r="G254" s="48">
        <v>0.53385416666666663</v>
      </c>
      <c r="H254" s="48">
        <v>0.7578125</v>
      </c>
      <c r="I254" s="48">
        <v>1.6916666666666667</v>
      </c>
      <c r="K254" s="48">
        <v>0</v>
      </c>
      <c r="L254" s="48">
        <v>0.30989583333333331</v>
      </c>
      <c r="M254" s="48">
        <v>1.0385416666666667</v>
      </c>
      <c r="N254" s="48">
        <v>1.7385416666666667</v>
      </c>
      <c r="O254" s="48">
        <v>2.0588541666666669</v>
      </c>
      <c r="P254" s="48">
        <v>2.5921875000000001</v>
      </c>
      <c r="Q254" s="48">
        <v>3.3505208333333334</v>
      </c>
      <c r="R254" s="48">
        <v>5.0421874999999998</v>
      </c>
      <c r="T254" s="47">
        <v>0</v>
      </c>
      <c r="U254" s="47">
        <v>0</v>
      </c>
      <c r="V254" s="47">
        <v>0</v>
      </c>
      <c r="W254" s="47">
        <v>1</v>
      </c>
      <c r="X254" s="47">
        <v>1</v>
      </c>
      <c r="Y254" s="47">
        <v>1</v>
      </c>
      <c r="Z254" s="47">
        <v>1</v>
      </c>
      <c r="AA254" s="47">
        <v>1</v>
      </c>
      <c r="AC254" s="48">
        <v>0</v>
      </c>
      <c r="AD254" s="48">
        <v>0</v>
      </c>
      <c r="AE254" s="48">
        <v>0</v>
      </c>
      <c r="AF254" s="48">
        <v>0</v>
      </c>
      <c r="AG254" s="48">
        <v>0</v>
      </c>
      <c r="AH254" s="48">
        <v>0</v>
      </c>
      <c r="AI254" s="48">
        <v>0</v>
      </c>
      <c r="AJ254" s="48">
        <v>0</v>
      </c>
    </row>
    <row r="255" spans="1:36" x14ac:dyDescent="0.3">
      <c r="A255" s="55" t="s">
        <v>22</v>
      </c>
      <c r="B255" s="47">
        <v>0</v>
      </c>
      <c r="C255" s="47">
        <v>0</v>
      </c>
      <c r="D255" s="47">
        <v>0</v>
      </c>
      <c r="E255" s="47">
        <v>0</v>
      </c>
      <c r="F255" s="47">
        <v>0</v>
      </c>
      <c r="G255" s="47">
        <v>0</v>
      </c>
      <c r="H255" s="47">
        <v>0</v>
      </c>
      <c r="I255" s="47">
        <v>2</v>
      </c>
      <c r="K255" s="47">
        <v>0</v>
      </c>
      <c r="L255" s="47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2</v>
      </c>
      <c r="R255" s="47">
        <v>2</v>
      </c>
      <c r="T255" s="47">
        <v>0</v>
      </c>
      <c r="U255" s="47">
        <v>0</v>
      </c>
      <c r="V255" s="47">
        <v>0</v>
      </c>
      <c r="W255" s="47">
        <v>2</v>
      </c>
      <c r="X255" s="47">
        <v>2</v>
      </c>
      <c r="Y255" s="47">
        <v>2</v>
      </c>
      <c r="Z255" s="47">
        <v>3</v>
      </c>
      <c r="AA255" s="47">
        <v>5</v>
      </c>
      <c r="AC255" s="47">
        <v>0</v>
      </c>
      <c r="AD255" s="47">
        <v>0</v>
      </c>
      <c r="AE255" s="47">
        <v>0</v>
      </c>
      <c r="AF255" s="47">
        <v>0</v>
      </c>
      <c r="AG255" s="47">
        <v>0</v>
      </c>
      <c r="AH255" s="47">
        <v>0</v>
      </c>
      <c r="AI255" s="47">
        <v>0</v>
      </c>
      <c r="AJ255" s="47">
        <v>0</v>
      </c>
    </row>
    <row r="256" spans="1:36" x14ac:dyDescent="0.3">
      <c r="A256" s="55" t="s">
        <v>230</v>
      </c>
      <c r="B256" s="48">
        <v>0</v>
      </c>
      <c r="C256" s="48">
        <v>0</v>
      </c>
      <c r="D256" s="48">
        <v>0.5</v>
      </c>
      <c r="E256" s="48">
        <v>16.166666666666668</v>
      </c>
      <c r="F256" s="48">
        <v>7.333333333333333</v>
      </c>
      <c r="G256" s="48">
        <v>20.5</v>
      </c>
      <c r="H256" s="48">
        <v>42.333333333333336</v>
      </c>
      <c r="I256" s="48">
        <v>51.5</v>
      </c>
      <c r="K256" s="48">
        <v>0</v>
      </c>
      <c r="L256" s="48">
        <v>0</v>
      </c>
      <c r="M256" s="48">
        <v>0.5</v>
      </c>
      <c r="N256" s="48">
        <v>16.666666666666668</v>
      </c>
      <c r="O256" s="48">
        <v>24</v>
      </c>
      <c r="P256" s="48">
        <v>44.333333333333336</v>
      </c>
      <c r="Q256" s="48">
        <v>86.666666666666671</v>
      </c>
      <c r="R256" s="48">
        <v>137.66666666666666</v>
      </c>
      <c r="T256" s="47">
        <v>0</v>
      </c>
      <c r="U256" s="47">
        <v>0</v>
      </c>
      <c r="V256" s="47">
        <v>1</v>
      </c>
      <c r="W256" s="47">
        <v>32</v>
      </c>
      <c r="X256" s="47">
        <v>46</v>
      </c>
      <c r="Y256" s="47">
        <v>86</v>
      </c>
      <c r="Z256" s="47">
        <v>168</v>
      </c>
      <c r="AA256" s="47">
        <v>265</v>
      </c>
      <c r="AC256" s="48">
        <v>0</v>
      </c>
      <c r="AD256" s="48">
        <v>0</v>
      </c>
      <c r="AE256" s="48">
        <v>0</v>
      </c>
      <c r="AF256" s="48">
        <v>0</v>
      </c>
      <c r="AG256" s="48">
        <v>0</v>
      </c>
      <c r="AH256" s="48">
        <v>0</v>
      </c>
      <c r="AI256" s="48">
        <v>0</v>
      </c>
      <c r="AJ256" s="48">
        <v>0.5</v>
      </c>
    </row>
    <row r="257" spans="1:36" x14ac:dyDescent="0.3">
      <c r="A257" s="55" t="s">
        <v>231</v>
      </c>
      <c r="B257" s="48">
        <v>0</v>
      </c>
      <c r="C257" s="48">
        <v>1.8333333333333333</v>
      </c>
      <c r="D257" s="48">
        <v>21.833333333333332</v>
      </c>
      <c r="E257" s="48">
        <v>28.5</v>
      </c>
      <c r="F257" s="48">
        <v>20.833333333333332</v>
      </c>
      <c r="G257" s="48">
        <v>22.833333333333332</v>
      </c>
      <c r="H257" s="48">
        <v>17.333333333333332</v>
      </c>
      <c r="I257" s="48">
        <v>37.833333333333336</v>
      </c>
      <c r="K257" s="48">
        <v>0</v>
      </c>
      <c r="L257" s="48">
        <v>1.8333333333333333</v>
      </c>
      <c r="M257" s="48">
        <v>23.666666666666668</v>
      </c>
      <c r="N257" s="48">
        <v>52.333333333333336</v>
      </c>
      <c r="O257" s="48">
        <v>73.166666666666671</v>
      </c>
      <c r="P257" s="48">
        <v>95.833333333333329</v>
      </c>
      <c r="Q257" s="48">
        <v>111.5</v>
      </c>
      <c r="R257" s="48">
        <v>127.5</v>
      </c>
      <c r="T257" s="47">
        <v>0</v>
      </c>
      <c r="U257" s="47">
        <v>3</v>
      </c>
      <c r="V257" s="47">
        <v>44</v>
      </c>
      <c r="W257" s="47">
        <v>95</v>
      </c>
      <c r="X257" s="47">
        <v>132</v>
      </c>
      <c r="Y257" s="47">
        <v>172</v>
      </c>
      <c r="Z257" s="47">
        <v>198</v>
      </c>
      <c r="AA257" s="47">
        <v>225</v>
      </c>
      <c r="AC257" s="48">
        <v>0</v>
      </c>
      <c r="AD257" s="48">
        <v>0</v>
      </c>
      <c r="AE257" s="48">
        <v>0</v>
      </c>
      <c r="AF257" s="48">
        <v>0</v>
      </c>
      <c r="AG257" s="48">
        <v>0</v>
      </c>
      <c r="AH257" s="48">
        <v>0</v>
      </c>
      <c r="AI257" s="48">
        <v>1.8333333333333333</v>
      </c>
      <c r="AJ257" s="48">
        <v>21.833333333333332</v>
      </c>
    </row>
    <row r="258" spans="1:36" x14ac:dyDescent="0.3">
      <c r="A258" s="55" t="s">
        <v>24</v>
      </c>
      <c r="B258" s="48">
        <v>0</v>
      </c>
      <c r="C258" s="48">
        <v>0</v>
      </c>
      <c r="D258" s="48">
        <v>0</v>
      </c>
      <c r="E258" s="48">
        <v>0.66666666666666663</v>
      </c>
      <c r="F258" s="48">
        <v>0</v>
      </c>
      <c r="G258" s="48">
        <v>0</v>
      </c>
      <c r="H258" s="48">
        <v>0</v>
      </c>
      <c r="I258" s="48">
        <v>0</v>
      </c>
      <c r="K258" s="48">
        <v>0</v>
      </c>
      <c r="L258" s="48">
        <v>0</v>
      </c>
      <c r="M258" s="48">
        <v>0</v>
      </c>
      <c r="N258" s="48">
        <v>0</v>
      </c>
      <c r="O258" s="48">
        <v>0</v>
      </c>
      <c r="P258" s="48">
        <v>0</v>
      </c>
      <c r="Q258" s="48">
        <v>0</v>
      </c>
      <c r="R258" s="48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C258" s="48">
        <v>0</v>
      </c>
      <c r="AD258" s="48">
        <v>0</v>
      </c>
      <c r="AE258" s="48">
        <v>0</v>
      </c>
      <c r="AF258" s="48">
        <v>0.66666666666666663</v>
      </c>
      <c r="AG258" s="48">
        <v>0</v>
      </c>
      <c r="AH258" s="48">
        <v>0</v>
      </c>
      <c r="AI258" s="48">
        <v>0</v>
      </c>
      <c r="AJ258" s="48">
        <v>0</v>
      </c>
    </row>
    <row r="259" spans="1:36" x14ac:dyDescent="0.3">
      <c r="A259" s="55" t="s">
        <v>25</v>
      </c>
      <c r="B259" s="48">
        <v>0</v>
      </c>
      <c r="C259" s="48">
        <v>0.01</v>
      </c>
      <c r="D259" s="48">
        <v>0.06</v>
      </c>
      <c r="E259" s="48">
        <v>0</v>
      </c>
      <c r="F259" s="48">
        <v>0</v>
      </c>
      <c r="G259" s="48">
        <v>0.01</v>
      </c>
      <c r="H259" s="48">
        <v>0</v>
      </c>
      <c r="I259" s="48">
        <v>0.01</v>
      </c>
      <c r="K259" s="48">
        <v>0</v>
      </c>
      <c r="L259" s="48">
        <v>0.01</v>
      </c>
      <c r="M259" s="48">
        <v>7.0000000000000007E-2</v>
      </c>
      <c r="N259" s="48">
        <v>7.0000000000000007E-2</v>
      </c>
      <c r="O259" s="48">
        <v>7.0000000000000007E-2</v>
      </c>
      <c r="P259" s="48">
        <v>0.08</v>
      </c>
      <c r="Q259" s="48">
        <v>0.08</v>
      </c>
      <c r="R259" s="48">
        <v>0.09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C259" s="48">
        <v>0</v>
      </c>
      <c r="AD259" s="48">
        <v>0</v>
      </c>
      <c r="AE259" s="48">
        <v>0</v>
      </c>
      <c r="AF259" s="48">
        <v>0</v>
      </c>
      <c r="AG259" s="48">
        <v>0</v>
      </c>
      <c r="AH259" s="48">
        <v>0</v>
      </c>
      <c r="AI259" s="48">
        <v>0</v>
      </c>
      <c r="AJ259" s="48">
        <v>0</v>
      </c>
    </row>
  </sheetData>
  <mergeCells count="71">
    <mergeCell ref="AL117:AS117"/>
    <mergeCell ref="AL146:AS146"/>
    <mergeCell ref="AL204:AS204"/>
    <mergeCell ref="AK1:AK2"/>
    <mergeCell ref="AL1:AS1"/>
    <mergeCell ref="AL30:AS30"/>
    <mergeCell ref="AL59:AS59"/>
    <mergeCell ref="AL88:AS88"/>
    <mergeCell ref="AC1:AJ1"/>
    <mergeCell ref="B30:I30"/>
    <mergeCell ref="J30:J31"/>
    <mergeCell ref="K30:R30"/>
    <mergeCell ref="S30:S31"/>
    <mergeCell ref="T30:AA30"/>
    <mergeCell ref="AB30:AB31"/>
    <mergeCell ref="AC30:AJ30"/>
    <mergeCell ref="AB1:AB2"/>
    <mergeCell ref="B1:I1"/>
    <mergeCell ref="K1:R1"/>
    <mergeCell ref="T1:AA1"/>
    <mergeCell ref="J1:J2"/>
    <mergeCell ref="S1:S2"/>
    <mergeCell ref="AB59:AB60"/>
    <mergeCell ref="AC59:AJ59"/>
    <mergeCell ref="B88:I88"/>
    <mergeCell ref="J88:J89"/>
    <mergeCell ref="K88:R88"/>
    <mergeCell ref="S88:S89"/>
    <mergeCell ref="T88:AA88"/>
    <mergeCell ref="AB88:AB89"/>
    <mergeCell ref="AC88:AJ88"/>
    <mergeCell ref="B59:I59"/>
    <mergeCell ref="J59:J60"/>
    <mergeCell ref="K59:R59"/>
    <mergeCell ref="S59:S60"/>
    <mergeCell ref="T59:AA59"/>
    <mergeCell ref="AB117:AB118"/>
    <mergeCell ref="AC117:AJ117"/>
    <mergeCell ref="B146:I146"/>
    <mergeCell ref="J146:J147"/>
    <mergeCell ref="K146:R146"/>
    <mergeCell ref="S146:S147"/>
    <mergeCell ref="T146:AA146"/>
    <mergeCell ref="AB146:AB147"/>
    <mergeCell ref="AC146:AJ146"/>
    <mergeCell ref="B117:I117"/>
    <mergeCell ref="J117:J118"/>
    <mergeCell ref="K117:R117"/>
    <mergeCell ref="S117:S118"/>
    <mergeCell ref="T117:AA117"/>
    <mergeCell ref="AB175:AB176"/>
    <mergeCell ref="AC175:AJ175"/>
    <mergeCell ref="B204:I204"/>
    <mergeCell ref="J204:J205"/>
    <mergeCell ref="K204:R204"/>
    <mergeCell ref="S204:S205"/>
    <mergeCell ref="T204:AA204"/>
    <mergeCell ref="AB204:AB205"/>
    <mergeCell ref="AC204:AJ204"/>
    <mergeCell ref="B175:I175"/>
    <mergeCell ref="J175:J176"/>
    <mergeCell ref="K175:R175"/>
    <mergeCell ref="S175:S176"/>
    <mergeCell ref="T175:AA175"/>
    <mergeCell ref="AB233:AB234"/>
    <mergeCell ref="AC233:AJ233"/>
    <mergeCell ref="B233:I233"/>
    <mergeCell ref="J233:J234"/>
    <mergeCell ref="K233:R233"/>
    <mergeCell ref="S233:S234"/>
    <mergeCell ref="T233:AA233"/>
  </mergeCells>
  <hyperlinks>
    <hyperlink ref="BB2" location="Contents!A1" display="Contents!A1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workbookViewId="0"/>
  </sheetViews>
  <sheetFormatPr defaultRowHeight="14.4" x14ac:dyDescent="0.3"/>
  <cols>
    <col min="1" max="1" bestFit="true" customWidth="true" style="7" width="43.44140625" collapsed="true"/>
    <col min="2" max="2" customWidth="true" style="7" width="9.77734375" collapsed="true"/>
    <col min="3" max="3" customWidth="true" style="7" width="10.21875" collapsed="true"/>
    <col min="4" max="4" customWidth="true" style="7" width="10.33203125" collapsed="true"/>
    <col min="5" max="5" customWidth="true" style="7" width="9.77734375" collapsed="true"/>
    <col min="6" max="6" customWidth="true" style="7" width="10.0" collapsed="true"/>
    <col min="7" max="9" customWidth="true" style="7" width="9.77734375" collapsed="true"/>
    <col min="10" max="16384" style="7" width="8.88671875" collapsed="true"/>
  </cols>
  <sheetData>
    <row r="1" spans="1:11" x14ac:dyDescent="0.3">
      <c r="A1" s="139" t="s">
        <v>39</v>
      </c>
      <c r="B1" s="170" t="s">
        <v>205</v>
      </c>
      <c r="C1" s="170"/>
      <c r="D1" s="170"/>
      <c r="E1" s="170"/>
      <c r="F1" s="170"/>
      <c r="G1" s="170"/>
      <c r="H1" s="170"/>
      <c r="I1" s="170"/>
    </row>
    <row r="2" spans="1:11" x14ac:dyDescent="0.3">
      <c r="A2" s="5" t="s">
        <v>0</v>
      </c>
      <c r="B2" s="35" t="s">
        <v>186</v>
      </c>
      <c r="C2" s="35" t="s">
        <v>146</v>
      </c>
      <c r="D2" s="35" t="s">
        <v>147</v>
      </c>
      <c r="E2" s="35" t="s">
        <v>148</v>
      </c>
      <c r="F2" s="35" t="s">
        <v>149</v>
      </c>
      <c r="G2" s="35" t="s">
        <v>150</v>
      </c>
      <c r="H2" s="35" t="s">
        <v>151</v>
      </c>
      <c r="I2" s="35" t="s">
        <v>152</v>
      </c>
      <c r="K2" s="130" t="s">
        <v>359</v>
      </c>
    </row>
    <row r="3" spans="1:11" x14ac:dyDescent="0.3">
      <c r="A3" s="7" t="s">
        <v>2</v>
      </c>
      <c r="B3" s="7">
        <f>B33+B62+B91+B120+B149+B178+B207+B236+B265</f>
        <v>260987.39323149534</v>
      </c>
      <c r="C3" s="7">
        <f t="shared" ref="C3:I3" si="0">C33+C62+C91+C120+C149+C178+C207+C236+C265</f>
        <v>503616.47263194894</v>
      </c>
      <c r="D3" s="7">
        <f t="shared" si="0"/>
        <v>1766879.316462717</v>
      </c>
      <c r="E3" s="7">
        <f t="shared" si="0"/>
        <v>834332.62443229184</v>
      </c>
      <c r="F3" s="7">
        <f t="shared" si="0"/>
        <v>163564.47629404717</v>
      </c>
      <c r="G3" s="7">
        <f t="shared" si="0"/>
        <v>84403.11064872249</v>
      </c>
      <c r="H3" s="7">
        <f t="shared" si="0"/>
        <v>100402.13319880638</v>
      </c>
      <c r="I3" s="7">
        <f t="shared" si="0"/>
        <v>212023.88982689526</v>
      </c>
    </row>
    <row r="4" spans="1:11" x14ac:dyDescent="0.3">
      <c r="A4" s="7" t="s">
        <v>3</v>
      </c>
      <c r="B4" s="7">
        <f t="shared" ref="B4:I4" si="1">B34+B63+B92+B121+B150+B179+B208+B237+B266</f>
        <v>14728.327711811542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</row>
    <row r="5" spans="1:11" x14ac:dyDescent="0.3">
      <c r="A5" s="7" t="s">
        <v>198</v>
      </c>
      <c r="B5" s="7">
        <f t="shared" ref="B5:I5" si="2">B35+B64+B93+B122+B151+B180+B209+B238+B267</f>
        <v>256277.77847821079</v>
      </c>
      <c r="C5" s="7">
        <f t="shared" si="2"/>
        <v>793645.96639955556</v>
      </c>
      <c r="D5" s="7">
        <f t="shared" si="2"/>
        <v>1429941.487498638</v>
      </c>
      <c r="E5" s="7">
        <f t="shared" si="2"/>
        <v>1486330.9469972565</v>
      </c>
      <c r="F5" s="7">
        <f t="shared" si="2"/>
        <v>1445943.0180587284</v>
      </c>
      <c r="G5" s="7">
        <f t="shared" si="2"/>
        <v>1206790.4355789744</v>
      </c>
      <c r="H5" s="7">
        <f t="shared" si="2"/>
        <v>1440106.6543828889</v>
      </c>
      <c r="I5" s="7">
        <f t="shared" si="2"/>
        <v>1700443.7652074569</v>
      </c>
    </row>
    <row r="6" spans="1:11" x14ac:dyDescent="0.3">
      <c r="A6" s="7" t="s">
        <v>199</v>
      </c>
      <c r="B6" s="7">
        <f t="shared" ref="B6:I6" si="3">B36+B65+B94+B123+B152+B181+B210+B239+B268</f>
        <v>149834.39372307659</v>
      </c>
      <c r="C6" s="7">
        <f t="shared" si="3"/>
        <v>342450.15753103583</v>
      </c>
      <c r="D6" s="7">
        <f t="shared" si="3"/>
        <v>841943.38971081574</v>
      </c>
      <c r="E6" s="7">
        <f t="shared" si="3"/>
        <v>1344546.0154766231</v>
      </c>
      <c r="F6" s="7">
        <f t="shared" si="3"/>
        <v>927023.15485723293</v>
      </c>
      <c r="G6" s="7">
        <f t="shared" si="3"/>
        <v>958080.10100836214</v>
      </c>
      <c r="H6" s="7">
        <f t="shared" si="3"/>
        <v>738790.30518198828</v>
      </c>
      <c r="I6" s="7">
        <f t="shared" si="3"/>
        <v>860962.87630203366</v>
      </c>
    </row>
    <row r="7" spans="1:11" x14ac:dyDescent="0.3">
      <c r="A7" s="7" t="s">
        <v>6</v>
      </c>
      <c r="B7" s="7">
        <f t="shared" ref="B7:I7" si="4">B37+B66+B95+B124+B153+B182+B211+B240+B269</f>
        <v>20404.044960221341</v>
      </c>
      <c r="C7" s="7">
        <f t="shared" si="4"/>
        <v>9889.8151452759012</v>
      </c>
      <c r="D7" s="7">
        <f t="shared" si="4"/>
        <v>50578.703700917118</v>
      </c>
      <c r="E7" s="7">
        <f t="shared" si="4"/>
        <v>18566.682943576932</v>
      </c>
      <c r="F7" s="7">
        <f t="shared" si="4"/>
        <v>8872.3707795818282</v>
      </c>
      <c r="G7" s="7">
        <f t="shared" si="4"/>
        <v>7180.0805832463793</v>
      </c>
      <c r="H7" s="7">
        <f t="shared" si="4"/>
        <v>6917.6309156543239</v>
      </c>
      <c r="I7" s="7">
        <f t="shared" si="4"/>
        <v>14881.281425842706</v>
      </c>
    </row>
    <row r="8" spans="1:11" x14ac:dyDescent="0.3">
      <c r="A8" s="7" t="s">
        <v>7</v>
      </c>
      <c r="B8" s="7">
        <f t="shared" ref="B8:I8" si="5">B38+B67+B96+B125+B154+B183+B212+B241+B270</f>
        <v>228884.10150526167</v>
      </c>
      <c r="C8" s="7">
        <f t="shared" si="5"/>
        <v>272835.8674848309</v>
      </c>
      <c r="D8" s="7">
        <f t="shared" si="5"/>
        <v>163854.70711311494</v>
      </c>
      <c r="E8" s="7">
        <f t="shared" si="5"/>
        <v>65319.775545596072</v>
      </c>
      <c r="F8" s="7">
        <f t="shared" si="5"/>
        <v>51811.635695080055</v>
      </c>
      <c r="G8" s="7">
        <f t="shared" si="5"/>
        <v>143891.61125217922</v>
      </c>
      <c r="H8" s="7">
        <f t="shared" si="5"/>
        <v>104955.2128984334</v>
      </c>
      <c r="I8" s="7">
        <f t="shared" si="5"/>
        <v>164779.930654536</v>
      </c>
    </row>
    <row r="9" spans="1:11" x14ac:dyDescent="0.3">
      <c r="A9" s="7" t="s">
        <v>8</v>
      </c>
      <c r="B9" s="7">
        <f t="shared" ref="B9:I9" si="6">B39+B68+B97+B126+B155+B184+B213+B242+B271</f>
        <v>230506.33150650491</v>
      </c>
      <c r="C9" s="7">
        <f t="shared" si="6"/>
        <v>85042.245670281656</v>
      </c>
      <c r="D9" s="7">
        <f t="shared" si="6"/>
        <v>82072.214573714315</v>
      </c>
      <c r="E9" s="7">
        <f t="shared" si="6"/>
        <v>56740.696294539681</v>
      </c>
      <c r="F9" s="7">
        <f t="shared" si="6"/>
        <v>24521.99839880205</v>
      </c>
      <c r="G9" s="7">
        <f t="shared" si="6"/>
        <v>165876.33002974148</v>
      </c>
      <c r="H9" s="7">
        <f t="shared" si="6"/>
        <v>96552.917369883537</v>
      </c>
      <c r="I9" s="7">
        <f t="shared" si="6"/>
        <v>207815.315272345</v>
      </c>
    </row>
    <row r="10" spans="1:11" x14ac:dyDescent="0.3">
      <c r="A10" s="7" t="s">
        <v>9</v>
      </c>
      <c r="B10" s="7">
        <f t="shared" ref="B10:I10" si="7">B40+B69+B98+B127+B156+B185+B214+B243+B272</f>
        <v>2785.7162121270571</v>
      </c>
      <c r="C10" s="7">
        <f t="shared" si="7"/>
        <v>28298.12820202703</v>
      </c>
      <c r="D10" s="7">
        <f t="shared" si="7"/>
        <v>40049.367812756311</v>
      </c>
      <c r="E10" s="7">
        <f t="shared" si="7"/>
        <v>5059.0456762433478</v>
      </c>
      <c r="F10" s="7">
        <f t="shared" si="7"/>
        <v>2820.4032170830351</v>
      </c>
      <c r="G10" s="7">
        <f t="shared" si="7"/>
        <v>0</v>
      </c>
      <c r="H10" s="7">
        <f t="shared" si="7"/>
        <v>0</v>
      </c>
      <c r="I10" s="7">
        <f t="shared" si="7"/>
        <v>790.05058252467154</v>
      </c>
    </row>
    <row r="11" spans="1:11" x14ac:dyDescent="0.3">
      <c r="A11" s="7" t="s">
        <v>10</v>
      </c>
      <c r="B11" s="7">
        <f t="shared" ref="B11:I11" si="8">B41+B70+B99+B128+B157+B186+B215+B244+B273</f>
        <v>2478.4419044799479</v>
      </c>
      <c r="C11" s="7">
        <f t="shared" si="8"/>
        <v>624.75355969331883</v>
      </c>
      <c r="D11" s="7">
        <f t="shared" si="8"/>
        <v>894.77273428204796</v>
      </c>
      <c r="E11" s="7">
        <f t="shared" si="8"/>
        <v>0</v>
      </c>
      <c r="F11" s="7">
        <f t="shared" si="8"/>
        <v>0</v>
      </c>
      <c r="G11" s="7">
        <f t="shared" si="8"/>
        <v>0</v>
      </c>
      <c r="H11" s="7">
        <f t="shared" si="8"/>
        <v>2968.5539726721672</v>
      </c>
      <c r="I11" s="7">
        <f t="shared" si="8"/>
        <v>16324.351379238988</v>
      </c>
    </row>
    <row r="12" spans="1:11" x14ac:dyDescent="0.3">
      <c r="A12" s="7" t="s">
        <v>11</v>
      </c>
      <c r="B12" s="7">
        <f t="shared" ref="B12:I12" si="9">B42+B71+B100+B129+B158+B187+B216+B245+B274</f>
        <v>21687.762387437429</v>
      </c>
      <c r="C12" s="7">
        <f t="shared" si="9"/>
        <v>313920.38223121862</v>
      </c>
      <c r="D12" s="7">
        <f t="shared" si="9"/>
        <v>10995.592486605838</v>
      </c>
      <c r="E12" s="7">
        <f t="shared" si="9"/>
        <v>17564.309089588347</v>
      </c>
      <c r="F12" s="7">
        <f t="shared" si="9"/>
        <v>4918.5155807727779</v>
      </c>
      <c r="G12" s="7">
        <f t="shared" si="9"/>
        <v>23403.4291908138</v>
      </c>
      <c r="H12" s="7">
        <f t="shared" si="9"/>
        <v>155706.55468473304</v>
      </c>
      <c r="I12" s="7">
        <f t="shared" si="9"/>
        <v>14370.620936640782</v>
      </c>
    </row>
    <row r="13" spans="1:11" x14ac:dyDescent="0.3">
      <c r="A13" s="7" t="s">
        <v>12</v>
      </c>
      <c r="B13" s="7">
        <f t="shared" ref="B13:I13" si="10">B43+B72+B101+B130+B159+B188+B217+B246+B275</f>
        <v>1188.4351903739812</v>
      </c>
      <c r="C13" s="7">
        <f t="shared" si="10"/>
        <v>18874.436620236127</v>
      </c>
      <c r="D13" s="7">
        <f t="shared" si="10"/>
        <v>1701.581197317777</v>
      </c>
      <c r="E13" s="7">
        <f t="shared" si="10"/>
        <v>1092.1784886943437</v>
      </c>
      <c r="F13" s="7">
        <f t="shared" si="10"/>
        <v>1147.8266290971701</v>
      </c>
      <c r="G13" s="7">
        <f t="shared" si="10"/>
        <v>1127.8523837163275</v>
      </c>
      <c r="H13" s="7">
        <f t="shared" si="10"/>
        <v>2306.0326750710542</v>
      </c>
      <c r="I13" s="7">
        <f t="shared" si="10"/>
        <v>0</v>
      </c>
    </row>
    <row r="14" spans="1:11" x14ac:dyDescent="0.3">
      <c r="A14" s="7" t="s">
        <v>13</v>
      </c>
      <c r="B14" s="7">
        <f t="shared" ref="B14:I14" si="11">B44+B73+B102+B131+B160+B189+B218+B247+B276</f>
        <v>0</v>
      </c>
      <c r="C14" s="7">
        <f t="shared" si="11"/>
        <v>992.60162601626018</v>
      </c>
      <c r="D14" s="7">
        <f t="shared" si="11"/>
        <v>0</v>
      </c>
      <c r="E14" s="7">
        <f t="shared" si="11"/>
        <v>985.15588142221452</v>
      </c>
      <c r="F14" s="7">
        <f t="shared" si="11"/>
        <v>12244.77426017688</v>
      </c>
      <c r="G14" s="7">
        <f t="shared" si="11"/>
        <v>18709.035668734636</v>
      </c>
      <c r="H14" s="7">
        <f t="shared" si="11"/>
        <v>39757.965948391495</v>
      </c>
      <c r="I14" s="7">
        <f t="shared" si="11"/>
        <v>18819.253028657167</v>
      </c>
    </row>
    <row r="15" spans="1:11" x14ac:dyDescent="0.3">
      <c r="A15" s="7" t="s">
        <v>297</v>
      </c>
      <c r="B15" s="7">
        <f t="shared" ref="B15:I15" si="12">B45+B74+B103+B132+B161+B190+B219+B248+B277</f>
        <v>1069650.002416729</v>
      </c>
      <c r="C15" s="7">
        <f t="shared" si="12"/>
        <v>0</v>
      </c>
      <c r="D15" s="7">
        <f t="shared" si="12"/>
        <v>0</v>
      </c>
      <c r="E15" s="7">
        <f t="shared" si="12"/>
        <v>0</v>
      </c>
      <c r="F15" s="7">
        <f t="shared" si="12"/>
        <v>0</v>
      </c>
      <c r="G15" s="7">
        <f t="shared" si="12"/>
        <v>0</v>
      </c>
      <c r="H15" s="7">
        <f t="shared" si="12"/>
        <v>0</v>
      </c>
      <c r="I15" s="7">
        <f t="shared" si="12"/>
        <v>0</v>
      </c>
    </row>
    <row r="16" spans="1:11" x14ac:dyDescent="0.3">
      <c r="A16" s="7" t="s">
        <v>15</v>
      </c>
      <c r="B16" s="7">
        <f t="shared" ref="B16:I16" si="13">B46+B75+B104+B133+B162+B191+B220+B249+B278</f>
        <v>12047.849177768956</v>
      </c>
      <c r="C16" s="7">
        <f t="shared" si="13"/>
        <v>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0</v>
      </c>
      <c r="I16" s="7">
        <f t="shared" si="13"/>
        <v>0</v>
      </c>
    </row>
    <row r="17" spans="1:9" x14ac:dyDescent="0.3">
      <c r="A17" s="7" t="s">
        <v>17</v>
      </c>
      <c r="B17" s="7">
        <f t="shared" ref="B17:I17" si="14">B47+B76+B105+B134+B163+B192+B221+B250+B279</f>
        <v>91532.788435041322</v>
      </c>
      <c r="C17" s="7">
        <f t="shared" si="14"/>
        <v>53594.699701002508</v>
      </c>
      <c r="D17" s="7">
        <f t="shared" si="14"/>
        <v>309435.87892317958</v>
      </c>
      <c r="E17" s="7">
        <f t="shared" si="14"/>
        <v>5689.5323215242279</v>
      </c>
      <c r="F17" s="7">
        <f t="shared" si="14"/>
        <v>217.34502860281714</v>
      </c>
      <c r="G17" s="7">
        <f t="shared" si="14"/>
        <v>2292.14814129355</v>
      </c>
      <c r="H17" s="7">
        <f t="shared" si="14"/>
        <v>6187.1461597349034</v>
      </c>
      <c r="I17" s="7">
        <f t="shared" si="14"/>
        <v>46094.858548856311</v>
      </c>
    </row>
    <row r="18" spans="1:9" x14ac:dyDescent="0.3">
      <c r="A18" s="7" t="s">
        <v>18</v>
      </c>
      <c r="B18" s="7">
        <f t="shared" ref="B18:I18" si="15">B48+B77+B106+B135+B164+B193+B222+B251+B280</f>
        <v>111673.83605178865</v>
      </c>
      <c r="C18" s="7">
        <f t="shared" si="15"/>
        <v>46391.893630260813</v>
      </c>
      <c r="D18" s="7">
        <f t="shared" si="15"/>
        <v>18269.058482770743</v>
      </c>
      <c r="E18" s="7">
        <f t="shared" si="15"/>
        <v>1477.2765761198382</v>
      </c>
      <c r="F18" s="7">
        <f t="shared" si="15"/>
        <v>1482.8508464115275</v>
      </c>
      <c r="G18" s="7">
        <f t="shared" si="15"/>
        <v>782.98678708203067</v>
      </c>
      <c r="H18" s="7">
        <f t="shared" si="15"/>
        <v>4234.0220246362915</v>
      </c>
      <c r="I18" s="7">
        <f t="shared" si="15"/>
        <v>17453.215211662904</v>
      </c>
    </row>
    <row r="19" spans="1:9" x14ac:dyDescent="0.3">
      <c r="A19" s="7" t="s">
        <v>298</v>
      </c>
      <c r="B19" s="7">
        <f t="shared" ref="B19:I19" si="16">B49+B78+B107+B136+B165+B194+B223+B252+B281</f>
        <v>5368.6411331117224</v>
      </c>
      <c r="C19" s="7">
        <f t="shared" si="16"/>
        <v>181.10526315789474</v>
      </c>
      <c r="D19" s="7">
        <f t="shared" si="16"/>
        <v>1974.8969105452527</v>
      </c>
      <c r="E19" s="7">
        <f t="shared" si="16"/>
        <v>4429.7139214546669</v>
      </c>
      <c r="F19" s="7">
        <f t="shared" si="16"/>
        <v>17083.277033209255</v>
      </c>
      <c r="G19" s="7">
        <f t="shared" si="16"/>
        <v>1185.2926505786249</v>
      </c>
      <c r="H19" s="7">
        <f t="shared" si="16"/>
        <v>0</v>
      </c>
      <c r="I19" s="7">
        <f t="shared" si="16"/>
        <v>724.50334765678315</v>
      </c>
    </row>
    <row r="20" spans="1:9" x14ac:dyDescent="0.3">
      <c r="A20" s="7" t="s">
        <v>299</v>
      </c>
      <c r="B20" s="7">
        <f t="shared" ref="B20:I20" si="17">B50+B79+B108+B137+B166+B195+B224+B253+B282</f>
        <v>0</v>
      </c>
      <c r="C20" s="7">
        <f t="shared" si="17"/>
        <v>10965.342883934021</v>
      </c>
      <c r="D20" s="7">
        <f t="shared" si="17"/>
        <v>29528.703966503686</v>
      </c>
      <c r="E20" s="7">
        <f t="shared" si="17"/>
        <v>13067.439820156143</v>
      </c>
      <c r="F20" s="7">
        <f t="shared" si="17"/>
        <v>53349.150166291474</v>
      </c>
      <c r="G20" s="7">
        <f t="shared" si="17"/>
        <v>11309.664093132498</v>
      </c>
      <c r="H20" s="7">
        <f t="shared" si="17"/>
        <v>11267.093269442657</v>
      </c>
      <c r="I20" s="7">
        <f t="shared" si="17"/>
        <v>148474.2534225728</v>
      </c>
    </row>
    <row r="21" spans="1:9" x14ac:dyDescent="0.3">
      <c r="A21" s="7" t="s">
        <v>296</v>
      </c>
      <c r="B21" s="7">
        <f t="shared" ref="B21:I21" si="18">B51+B80+B109+B138+B167+B196+B225+B254+B283</f>
        <v>23291.984642244865</v>
      </c>
      <c r="C21" s="7">
        <f t="shared" si="18"/>
        <v>0</v>
      </c>
      <c r="D21" s="7">
        <f t="shared" si="18"/>
        <v>0</v>
      </c>
      <c r="E21" s="7">
        <f t="shared" si="18"/>
        <v>0</v>
      </c>
      <c r="F21" s="7">
        <f t="shared" si="18"/>
        <v>0</v>
      </c>
      <c r="G21" s="7">
        <f t="shared" si="18"/>
        <v>0</v>
      </c>
      <c r="H21" s="7">
        <f t="shared" si="18"/>
        <v>0</v>
      </c>
      <c r="I21" s="7">
        <f t="shared" si="18"/>
        <v>0</v>
      </c>
    </row>
    <row r="22" spans="1:9" x14ac:dyDescent="0.3">
      <c r="A22" s="7" t="s">
        <v>43</v>
      </c>
      <c r="B22" s="7">
        <f t="shared" ref="B22:I22" si="19">B52+B81+B110+B139+B168+B197+B226+B255+B284</f>
        <v>0</v>
      </c>
      <c r="C22" s="7">
        <f t="shared" si="19"/>
        <v>0</v>
      </c>
      <c r="D22" s="7">
        <f t="shared" si="19"/>
        <v>0</v>
      </c>
      <c r="E22" s="7">
        <f t="shared" si="19"/>
        <v>0</v>
      </c>
      <c r="F22" s="7">
        <f t="shared" si="19"/>
        <v>0</v>
      </c>
      <c r="G22" s="7">
        <f t="shared" si="19"/>
        <v>0</v>
      </c>
      <c r="H22" s="7">
        <f t="shared" si="19"/>
        <v>0</v>
      </c>
      <c r="I22" s="7">
        <f t="shared" si="19"/>
        <v>0</v>
      </c>
    </row>
    <row r="23" spans="1:9" x14ac:dyDescent="0.3">
      <c r="A23" s="7" t="s">
        <v>300</v>
      </c>
      <c r="B23" s="7">
        <f t="shared" ref="B23:I23" si="20">B53+B82+B111+B140+B169+B198+B227+B256+B285</f>
        <v>0</v>
      </c>
      <c r="C23" s="7">
        <f t="shared" si="20"/>
        <v>744</v>
      </c>
      <c r="D23" s="7">
        <f t="shared" si="20"/>
        <v>0</v>
      </c>
      <c r="E23" s="7">
        <f t="shared" si="20"/>
        <v>2608.5066986035645</v>
      </c>
      <c r="F23" s="7">
        <f t="shared" si="20"/>
        <v>44069.613342692115</v>
      </c>
      <c r="G23" s="7">
        <f t="shared" si="20"/>
        <v>74616.747020439347</v>
      </c>
      <c r="H23" s="7">
        <f t="shared" si="20"/>
        <v>177436.16180593346</v>
      </c>
      <c r="I23" s="7">
        <f t="shared" si="20"/>
        <v>86342.585696710958</v>
      </c>
    </row>
    <row r="24" spans="1:9" x14ac:dyDescent="0.3">
      <c r="A24" s="7" t="s">
        <v>230</v>
      </c>
      <c r="B24" s="7">
        <f t="shared" ref="B24:I24" si="21">B54+B83+B112+B141+B170+B199+B228+B257+B286</f>
        <v>0</v>
      </c>
      <c r="C24" s="7">
        <f t="shared" si="21"/>
        <v>4823.6362381720091</v>
      </c>
      <c r="D24" s="7">
        <f t="shared" si="21"/>
        <v>128607.46854237313</v>
      </c>
      <c r="E24" s="7">
        <f t="shared" si="21"/>
        <v>1391122.438909662</v>
      </c>
      <c r="F24" s="7">
        <f t="shared" si="21"/>
        <v>1367020.5532956517</v>
      </c>
      <c r="G24" s="7">
        <f t="shared" si="21"/>
        <v>1130534.1730701153</v>
      </c>
      <c r="H24" s="7">
        <f t="shared" si="21"/>
        <v>1309376.248303218</v>
      </c>
      <c r="I24" s="7">
        <f t="shared" si="21"/>
        <v>1528263.0628395854</v>
      </c>
    </row>
    <row r="25" spans="1:9" x14ac:dyDescent="0.3">
      <c r="A25" s="7" t="s">
        <v>231</v>
      </c>
      <c r="B25" s="7">
        <f t="shared" ref="B25:I25" si="22">B55+B84+B113+B142+B171+B200+B229+B258+B287</f>
        <v>0</v>
      </c>
      <c r="C25" s="7">
        <f t="shared" si="22"/>
        <v>115326.82641871493</v>
      </c>
      <c r="D25" s="7">
        <f t="shared" si="22"/>
        <v>513113.30826789665</v>
      </c>
      <c r="E25" s="7">
        <f t="shared" si="22"/>
        <v>1016540.2585087908</v>
      </c>
      <c r="F25" s="7">
        <f t="shared" si="22"/>
        <v>583964.99198141915</v>
      </c>
      <c r="G25" s="7">
        <f t="shared" si="22"/>
        <v>538763.00750884146</v>
      </c>
      <c r="H25" s="7">
        <f t="shared" si="22"/>
        <v>415243.25259865966</v>
      </c>
      <c r="I25" s="7">
        <f t="shared" si="22"/>
        <v>590240.65781648422</v>
      </c>
    </row>
    <row r="26" spans="1:9" x14ac:dyDescent="0.3">
      <c r="A26" s="7" t="s">
        <v>295</v>
      </c>
      <c r="B26" s="7">
        <f t="shared" ref="B26:I26" si="23">B56+B85+B114+B143+B172+B201+B230+B259+B288</f>
        <v>50699.948788531947</v>
      </c>
      <c r="C26" s="7">
        <f t="shared" si="23"/>
        <v>43733.720766654493</v>
      </c>
      <c r="D26" s="7">
        <f t="shared" si="23"/>
        <v>182088.24423057749</v>
      </c>
      <c r="E26" s="7">
        <f t="shared" si="23"/>
        <v>69285.954449079101</v>
      </c>
      <c r="F26" s="7">
        <f t="shared" si="23"/>
        <v>13266.291598896622</v>
      </c>
      <c r="G26" s="7">
        <f t="shared" si="23"/>
        <v>14583.174601944147</v>
      </c>
      <c r="H26" s="7">
        <f t="shared" si="23"/>
        <v>25310.973769947581</v>
      </c>
      <c r="I26" s="7">
        <f t="shared" si="23"/>
        <v>27517.445125848983</v>
      </c>
    </row>
    <row r="27" spans="1:9" x14ac:dyDescent="0.3">
      <c r="A27" s="7" t="s">
        <v>294</v>
      </c>
      <c r="B27" s="7">
        <f t="shared" ref="B27:I27" si="24">B57+B86+B115+B144+B173+B202+B231+B260+B289</f>
        <v>0</v>
      </c>
      <c r="C27" s="7">
        <f t="shared" si="24"/>
        <v>1912.3317625283105</v>
      </c>
      <c r="D27" s="7">
        <f t="shared" si="24"/>
        <v>925.66271845762208</v>
      </c>
      <c r="E27" s="7">
        <f t="shared" si="24"/>
        <v>1265.8935848884751</v>
      </c>
      <c r="F27" s="7">
        <f t="shared" si="24"/>
        <v>37.864095542349133</v>
      </c>
      <c r="G27" s="7">
        <f t="shared" si="24"/>
        <v>389.9626143922211</v>
      </c>
      <c r="H27" s="7">
        <f t="shared" si="24"/>
        <v>1774.5991982796677</v>
      </c>
      <c r="I27" s="7">
        <f t="shared" si="24"/>
        <v>13008.237739540657</v>
      </c>
    </row>
    <row r="28" spans="1:9" x14ac:dyDescent="0.3">
      <c r="A28" s="7" t="s">
        <v>190</v>
      </c>
      <c r="B28" s="7">
        <f t="shared" ref="B28:I28" si="25">B58+B87+B116+B145+B174+B203+B232+B261+B290</f>
        <v>2554027.7774562174</v>
      </c>
      <c r="C28" s="7">
        <f t="shared" si="25"/>
        <v>2647864.3837665454</v>
      </c>
      <c r="D28" s="7">
        <f t="shared" si="25"/>
        <v>5572854.355333183</v>
      </c>
      <c r="E28" s="7">
        <f t="shared" si="25"/>
        <v>6336024.4456161112</v>
      </c>
      <c r="F28" s="7">
        <f t="shared" si="25"/>
        <v>4723360.1111593191</v>
      </c>
      <c r="G28" s="7">
        <f t="shared" si="25"/>
        <v>4383919.1428323099</v>
      </c>
      <c r="H28" s="7">
        <f t="shared" si="25"/>
        <v>4639293.4583583754</v>
      </c>
      <c r="I28" s="7">
        <f t="shared" si="25"/>
        <v>5669330.1543650888</v>
      </c>
    </row>
    <row r="29" spans="1:9" x14ac:dyDescent="0.3">
      <c r="A29" s="5" t="s">
        <v>255</v>
      </c>
      <c r="B29" s="5">
        <f>SUM(B3:B28)</f>
        <v>5108055.5549124349</v>
      </c>
      <c r="C29" s="5">
        <f t="shared" ref="C29:I29" si="26">SUM(C3:C28)</f>
        <v>5295728.76753309</v>
      </c>
      <c r="D29" s="5">
        <f t="shared" si="26"/>
        <v>11145708.710666366</v>
      </c>
      <c r="E29" s="5">
        <f t="shared" si="26"/>
        <v>12672048.891232222</v>
      </c>
      <c r="F29" s="5">
        <f t="shared" si="26"/>
        <v>9446720.2223186381</v>
      </c>
      <c r="G29" s="5">
        <f t="shared" si="26"/>
        <v>8767838.2856646199</v>
      </c>
      <c r="H29" s="5">
        <f t="shared" si="26"/>
        <v>9278586.9167167507</v>
      </c>
      <c r="I29" s="5">
        <f t="shared" si="26"/>
        <v>11338660.308730179</v>
      </c>
    </row>
    <row r="30" spans="1:9" x14ac:dyDescent="0.3">
      <c r="A30" s="5"/>
    </row>
    <row r="31" spans="1:9" x14ac:dyDescent="0.3">
      <c r="A31" s="65" t="s">
        <v>32</v>
      </c>
      <c r="B31" s="170" t="s">
        <v>205</v>
      </c>
      <c r="C31" s="170"/>
      <c r="D31" s="170"/>
      <c r="E31" s="170"/>
      <c r="F31" s="170"/>
      <c r="G31" s="170"/>
      <c r="H31" s="170"/>
      <c r="I31" s="170"/>
    </row>
    <row r="32" spans="1:9" x14ac:dyDescent="0.3">
      <c r="A32" s="66" t="s">
        <v>0</v>
      </c>
      <c r="B32" s="35" t="s">
        <v>186</v>
      </c>
      <c r="C32" s="35" t="s">
        <v>146</v>
      </c>
      <c r="D32" s="35" t="s">
        <v>147</v>
      </c>
      <c r="E32" s="35" t="s">
        <v>148</v>
      </c>
      <c r="F32" s="35" t="s">
        <v>149</v>
      </c>
      <c r="G32" s="35" t="s">
        <v>150</v>
      </c>
      <c r="H32" s="35" t="s">
        <v>151</v>
      </c>
      <c r="I32" s="35" t="s">
        <v>152</v>
      </c>
    </row>
    <row r="33" spans="1:9" x14ac:dyDescent="0.3">
      <c r="A33" s="7" t="s">
        <v>2</v>
      </c>
      <c r="B33" s="7">
        <f>('Employment Factors'!$C3)*(1-('Decline Factors'!K3))*('Gross-New Capacity Addition'!B3*1000/5)*'Regional Factors'!B$3*'Import-Export Shares'!B$3</f>
        <v>37273.998593738441</v>
      </c>
      <c r="C33" s="7">
        <f>('Employment Factors'!$C3)*(1-('Decline Factors'!L3))*('Gross-New Capacity Addition'!C3*1000/5)*'Regional Factors'!C$3*'Import-Export Shares'!C$3</f>
        <v>56060.711157480167</v>
      </c>
      <c r="D33" s="7">
        <f>('Employment Factors'!$C3)*(1-('Decline Factors'!M3))*('Gross-New Capacity Addition'!D3*1000/5)*'Regional Factors'!D$3*'Import-Export Shares'!D$3</f>
        <v>138314.95893885702</v>
      </c>
      <c r="E33" s="7">
        <f>('Employment Factors'!$C3)*(1-('Decline Factors'!N3))*('Gross-New Capacity Addition'!E3*1000/5)*'Regional Factors'!E$3*'Import-Export Shares'!E$3</f>
        <v>95988.938817003305</v>
      </c>
      <c r="F33" s="7">
        <f>('Employment Factors'!$C3)*(1-('Decline Factors'!O3))*('Gross-New Capacity Addition'!F3*1000/5)*'Regional Factors'!F$3*'Import-Export Shares'!F$3</f>
        <v>72925.660594937319</v>
      </c>
      <c r="G33" s="7">
        <f>('Employment Factors'!$C3)*(1-('Decline Factors'!P3))*('Gross-New Capacity Addition'!G3*1000/5)*'Regional Factors'!G$3*'Import-Export Shares'!G$3</f>
        <v>43591.397681489718</v>
      </c>
      <c r="H33" s="7">
        <f>('Employment Factors'!$C3)*(1-('Decline Factors'!Q3))*('Gross-New Capacity Addition'!H3*1000/5)*'Regional Factors'!H$3*'Import-Export Shares'!H$3</f>
        <v>39750.895606610626</v>
      </c>
      <c r="I33" s="7">
        <f>('Employment Factors'!$C3)*(1-('Decline Factors'!R3))*('Gross-New Capacity Addition'!I3*1000/5)*'Regional Factors'!I$3*'Import-Export Shares'!I$3</f>
        <v>62001.664533225812</v>
      </c>
    </row>
    <row r="34" spans="1:9" x14ac:dyDescent="0.3">
      <c r="A34" s="7" t="s">
        <v>3</v>
      </c>
      <c r="B34" s="7">
        <f>('Employment Factors'!$C4)*(1-('Decline Factors'!K4))*('Gross-New Capacity Addition'!B4*1000/5)*'Regional Factors'!B$3*'Import-Export Shares'!B$3</f>
        <v>14728.327711811542</v>
      </c>
      <c r="C34" s="7">
        <f>('Employment Factors'!$C4)*(1-('Decline Factors'!L4))*('Gross-New Capacity Addition'!C4*1000/5)*'Regional Factors'!C$3*'Import-Export Shares'!C$3</f>
        <v>0</v>
      </c>
      <c r="D34" s="7">
        <f>('Employment Factors'!$C4)*(1-('Decline Factors'!M4))*('Gross-New Capacity Addition'!D4*1000/5)*'Regional Factors'!D$3*'Import-Export Shares'!D$3</f>
        <v>0</v>
      </c>
      <c r="E34" s="7">
        <f>('Employment Factors'!$C4)*(1-('Decline Factors'!N4))*('Gross-New Capacity Addition'!E4*1000/5)*'Regional Factors'!E$3*'Import-Export Shares'!E$3</f>
        <v>0</v>
      </c>
      <c r="F34" s="7">
        <f>('Employment Factors'!$C4)*(1-('Decline Factors'!O4))*('Gross-New Capacity Addition'!F4*1000/5)*'Regional Factors'!F$3*'Import-Export Shares'!F$3</f>
        <v>0</v>
      </c>
      <c r="G34" s="7">
        <f>('Employment Factors'!$C4)*(1-('Decline Factors'!P4))*('Gross-New Capacity Addition'!G4*1000/5)*'Regional Factors'!G$3*'Import-Export Shares'!G$3</f>
        <v>0</v>
      </c>
      <c r="H34" s="7">
        <f>('Employment Factors'!$C4)*(1-('Decline Factors'!Q4))*('Gross-New Capacity Addition'!H4*1000/5)*'Regional Factors'!H$3*'Import-Export Shares'!H$3</f>
        <v>0</v>
      </c>
      <c r="I34" s="7">
        <f>('Employment Factors'!$C4)*(1-('Decline Factors'!R4))*('Gross-New Capacity Addition'!I4*1000/5)*'Regional Factors'!I$3*'Import-Export Shares'!I$3</f>
        <v>0</v>
      </c>
    </row>
    <row r="35" spans="1:9" x14ac:dyDescent="0.3">
      <c r="A35" s="7" t="s">
        <v>198</v>
      </c>
      <c r="B35" s="7">
        <f>('Employment Factors'!$C5)*(1-('Decline Factors'!K5))*('Gross-New Capacity Addition'!B5*1000/5)*'Regional Factors'!B$3*'Import-Export Shares'!B$3</f>
        <v>48074.772249066904</v>
      </c>
      <c r="C35" s="7">
        <f>('Employment Factors'!$C5)*(1-('Decline Factors'!L5))*('Gross-New Capacity Addition'!C5*1000/5)*'Regional Factors'!C$3*'Import-Export Shares'!C$3</f>
        <v>64734.86776862228</v>
      </c>
      <c r="D35" s="7">
        <f>('Employment Factors'!$C5)*(1-('Decline Factors'!M5))*('Gross-New Capacity Addition'!D5*1000/5)*'Regional Factors'!D$3*'Import-Export Shares'!D$3</f>
        <v>35561.737437538774</v>
      </c>
      <c r="E35" s="7">
        <f>('Employment Factors'!$C5)*(1-('Decline Factors'!N5))*('Gross-New Capacity Addition'!E5*1000/5)*'Regional Factors'!E$3*'Import-Export Shares'!E$3</f>
        <v>41857.322037040583</v>
      </c>
      <c r="F35" s="7">
        <f>('Employment Factors'!$C5)*(1-('Decline Factors'!O5))*('Gross-New Capacity Addition'!F5*1000/5)*'Regional Factors'!F$3*'Import-Export Shares'!F$3</f>
        <v>62133.060425018004</v>
      </c>
      <c r="G35" s="7">
        <f>('Employment Factors'!$C5)*(1-('Decline Factors'!P5))*('Gross-New Capacity Addition'!G5*1000/5)*'Regional Factors'!G$3*'Import-Export Shares'!G$3</f>
        <v>67489.213897873502</v>
      </c>
      <c r="H35" s="7">
        <f>('Employment Factors'!$C5)*(1-('Decline Factors'!Q5))*('Gross-New Capacity Addition'!H5*1000/5)*'Regional Factors'!H$3*'Import-Export Shares'!H$3</f>
        <v>43317.510821067684</v>
      </c>
      <c r="I35" s="7">
        <f>('Employment Factors'!$C5)*(1-('Decline Factors'!R5))*('Gross-New Capacity Addition'!I5*1000/5)*'Regional Factors'!I$3*'Import-Export Shares'!I$3</f>
        <v>30856.592946990953</v>
      </c>
    </row>
    <row r="36" spans="1:9" x14ac:dyDescent="0.3">
      <c r="A36" s="7" t="s">
        <v>199</v>
      </c>
      <c r="B36" s="7">
        <f>('Employment Factors'!$C6)*(1-('Decline Factors'!K6))*('Gross-New Capacity Addition'!B6*1000/5)*'Regional Factors'!B$3*'Import-Export Shares'!B$3</f>
        <v>45544.521078063379</v>
      </c>
      <c r="C36" s="7">
        <f>('Employment Factors'!$C6)*(1-('Decline Factors'!L6))*('Gross-New Capacity Addition'!C6*1000/5)*'Regional Factors'!C$3*'Import-Export Shares'!C$3</f>
        <v>70166.091407998465</v>
      </c>
      <c r="D36" s="7">
        <f>('Employment Factors'!$C6)*(1-('Decline Factors'!M6))*('Gross-New Capacity Addition'!D6*1000/5)*'Regional Factors'!D$3*'Import-Export Shares'!D$3</f>
        <v>158824.51094717733</v>
      </c>
      <c r="E36" s="7">
        <f>('Employment Factors'!$C6)*(1-('Decline Factors'!N6))*('Gross-New Capacity Addition'!E6*1000/5)*'Regional Factors'!E$3*'Import-Export Shares'!E$3</f>
        <v>133941.88164798613</v>
      </c>
      <c r="F36" s="7">
        <f>('Employment Factors'!$C6)*(1-('Decline Factors'!O6))*('Gross-New Capacity Addition'!F6*1000/5)*'Regional Factors'!F$3*'Import-Export Shares'!F$3</f>
        <v>112043.60258028629</v>
      </c>
      <c r="G36" s="7">
        <f>('Employment Factors'!$C6)*(1-('Decline Factors'!P6))*('Gross-New Capacity Addition'!G6*1000/5)*'Regional Factors'!G$3*'Import-Export Shares'!G$3</f>
        <v>112195.3661967487</v>
      </c>
      <c r="H36" s="7">
        <f>('Employment Factors'!$C6)*(1-('Decline Factors'!Q6))*('Gross-New Capacity Addition'!H6*1000/5)*'Regional Factors'!H$3*'Import-Export Shares'!H$3</f>
        <v>73275.493126332527</v>
      </c>
      <c r="I36" s="7">
        <f>('Employment Factors'!$C6)*(1-('Decline Factors'!R6))*('Gross-New Capacity Addition'!I6*1000/5)*'Regional Factors'!I$3*'Import-Export Shares'!I$3</f>
        <v>82075.745590852996</v>
      </c>
    </row>
    <row r="37" spans="1:9" x14ac:dyDescent="0.3">
      <c r="A37" s="7" t="s">
        <v>6</v>
      </c>
      <c r="B37" s="7">
        <f>('Employment Factors'!$C7)*(1-('Decline Factors'!K7))*('Gross-New Capacity Addition'!B7*1000/5)*'Regional Factors'!B$3</f>
        <v>4867.4815229918486</v>
      </c>
      <c r="C37" s="7">
        <f>('Employment Factors'!$C7)*(1-('Decline Factors'!L7))*('Gross-New Capacity Addition'!C7*1000/5)*'Regional Factors'!C$3</f>
        <v>0</v>
      </c>
      <c r="D37" s="7">
        <f>('Employment Factors'!$C7)*(1-('Decline Factors'!M7))*('Gross-New Capacity Addition'!D7*1000/5)*'Regional Factors'!D$3</f>
        <v>5074.3185668745973</v>
      </c>
      <c r="E37" s="7">
        <f>('Employment Factors'!$C7)*(1-('Decline Factors'!N7))*('Gross-New Capacity Addition'!E7*1000/5)*'Regional Factors'!E$3</f>
        <v>1935.5299858803335</v>
      </c>
      <c r="F37" s="7">
        <f>('Employment Factors'!$C7)*(1-('Decline Factors'!O7))*('Gross-New Capacity Addition'!F7*1000/5)*'Regional Factors'!F$3</f>
        <v>2292.3645489892319</v>
      </c>
      <c r="G37" s="7">
        <f>('Employment Factors'!$C7)*(1-('Decline Factors'!P7))*('Gross-New Capacity Addition'!G7*1000/5)*'Regional Factors'!G$3</f>
        <v>3115.4555095070286</v>
      </c>
      <c r="H37" s="7">
        <f>('Employment Factors'!$C7)*(1-('Decline Factors'!Q7))*('Gross-New Capacity Addition'!H7*1000/5)*'Regional Factors'!H$3</f>
        <v>4311.5667809563211</v>
      </c>
      <c r="I37" s="7">
        <f>('Employment Factors'!$C7)*(1-('Decline Factors'!R7))*('Gross-New Capacity Addition'!I7*1000/5)*'Regional Factors'!I$3</f>
        <v>2083.6789870017483</v>
      </c>
    </row>
    <row r="38" spans="1:9" x14ac:dyDescent="0.3">
      <c r="A38" s="7" t="s">
        <v>7</v>
      </c>
      <c r="B38" s="7">
        <f>('Employment Factors'!$C8)*(1-('Decline Factors'!K8))*('Gross-New Capacity Addition'!B8*1000/5)*'Regional Factors'!B$3</f>
        <v>15420.68499740952</v>
      </c>
      <c r="C38" s="7">
        <f>('Employment Factors'!$C8)*(1-('Decline Factors'!L8))*('Gross-New Capacity Addition'!C8*1000/5)*'Regional Factors'!C$3</f>
        <v>8277.8267909718525</v>
      </c>
      <c r="D38" s="7">
        <f>('Employment Factors'!$C8)*(1-('Decline Factors'!M8))*('Gross-New Capacity Addition'!D8*1000/5)*'Regional Factors'!D$3</f>
        <v>16966.240112487478</v>
      </c>
      <c r="E38" s="7">
        <f>('Employment Factors'!$C8)*(1-('Decline Factors'!N8))*('Gross-New Capacity Addition'!E8*1000/5)*'Regional Factors'!E$3</f>
        <v>10325.051338471987</v>
      </c>
      <c r="F38" s="7">
        <f>('Employment Factors'!$C8)*(1-('Decline Factors'!O8))*('Gross-New Capacity Addition'!F8*1000/5)*'Regional Factors'!F$3</f>
        <v>12269.477421126774</v>
      </c>
      <c r="G38" s="7">
        <f>('Employment Factors'!$C8)*(1-('Decline Factors'!P8))*('Gross-New Capacity Addition'!G8*1000/5)*'Regional Factors'!G$3</f>
        <v>33205.481919510661</v>
      </c>
      <c r="H38" s="7">
        <f>('Employment Factors'!$C8)*(1-('Decline Factors'!Q8))*('Gross-New Capacity Addition'!H8*1000/5)*'Regional Factors'!H$3</f>
        <v>14322.331030992837</v>
      </c>
      <c r="I38" s="7">
        <f>('Employment Factors'!$C8)*(1-('Decline Factors'!R8))*('Gross-New Capacity Addition'!I8*1000/5)*'Regional Factors'!I$3</f>
        <v>16245.510998658458</v>
      </c>
    </row>
    <row r="39" spans="1:9" x14ac:dyDescent="0.3">
      <c r="A39" s="7" t="s">
        <v>8</v>
      </c>
      <c r="B39" s="7">
        <f>('Employment Factors'!$C9)*(1-('Decline Factors'!K9))*('Gross-New Capacity Addition'!B9*1000/5)*'Regional Factors'!B$3</f>
        <v>20193.754163274371</v>
      </c>
      <c r="C39" s="7">
        <f>('Employment Factors'!$C9)*(1-('Decline Factors'!L9))*('Gross-New Capacity Addition'!C9*1000/5)*'Regional Factors'!C$3</f>
        <v>7525.2970827016843</v>
      </c>
      <c r="D39" s="7">
        <f>('Employment Factors'!$C9)*(1-('Decline Factors'!M9))*('Gross-New Capacity Addition'!D9*1000/5)*'Regional Factors'!D$3</f>
        <v>9639.9091548224314</v>
      </c>
      <c r="E39" s="7">
        <f>('Employment Factors'!$C9)*(1-('Decline Factors'!N9))*('Gross-New Capacity Addition'!E9*1000/5)*'Regional Factors'!E$3</f>
        <v>7942.3471834399897</v>
      </c>
      <c r="F39" s="7">
        <f>('Employment Factors'!$C9)*(1-('Decline Factors'!O9))*('Gross-New Capacity Addition'!F9*1000/5)*'Regional Factors'!F$3</f>
        <v>4089.8258070422576</v>
      </c>
      <c r="G39" s="7">
        <f>('Employment Factors'!$C9)*(1-('Decline Factors'!P9))*('Gross-New Capacity Addition'!G9*1000/5)*'Regional Factors'!G$3</f>
        <v>47732.880259296573</v>
      </c>
      <c r="H39" s="7">
        <f>('Employment Factors'!$C9)*(1-('Decline Factors'!Q9))*('Gross-New Capacity Addition'!H9*1000/5)*'Regional Factors'!H$3</f>
        <v>21062.251516165936</v>
      </c>
      <c r="I39" s="7">
        <f>('Employment Factors'!$C9)*(1-('Decline Factors'!R9))*('Gross-New Capacity Addition'!I9*1000/5)*'Regional Factors'!I$3</f>
        <v>19238.105129990279</v>
      </c>
    </row>
    <row r="40" spans="1:9" x14ac:dyDescent="0.3">
      <c r="A40" s="7" t="s">
        <v>9</v>
      </c>
      <c r="B40" s="7">
        <f>('Employment Factors'!$C10)*(1-('Decline Factors'!K10))*('Gross-New Capacity Addition'!B10*1000/5)*'Regional Factors'!B$3</f>
        <v>818.24042843397456</v>
      </c>
      <c r="C40" s="7">
        <f>('Employment Factors'!$C10)*(1-('Decline Factors'!L10))*('Gross-New Capacity Addition'!C10*1000/5)*'Regional Factors'!C$3</f>
        <v>0</v>
      </c>
      <c r="D40" s="7">
        <f>('Employment Factors'!$C10)*(1-('Decline Factors'!M10))*('Gross-New Capacity Addition'!D10*1000/5)*'Regional Factors'!D$3</f>
        <v>1545.1554631573013</v>
      </c>
      <c r="E40" s="7">
        <f>('Employment Factors'!$C10)*(1-('Decline Factors'!N10))*('Gross-New Capacity Addition'!E10*1000/5)*'Regional Factors'!E$3</f>
        <v>753.51803237501679</v>
      </c>
      <c r="F40" s="7">
        <f>('Employment Factors'!$C10)*(1-('Decline Factors'!O10))*('Gross-New Capacity Addition'!F10*1000/5)*'Regional Factors'!F$3</f>
        <v>736.96991726245551</v>
      </c>
      <c r="G40" s="7">
        <f>('Employment Factors'!$C10)*(1-('Decline Factors'!P10))*('Gross-New Capacity Addition'!G10*1000/5)*'Regional Factors'!G$3</f>
        <v>0</v>
      </c>
      <c r="H40" s="7">
        <f>('Employment Factors'!$C10)*(1-('Decline Factors'!Q10))*('Gross-New Capacity Addition'!H10*1000/5)*'Regional Factors'!H$3</f>
        <v>0</v>
      </c>
      <c r="I40" s="7">
        <f>('Employment Factors'!$C10)*(1-('Decline Factors'!R10))*('Gross-New Capacity Addition'!I10*1000/5)*'Regional Factors'!I$3</f>
        <v>0</v>
      </c>
    </row>
    <row r="41" spans="1:9" x14ac:dyDescent="0.3">
      <c r="A41" s="7" t="s">
        <v>10</v>
      </c>
      <c r="B41" s="7">
        <f>('Employment Factors'!$C11)*(1-('Decline Factors'!K11))*('Gross-New Capacity Addition'!B11*1000/5)*'Regional Factors'!B$3</f>
        <v>1678.4419044799479</v>
      </c>
      <c r="C41" s="7">
        <f>('Employment Factors'!$C11)*(1-('Decline Factors'!L11))*('Gross-New Capacity Addition'!C11*1000/5)*'Regional Factors'!C$3</f>
        <v>0</v>
      </c>
      <c r="D41" s="7">
        <f>('Employment Factors'!$C11)*(1-('Decline Factors'!M11))*('Gross-New Capacity Addition'!D11*1000/5)*'Regional Factors'!D$3</f>
        <v>0</v>
      </c>
      <c r="E41" s="7">
        <f>('Employment Factors'!$C11)*(1-('Decline Factors'!N11))*('Gross-New Capacity Addition'!E11*1000/5)*'Regional Factors'!E$3</f>
        <v>0</v>
      </c>
      <c r="F41" s="7">
        <f>('Employment Factors'!$C11)*(1-('Decline Factors'!O11))*('Gross-New Capacity Addition'!F11*1000/5)*'Regional Factors'!F$3</f>
        <v>0</v>
      </c>
      <c r="G41" s="7">
        <f>('Employment Factors'!$C11)*(1-('Decline Factors'!P11))*('Gross-New Capacity Addition'!G11*1000/5)*'Regional Factors'!G$3</f>
        <v>0</v>
      </c>
      <c r="H41" s="7">
        <f>('Employment Factors'!$C11)*(1-('Decline Factors'!Q11))*('Gross-New Capacity Addition'!H11*1000/5)*'Regional Factors'!H$3</f>
        <v>0</v>
      </c>
      <c r="I41" s="7">
        <f>('Employment Factors'!$C11)*(1-('Decline Factors'!R11))*('Gross-New Capacity Addition'!I11*1000/5)*'Regional Factors'!I$3</f>
        <v>0</v>
      </c>
    </row>
    <row r="42" spans="1:9" x14ac:dyDescent="0.3">
      <c r="A42" s="7" t="s">
        <v>11</v>
      </c>
      <c r="B42" s="7">
        <f>('Employment Factors'!$C12)*(1-('Decline Factors'!K12))*('Gross-New Capacity Addition'!B12*1000/5)*'Regional Factors'!B$3</f>
        <v>13994.009378601564</v>
      </c>
      <c r="C42" s="7">
        <f>('Employment Factors'!$C12)*(1-('Decline Factors'!L12))*('Gross-New Capacity Addition'!C12*1000/5)*'Regional Factors'!C$3</f>
        <v>78173.623901539744</v>
      </c>
      <c r="D42" s="7">
        <f>('Employment Factors'!$C12)*(1-('Decline Factors'!M12))*('Gross-New Capacity Addition'!D12*1000/5)*'Regional Factors'!D$3</f>
        <v>4065.1340849418757</v>
      </c>
      <c r="E42" s="7">
        <f>('Employment Factors'!$C12)*(1-('Decline Factors'!N12))*('Gross-New Capacity Addition'!E12*1000/5)*'Regional Factors'!E$3</f>
        <v>10165.572796617625</v>
      </c>
      <c r="F42" s="7">
        <f>('Employment Factors'!$C12)*(1-('Decline Factors'!O12))*('Gross-New Capacity Addition'!F12*1000/5)*'Regional Factors'!F$3</f>
        <v>2748.6974694077812</v>
      </c>
      <c r="G42" s="7">
        <f>('Employment Factors'!$C12)*(1-('Decline Factors'!P12))*('Gross-New Capacity Addition'!G12*1000/5)*'Regional Factors'!G$3</f>
        <v>16048.404627114365</v>
      </c>
      <c r="H42" s="7">
        <f>('Employment Factors'!$C12)*(1-('Decline Factors'!Q12))*('Gross-New Capacity Addition'!H12*1000/5)*'Regional Factors'!H$3</f>
        <v>59129.977074988194</v>
      </c>
      <c r="I42" s="7">
        <f>('Employment Factors'!$C12)*(1-('Decline Factors'!R12))*('Gross-New Capacity Addition'!I12*1000/5)*'Regional Factors'!I$3</f>
        <v>7504.2269553348042</v>
      </c>
    </row>
    <row r="43" spans="1:9" x14ac:dyDescent="0.3">
      <c r="A43" s="7" t="s">
        <v>12</v>
      </c>
      <c r="B43" s="7">
        <f>('Employment Factors'!$C13)*(1-('Decline Factors'!K13))*('Gross-New Capacity Addition'!B13*1000/5)*'Regional Factors'!B$3</f>
        <v>608.43519037398107</v>
      </c>
      <c r="C43" s="7">
        <f>('Employment Factors'!$C13)*(1-('Decline Factors'!L13))*('Gross-New Capacity Addition'!C13*1000/5)*'Regional Factors'!C$3</f>
        <v>5909.8376849095903</v>
      </c>
      <c r="D43" s="7">
        <f>('Employment Factors'!$C13)*(1-('Decline Factors'!M13))*('Gross-New Capacity Addition'!D13*1000/5)*'Regional Factors'!D$3</f>
        <v>1170.4027461393259</v>
      </c>
      <c r="E43" s="7">
        <f>('Employment Factors'!$C13)*(1-('Decline Factors'!N13))*('Gross-New Capacity Addition'!E13*1000/5)*'Regional Factors'!E$3</f>
        <v>580.52865704451222</v>
      </c>
      <c r="F43" s="7">
        <f>('Employment Factors'!$C13)*(1-('Decline Factors'!O13))*('Gross-New Capacity Addition'!F13*1000/5)*'Regional Factors'!F$3</f>
        <v>1147.8266290971701</v>
      </c>
      <c r="G43" s="7">
        <f>('Employment Factors'!$C13)*(1-('Decline Factors'!P13))*('Gross-New Capacity Addition'!G13*1000/5)*'Regional Factors'!G$3</f>
        <v>1127.8523837163275</v>
      </c>
      <c r="H43" s="7">
        <f>('Employment Factors'!$C13)*(1-('Decline Factors'!Q13))*('Gross-New Capacity Addition'!H13*1000/5)*'Regional Factors'!H$3</f>
        <v>1653.4931190266834</v>
      </c>
      <c r="I43" s="7">
        <f>('Employment Factors'!$C13)*(1-('Decline Factors'!R13))*('Gross-New Capacity Addition'!I13*1000/5)*'Regional Factors'!I$3</f>
        <v>0</v>
      </c>
    </row>
    <row r="44" spans="1:9" x14ac:dyDescent="0.3">
      <c r="A44" s="7" t="s">
        <v>13</v>
      </c>
      <c r="B44" s="7">
        <f>('Employment Factors'!$C14)*(1-('Decline Factors'!K14))*('Gross-New Capacity Addition'!B14*1000/5)*'Regional Factors'!B$3</f>
        <v>0</v>
      </c>
      <c r="C44" s="7">
        <f>('Employment Factors'!$C14)*(1-('Decline Factors'!L14))*('Gross-New Capacity Addition'!C14*1000/5)*'Regional Factors'!C$3</f>
        <v>0</v>
      </c>
      <c r="D44" s="7">
        <f>('Employment Factors'!$C14)*(1-('Decline Factors'!M14))*('Gross-New Capacity Addition'!D14*1000/5)*'Regional Factors'!D$3</f>
        <v>0</v>
      </c>
      <c r="E44" s="7">
        <f>('Employment Factors'!$C14)*(1-('Decline Factors'!N14))*('Gross-New Capacity Addition'!E14*1000/5)*'Regional Factors'!E$3</f>
        <v>0</v>
      </c>
      <c r="F44" s="7">
        <f>('Employment Factors'!$C14)*(1-('Decline Factors'!O14))*('Gross-New Capacity Addition'!F14*1000/5)*'Regional Factors'!F$3</f>
        <v>340.24880668807998</v>
      </c>
      <c r="G44" s="7">
        <f>('Employment Factors'!$C14)*(1-('Decline Factors'!P14))*('Gross-New Capacity Addition'!G14*1000/5)*'Regional Factors'!G$3</f>
        <v>1895.72063153722</v>
      </c>
      <c r="H44" s="7">
        <f>('Employment Factors'!$C14)*(1-('Decline Factors'!Q14))*('Gross-New Capacity Addition'!H14*1000/5)*'Regional Factors'!H$3</f>
        <v>2315.526689331246</v>
      </c>
      <c r="I44" s="7">
        <f>('Employment Factors'!$C14)*(1-('Decline Factors'!R14))*('Gross-New Capacity Addition'!I14*1000/5)*'Regional Factors'!I$3</f>
        <v>273.58874504128653</v>
      </c>
    </row>
    <row r="45" spans="1:9" x14ac:dyDescent="0.3">
      <c r="A45" s="7" t="s">
        <v>14</v>
      </c>
      <c r="B45" s="7">
        <f>('Employment Factors'!$C15)*(1-('Decline Factors'!K15))*('Gross-New Capacity Addition'!B15*1000/5)*'Regional Factors'!B$3</f>
        <v>56647.414276198237</v>
      </c>
      <c r="C45" s="7">
        <f>('Employment Factors'!$C15)*(1-('Decline Factors'!L15))*('Gross-New Capacity Addition'!C15*1000/5)*'Regional Factors'!C$3</f>
        <v>0</v>
      </c>
      <c r="D45" s="7">
        <f>('Employment Factors'!$C15)*(1-('Decline Factors'!M15))*('Gross-New Capacity Addition'!D15*1000/5)*'Regional Factors'!D$3</f>
        <v>0</v>
      </c>
      <c r="E45" s="7">
        <f>('Employment Factors'!$C15)*(1-('Decline Factors'!N15))*('Gross-New Capacity Addition'!E15*1000/5)*'Regional Factors'!E$3</f>
        <v>0</v>
      </c>
      <c r="F45" s="7">
        <f>('Employment Factors'!$C15)*(1-('Decline Factors'!O15))*('Gross-New Capacity Addition'!F15*1000/5)*'Regional Factors'!F$3</f>
        <v>0</v>
      </c>
      <c r="G45" s="7">
        <f>('Employment Factors'!$C15)*(1-('Decline Factors'!P15))*('Gross-New Capacity Addition'!G15*1000/5)*'Regional Factors'!G$3</f>
        <v>0</v>
      </c>
      <c r="H45" s="7">
        <f>('Employment Factors'!$C15)*(1-('Decline Factors'!Q15))*('Gross-New Capacity Addition'!H15*1000/5)*'Regional Factors'!H$3</f>
        <v>0</v>
      </c>
      <c r="I45" s="7">
        <f>('Employment Factors'!$C15)*(1-('Decline Factors'!R15))*('Gross-New Capacity Addition'!I15*1000/5)*'Regional Factors'!I$3</f>
        <v>0</v>
      </c>
    </row>
    <row r="46" spans="1:9" x14ac:dyDescent="0.3">
      <c r="A46" s="7" t="s">
        <v>15</v>
      </c>
      <c r="B46" s="7">
        <f>('Employment Factors'!$C16)*(1-('Decline Factors'!K16))*('Gross-New Capacity Addition'!B16*1000/5)*'Regional Factors'!B$3</f>
        <v>0</v>
      </c>
      <c r="C46" s="7">
        <f>('Employment Factors'!$C16)*(1-('Decline Factors'!L16))*('Gross-New Capacity Addition'!C16*1000/5)*'Regional Factors'!C$3</f>
        <v>0</v>
      </c>
      <c r="D46" s="7">
        <f>('Employment Factors'!$C16)*(1-('Decline Factors'!M16))*('Gross-New Capacity Addition'!D16*1000/5)*'Regional Factors'!D$3</f>
        <v>0</v>
      </c>
      <c r="E46" s="7">
        <f>('Employment Factors'!$C16)*(1-('Decline Factors'!N16))*('Gross-New Capacity Addition'!E16*1000/5)*'Regional Factors'!E$3</f>
        <v>0</v>
      </c>
      <c r="F46" s="7">
        <f>('Employment Factors'!$C16)*(1-('Decline Factors'!O16))*('Gross-New Capacity Addition'!F16*1000/5)*'Regional Factors'!F$3</f>
        <v>0</v>
      </c>
      <c r="G46" s="7">
        <f>('Employment Factors'!$C16)*(1-('Decline Factors'!P16))*('Gross-New Capacity Addition'!G16*1000/5)*'Regional Factors'!G$3</f>
        <v>0</v>
      </c>
      <c r="H46" s="7">
        <f>('Employment Factors'!$C16)*(1-('Decline Factors'!Q16))*('Gross-New Capacity Addition'!H16*1000/5)*'Regional Factors'!H$3</f>
        <v>0</v>
      </c>
      <c r="I46" s="7">
        <f>('Employment Factors'!$C16)*(1-('Decline Factors'!R16))*('Gross-New Capacity Addition'!I16*1000/5)*'Regional Factors'!I$3</f>
        <v>0</v>
      </c>
    </row>
    <row r="47" spans="1:9" x14ac:dyDescent="0.3">
      <c r="A47" s="7" t="s">
        <v>17</v>
      </c>
      <c r="B47" s="7">
        <f>('Employment Factors'!$C17)*(1-('Decline Factors'!K17))*('Gross-New Capacity Addition'!B17*1000/5)*'Regional Factors'!B$3</f>
        <v>4097.4962993116724</v>
      </c>
      <c r="C47" s="7">
        <f>('Employment Factors'!$C17)*(1-('Decline Factors'!L17))*('Gross-New Capacity Addition'!C17*1000/5)*'Regional Factors'!C$3</f>
        <v>799.83157564715043</v>
      </c>
      <c r="D47" s="7">
        <f>('Employment Factors'!$C17)*(1-('Decline Factors'!M17))*('Gross-New Capacity Addition'!D17*1000/5)*'Regional Factors'!D$3</f>
        <v>7991.7601153236474</v>
      </c>
      <c r="E47" s="7">
        <f>('Employment Factors'!$C17)*(1-('Decline Factors'!N17))*('Gross-New Capacity Addition'!E17*1000/5)*'Regional Factors'!E$3</f>
        <v>4009.7507066109893</v>
      </c>
      <c r="F47" s="7">
        <f>('Employment Factors'!$C17)*(1-('Decline Factors'!O17))*('Gross-New Capacity Addition'!F17*1000/5)*'Regional Factors'!F$3</f>
        <v>217.34502860281714</v>
      </c>
      <c r="G47" s="7">
        <f>('Employment Factors'!$C17)*(1-('Decline Factors'!P17))*('Gross-New Capacity Addition'!G17*1000/5)*'Regional Factors'!G$3</f>
        <v>661.73781825310527</v>
      </c>
      <c r="H47" s="7">
        <f>('Employment Factors'!$C17)*(1-('Decline Factors'!Q17))*('Gross-New Capacity Addition'!H17*1000/5)*'Regional Factors'!H$3</f>
        <v>895.44657874442612</v>
      </c>
      <c r="I47" s="7">
        <f>('Employment Factors'!$C17)*(1-('Decline Factors'!R17))*('Gross-New Capacity Addition'!I17*1000/5)*'Regional Factors'!I$3</f>
        <v>7951.7501203959819</v>
      </c>
    </row>
    <row r="48" spans="1:9" x14ac:dyDescent="0.3">
      <c r="A48" s="7" t="s">
        <v>18</v>
      </c>
      <c r="B48" s="7">
        <f>('Employment Factors'!$C18)*(1-('Decline Factors'!K18))*('Gross-New Capacity Addition'!B18*1000/5)*'Regional Factors'!B$3</f>
        <v>6243.8038846654053</v>
      </c>
      <c r="C48" s="7">
        <f>('Employment Factors'!$C18)*(1-('Decline Factors'!L18))*('Gross-New Capacity Addition'!C18*1000/5)*'Regional Factors'!C$3</f>
        <v>399.91578782357522</v>
      </c>
      <c r="D48" s="7">
        <f>('Employment Factors'!$C18)*(1-('Decline Factors'!M18))*('Gross-New Capacity Addition'!D18*1000/5)*'Regional Factors'!D$3</f>
        <v>0</v>
      </c>
      <c r="E48" s="7">
        <f>('Employment Factors'!$C18)*(1-('Decline Factors'!N18))*('Gross-New Capacity Addition'!E18*1000/5)*'Regional Factors'!E$3</f>
        <v>1477.2765761198382</v>
      </c>
      <c r="F48" s="7">
        <f>('Employment Factors'!$C18)*(1-('Decline Factors'!O18))*('Gross-New Capacity Addition'!F18*1000/5)*'Regional Factors'!F$3</f>
        <v>1086.7251430140857</v>
      </c>
      <c r="G48" s="7">
        <f>('Employment Factors'!$C18)*(1-('Decline Factors'!P18))*('Gross-New Capacity Addition'!G18*1000/5)*'Regional Factors'!G$3</f>
        <v>441.15854550207018</v>
      </c>
      <c r="H48" s="7">
        <f>('Employment Factors'!$C18)*(1-('Decline Factors'!Q18))*('Gross-New Capacity Addition'!H18*1000/5)*'Regional Factors'!H$3</f>
        <v>2462.478091547172</v>
      </c>
      <c r="I48" s="7">
        <f>('Employment Factors'!$C18)*(1-('Decline Factors'!R18))*('Gross-New Capacity Addition'!I18*1000/5)*'Regional Factors'!I$3</f>
        <v>7042.9786780650129</v>
      </c>
    </row>
    <row r="49" spans="1:9" x14ac:dyDescent="0.3">
      <c r="A49" s="7" t="s">
        <v>19</v>
      </c>
      <c r="B49" s="7">
        <f>('Employment Factors'!$C19)*(1-('Decline Factors'!K19))*('Gross-New Capacity Addition'!B19*1000/5)*'Regional Factors'!B$3</f>
        <v>0</v>
      </c>
      <c r="C49" s="7">
        <f>('Employment Factors'!$C19)*(1-('Decline Factors'!L19))*('Gross-New Capacity Addition'!C19*1000/5)*'Regional Factors'!C$3</f>
        <v>0</v>
      </c>
      <c r="D49" s="7">
        <f>('Employment Factors'!$C19)*(1-('Decline Factors'!M19))*('Gross-New Capacity Addition'!D19*1000/5)*'Regional Factors'!D$3</f>
        <v>0</v>
      </c>
      <c r="E49" s="7">
        <f>('Employment Factors'!$C19)*(1-('Decline Factors'!N19))*('Gross-New Capacity Addition'!E19*1000/5)*'Regional Factors'!E$3</f>
        <v>0</v>
      </c>
      <c r="F49" s="7">
        <f>('Employment Factors'!$C19)*(1-('Decline Factors'!O19))*('Gross-New Capacity Addition'!F19*1000/5)*'Regional Factors'!F$3</f>
        <v>1149.6408091885853</v>
      </c>
      <c r="G49" s="7">
        <f>('Employment Factors'!$C19)*(1-('Decline Factors'!P19))*('Gross-New Capacity Addition'!G19*1000/5)*'Regional Factors'!G$3</f>
        <v>185.75096652718744</v>
      </c>
      <c r="H49" s="7">
        <f>('Employment Factors'!$C19)*(1-('Decline Factors'!Q19))*('Gross-New Capacity Addition'!H19*1000/5)*'Regional Factors'!H$3</f>
        <v>0</v>
      </c>
      <c r="I49" s="7">
        <f>('Employment Factors'!$C19)*(1-('Decline Factors'!R19))*('Gross-New Capacity Addition'!I19*1000/5)*'Regional Factors'!I$3</f>
        <v>0</v>
      </c>
    </row>
    <row r="50" spans="1:9" x14ac:dyDescent="0.3">
      <c r="A50" s="7" t="s">
        <v>20</v>
      </c>
      <c r="B50" s="7">
        <f>('Employment Factors'!$C20)*(1-('Decline Factors'!K20))*('Gross-New Capacity Addition'!B20*1000/5)*'Regional Factors'!B$3</f>
        <v>0</v>
      </c>
      <c r="C50" s="7">
        <f>('Employment Factors'!$C20)*(1-('Decline Factors'!L20))*('Gross-New Capacity Addition'!C20*1000/5)*'Regional Factors'!C$3</f>
        <v>319.93263025886017</v>
      </c>
      <c r="D50" s="7">
        <f>('Employment Factors'!$C20)*(1-('Decline Factors'!M20))*('Gross-New Capacity Addition'!D20*1000/5)*'Regional Factors'!D$3</f>
        <v>983.60124496291053</v>
      </c>
      <c r="E50" s="7">
        <f>('Employment Factors'!$C20)*(1-('Decline Factors'!N20))*('Gross-New Capacity Addition'!E20*1000/5)*'Regional Factors'!E$3</f>
        <v>0</v>
      </c>
      <c r="F50" s="7">
        <f>('Employment Factors'!$C20)*(1-('Decline Factors'!O20))*('Gross-New Capacity Addition'!F20*1000/5)*'Regional Factors'!F$3</f>
        <v>3303.6444347628208</v>
      </c>
      <c r="G50" s="7">
        <f>('Employment Factors'!$C20)*(1-('Decline Factors'!P20))*('Gross-New Capacity Addition'!G20*1000/5)*'Regional Factors'!G$3</f>
        <v>1058.7805092049687</v>
      </c>
      <c r="H50" s="7">
        <f>('Employment Factors'!$C20)*(1-('Decline Factors'!Q20))*('Gross-New Capacity Addition'!H20*1000/5)*'Regional Factors'!H$3</f>
        <v>0</v>
      </c>
      <c r="I50" s="7">
        <f>('Employment Factors'!$C20)*(1-('Decline Factors'!R20))*('Gross-New Capacity Addition'!I20*1000/5)*'Regional Factors'!I$3</f>
        <v>0</v>
      </c>
    </row>
    <row r="51" spans="1:9" x14ac:dyDescent="0.3">
      <c r="A51" s="7" t="s">
        <v>21</v>
      </c>
      <c r="B51" s="7">
        <f>('Employment Factors'!$C21)*(1-('Decline Factors'!K21))*('Gross-New Capacity Addition'!B21*1000/5)*'Regional Factors'!B$3</f>
        <v>390.23774279158783</v>
      </c>
      <c r="C51" s="7">
        <f>('Employment Factors'!$C21)*(1-('Decline Factors'!L21))*('Gross-New Capacity Addition'!C21*1000/5)*'Regional Factors'!C$3</f>
        <v>0</v>
      </c>
      <c r="D51" s="7">
        <f>('Employment Factors'!$C21)*(1-('Decline Factors'!M21))*('Gross-New Capacity Addition'!D21*1000/5)*'Regional Factors'!D$3</f>
        <v>0</v>
      </c>
      <c r="E51" s="7">
        <f>('Employment Factors'!$C21)*(1-('Decline Factors'!N21))*('Gross-New Capacity Addition'!E21*1000/5)*'Regional Factors'!E$3</f>
        <v>0</v>
      </c>
      <c r="F51" s="7">
        <f>('Employment Factors'!$C21)*(1-('Decline Factors'!O21))*('Gross-New Capacity Addition'!F21*1000/5)*'Regional Factors'!F$3</f>
        <v>0</v>
      </c>
      <c r="G51" s="7">
        <f>('Employment Factors'!$C21)*(1-('Decline Factors'!P21))*('Gross-New Capacity Addition'!G21*1000/5)*'Regional Factors'!G$3</f>
        <v>0</v>
      </c>
      <c r="H51" s="7">
        <f>('Employment Factors'!$C21)*(1-('Decline Factors'!Q21))*('Gross-New Capacity Addition'!H21*1000/5)*'Regional Factors'!H$3</f>
        <v>0</v>
      </c>
      <c r="I51" s="7">
        <f>('Employment Factors'!$C21)*(1-('Decline Factors'!R21))*('Gross-New Capacity Addition'!I21*1000/5)*'Regional Factors'!I$3</f>
        <v>0</v>
      </c>
    </row>
    <row r="52" spans="1:9" x14ac:dyDescent="0.3">
      <c r="A52" s="7" t="s">
        <v>43</v>
      </c>
      <c r="B52" s="7">
        <f>('Employment Factors'!$C22)*(1-('Decline Factors'!K22))*('Gross-New Capacity Addition'!B22*1000/5)*'Regional Factors'!B$3</f>
        <v>0</v>
      </c>
      <c r="C52" s="7">
        <f>('Employment Factors'!$C22)*(1-('Decline Factors'!L22))*('Gross-New Capacity Addition'!C22*1000/5)*'Regional Factors'!C$3</f>
        <v>0</v>
      </c>
      <c r="D52" s="7">
        <f>('Employment Factors'!$C22)*(1-('Decline Factors'!M22))*('Gross-New Capacity Addition'!D22*1000/5)*'Regional Factors'!D$3</f>
        <v>0</v>
      </c>
      <c r="E52" s="7">
        <f>('Employment Factors'!$C22)*(1-('Decline Factors'!N22))*('Gross-New Capacity Addition'!E22*1000/5)*'Regional Factors'!E$3</f>
        <v>0</v>
      </c>
      <c r="F52" s="7">
        <f>('Employment Factors'!$C22)*(1-('Decline Factors'!O22))*('Gross-New Capacity Addition'!F22*1000/5)*'Regional Factors'!F$3</f>
        <v>0</v>
      </c>
      <c r="G52" s="7">
        <f>('Employment Factors'!$C22)*(1-('Decline Factors'!P22))*('Gross-New Capacity Addition'!G22*1000/5)*'Regional Factors'!G$3</f>
        <v>0</v>
      </c>
      <c r="H52" s="7">
        <f>('Employment Factors'!$C22)*(1-('Decline Factors'!Q22))*('Gross-New Capacity Addition'!H22*1000/5)*'Regional Factors'!H$3</f>
        <v>0</v>
      </c>
      <c r="I52" s="7">
        <f>('Employment Factors'!$C22)*(1-('Decline Factors'!R22))*('Gross-New Capacity Addition'!I22*1000/5)*'Regional Factors'!I$3</f>
        <v>0</v>
      </c>
    </row>
    <row r="53" spans="1:9" x14ac:dyDescent="0.3">
      <c r="A53" s="7" t="s">
        <v>139</v>
      </c>
      <c r="B53" s="7">
        <f>('Employment Factors'!$C23)*(1-('Decline Factors'!K23))*('Gross-New Capacity Addition'!B23*1000/5)*'Regional Factors'!B$3</f>
        <v>0</v>
      </c>
      <c r="C53" s="7">
        <f>('Employment Factors'!$C23)*(1-('Decline Factors'!L23))*('Gross-New Capacity Addition'!C23*1000/5)*'Regional Factors'!C$3</f>
        <v>0</v>
      </c>
      <c r="D53" s="7">
        <f>('Employment Factors'!$C23)*(1-('Decline Factors'!M23))*('Gross-New Capacity Addition'!D23*1000/5)*'Regional Factors'!D$3</f>
        <v>0</v>
      </c>
      <c r="E53" s="7">
        <f>('Employment Factors'!$C23)*(1-('Decline Factors'!N23))*('Gross-New Capacity Addition'!E23*1000/5)*'Regional Factors'!E$3</f>
        <v>0</v>
      </c>
      <c r="F53" s="7">
        <f>('Employment Factors'!$C23)*(1-('Decline Factors'!O23))*('Gross-New Capacity Addition'!F23*1000/5)*'Regional Factors'!F$3</f>
        <v>1738.7602288225371</v>
      </c>
      <c r="G53" s="7">
        <f>('Employment Factors'!$C23)*(1-('Decline Factors'!P23))*('Gross-New Capacity Addition'!G23*1000/5)*'Regional Factors'!G$3</f>
        <v>7058.5367280331229</v>
      </c>
      <c r="H53" s="7">
        <f>('Employment Factors'!$C23)*(1-('Decline Factors'!Q23))*('Gross-New Capacity Addition'!H23*1000/5)*'Regional Factors'!H$3</f>
        <v>10745.358944933114</v>
      </c>
      <c r="I53" s="7">
        <f>('Employment Factors'!$C23)*(1-('Decline Factors'!R23))*('Gross-New Capacity Addition'!I23*1000/5)*'Regional Factors'!I$3</f>
        <v>908.77144233096942</v>
      </c>
    </row>
    <row r="54" spans="1:9" x14ac:dyDescent="0.3">
      <c r="A54" s="34" t="s">
        <v>230</v>
      </c>
      <c r="B54" s="7">
        <f>('Employment Factors'!$C24)*(1-('Decline Factors'!K24))*('Gross-New Capacity Addition'!B24*1000/5)*'Regional Factors'!B$3*'Import-Export Shares'!B$3</f>
        <v>0</v>
      </c>
      <c r="C54" s="7">
        <f>('Employment Factors'!$C24)*(1-('Decline Factors'!L24))*('Gross-New Capacity Addition'!C24*1000/5)*'Regional Factors'!C$3*'Import-Export Shares'!C$3</f>
        <v>0</v>
      </c>
      <c r="D54" s="7">
        <f>('Employment Factors'!$C24)*(1-('Decline Factors'!M24))*('Gross-New Capacity Addition'!D24*1000/5)*'Regional Factors'!D$3*'Import-Export Shares'!D$3</f>
        <v>1016.5862598309541</v>
      </c>
      <c r="E54" s="7">
        <f>('Employment Factors'!$C24)*(1-('Decline Factors'!N24))*('Gross-New Capacity Addition'!E24*1000/5)*'Regional Factors'!E$3*'Import-Export Shares'!E$3</f>
        <v>29099.165937582304</v>
      </c>
      <c r="F54" s="7">
        <f>('Employment Factors'!$C24)*(1-('Decline Factors'!O24))*('Gross-New Capacity Addition'!F24*1000/5)*'Regional Factors'!F$3*'Import-Export Shares'!F$3</f>
        <v>68071.41128890909</v>
      </c>
      <c r="G54" s="7">
        <f>('Employment Factors'!$C24)*(1-('Decline Factors'!P24))*('Gross-New Capacity Addition'!G24*1000/5)*'Regional Factors'!G$3*'Import-Export Shares'!G$3</f>
        <v>74829.699885350201</v>
      </c>
      <c r="H54" s="7">
        <f>('Employment Factors'!$C24)*(1-('Decline Factors'!Q24))*('Gross-New Capacity Addition'!H24*1000/5)*'Regional Factors'!H$3*'Import-Export Shares'!H$3</f>
        <v>53941.990757299289</v>
      </c>
      <c r="I54" s="7">
        <f>('Employment Factors'!$C24)*(1-('Decline Factors'!R24))*('Gross-New Capacity Addition'!I24*1000/5)*'Regional Factors'!I$3*'Import-Export Shares'!I$3</f>
        <v>34439.058272331487</v>
      </c>
    </row>
    <row r="55" spans="1:9" x14ac:dyDescent="0.3">
      <c r="A55" s="34" t="s">
        <v>231</v>
      </c>
      <c r="B55" s="7">
        <f>('Employment Factors'!$C25)*(1-('Decline Factors'!K25))*('Gross-New Capacity Addition'!B25*1000/5)*'Regional Factors'!B$3*'Import-Export Shares'!B$3</f>
        <v>0</v>
      </c>
      <c r="C55" s="7">
        <f>('Employment Factors'!$C25)*(1-('Decline Factors'!L25))*('Gross-New Capacity Addition'!C25*1000/5)*'Regional Factors'!C$3*'Import-Export Shares'!C$3</f>
        <v>45675.595595722836</v>
      </c>
      <c r="D55" s="7">
        <f>('Employment Factors'!$C25)*(1-('Decline Factors'!M25))*('Gross-New Capacity Addition'!D25*1000/5)*'Regional Factors'!D$3*'Import-Export Shares'!D$3</f>
        <v>111715.29958479671</v>
      </c>
      <c r="E55" s="7">
        <f>('Employment Factors'!$C25)*(1-('Decline Factors'!N25))*('Gross-New Capacity Addition'!E25*1000/5)*'Regional Factors'!E$3*'Import-Export Shares'!E$3</f>
        <v>73860.729674630784</v>
      </c>
      <c r="F55" s="7">
        <f>('Employment Factors'!$C25)*(1-('Decline Factors'!O25))*('Gross-New Capacity Addition'!F25*1000/5)*'Regional Factors'!F$3*'Import-Export Shares'!F$3</f>
        <v>51091.163294692873</v>
      </c>
      <c r="G55" s="7">
        <f>('Employment Factors'!$C25)*(1-('Decline Factors'!P25))*('Gross-New Capacity Addition'!G25*1000/5)*'Regional Factors'!G$3*'Import-Export Shares'!G$3</f>
        <v>39544.510844475895</v>
      </c>
      <c r="H55" s="7">
        <f>('Employment Factors'!$C25)*(1-('Decline Factors'!Q25))*('Gross-New Capacity Addition'!H25*1000/5)*'Regional Factors'!H$3*'Import-Export Shares'!H$3</f>
        <v>41670.334949586992</v>
      </c>
      <c r="I55" s="7">
        <f>('Employment Factors'!$C25)*(1-('Decline Factors'!R25))*('Gross-New Capacity Addition'!I25*1000/5)*'Regional Factors'!I$3*'Import-Export Shares'!I$3</f>
        <v>69961.562727418976</v>
      </c>
    </row>
    <row r="56" spans="1:9" x14ac:dyDescent="0.3">
      <c r="A56" s="7" t="s">
        <v>24</v>
      </c>
      <c r="B56" s="7">
        <f>('Employment Factors'!$C26)*(1-('Decline Factors'!K26))*('Gross-New Capacity Addition'!B26*1000/5)*'Regional Factors'!B$3</f>
        <v>8811.8199985197261</v>
      </c>
      <c r="C56" s="7">
        <f>('Employment Factors'!$C26)*(1-('Decline Factors'!L26))*('Gross-New Capacity Addition'!C26*1000/5)*'Regional Factors'!C$3</f>
        <v>7023.6106105215722</v>
      </c>
      <c r="D56" s="7">
        <f>('Employment Factors'!$C26)*(1-('Decline Factors'!M26))*('Gross-New Capacity Addition'!D26*1000/5)*'Regional Factors'!D$3</f>
        <v>51412.848825719637</v>
      </c>
      <c r="E56" s="7">
        <f>('Employment Factors'!$C26)*(1-('Decline Factors'!N26))*('Gross-New Capacity Addition'!E26*1000/5)*'Regional Factors'!E$3</f>
        <v>4235.9184978346611</v>
      </c>
      <c r="F56" s="7">
        <f>('Employment Factors'!$C26)*(1-('Decline Factors'!O26))*('Gross-New Capacity Addition'!F26*1000/5)*'Regional Factors'!F$3</f>
        <v>2181.2404304225374</v>
      </c>
      <c r="G56" s="7">
        <f>('Employment Factors'!$C26)*(1-('Decline Factors'!P26))*('Gross-New Capacity Addition'!G26*1000/5)*'Regional Factors'!G$3</f>
        <v>7747.945781219154</v>
      </c>
      <c r="H56" s="7">
        <f>('Employment Factors'!$C26)*(1-('Decline Factors'!Q26))*('Gross-New Capacity Addition'!H26*1000/5)*'Regional Factors'!H$3</f>
        <v>5616.6004043109169</v>
      </c>
      <c r="I56" s="7">
        <f>('Employment Factors'!$C26)*(1-('Decline Factors'!R26))*('Gross-New Capacity Addition'!I26*1000/5)*'Regional Factors'!I$3</f>
        <v>5700.1792977748983</v>
      </c>
    </row>
    <row r="57" spans="1:9" x14ac:dyDescent="0.3">
      <c r="A57" s="7" t="s">
        <v>25</v>
      </c>
      <c r="B57" s="7">
        <f>('Employment Factors'!$C27)*(1-('Decline Factors'!K27))*('Gross-New Capacity Addition'!B27*1000/5)*'Regional Factors'!B$3</f>
        <v>0</v>
      </c>
      <c r="C57" s="7">
        <f>('Employment Factors'!$C27)*(1-('Decline Factors'!L27))*('Gross-New Capacity Addition'!C27*1000/5)*'Regional Factors'!C$3</f>
        <v>36.336434485045274</v>
      </c>
      <c r="D57" s="7">
        <f>('Employment Factors'!$C27)*(1-('Decline Factors'!M27))*('Gross-New Capacity Addition'!D27*1000/5)*'Regional Factors'!D$3</f>
        <v>193.10351246396462</v>
      </c>
      <c r="E57" s="7">
        <f>('Employment Factors'!$C27)*(1-('Decline Factors'!N27))*('Gross-New Capacity Addition'!E27*1000/5)*'Regional Factors'!E$3</f>
        <v>17.038441861813158</v>
      </c>
      <c r="F57" s="7">
        <f>('Employment Factors'!$C27)*(1-('Decline Factors'!O27))*('Gross-New Capacity Addition'!F27*1000/5)*'Regional Factors'!F$3</f>
        <v>17.152562503069635</v>
      </c>
      <c r="G57" s="7">
        <f>('Employment Factors'!$C27)*(1-('Decline Factors'!P27))*('Gross-New Capacity Addition'!G27*1000/5)*'Regional Factors'!G$3</f>
        <v>170.64229392146893</v>
      </c>
      <c r="H57" s="7">
        <f>('Employment Factors'!$C27)*(1-('Decline Factors'!Q27))*('Gross-New Capacity Addition'!H27*1000/5)*'Regional Factors'!H$3</f>
        <v>1529.576811820855</v>
      </c>
      <c r="I57" s="7">
        <f>('Employment Factors'!$C27)*(1-('Decline Factors'!R27))*('Gross-New Capacity Addition'!I27*1000/5)*'Regional Factors'!I$3</f>
        <v>1225.4151226902777</v>
      </c>
    </row>
    <row r="58" spans="1:9" x14ac:dyDescent="0.3">
      <c r="A58" s="5" t="s">
        <v>255</v>
      </c>
      <c r="B58" s="5">
        <f>SUM(B33:B57)</f>
        <v>279393.43941973214</v>
      </c>
      <c r="C58" s="5">
        <f t="shared" ref="C58:I58" si="27">SUM(C33:C57)</f>
        <v>345103.47842868278</v>
      </c>
      <c r="D58" s="5">
        <f t="shared" si="27"/>
        <v>544475.56699509395</v>
      </c>
      <c r="E58" s="5">
        <f t="shared" si="27"/>
        <v>416190.57033049985</v>
      </c>
      <c r="F58" s="5">
        <f t="shared" si="27"/>
        <v>399584.81742077379</v>
      </c>
      <c r="G58" s="5">
        <f t="shared" si="27"/>
        <v>458100.53647928126</v>
      </c>
      <c r="H58" s="5">
        <f t="shared" si="27"/>
        <v>376000.83230371482</v>
      </c>
      <c r="I58" s="5">
        <f t="shared" si="27"/>
        <v>347508.82954810391</v>
      </c>
    </row>
    <row r="59" spans="1:9" x14ac:dyDescent="0.3">
      <c r="A59" s="5"/>
      <c r="B59" s="5"/>
      <c r="C59" s="5"/>
      <c r="D59" s="5"/>
      <c r="E59" s="5"/>
      <c r="F59" s="5"/>
      <c r="G59" s="5"/>
      <c r="H59" s="5"/>
      <c r="I59" s="5"/>
    </row>
    <row r="60" spans="1:9" x14ac:dyDescent="0.3">
      <c r="A60" s="67" t="s">
        <v>108</v>
      </c>
      <c r="B60" s="170" t="s">
        <v>205</v>
      </c>
      <c r="C60" s="170"/>
      <c r="D60" s="170"/>
      <c r="E60" s="170"/>
      <c r="F60" s="170"/>
      <c r="G60" s="170"/>
      <c r="H60" s="170"/>
      <c r="I60" s="170"/>
    </row>
    <row r="61" spans="1:9" x14ac:dyDescent="0.3">
      <c r="A61" s="66" t="s">
        <v>0</v>
      </c>
      <c r="B61" s="35" t="s">
        <v>186</v>
      </c>
      <c r="C61" s="35" t="s">
        <v>146</v>
      </c>
      <c r="D61" s="35" t="s">
        <v>147</v>
      </c>
      <c r="E61" s="35" t="s">
        <v>148</v>
      </c>
      <c r="F61" s="35" t="s">
        <v>149</v>
      </c>
      <c r="G61" s="35" t="s">
        <v>150</v>
      </c>
      <c r="H61" s="35" t="s">
        <v>151</v>
      </c>
      <c r="I61" s="35" t="s">
        <v>152</v>
      </c>
    </row>
    <row r="62" spans="1:9" x14ac:dyDescent="0.3">
      <c r="A62" s="7" t="s">
        <v>2</v>
      </c>
      <c r="B62" s="7">
        <f>('Employment Factors'!$C3)*(1-('Decline Factors'!K3))*('Gross-New Capacity Addition'!B32*1000/5)*'Regional Factors'!B$4*'Import-Export Shares'!B$4</f>
        <v>0</v>
      </c>
      <c r="C62" s="7">
        <f>('Employment Factors'!$C3)*(1-('Decline Factors'!L3))*('Gross-New Capacity Addition'!C32*1000/5)*'Regional Factors'!C$4*'Import-Export Shares'!C$4</f>
        <v>14035.105967648211</v>
      </c>
      <c r="D62" s="7">
        <f>('Employment Factors'!$C3)*(1-('Decline Factors'!M3))*('Gross-New Capacity Addition'!D32*1000/5)*'Regional Factors'!D$4*'Import-Export Shares'!D$4</f>
        <v>129827.12946564209</v>
      </c>
      <c r="E62" s="7">
        <f>('Employment Factors'!$C3)*(1-('Decline Factors'!N3))*('Gross-New Capacity Addition'!E32*1000/5)*'Regional Factors'!E$4*'Import-Export Shares'!E$4</f>
        <v>31335.139394706559</v>
      </c>
      <c r="F62" s="7">
        <f>('Employment Factors'!$C3)*(1-('Decline Factors'!O3))*('Gross-New Capacity Addition'!F32*1000/5)*'Regional Factors'!F$4*'Import-Export Shares'!F$4</f>
        <v>22054.620476508248</v>
      </c>
      <c r="G62" s="7">
        <f>('Employment Factors'!$C3)*(1-('Decline Factors'!P3))*('Gross-New Capacity Addition'!G32*1000/5)*'Regional Factors'!G$4*'Import-Export Shares'!G$4</f>
        <v>12609.737952101363</v>
      </c>
      <c r="H62" s="7">
        <f>('Employment Factors'!$C3)*(1-('Decline Factors'!Q3))*('Gross-New Capacity Addition'!H32*1000/5)*'Regional Factors'!H$4*'Import-Export Shares'!H$4</f>
        <v>12501.675776979924</v>
      </c>
      <c r="I62" s="7">
        <f>('Employment Factors'!$C3)*(1-('Decline Factors'!R3))*('Gross-New Capacity Addition'!I32*1000/5)*'Regional Factors'!I$4*'Import-Export Shares'!I$4</f>
        <v>34654.421676874299</v>
      </c>
    </row>
    <row r="63" spans="1:9" x14ac:dyDescent="0.3">
      <c r="A63" s="7" t="s">
        <v>3</v>
      </c>
      <c r="B63" s="7">
        <f>('Employment Factors'!$C4)*(1-('Decline Factors'!K4))*('Gross-New Capacity Addition'!B33*1000/5)*'Regional Factors'!B$4*'Import-Export Shares'!B$4</f>
        <v>0</v>
      </c>
      <c r="C63" s="7">
        <f>('Employment Factors'!$C4)*(1-('Decline Factors'!L4))*('Gross-New Capacity Addition'!C33*1000/5)*'Regional Factors'!C$4*'Import-Export Shares'!C$4</f>
        <v>0</v>
      </c>
      <c r="D63" s="7">
        <f>('Employment Factors'!$C4)*(1-('Decline Factors'!M4))*('Gross-New Capacity Addition'!D33*1000/5)*'Regional Factors'!D$4*'Import-Export Shares'!D$4</f>
        <v>0</v>
      </c>
      <c r="E63" s="7">
        <f>('Employment Factors'!$C4)*(1-('Decline Factors'!N4))*('Gross-New Capacity Addition'!E33*1000/5)*'Regional Factors'!E$4*'Import-Export Shares'!E$4</f>
        <v>0</v>
      </c>
      <c r="F63" s="7">
        <f>('Employment Factors'!$C4)*(1-('Decline Factors'!O4))*('Gross-New Capacity Addition'!F33*1000/5)*'Regional Factors'!F$4*'Import-Export Shares'!F$4</f>
        <v>0</v>
      </c>
      <c r="G63" s="7">
        <f>('Employment Factors'!$C4)*(1-('Decline Factors'!P4))*('Gross-New Capacity Addition'!G33*1000/5)*'Regional Factors'!G$4*'Import-Export Shares'!G$4</f>
        <v>0</v>
      </c>
      <c r="H63" s="7">
        <f>('Employment Factors'!$C4)*(1-('Decline Factors'!Q4))*('Gross-New Capacity Addition'!H33*1000/5)*'Regional Factors'!H$4*'Import-Export Shares'!H$4</f>
        <v>0</v>
      </c>
      <c r="I63" s="7">
        <f>('Employment Factors'!$C4)*(1-('Decline Factors'!R4))*('Gross-New Capacity Addition'!I33*1000/5)*'Regional Factors'!I$4*'Import-Export Shares'!I$4</f>
        <v>0</v>
      </c>
    </row>
    <row r="64" spans="1:9" x14ac:dyDescent="0.3">
      <c r="A64" s="7" t="s">
        <v>198</v>
      </c>
      <c r="B64" s="7">
        <f>('Employment Factors'!$C5)*(1-('Decline Factors'!K5))*('Gross-New Capacity Addition'!B34*1000/5)*'Regional Factors'!B$4*'Import-Export Shares'!B$4</f>
        <v>0</v>
      </c>
      <c r="C64" s="7">
        <f>('Employment Factors'!$C5)*(1-('Decline Factors'!L5))*('Gross-New Capacity Addition'!C34*1000/5)*'Regional Factors'!C$4*'Import-Export Shares'!C$4</f>
        <v>4691.9479613299018</v>
      </c>
      <c r="D64" s="7">
        <f>('Employment Factors'!$C5)*(1-('Decline Factors'!M5))*('Gross-New Capacity Addition'!D34*1000/5)*'Regional Factors'!D$4*'Import-Export Shares'!D$4</f>
        <v>16330.809840876411</v>
      </c>
      <c r="E64" s="7">
        <f>('Employment Factors'!$C5)*(1-('Decline Factors'!N5))*('Gross-New Capacity Addition'!E34*1000/5)*'Regional Factors'!E$4*'Import-Export Shares'!E$4</f>
        <v>36302.775610509518</v>
      </c>
      <c r="F64" s="7">
        <f>('Employment Factors'!$C5)*(1-('Decline Factors'!O5))*('Gross-New Capacity Addition'!F34*1000/5)*'Regional Factors'!F$4*'Import-Export Shares'!F$4</f>
        <v>18279.210944271075</v>
      </c>
      <c r="G64" s="7">
        <f>('Employment Factors'!$C5)*(1-('Decline Factors'!P5))*('Gross-New Capacity Addition'!G34*1000/5)*'Regional Factors'!G$4*'Import-Export Shares'!G$4</f>
        <v>18863.138736607234</v>
      </c>
      <c r="H64" s="7">
        <f>('Employment Factors'!$C5)*(1-('Decline Factors'!Q5))*('Gross-New Capacity Addition'!H34*1000/5)*'Regional Factors'!H$4*'Import-Export Shares'!H$4</f>
        <v>14861.866883387522</v>
      </c>
      <c r="I64" s="7">
        <f>('Employment Factors'!$C5)*(1-('Decline Factors'!R5))*('Gross-New Capacity Addition'!I34*1000/5)*'Regional Factors'!I$4*'Import-Export Shares'!I$4</f>
        <v>17211.820194008618</v>
      </c>
    </row>
    <row r="65" spans="1:9" x14ac:dyDescent="0.3">
      <c r="A65" s="7" t="s">
        <v>199</v>
      </c>
      <c r="B65" s="7">
        <f>('Employment Factors'!$C6)*(1-('Decline Factors'!K6))*('Gross-New Capacity Addition'!B35*1000/5)*'Regional Factors'!B$4*'Import-Export Shares'!B$4</f>
        <v>0</v>
      </c>
      <c r="C65" s="7">
        <f>('Employment Factors'!$C6)*(1-('Decline Factors'!L6))*('Gross-New Capacity Addition'!C35*1000/5)*'Regional Factors'!C$4*'Import-Export Shares'!C$4</f>
        <v>0</v>
      </c>
      <c r="D65" s="7">
        <f>('Employment Factors'!$C6)*(1-('Decline Factors'!M6))*('Gross-New Capacity Addition'!D35*1000/5)*'Regional Factors'!D$4*'Import-Export Shares'!D$4</f>
        <v>2224.4137828777912</v>
      </c>
      <c r="E65" s="7">
        <f>('Employment Factors'!$C6)*(1-('Decline Factors'!N6))*('Gross-New Capacity Addition'!E35*1000/5)*'Regional Factors'!E$4*'Import-Export Shares'!E$4</f>
        <v>6164.1963979304301</v>
      </c>
      <c r="F65" s="7">
        <f>('Employment Factors'!$C6)*(1-('Decline Factors'!O6))*('Gross-New Capacity Addition'!F35*1000/5)*'Regional Factors'!F$4*'Import-Export Shares'!F$4</f>
        <v>9898.4439179497531</v>
      </c>
      <c r="G65" s="7">
        <f>('Employment Factors'!$C6)*(1-('Decline Factors'!P6))*('Gross-New Capacity Addition'!G35*1000/5)*'Regional Factors'!G$4*'Import-Export Shares'!G$4</f>
        <v>16072.89961437543</v>
      </c>
      <c r="H65" s="7">
        <f>('Employment Factors'!$C6)*(1-('Decline Factors'!Q6))*('Gross-New Capacity Addition'!H35*1000/5)*'Regional Factors'!H$4*'Import-Export Shares'!H$4</f>
        <v>23464.181045538131</v>
      </c>
      <c r="I65" s="7">
        <f>('Employment Factors'!$C6)*(1-('Decline Factors'!R6))*('Gross-New Capacity Addition'!I35*1000/5)*'Regional Factors'!I$4*'Import-Export Shares'!I$4</f>
        <v>28363.187724510262</v>
      </c>
    </row>
    <row r="66" spans="1:9" x14ac:dyDescent="0.3">
      <c r="A66" s="7" t="s">
        <v>6</v>
      </c>
      <c r="B66" s="7">
        <f>('Employment Factors'!$C7)*(1-('Decline Factors'!K7))*('Gross-New Capacity Addition'!B36*1000/5)*'Regional Factors'!B$4</f>
        <v>0</v>
      </c>
      <c r="C66" s="7">
        <f>('Employment Factors'!$C7)*(1-('Decline Factors'!L7))*('Gross-New Capacity Addition'!C36*1000/5)*'Regional Factors'!C$4</f>
        <v>892.08159646963156</v>
      </c>
      <c r="D66" s="7">
        <f>('Employment Factors'!$C7)*(1-('Decline Factors'!M7))*('Gross-New Capacity Addition'!D36*1000/5)*'Regional Factors'!D$4</f>
        <v>806.62493112140589</v>
      </c>
      <c r="E66" s="7">
        <f>('Employment Factors'!$C7)*(1-('Decline Factors'!N7))*('Gross-New Capacity Addition'!E36*1000/5)*'Regional Factors'!E$4</f>
        <v>725.33192195481138</v>
      </c>
      <c r="F66" s="7">
        <f>('Employment Factors'!$C7)*(1-('Decline Factors'!O7))*('Gross-New Capacity Addition'!F36*1000/5)*'Regional Factors'!F$4</f>
        <v>648.05747491474449</v>
      </c>
      <c r="G66" s="7">
        <f>('Employment Factors'!$C7)*(1-('Decline Factors'!P7))*('Gross-New Capacity Addition'!G36*1000/5)*'Regional Factors'!G$4</f>
        <v>0</v>
      </c>
      <c r="H66" s="7">
        <f>('Employment Factors'!$C7)*(1-('Decline Factors'!Q7))*('Gross-New Capacity Addition'!H36*1000/5)*'Regional Factors'!H$4</f>
        <v>0</v>
      </c>
      <c r="I66" s="7">
        <f>('Employment Factors'!$C7)*(1-('Decline Factors'!R7))*('Gross-New Capacity Addition'!I36*1000/5)*'Regional Factors'!I$4</f>
        <v>563.52823905629953</v>
      </c>
    </row>
    <row r="67" spans="1:9" x14ac:dyDescent="0.3">
      <c r="A67" s="7" t="s">
        <v>7</v>
      </c>
      <c r="B67" s="7">
        <f>('Employment Factors'!$C8)*(1-('Decline Factors'!K8))*('Gross-New Capacity Addition'!B37*1000/5)*'Regional Factors'!B$4</f>
        <v>15596.799775422838</v>
      </c>
      <c r="C67" s="7">
        <f>('Employment Factors'!$C8)*(1-('Decline Factors'!L8))*('Gross-New Capacity Addition'!C37*1000/5)*'Regional Factors'!C$4</f>
        <v>13885.075027095694</v>
      </c>
      <c r="D67" s="7">
        <f>('Employment Factors'!$C8)*(1-('Decline Factors'!M8))*('Gross-New Capacity Addition'!D37*1000/5)*'Regional Factors'!D$4</f>
        <v>12259.050677324049</v>
      </c>
      <c r="E67" s="7">
        <f>('Employment Factors'!$C8)*(1-('Decline Factors'!N8))*('Gross-New Capacity Addition'!E37*1000/5)*'Regional Factors'!E$4</f>
        <v>4762.1792393171072</v>
      </c>
      <c r="F67" s="7">
        <f>('Employment Factors'!$C8)*(1-('Decline Factors'!O8))*('Gross-New Capacity Addition'!F37*1000/5)*'Regional Factors'!F$4</f>
        <v>3468.61347143274</v>
      </c>
      <c r="G67" s="7">
        <f>('Employment Factors'!$C8)*(1-('Decline Factors'!P8))*('Gross-New Capacity Addition'!G37*1000/5)*'Regional Factors'!G$4</f>
        <v>13874.453885730962</v>
      </c>
      <c r="H67" s="7">
        <f>('Employment Factors'!$C8)*(1-('Decline Factors'!Q8))*('Gross-New Capacity Addition'!H37*1000/5)*'Regional Factors'!H$4</f>
        <v>9249.6359238206423</v>
      </c>
      <c r="I67" s="7">
        <f>('Employment Factors'!$C8)*(1-('Decline Factors'!R8))*('Gross-New Capacity Addition'!I37*1000/5)*'Regional Factors'!I$4</f>
        <v>12718.24939525338</v>
      </c>
    </row>
    <row r="68" spans="1:9" x14ac:dyDescent="0.3">
      <c r="A68" s="7" t="s">
        <v>8</v>
      </c>
      <c r="B68" s="7">
        <f>('Employment Factors'!$C9)*(1-('Decline Factors'!K9))*('Gross-New Capacity Addition'!B38*1000/5)*'Regional Factors'!B$4</f>
        <v>16246.666432732121</v>
      </c>
      <c r="C68" s="7">
        <f>('Employment Factors'!$C9)*(1-('Decline Factors'!L9))*('Gross-New Capacity Addition'!C38*1000/5)*'Regional Factors'!C$4</f>
        <v>9467.0966093834268</v>
      </c>
      <c r="D68" s="7">
        <f>('Employment Factors'!$C9)*(1-('Decline Factors'!M9))*('Gross-New Capacity Addition'!D38*1000/5)*'Regional Factors'!D$4</f>
        <v>3064.7626693310121</v>
      </c>
      <c r="E68" s="7">
        <f>('Employment Factors'!$C9)*(1-('Decline Factors'!N9))*('Gross-New Capacity Addition'!E38*1000/5)*'Regional Factors'!E$4</f>
        <v>2976.3620245731918</v>
      </c>
      <c r="F68" s="7">
        <f>('Employment Factors'!$C9)*(1-('Decline Factors'!O9))*('Gross-New Capacity Addition'!F38*1000/5)*'Regional Factors'!F$4</f>
        <v>0</v>
      </c>
      <c r="G68" s="7">
        <f>('Employment Factors'!$C9)*(1-('Decline Factors'!P9))*('Gross-New Capacity Addition'!G38*1000/5)*'Regional Factors'!G$4</f>
        <v>11562.044904775801</v>
      </c>
      <c r="H68" s="7">
        <f>('Employment Factors'!$C9)*(1-('Decline Factors'!Q9))*('Gross-New Capacity Addition'!H38*1000/5)*'Regional Factors'!H$4</f>
        <v>8671.5336785818508</v>
      </c>
      <c r="I68" s="7">
        <f>('Employment Factors'!$C9)*(1-('Decline Factors'!R9))*('Gross-New Capacity Addition'!I38*1000/5)*'Regional Factors'!I$4</f>
        <v>11562.044904775801</v>
      </c>
    </row>
    <row r="69" spans="1:9" x14ac:dyDescent="0.3">
      <c r="A69" s="7" t="s">
        <v>9</v>
      </c>
      <c r="B69" s="7">
        <f>('Employment Factors'!$C10)*(1-('Decline Factors'!K10))*('Gross-New Capacity Addition'!B39*1000/5)*'Regional Factors'!B$4</f>
        <v>0</v>
      </c>
      <c r="C69" s="7">
        <f>('Employment Factors'!$C10)*(1-('Decline Factors'!L10))*('Gross-New Capacity Addition'!C39*1000/5)*'Regional Factors'!C$4</f>
        <v>9320.6721818249625</v>
      </c>
      <c r="D69" s="7">
        <f>('Employment Factors'!$C10)*(1-('Decline Factors'!M10))*('Gross-New Capacity Addition'!D39*1000/5)*'Regional Factors'!D$4</f>
        <v>2456.2133863203385</v>
      </c>
      <c r="E69" s="7">
        <f>('Employment Factors'!$C10)*(1-('Decline Factors'!N10))*('Gross-New Capacity Addition'!E39*1000/5)*'Regional Factors'!E$4</f>
        <v>1129.5111657008858</v>
      </c>
      <c r="F69" s="7">
        <f>('Employment Factors'!$C10)*(1-('Decline Factors'!O10))*('Gross-New Capacity Addition'!F39*1000/5)*'Regional Factors'!F$4</f>
        <v>2083.4332998205796</v>
      </c>
      <c r="G69" s="7">
        <f>('Employment Factors'!$C10)*(1-('Decline Factors'!P10))*('Gross-New Capacity Addition'!G39*1000/5)*'Regional Factors'!G$4</f>
        <v>0</v>
      </c>
      <c r="H69" s="7">
        <f>('Employment Factors'!$C10)*(1-('Decline Factors'!Q10))*('Gross-New Capacity Addition'!H39*1000/5)*'Regional Factors'!H$4</f>
        <v>0</v>
      </c>
      <c r="I69" s="7">
        <f>('Employment Factors'!$C10)*(1-('Decline Factors'!R10))*('Gross-New Capacity Addition'!I39*1000/5)*'Regional Factors'!I$4</f>
        <v>0</v>
      </c>
    </row>
    <row r="70" spans="1:9" x14ac:dyDescent="0.3">
      <c r="A70" s="7" t="s">
        <v>10</v>
      </c>
      <c r="B70" s="7">
        <f>('Employment Factors'!$C11)*(1-('Decline Factors'!K11))*('Gross-New Capacity Addition'!B40*1000/5)*'Regional Factors'!B$4</f>
        <v>0</v>
      </c>
      <c r="C70" s="7">
        <f>('Employment Factors'!$C11)*(1-('Decline Factors'!L11))*('Gross-New Capacity Addition'!C40*1000/5)*'Regional Factors'!C$4</f>
        <v>0</v>
      </c>
      <c r="D70" s="7">
        <f>('Employment Factors'!$C11)*(1-('Decline Factors'!M11))*('Gross-New Capacity Addition'!D40*1000/5)*'Regional Factors'!D$4</f>
        <v>0</v>
      </c>
      <c r="E70" s="7">
        <f>('Employment Factors'!$C11)*(1-('Decline Factors'!N11))*('Gross-New Capacity Addition'!E40*1000/5)*'Regional Factors'!E$4</f>
        <v>0</v>
      </c>
      <c r="F70" s="7">
        <f>('Employment Factors'!$C11)*(1-('Decline Factors'!O11))*('Gross-New Capacity Addition'!F40*1000/5)*'Regional Factors'!F$4</f>
        <v>0</v>
      </c>
      <c r="G70" s="7">
        <f>('Employment Factors'!$C11)*(1-('Decline Factors'!P11))*('Gross-New Capacity Addition'!G40*1000/5)*'Regional Factors'!G$4</f>
        <v>0</v>
      </c>
      <c r="H70" s="7">
        <f>('Employment Factors'!$C11)*(1-('Decline Factors'!Q11))*('Gross-New Capacity Addition'!H40*1000/5)*'Regional Factors'!H$4</f>
        <v>0</v>
      </c>
      <c r="I70" s="7">
        <f>('Employment Factors'!$C11)*(1-('Decline Factors'!R11))*('Gross-New Capacity Addition'!I40*1000/5)*'Regional Factors'!I$4</f>
        <v>0</v>
      </c>
    </row>
    <row r="71" spans="1:9" x14ac:dyDescent="0.3">
      <c r="A71" s="7" t="s">
        <v>11</v>
      </c>
      <c r="B71" s="7">
        <f>('Employment Factors'!$C12)*(1-('Decline Factors'!K12))*('Gross-New Capacity Addition'!B41*1000/5)*'Regional Factors'!B$4</f>
        <v>0</v>
      </c>
      <c r="C71" s="7">
        <f>('Employment Factors'!$C12)*(1-('Decline Factors'!L12))*('Gross-New Capacity Addition'!C41*1000/5)*'Regional Factors'!C$4</f>
        <v>6244.143083755559</v>
      </c>
      <c r="D71" s="7">
        <f>('Employment Factors'!$C12)*(1-('Decline Factors'!M12))*('Gross-New Capacity Addition'!D41*1000/5)*'Regional Factors'!D$4</f>
        <v>0</v>
      </c>
      <c r="E71" s="7">
        <f>('Employment Factors'!$C12)*(1-('Decline Factors'!N12))*('Gross-New Capacity Addition'!E41*1000/5)*'Regional Factors'!E$4</f>
        <v>0</v>
      </c>
      <c r="F71" s="7">
        <f>('Employment Factors'!$C12)*(1-('Decline Factors'!O12))*('Gross-New Capacity Addition'!F41*1000/5)*'Regional Factors'!F$4</f>
        <v>0</v>
      </c>
      <c r="G71" s="7">
        <f>('Employment Factors'!$C12)*(1-('Decline Factors'!P12))*('Gross-New Capacity Addition'!G41*1000/5)*'Regional Factors'!G$4</f>
        <v>0</v>
      </c>
      <c r="H71" s="7">
        <f>('Employment Factors'!$C12)*(1-('Decline Factors'!Q12))*('Gross-New Capacity Addition'!H41*1000/5)*'Regional Factors'!H$4</f>
        <v>3553.9250098099269</v>
      </c>
      <c r="I71" s="7">
        <f>('Employment Factors'!$C12)*(1-('Decline Factors'!R12))*('Gross-New Capacity Addition'!I41*1000/5)*'Regional Factors'!I$4</f>
        <v>0</v>
      </c>
    </row>
    <row r="72" spans="1:9" x14ac:dyDescent="0.3">
      <c r="A72" s="7" t="s">
        <v>12</v>
      </c>
      <c r="B72" s="7">
        <f>('Employment Factors'!$C13)*(1-('Decline Factors'!K13))*('Gross-New Capacity Addition'!B42*1000/5)*'Regional Factors'!B$4</f>
        <v>0</v>
      </c>
      <c r="C72" s="7">
        <f>('Employment Factors'!$C13)*(1-('Decline Factors'!L13))*('Gross-New Capacity Addition'!C42*1000/5)*'Regional Factors'!C$4</f>
        <v>991.30534770821373</v>
      </c>
      <c r="D72" s="7">
        <f>('Employment Factors'!$C13)*(1-('Decline Factors'!M13))*('Gross-New Capacity Addition'!D42*1000/5)*'Regional Factors'!D$4</f>
        <v>0</v>
      </c>
      <c r="E72" s="7">
        <f>('Employment Factors'!$C13)*(1-('Decline Factors'!N13))*('Gross-New Capacity Addition'!E42*1000/5)*'Regional Factors'!E$4</f>
        <v>0</v>
      </c>
      <c r="F72" s="7">
        <f>('Employment Factors'!$C13)*(1-('Decline Factors'!O13))*('Gross-New Capacity Addition'!F42*1000/5)*'Regional Factors'!F$4</f>
        <v>0</v>
      </c>
      <c r="G72" s="7">
        <f>('Employment Factors'!$C13)*(1-('Decline Factors'!P13))*('Gross-New Capacity Addition'!G42*1000/5)*'Regional Factors'!G$4</f>
        <v>0</v>
      </c>
      <c r="H72" s="7">
        <f>('Employment Factors'!$C13)*(1-('Decline Factors'!Q13))*('Gross-New Capacity Addition'!H42*1000/5)*'Regional Factors'!H$4</f>
        <v>0</v>
      </c>
      <c r="I72" s="7">
        <f>('Employment Factors'!$C13)*(1-('Decline Factors'!R13))*('Gross-New Capacity Addition'!I42*1000/5)*'Regional Factors'!I$4</f>
        <v>0</v>
      </c>
    </row>
    <row r="73" spans="1:9" x14ac:dyDescent="0.3">
      <c r="A73" s="7" t="s">
        <v>13</v>
      </c>
      <c r="B73" s="7">
        <f>('Employment Factors'!$C14)*(1-('Decline Factors'!K14))*('Gross-New Capacity Addition'!B43*1000/5)*'Regional Factors'!B$4</f>
        <v>0</v>
      </c>
      <c r="C73" s="7">
        <f>('Employment Factors'!$C14)*(1-('Decline Factors'!L14))*('Gross-New Capacity Addition'!C43*1000/5)*'Regional Factors'!C$4</f>
        <v>0</v>
      </c>
      <c r="D73" s="7">
        <f>('Employment Factors'!$C14)*(1-('Decline Factors'!M14))*('Gross-New Capacity Addition'!D43*1000/5)*'Regional Factors'!D$4</f>
        <v>0</v>
      </c>
      <c r="E73" s="7">
        <f>('Employment Factors'!$C14)*(1-('Decline Factors'!N14))*('Gross-New Capacity Addition'!E43*1000/5)*'Regional Factors'!E$4</f>
        <v>0</v>
      </c>
      <c r="F73" s="7">
        <f>('Employment Factors'!$C14)*(1-('Decline Factors'!O14))*('Gross-New Capacity Addition'!F43*1000/5)*'Regional Factors'!F$4</f>
        <v>0</v>
      </c>
      <c r="G73" s="7">
        <f>('Employment Factors'!$C14)*(1-('Decline Factors'!P14))*('Gross-New Capacity Addition'!G43*1000/5)*'Regional Factors'!G$4</f>
        <v>1320.1679844233554</v>
      </c>
      <c r="H73" s="7">
        <f>('Employment Factors'!$C14)*(1-('Decline Factors'!Q14))*('Gross-New Capacity Addition'!H43*1000/5)*'Regional Factors'!H$4</f>
        <v>1986.0934278935438</v>
      </c>
      <c r="I73" s="7">
        <f>('Employment Factors'!$C14)*(1-('Decline Factors'!R14))*('Gross-New Capacity Addition'!I43*1000/5)*'Regional Factors'!I$4</f>
        <v>1479.8343188226404</v>
      </c>
    </row>
    <row r="74" spans="1:9" x14ac:dyDescent="0.3">
      <c r="A74" s="7" t="s">
        <v>14</v>
      </c>
      <c r="B74" s="7">
        <f>('Employment Factors'!$C15)*(1-('Decline Factors'!K15))*('Gross-New Capacity Addition'!B44*1000/5)*'Regional Factors'!B$4</f>
        <v>18047.725454417854</v>
      </c>
      <c r="C74" s="7">
        <f>('Employment Factors'!$C15)*(1-('Decline Factors'!L15))*('Gross-New Capacity Addition'!C44*1000/5)*'Regional Factors'!C$4</f>
        <v>0</v>
      </c>
      <c r="D74" s="7">
        <f>('Employment Factors'!$C15)*(1-('Decline Factors'!M15))*('Gross-New Capacity Addition'!D44*1000/5)*'Regional Factors'!D$4</f>
        <v>0</v>
      </c>
      <c r="E74" s="7">
        <f>('Employment Factors'!$C15)*(1-('Decline Factors'!N15))*('Gross-New Capacity Addition'!E44*1000/5)*'Regional Factors'!E$4</f>
        <v>0</v>
      </c>
      <c r="F74" s="7">
        <f>('Employment Factors'!$C15)*(1-('Decline Factors'!O15))*('Gross-New Capacity Addition'!F44*1000/5)*'Regional Factors'!F$4</f>
        <v>0</v>
      </c>
      <c r="G74" s="7">
        <f>('Employment Factors'!$C15)*(1-('Decline Factors'!P15))*('Gross-New Capacity Addition'!G44*1000/5)*'Regional Factors'!G$4</f>
        <v>0</v>
      </c>
      <c r="H74" s="7">
        <f>('Employment Factors'!$C15)*(1-('Decline Factors'!Q15))*('Gross-New Capacity Addition'!H44*1000/5)*'Regional Factors'!H$4</f>
        <v>0</v>
      </c>
      <c r="I74" s="7">
        <f>('Employment Factors'!$C15)*(1-('Decline Factors'!R15))*('Gross-New Capacity Addition'!I44*1000/5)*'Regional Factors'!I$4</f>
        <v>0</v>
      </c>
    </row>
    <row r="75" spans="1:9" x14ac:dyDescent="0.3">
      <c r="A75" s="7" t="s">
        <v>15</v>
      </c>
      <c r="B75" s="7">
        <f>('Employment Factors'!$C16)*(1-('Decline Factors'!K16))*('Gross-New Capacity Addition'!B45*1000/5)*'Regional Factors'!B$4</f>
        <v>482.75808828689736</v>
      </c>
      <c r="C75" s="7">
        <f>('Employment Factors'!$C16)*(1-('Decline Factors'!L16))*('Gross-New Capacity Addition'!C45*1000/5)*'Regional Factors'!C$4</f>
        <v>0</v>
      </c>
      <c r="D75" s="7">
        <f>('Employment Factors'!$C16)*(1-('Decline Factors'!M16))*('Gross-New Capacity Addition'!D45*1000/5)*'Regional Factors'!D$4</f>
        <v>0</v>
      </c>
      <c r="E75" s="7">
        <f>('Employment Factors'!$C16)*(1-('Decline Factors'!N16))*('Gross-New Capacity Addition'!E45*1000/5)*'Regional Factors'!E$4</f>
        <v>0</v>
      </c>
      <c r="F75" s="7">
        <f>('Employment Factors'!$C16)*(1-('Decline Factors'!O16))*('Gross-New Capacity Addition'!F45*1000/5)*'Regional Factors'!F$4</f>
        <v>0</v>
      </c>
      <c r="G75" s="7">
        <f>('Employment Factors'!$C16)*(1-('Decline Factors'!P16))*('Gross-New Capacity Addition'!G45*1000/5)*'Regional Factors'!G$4</f>
        <v>0</v>
      </c>
      <c r="H75" s="7">
        <f>('Employment Factors'!$C16)*(1-('Decline Factors'!Q16))*('Gross-New Capacity Addition'!H45*1000/5)*'Regional Factors'!H$4</f>
        <v>0</v>
      </c>
      <c r="I75" s="7">
        <f>('Employment Factors'!$C16)*(1-('Decline Factors'!R16))*('Gross-New Capacity Addition'!I45*1000/5)*'Regional Factors'!I$4</f>
        <v>0</v>
      </c>
    </row>
    <row r="76" spans="1:9" x14ac:dyDescent="0.3">
      <c r="A76" s="7" t="s">
        <v>17</v>
      </c>
      <c r="B76" s="7">
        <f>('Employment Factors'!$C17)*(1-('Decline Factors'!K17))*('Gross-New Capacity Addition'!B46*1000/5)*'Regional Factors'!B$4</f>
        <v>7597.8696048845541</v>
      </c>
      <c r="C76" s="7">
        <f>('Employment Factors'!$C17)*(1-('Decline Factors'!L17))*('Gross-New Capacity Addition'!C46*1000/5)*'Regional Factors'!C$4</f>
        <v>0</v>
      </c>
      <c r="D76" s="7">
        <f>('Employment Factors'!$C17)*(1-('Decline Factors'!M17))*('Gross-New Capacity Addition'!D46*1000/5)*'Regional Factors'!D$4</f>
        <v>35831.45383686429</v>
      </c>
      <c r="E76" s="7">
        <f>('Employment Factors'!$C17)*(1-('Decline Factors'!N17))*('Gross-New Capacity Addition'!E46*1000/5)*'Regional Factors'!E$4</f>
        <v>0</v>
      </c>
      <c r="F76" s="7">
        <f>('Employment Factors'!$C17)*(1-('Decline Factors'!O17))*('Gross-New Capacity Addition'!F46*1000/5)*'Regional Factors'!F$4</f>
        <v>0</v>
      </c>
      <c r="G76" s="7">
        <f>('Employment Factors'!$C17)*(1-('Decline Factors'!P17))*('Gross-New Capacity Addition'!G46*1000/5)*'Regional Factors'!G$4</f>
        <v>0</v>
      </c>
      <c r="H76" s="7">
        <f>('Employment Factors'!$C17)*(1-('Decline Factors'!Q17))*('Gross-New Capacity Addition'!H46*1000/5)*'Regional Factors'!H$4</f>
        <v>0</v>
      </c>
      <c r="I76" s="7">
        <f>('Employment Factors'!$C17)*(1-('Decline Factors'!R17))*('Gross-New Capacity Addition'!I46*1000/5)*'Regional Factors'!I$4</f>
        <v>0</v>
      </c>
    </row>
    <row r="77" spans="1:9" x14ac:dyDescent="0.3">
      <c r="A77" s="7" t="s">
        <v>18</v>
      </c>
      <c r="B77" s="7">
        <f>('Employment Factors'!$C18)*(1-('Decline Factors'!K18))*('Gross-New Capacity Addition'!B47*1000/5)*'Regional Factors'!B$4</f>
        <v>4835.0079303810799</v>
      </c>
      <c r="C77" s="7">
        <f>('Employment Factors'!$C18)*(1-('Decline Factors'!L18))*('Gross-New Capacity Addition'!C47*1000/5)*'Regional Factors'!C$4</f>
        <v>3689.4627929139988</v>
      </c>
      <c r="D77" s="7">
        <f>('Employment Factors'!$C18)*(1-('Decline Factors'!M18))*('Gross-New Capacity Addition'!D47*1000/5)*'Regional Factors'!D$4</f>
        <v>0</v>
      </c>
      <c r="E77" s="7">
        <f>('Employment Factors'!$C18)*(1-('Decline Factors'!N18))*('Gross-New Capacity Addition'!E47*1000/5)*'Regional Factors'!E$4</f>
        <v>0</v>
      </c>
      <c r="F77" s="7">
        <f>('Employment Factors'!$C18)*(1-('Decline Factors'!O18))*('Gross-New Capacity Addition'!F47*1000/5)*'Regional Factors'!F$4</f>
        <v>0</v>
      </c>
      <c r="G77" s="7">
        <f>('Employment Factors'!$C18)*(1-('Decline Factors'!P18))*('Gross-New Capacity Addition'!G47*1000/5)*'Regional Factors'!G$4</f>
        <v>0</v>
      </c>
      <c r="H77" s="7">
        <f>('Employment Factors'!$C18)*(1-('Decline Factors'!Q18))*('Gross-New Capacity Addition'!H47*1000/5)*'Regional Factors'!H$4</f>
        <v>0</v>
      </c>
      <c r="I77" s="7">
        <f>('Employment Factors'!$C18)*(1-('Decline Factors'!R18))*('Gross-New Capacity Addition'!I47*1000/5)*'Regional Factors'!I$4</f>
        <v>0</v>
      </c>
    </row>
    <row r="78" spans="1:9" x14ac:dyDescent="0.3">
      <c r="A78" s="7" t="s">
        <v>19</v>
      </c>
      <c r="B78" s="7">
        <f>('Employment Factors'!$C19)*(1-('Decline Factors'!K19))*('Gross-New Capacity Addition'!B48*1000/5)*'Regional Factors'!B$4</f>
        <v>0</v>
      </c>
      <c r="C78" s="7">
        <f>('Employment Factors'!$C19)*(1-('Decline Factors'!L19))*('Gross-New Capacity Addition'!C48*1000/5)*'Regional Factors'!C$4</f>
        <v>0</v>
      </c>
      <c r="D78" s="7">
        <f>('Employment Factors'!$C19)*(1-('Decline Factors'!M19))*('Gross-New Capacity Addition'!D48*1000/5)*'Regional Factors'!D$4</f>
        <v>0</v>
      </c>
      <c r="E78" s="7">
        <f>('Employment Factors'!$C19)*(1-('Decline Factors'!N19))*('Gross-New Capacity Addition'!E48*1000/5)*'Regional Factors'!E$4</f>
        <v>0</v>
      </c>
      <c r="F78" s="7">
        <f>('Employment Factors'!$C19)*(1-('Decline Factors'!O19))*('Gross-New Capacity Addition'!F48*1000/5)*'Regional Factors'!F$4</f>
        <v>0</v>
      </c>
      <c r="G78" s="7">
        <f>('Employment Factors'!$C19)*(1-('Decline Factors'!P19))*('Gross-New Capacity Addition'!G48*1000/5)*'Regional Factors'!G$4</f>
        <v>0</v>
      </c>
      <c r="H78" s="7">
        <f>('Employment Factors'!$C19)*(1-('Decline Factors'!Q19))*('Gross-New Capacity Addition'!H48*1000/5)*'Regional Factors'!H$4</f>
        <v>0</v>
      </c>
      <c r="I78" s="7">
        <f>('Employment Factors'!$C19)*(1-('Decline Factors'!R19))*('Gross-New Capacity Addition'!I48*1000/5)*'Regional Factors'!I$4</f>
        <v>0</v>
      </c>
    </row>
    <row r="79" spans="1:9" x14ac:dyDescent="0.3">
      <c r="A79" s="7" t="s">
        <v>20</v>
      </c>
      <c r="B79" s="7">
        <f>('Employment Factors'!$C20)*(1-('Decline Factors'!K20))*('Gross-New Capacity Addition'!B49*1000/5)*'Regional Factors'!B$4</f>
        <v>0</v>
      </c>
      <c r="C79" s="7">
        <f>('Employment Factors'!$C20)*(1-('Decline Factors'!L20))*('Gross-New Capacity Addition'!C49*1000/5)*'Regional Factors'!C$4</f>
        <v>0</v>
      </c>
      <c r="D79" s="7">
        <f>('Employment Factors'!$C20)*(1-('Decline Factors'!M20))*('Gross-New Capacity Addition'!D49*1000/5)*'Regional Factors'!D$4</f>
        <v>0</v>
      </c>
      <c r="E79" s="7">
        <f>('Employment Factors'!$C20)*(1-('Decline Factors'!N20))*('Gross-New Capacity Addition'!E49*1000/5)*'Regional Factors'!E$4</f>
        <v>0</v>
      </c>
      <c r="F79" s="7">
        <f>('Employment Factors'!$C20)*(1-('Decline Factors'!O20))*('Gross-New Capacity Addition'!F49*1000/5)*'Regional Factors'!F$4</f>
        <v>0</v>
      </c>
      <c r="G79" s="7">
        <f>('Employment Factors'!$C20)*(1-('Decline Factors'!P20))*('Gross-New Capacity Addition'!G49*1000/5)*'Regional Factors'!G$4</f>
        <v>0</v>
      </c>
      <c r="H79" s="7">
        <f>('Employment Factors'!$C20)*(1-('Decline Factors'!Q20))*('Gross-New Capacity Addition'!H49*1000/5)*'Regional Factors'!H$4</f>
        <v>0</v>
      </c>
      <c r="I79" s="7">
        <f>('Employment Factors'!$C20)*(1-('Decline Factors'!R20))*('Gross-New Capacity Addition'!I49*1000/5)*'Regional Factors'!I$4</f>
        <v>0</v>
      </c>
    </row>
    <row r="80" spans="1:9" x14ac:dyDescent="0.3">
      <c r="A80" s="7" t="s">
        <v>21</v>
      </c>
      <c r="B80" s="7">
        <f>('Employment Factors'!$C21)*(1-('Decline Factors'!K21))*('Gross-New Capacity Addition'!B50*1000/5)*'Regional Factors'!B$4</f>
        <v>0</v>
      </c>
      <c r="C80" s="7">
        <f>('Employment Factors'!$C21)*(1-('Decline Factors'!L21))*('Gross-New Capacity Addition'!C50*1000/5)*'Regional Factors'!C$4</f>
        <v>0</v>
      </c>
      <c r="D80" s="7">
        <f>('Employment Factors'!$C21)*(1-('Decline Factors'!M21))*('Gross-New Capacity Addition'!D50*1000/5)*'Regional Factors'!D$4</f>
        <v>0</v>
      </c>
      <c r="E80" s="7">
        <f>('Employment Factors'!$C21)*(1-('Decline Factors'!N21))*('Gross-New Capacity Addition'!E50*1000/5)*'Regional Factors'!E$4</f>
        <v>0</v>
      </c>
      <c r="F80" s="7">
        <f>('Employment Factors'!$C21)*(1-('Decline Factors'!O21))*('Gross-New Capacity Addition'!F50*1000/5)*'Regional Factors'!F$4</f>
        <v>0</v>
      </c>
      <c r="G80" s="7">
        <f>('Employment Factors'!$C21)*(1-('Decline Factors'!P21))*('Gross-New Capacity Addition'!G50*1000/5)*'Regional Factors'!G$4</f>
        <v>0</v>
      </c>
      <c r="H80" s="7">
        <f>('Employment Factors'!$C21)*(1-('Decline Factors'!Q21))*('Gross-New Capacity Addition'!H50*1000/5)*'Regional Factors'!H$4</f>
        <v>0</v>
      </c>
      <c r="I80" s="7">
        <f>('Employment Factors'!$C21)*(1-('Decline Factors'!R21))*('Gross-New Capacity Addition'!I50*1000/5)*'Regional Factors'!I$4</f>
        <v>0</v>
      </c>
    </row>
    <row r="81" spans="1:9" x14ac:dyDescent="0.3">
      <c r="A81" s="7" t="s">
        <v>43</v>
      </c>
      <c r="B81" s="7">
        <f>('Employment Factors'!$C22)*(1-('Decline Factors'!K22))*('Gross-New Capacity Addition'!B51*1000/5)*'Regional Factors'!B$4</f>
        <v>0</v>
      </c>
      <c r="C81" s="7">
        <f>('Employment Factors'!$C22)*(1-('Decline Factors'!L22))*('Gross-New Capacity Addition'!C51*1000/5)*'Regional Factors'!C$4</f>
        <v>0</v>
      </c>
      <c r="D81" s="7">
        <f>('Employment Factors'!$C22)*(1-('Decline Factors'!M22))*('Gross-New Capacity Addition'!D51*1000/5)*'Regional Factors'!D$4</f>
        <v>0</v>
      </c>
      <c r="E81" s="7">
        <f>('Employment Factors'!$C22)*(1-('Decline Factors'!N22))*('Gross-New Capacity Addition'!E51*1000/5)*'Regional Factors'!E$4</f>
        <v>0</v>
      </c>
      <c r="F81" s="7">
        <f>('Employment Factors'!$C22)*(1-('Decline Factors'!O22))*('Gross-New Capacity Addition'!F51*1000/5)*'Regional Factors'!F$4</f>
        <v>0</v>
      </c>
      <c r="G81" s="7">
        <f>('Employment Factors'!$C22)*(1-('Decline Factors'!P22))*('Gross-New Capacity Addition'!G51*1000/5)*'Regional Factors'!G$4</f>
        <v>0</v>
      </c>
      <c r="H81" s="7">
        <f>('Employment Factors'!$C22)*(1-('Decline Factors'!Q22))*('Gross-New Capacity Addition'!H51*1000/5)*'Regional Factors'!H$4</f>
        <v>0</v>
      </c>
      <c r="I81" s="7">
        <f>('Employment Factors'!$C22)*(1-('Decline Factors'!R22))*('Gross-New Capacity Addition'!I51*1000/5)*'Regional Factors'!I$4</f>
        <v>0</v>
      </c>
    </row>
    <row r="82" spans="1:9" x14ac:dyDescent="0.3">
      <c r="A82" s="7" t="s">
        <v>139</v>
      </c>
      <c r="B82" s="7">
        <f>('Employment Factors'!$C23)*(1-('Decline Factors'!K23))*('Gross-New Capacity Addition'!B52*1000/5)*'Regional Factors'!B$4</f>
        <v>0</v>
      </c>
      <c r="C82" s="7">
        <f>('Employment Factors'!$C23)*(1-('Decline Factors'!L23))*('Gross-New Capacity Addition'!C52*1000/5)*'Regional Factors'!C$4</f>
        <v>0</v>
      </c>
      <c r="D82" s="7">
        <f>('Employment Factors'!$C23)*(1-('Decline Factors'!M23))*('Gross-New Capacity Addition'!D52*1000/5)*'Regional Factors'!D$4</f>
        <v>0</v>
      </c>
      <c r="E82" s="7">
        <f>('Employment Factors'!$C23)*(1-('Decline Factors'!N23))*('Gross-New Capacity Addition'!E52*1000/5)*'Regional Factors'!E$4</f>
        <v>0</v>
      </c>
      <c r="F82" s="7">
        <f>('Employment Factors'!$C23)*(1-('Decline Factors'!O23))*('Gross-New Capacity Addition'!F52*1000/5)*'Regional Factors'!F$4</f>
        <v>0</v>
      </c>
      <c r="G82" s="7">
        <f>('Employment Factors'!$C23)*(1-('Decline Factors'!P23))*('Gross-New Capacity Addition'!G52*1000/5)*'Regional Factors'!G$4</f>
        <v>4915.5208052303979</v>
      </c>
      <c r="H82" s="7">
        <f>('Employment Factors'!$C23)*(1-('Decline Factors'!Q23))*('Gross-New Capacity Addition'!H52*1000/5)*'Regional Factors'!H$4</f>
        <v>8602.1614091531974</v>
      </c>
      <c r="I82" s="7">
        <f>('Employment Factors'!$C23)*(1-('Decline Factors'!R23))*('Gross-New Capacity Addition'!I52*1000/5)*'Regional Factors'!I$4</f>
        <v>6758.8411071917963</v>
      </c>
    </row>
    <row r="83" spans="1:9" x14ac:dyDescent="0.3">
      <c r="A83" s="34" t="s">
        <v>230</v>
      </c>
      <c r="B83" s="7">
        <f>('Employment Factors'!$C24)*(1-('Decline Factors'!K24))*('Gross-New Capacity Addition'!B53*1000/5)*'Regional Factors'!B$4*'Import-Export Shares'!B$4</f>
        <v>0</v>
      </c>
      <c r="C83" s="7">
        <f>('Employment Factors'!$C24)*(1-('Decline Factors'!L24))*('Gross-New Capacity Addition'!C53*1000/5)*'Regional Factors'!C$4*'Import-Export Shares'!C$4</f>
        <v>0</v>
      </c>
      <c r="D83" s="7">
        <f>('Employment Factors'!$C24)*(1-('Decline Factors'!M24))*('Gross-New Capacity Addition'!D53*1000/5)*'Regional Factors'!D$4*'Import-Export Shares'!D$4</f>
        <v>269.33134338080924</v>
      </c>
      <c r="E83" s="7">
        <f>('Employment Factors'!$C24)*(1-('Decline Factors'!N24))*('Gross-New Capacity Addition'!E53*1000/5)*'Regional Factors'!E$4*'Import-Export Shares'!E$4</f>
        <v>5616.8912007070412</v>
      </c>
      <c r="F83" s="7">
        <f>('Employment Factors'!$C24)*(1-('Decline Factors'!O24))*('Gross-New Capacity Addition'!F53*1000/5)*'Regional Factors'!F$4*'Import-Export Shares'!F$4</f>
        <v>13465.75211555414</v>
      </c>
      <c r="G83" s="7">
        <f>('Employment Factors'!$C24)*(1-('Decline Factors'!P24))*('Gross-New Capacity Addition'!G53*1000/5)*'Regional Factors'!G$4*'Import-Export Shares'!G$4</f>
        <v>15215.964921618082</v>
      </c>
      <c r="H83" s="7">
        <f>('Employment Factors'!$C24)*(1-('Decline Factors'!Q24))*('Gross-New Capacity Addition'!H53*1000/5)*'Regional Factors'!H$4*'Import-Export Shares'!H$4</f>
        <v>9434.9589864371883</v>
      </c>
      <c r="I83" s="7">
        <f>('Employment Factors'!$C24)*(1-('Decline Factors'!R24))*('Gross-New Capacity Addition'!I53*1000/5)*'Regional Factors'!I$4*'Import-Export Shares'!I$4</f>
        <v>13677.899122349774</v>
      </c>
    </row>
    <row r="84" spans="1:9" x14ac:dyDescent="0.3">
      <c r="A84" s="34" t="s">
        <v>231</v>
      </c>
      <c r="B84" s="7">
        <f>('Employment Factors'!$C25)*(1-('Decline Factors'!K25))*('Gross-New Capacity Addition'!B54*1000/5)*'Regional Factors'!B$4*'Import-Export Shares'!B$4</f>
        <v>0</v>
      </c>
      <c r="C84" s="7">
        <f>('Employment Factors'!$C25)*(1-('Decline Factors'!L25))*('Gross-New Capacity Addition'!C54*1000/5)*'Regional Factors'!C$4*'Import-Export Shares'!C$4</f>
        <v>0</v>
      </c>
      <c r="D84" s="7">
        <f>('Employment Factors'!$C25)*(1-('Decline Factors'!M25))*('Gross-New Capacity Addition'!D54*1000/5)*'Regional Factors'!D$4*'Import-Export Shares'!D$4</f>
        <v>0</v>
      </c>
      <c r="E84" s="7">
        <f>('Employment Factors'!$C25)*(1-('Decline Factors'!N25))*('Gross-New Capacity Addition'!E54*1000/5)*'Regional Factors'!E$4*'Import-Export Shares'!E$4</f>
        <v>0</v>
      </c>
      <c r="F84" s="7">
        <f>('Employment Factors'!$C25)*(1-('Decline Factors'!O25))*('Gross-New Capacity Addition'!F54*1000/5)*'Regional Factors'!F$4*'Import-Export Shares'!F$4</f>
        <v>791.43046387099616</v>
      </c>
      <c r="G84" s="7">
        <f>('Employment Factors'!$C25)*(1-('Decline Factors'!P25))*('Gross-New Capacity Addition'!G54*1000/5)*'Regional Factors'!G$4*'Import-Export Shares'!G$4</f>
        <v>3027.1383077924843</v>
      </c>
      <c r="H84" s="7">
        <f>('Employment Factors'!$C25)*(1-('Decline Factors'!Q25))*('Gross-New Capacity Addition'!H54*1000/5)*'Regional Factors'!H$4*'Import-Export Shares'!H$4</f>
        <v>9292.8777190661349</v>
      </c>
      <c r="I84" s="7">
        <f>('Employment Factors'!$C25)*(1-('Decline Factors'!R25))*('Gross-New Capacity Addition'!I54*1000/5)*'Regional Factors'!I$4*'Import-Export Shares'!I$4</f>
        <v>13423.691330080503</v>
      </c>
    </row>
    <row r="85" spans="1:9" x14ac:dyDescent="0.3">
      <c r="A85" s="7" t="s">
        <v>24</v>
      </c>
      <c r="B85" s="7">
        <f>('Employment Factors'!$C26)*(1-('Decline Factors'!K26))*('Gross-New Capacity Addition'!B55*1000/5)*'Regional Factors'!B$4</f>
        <v>3465.9555056495192</v>
      </c>
      <c r="C85" s="7">
        <f>('Employment Factors'!$C26)*(1-('Decline Factors'!L26))*('Gross-New Capacity Addition'!C55*1000/5)*'Regional Factors'!C$4</f>
        <v>0</v>
      </c>
      <c r="D85" s="7">
        <f>('Employment Factors'!$C26)*(1-('Decline Factors'!M26))*('Gross-New Capacity Addition'!D55*1000/5)*'Regional Factors'!D$4</f>
        <v>0</v>
      </c>
      <c r="E85" s="7">
        <f>('Employment Factors'!$C26)*(1-('Decline Factors'!N26))*('Gross-New Capacity Addition'!E55*1000/5)*'Regional Factors'!E$4</f>
        <v>1587.3930797723688</v>
      </c>
      <c r="F85" s="7">
        <f>('Employment Factors'!$C26)*(1-('Decline Factors'!O26))*('Gross-New Capacity Addition'!F55*1000/5)*'Regional Factors'!F$4</f>
        <v>0</v>
      </c>
      <c r="G85" s="7">
        <f>('Employment Factors'!$C26)*(1-('Decline Factors'!P26))*('Gross-New Capacity Addition'!G55*1000/5)*'Regional Factors'!G$4</f>
        <v>1541.6059873034401</v>
      </c>
      <c r="H85" s="7">
        <f>('Employment Factors'!$C26)*(1-('Decline Factors'!Q26))*('Gross-New Capacity Addition'!H55*1000/5)*'Regional Factors'!H$4</f>
        <v>0</v>
      </c>
      <c r="I85" s="7">
        <f>('Employment Factors'!$C26)*(1-('Decline Factors'!R26))*('Gross-New Capacity Addition'!I55*1000/5)*'Regional Factors'!I$4</f>
        <v>0</v>
      </c>
    </row>
    <row r="86" spans="1:9" x14ac:dyDescent="0.3">
      <c r="A86" s="7" t="s">
        <v>25</v>
      </c>
      <c r="B86" s="7">
        <f>('Employment Factors'!$C27)*(1-('Decline Factors'!K27))*('Gross-New Capacity Addition'!B56*1000/5)*'Regional Factors'!B$4</f>
        <v>0</v>
      </c>
      <c r="C86" s="7">
        <f>('Employment Factors'!$C27)*(1-('Decline Factors'!L27))*('Gross-New Capacity Addition'!C56*1000/5)*'Regional Factors'!C$4</f>
        <v>0</v>
      </c>
      <c r="D86" s="7">
        <f>('Employment Factors'!$C27)*(1-('Decline Factors'!M27))*('Gross-New Capacity Addition'!D56*1000/5)*'Regional Factors'!D$4</f>
        <v>0</v>
      </c>
      <c r="E86" s="7">
        <f>('Employment Factors'!$C27)*(1-('Decline Factors'!N27))*('Gross-New Capacity Addition'!E56*1000/5)*'Regional Factors'!E$4</f>
        <v>0</v>
      </c>
      <c r="F86" s="7">
        <f>('Employment Factors'!$C27)*(1-('Decline Factors'!O27))*('Gross-New Capacity Addition'!F56*1000/5)*'Regional Factors'!F$4</f>
        <v>0</v>
      </c>
      <c r="G86" s="7">
        <f>('Employment Factors'!$C27)*(1-('Decline Factors'!P27))*('Gross-New Capacity Addition'!G56*1000/5)*'Regional Factors'!G$4</f>
        <v>0</v>
      </c>
      <c r="H86" s="7">
        <f>('Employment Factors'!$C27)*(1-('Decline Factors'!Q27))*('Gross-New Capacity Addition'!H56*1000/5)*'Regional Factors'!H$4</f>
        <v>22.33126387322412</v>
      </c>
      <c r="I86" s="7">
        <f>('Employment Factors'!$C27)*(1-('Decline Factors'!R27))*('Gross-New Capacity Addition'!I56*1000/5)*'Regional Factors'!I$4</f>
        <v>1300.477102559973</v>
      </c>
    </row>
    <row r="87" spans="1:9" x14ac:dyDescent="0.3">
      <c r="A87" s="5" t="s">
        <v>255</v>
      </c>
      <c r="B87" s="5">
        <f t="shared" ref="B87:I87" si="28">SUM(B62:B86)</f>
        <v>66272.782791774865</v>
      </c>
      <c r="C87" s="5">
        <f t="shared" si="28"/>
        <v>63216.890568129602</v>
      </c>
      <c r="D87" s="5">
        <f t="shared" si="28"/>
        <v>203069.78993373821</v>
      </c>
      <c r="E87" s="5">
        <f t="shared" si="28"/>
        <v>90599.78003517192</v>
      </c>
      <c r="F87" s="5">
        <f t="shared" si="28"/>
        <v>70689.562164322284</v>
      </c>
      <c r="G87" s="5">
        <f t="shared" si="28"/>
        <v>99002.673099958542</v>
      </c>
      <c r="H87" s="5">
        <f t="shared" si="28"/>
        <v>101641.24112454129</v>
      </c>
      <c r="I87" s="5">
        <f t="shared" si="28"/>
        <v>141713.99511548333</v>
      </c>
    </row>
    <row r="89" spans="1:9" x14ac:dyDescent="0.3">
      <c r="A89" s="68" t="s">
        <v>33</v>
      </c>
      <c r="B89" s="170" t="s">
        <v>205</v>
      </c>
      <c r="C89" s="170"/>
      <c r="D89" s="170"/>
      <c r="E89" s="170"/>
      <c r="F89" s="170"/>
      <c r="G89" s="170"/>
      <c r="H89" s="170"/>
      <c r="I89" s="170"/>
    </row>
    <row r="90" spans="1:9" x14ac:dyDescent="0.3">
      <c r="A90" s="66" t="s">
        <v>0</v>
      </c>
      <c r="B90" s="35" t="s">
        <v>186</v>
      </c>
      <c r="C90" s="35" t="s">
        <v>146</v>
      </c>
      <c r="D90" s="35" t="s">
        <v>147</v>
      </c>
      <c r="E90" s="35" t="s">
        <v>148</v>
      </c>
      <c r="F90" s="35" t="s">
        <v>149</v>
      </c>
      <c r="G90" s="35" t="s">
        <v>150</v>
      </c>
      <c r="H90" s="35" t="s">
        <v>151</v>
      </c>
      <c r="I90" s="35" t="s">
        <v>152</v>
      </c>
    </row>
    <row r="91" spans="1:9" x14ac:dyDescent="0.3">
      <c r="A91" s="7" t="s">
        <v>2</v>
      </c>
      <c r="B91" s="7">
        <f>('Employment Factors'!$C3)*(1-('Decline Factors'!K3))*('Gross-New Capacity Addition'!B61*1000/5)*'Regional Factors'!B$5*'Import-Export Shares'!B$5</f>
        <v>636.79619218863797</v>
      </c>
      <c r="C91" s="7">
        <f>('Employment Factors'!$C3)*(1-('Decline Factors'!L3))*('Gross-New Capacity Addition'!C61*1000/5)*'Regional Factors'!C$5*'Import-Export Shares'!C$5</f>
        <v>502.23173976864979</v>
      </c>
      <c r="D91" s="7">
        <f>('Employment Factors'!$C3)*(1-('Decline Factors'!M3))*('Gross-New Capacity Addition'!D61*1000/5)*'Regional Factors'!D$5*'Import-Export Shares'!D$5</f>
        <v>57146.619248098978</v>
      </c>
      <c r="E91" s="7">
        <f>('Employment Factors'!$C3)*(1-('Decline Factors'!N3))*('Gross-New Capacity Addition'!E61*1000/5)*'Regional Factors'!E$5*'Import-Export Shares'!E$5</f>
        <v>73059.472073232406</v>
      </c>
      <c r="F91" s="7">
        <f>('Employment Factors'!$C3)*(1-('Decline Factors'!O3))*('Gross-New Capacity Addition'!F61*1000/5)*'Regional Factors'!F$5*'Import-Export Shares'!F$5</f>
        <v>0</v>
      </c>
      <c r="G91" s="7">
        <f>('Employment Factors'!$C3)*(1-('Decline Factors'!P3))*('Gross-New Capacity Addition'!G61*1000/5)*'Regional Factors'!G$5*'Import-Export Shares'!G$5</f>
        <v>0</v>
      </c>
      <c r="H91" s="7">
        <f>('Employment Factors'!$C3)*(1-('Decline Factors'!Q3))*('Gross-New Capacity Addition'!H61*1000/5)*'Regional Factors'!H$5*'Import-Export Shares'!H$5</f>
        <v>0</v>
      </c>
      <c r="I91" s="7">
        <f>('Employment Factors'!$C3)*(1-('Decline Factors'!R3))*('Gross-New Capacity Addition'!I61*1000/5)*'Regional Factors'!I$5*'Import-Export Shares'!I$5</f>
        <v>0</v>
      </c>
    </row>
    <row r="92" spans="1:9" x14ac:dyDescent="0.3">
      <c r="A92" s="7" t="s">
        <v>3</v>
      </c>
      <c r="B92" s="7">
        <f>('Employment Factors'!$C4)*(1-('Decline Factors'!K4))*('Gross-New Capacity Addition'!B62*1000/5)*'Regional Factors'!B$5*'Import-Export Shares'!B$5</f>
        <v>0</v>
      </c>
      <c r="C92" s="7">
        <f>('Employment Factors'!$C4)*(1-('Decline Factors'!L4))*('Gross-New Capacity Addition'!C62*1000/5)*'Regional Factors'!C$5*'Import-Export Shares'!C$5</f>
        <v>0</v>
      </c>
      <c r="D92" s="7">
        <f>('Employment Factors'!$C4)*(1-('Decline Factors'!M4))*('Gross-New Capacity Addition'!D62*1000/5)*'Regional Factors'!D$5*'Import-Export Shares'!D$5</f>
        <v>0</v>
      </c>
      <c r="E92" s="7">
        <f>('Employment Factors'!$C4)*(1-('Decline Factors'!N4))*('Gross-New Capacity Addition'!E62*1000/5)*'Regional Factors'!E$5*'Import-Export Shares'!E$5</f>
        <v>0</v>
      </c>
      <c r="F92" s="7">
        <f>('Employment Factors'!$C4)*(1-('Decline Factors'!O4))*('Gross-New Capacity Addition'!F62*1000/5)*'Regional Factors'!F$5*'Import-Export Shares'!F$5</f>
        <v>0</v>
      </c>
      <c r="G92" s="7">
        <f>('Employment Factors'!$C4)*(1-('Decline Factors'!P4))*('Gross-New Capacity Addition'!G62*1000/5)*'Regional Factors'!G$5*'Import-Export Shares'!G$5</f>
        <v>0</v>
      </c>
      <c r="H92" s="7">
        <f>('Employment Factors'!$C4)*(1-('Decline Factors'!Q4))*('Gross-New Capacity Addition'!H62*1000/5)*'Regional Factors'!H$5*'Import-Export Shares'!H$5</f>
        <v>0</v>
      </c>
      <c r="I92" s="7">
        <f>('Employment Factors'!$C4)*(1-('Decline Factors'!R4))*('Gross-New Capacity Addition'!I62*1000/5)*'Regional Factors'!I$5*'Import-Export Shares'!I$5</f>
        <v>0</v>
      </c>
    </row>
    <row r="93" spans="1:9" x14ac:dyDescent="0.3">
      <c r="A93" s="7" t="s">
        <v>198</v>
      </c>
      <c r="B93" s="7">
        <f>('Employment Factors'!$C5)*(1-('Decline Factors'!K5))*('Gross-New Capacity Addition'!B63*1000/5)*'Regional Factors'!B$5*'Import-Export Shares'!B$5</f>
        <v>907.77329524763297</v>
      </c>
      <c r="C93" s="7">
        <f>('Employment Factors'!$C5)*(1-('Decline Factors'!L5))*('Gross-New Capacity Addition'!C63*1000/5)*'Regional Factors'!C$5*'Import-Export Shares'!C$5</f>
        <v>29789.636375787282</v>
      </c>
      <c r="D93" s="7">
        <f>('Employment Factors'!$C5)*(1-('Decline Factors'!M5))*('Gross-New Capacity Addition'!D63*1000/5)*'Regional Factors'!D$5*'Import-Export Shares'!D$5</f>
        <v>59122.620232410962</v>
      </c>
      <c r="E93" s="7">
        <f>('Employment Factors'!$C5)*(1-('Decline Factors'!N5))*('Gross-New Capacity Addition'!E63*1000/5)*'Regional Factors'!E$5*'Import-Export Shares'!E$5</f>
        <v>59106.178551073215</v>
      </c>
      <c r="F93" s="7">
        <f>('Employment Factors'!$C5)*(1-('Decline Factors'!O5))*('Gross-New Capacity Addition'!F63*1000/5)*'Regional Factors'!F$5*'Import-Export Shares'!F$5</f>
        <v>90424.716758247829</v>
      </c>
      <c r="G93" s="7">
        <f>('Employment Factors'!$C5)*(1-('Decline Factors'!P5))*('Gross-New Capacity Addition'!G63*1000/5)*'Regional Factors'!G$5*'Import-Export Shares'!G$5</f>
        <v>48359.041719882283</v>
      </c>
      <c r="H93" s="7">
        <f>('Employment Factors'!$C5)*(1-('Decline Factors'!Q5))*('Gross-New Capacity Addition'!H63*1000/5)*'Regional Factors'!H$5*'Import-Export Shares'!H$5</f>
        <v>29686.397739097592</v>
      </c>
      <c r="I93" s="7">
        <f>('Employment Factors'!$C5)*(1-('Decline Factors'!R5))*('Gross-New Capacity Addition'!I63*1000/5)*'Regional Factors'!I$5*'Import-Export Shares'!I$5</f>
        <v>59593.306487230853</v>
      </c>
    </row>
    <row r="94" spans="1:9" x14ac:dyDescent="0.3">
      <c r="A94" s="7" t="s">
        <v>199</v>
      </c>
      <c r="B94" s="7">
        <f>('Employment Factors'!$C6)*(1-('Decline Factors'!K6))*('Gross-New Capacity Addition'!B64*1000/5)*'Regional Factors'!B$5*'Import-Export Shares'!B$5</f>
        <v>0</v>
      </c>
      <c r="C94" s="7">
        <f>('Employment Factors'!$C6)*(1-('Decline Factors'!L6))*('Gross-New Capacity Addition'!C64*1000/5)*'Regional Factors'!C$5*'Import-Export Shares'!C$5</f>
        <v>1559.8537318587316</v>
      </c>
      <c r="D94" s="7">
        <f>('Employment Factors'!$C6)*(1-('Decline Factors'!M6))*('Gross-New Capacity Addition'!D64*1000/5)*'Regional Factors'!D$5*'Import-Export Shares'!D$5</f>
        <v>6557.7580496801593</v>
      </c>
      <c r="E94" s="7">
        <f>('Employment Factors'!$C6)*(1-('Decline Factors'!N6))*('Gross-New Capacity Addition'!E64*1000/5)*'Regional Factors'!E$5*'Import-Export Shares'!E$5</f>
        <v>14731.131545849492</v>
      </c>
      <c r="F94" s="7">
        <f>('Employment Factors'!$C6)*(1-('Decline Factors'!O6))*('Gross-New Capacity Addition'!F64*1000/5)*'Regional Factors'!F$5*'Import-Export Shares'!F$5</f>
        <v>18843.996275406982</v>
      </c>
      <c r="G94" s="7">
        <f>('Employment Factors'!$C6)*(1-('Decline Factors'!P6))*('Gross-New Capacity Addition'!G64*1000/5)*'Regional Factors'!G$5*'Import-Export Shares'!G$5</f>
        <v>32911.588227440421</v>
      </c>
      <c r="H94" s="7">
        <f>('Employment Factors'!$C6)*(1-('Decline Factors'!Q6))*('Gross-New Capacity Addition'!H64*1000/5)*'Regional Factors'!H$5*'Import-Export Shares'!H$5</f>
        <v>48909.988486586211</v>
      </c>
      <c r="I94" s="7">
        <f>('Employment Factors'!$C6)*(1-('Decline Factors'!R6))*('Gross-New Capacity Addition'!I64*1000/5)*'Regional Factors'!I$5*'Import-Export Shares'!I$5</f>
        <v>38125.955411481591</v>
      </c>
    </row>
    <row r="95" spans="1:9" x14ac:dyDescent="0.3">
      <c r="A95" s="7" t="s">
        <v>6</v>
      </c>
      <c r="B95" s="7">
        <f>('Employment Factors'!$C7)*(1-('Decline Factors'!K7))*('Gross-New Capacity Addition'!B65*1000/5)*'Regional Factors'!B$5</f>
        <v>0</v>
      </c>
      <c r="C95" s="7">
        <f>('Employment Factors'!$C7)*(1-('Decline Factors'!L7))*('Gross-New Capacity Addition'!C65*1000/5)*'Regional Factors'!C$5</f>
        <v>2872.9994908406866</v>
      </c>
      <c r="D95" s="7">
        <f>('Employment Factors'!$C7)*(1-('Decline Factors'!M7))*('Gross-New Capacity Addition'!D65*1000/5)*'Regional Factors'!D$5</f>
        <v>2293.0693301882234</v>
      </c>
      <c r="E95" s="7">
        <f>('Employment Factors'!$C7)*(1-('Decline Factors'!N7))*('Gross-New Capacity Addition'!E65*1000/5)*'Regional Factors'!E$5</f>
        <v>1284.7483107055693</v>
      </c>
      <c r="F95" s="7">
        <f>('Employment Factors'!$C7)*(1-('Decline Factors'!O7))*('Gross-New Capacity Addition'!F65*1000/5)*'Regional Factors'!F$5</f>
        <v>536.40370778920806</v>
      </c>
      <c r="G95" s="7">
        <f>('Employment Factors'!$C7)*(1-('Decline Factors'!P7))*('Gross-New Capacity Addition'!G65*1000/5)*'Regional Factors'!G$5</f>
        <v>0</v>
      </c>
      <c r="H95" s="7">
        <f>('Employment Factors'!$C7)*(1-('Decline Factors'!Q7))*('Gross-New Capacity Addition'!H65*1000/5)*'Regional Factors'!H$5</f>
        <v>457.29156717475848</v>
      </c>
      <c r="I95" s="7">
        <f>('Employment Factors'!$C7)*(1-('Decline Factors'!R7))*('Gross-New Capacity Addition'!I65*1000/5)*'Regional Factors'!I$5</f>
        <v>841.66423056902272</v>
      </c>
    </row>
    <row r="96" spans="1:9" x14ac:dyDescent="0.3">
      <c r="A96" s="7" t="s">
        <v>7</v>
      </c>
      <c r="B96" s="7">
        <f>('Employment Factors'!$C8)*(1-('Decline Factors'!K8))*('Gross-New Capacity Addition'!B66*1000/5)*'Regional Factors'!B$5</f>
        <v>1580.6997678441371</v>
      </c>
      <c r="C96" s="7">
        <f>('Employment Factors'!$C8)*(1-('Decline Factors'!L8))*('Gross-New Capacity Addition'!C66*1000/5)*'Regional Factors'!C$5</f>
        <v>4065.2430369802819</v>
      </c>
      <c r="D96" s="7">
        <f>('Employment Factors'!$C8)*(1-('Decline Factors'!M8))*('Gross-New Capacity Addition'!D66*1000/5)*'Regional Factors'!D$5</f>
        <v>1161.665603628772</v>
      </c>
      <c r="E96" s="7">
        <f>('Employment Factors'!$C8)*(1-('Decline Factors'!N8))*('Gross-New Capacity Addition'!E66*1000/5)*'Regional Factors'!E$5</f>
        <v>2108.7592961925898</v>
      </c>
      <c r="F96" s="7">
        <f>('Employment Factors'!$C8)*(1-('Decline Factors'!O8))*('Gross-New Capacity Addition'!F66*1000/5)*'Regional Factors'!F$5</f>
        <v>0</v>
      </c>
      <c r="G96" s="7">
        <f>('Employment Factors'!$C8)*(1-('Decline Factors'!P8))*('Gross-New Capacity Addition'!G66*1000/5)*'Regional Factors'!G$5</f>
        <v>924.73624487629763</v>
      </c>
      <c r="H96" s="7">
        <f>('Employment Factors'!$C8)*(1-('Decline Factors'!Q8))*('Gross-New Capacity Addition'!H66*1000/5)*'Regional Factors'!H$5</f>
        <v>3574.2329388371927</v>
      </c>
      <c r="I96" s="7">
        <f>('Employment Factors'!$C8)*(1-('Decline Factors'!R8))*('Gross-New Capacity Addition'!I66*1000/5)*'Regional Factors'!I$5</f>
        <v>2590.2942268374231</v>
      </c>
    </row>
    <row r="97" spans="1:9" x14ac:dyDescent="0.3">
      <c r="A97" s="7" t="s">
        <v>8</v>
      </c>
      <c r="B97" s="7">
        <f>('Employment Factors'!$C9)*(1-('Decline Factors'!K9))*('Gross-New Capacity Addition'!B67*1000/5)*'Regional Factors'!B$5</f>
        <v>3951.7494196103426</v>
      </c>
      <c r="C97" s="7">
        <f>('Employment Factors'!$C9)*(1-('Decline Factors'!L9))*('Gross-New Capacity Addition'!C67*1000/5)*'Regional Factors'!C$5</f>
        <v>3387.7025308169018</v>
      </c>
      <c r="D97" s="7">
        <f>('Employment Factors'!$C9)*(1-('Decline Factors'!M9))*('Gross-New Capacity Addition'!D67*1000/5)*'Regional Factors'!D$5</f>
        <v>0</v>
      </c>
      <c r="E97" s="7">
        <f>('Employment Factors'!$C9)*(1-('Decline Factors'!N9))*('Gross-New Capacity Addition'!E67*1000/5)*'Regional Factors'!E$5</f>
        <v>0</v>
      </c>
      <c r="F97" s="7">
        <f>('Employment Factors'!$C9)*(1-('Decline Factors'!O9))*('Gross-New Capacity Addition'!F67*1000/5)*'Regional Factors'!F$5</f>
        <v>0</v>
      </c>
      <c r="G97" s="7">
        <f>('Employment Factors'!$C9)*(1-('Decline Factors'!P9))*('Gross-New Capacity Addition'!G67*1000/5)*'Regional Factors'!G$5</f>
        <v>0</v>
      </c>
      <c r="H97" s="7">
        <f>('Employment Factors'!$C9)*(1-('Decline Factors'!Q9))*('Gross-New Capacity Addition'!H67*1000/5)*'Regional Factors'!H$5</f>
        <v>4467.7911735464913</v>
      </c>
      <c r="I97" s="7">
        <f>('Employment Factors'!$C9)*(1-('Decline Factors'!R9))*('Gross-New Capacity Addition'!I67*1000/5)*'Regional Factors'!I$5</f>
        <v>4317.1570447290387</v>
      </c>
    </row>
    <row r="98" spans="1:9" x14ac:dyDescent="0.3">
      <c r="A98" s="7" t="s">
        <v>9</v>
      </c>
      <c r="B98" s="7">
        <f>('Employment Factors'!$C10)*(1-('Decline Factors'!K10))*('Gross-New Capacity Addition'!B68*1000/5)*'Regional Factors'!B$5</f>
        <v>0</v>
      </c>
      <c r="C98" s="7">
        <f>('Employment Factors'!$C10)*(1-('Decline Factors'!L10))*('Gross-New Capacity Addition'!C68*1000/5)*'Regional Factors'!C$5</f>
        <v>0</v>
      </c>
      <c r="D98" s="7">
        <f>('Employment Factors'!$C10)*(1-('Decline Factors'!M10))*('Gross-New Capacity Addition'!D68*1000/5)*'Regional Factors'!D$5</f>
        <v>5818.7593011152203</v>
      </c>
      <c r="E98" s="7">
        <f>('Employment Factors'!$C10)*(1-('Decline Factors'!N10))*('Gross-New Capacity Addition'!E68*1000/5)*'Regional Factors'!E$5</f>
        <v>1000.3265526673582</v>
      </c>
      <c r="F98" s="7">
        <f>('Employment Factors'!$C10)*(1-('Decline Factors'!O10))*('Gross-New Capacity Addition'!F68*1000/5)*'Regional Factors'!F$5</f>
        <v>0</v>
      </c>
      <c r="G98" s="7">
        <f>('Employment Factors'!$C10)*(1-('Decline Factors'!P10))*('Gross-New Capacity Addition'!G68*1000/5)*'Regional Factors'!G$5</f>
        <v>0</v>
      </c>
      <c r="H98" s="7">
        <f>('Employment Factors'!$C10)*(1-('Decline Factors'!Q10))*('Gross-New Capacity Addition'!H68*1000/5)*'Regional Factors'!H$5</f>
        <v>0</v>
      </c>
      <c r="I98" s="7">
        <f>('Employment Factors'!$C10)*(1-('Decline Factors'!R10))*('Gross-New Capacity Addition'!I68*1000/5)*'Regional Factors'!I$5</f>
        <v>0</v>
      </c>
    </row>
    <row r="99" spans="1:9" x14ac:dyDescent="0.3">
      <c r="A99" s="7" t="s">
        <v>10</v>
      </c>
      <c r="B99" s="7">
        <f>('Employment Factors'!$C11)*(1-('Decline Factors'!K11))*('Gross-New Capacity Addition'!B69*1000/5)*'Regional Factors'!B$5</f>
        <v>0</v>
      </c>
      <c r="C99" s="7">
        <f>('Employment Factors'!$C11)*(1-('Decline Factors'!L11))*('Gross-New Capacity Addition'!C69*1000/5)*'Regional Factors'!C$5</f>
        <v>0</v>
      </c>
      <c r="D99" s="7">
        <f>('Employment Factors'!$C11)*(1-('Decline Factors'!M11))*('Gross-New Capacity Addition'!D69*1000/5)*'Regional Factors'!D$5</f>
        <v>894.77273428204796</v>
      </c>
      <c r="E99" s="7">
        <f>('Employment Factors'!$C11)*(1-('Decline Factors'!N11))*('Gross-New Capacity Addition'!E69*1000/5)*'Regional Factors'!E$5</f>
        <v>0</v>
      </c>
      <c r="F99" s="7">
        <f>('Employment Factors'!$C11)*(1-('Decline Factors'!O11))*('Gross-New Capacity Addition'!F69*1000/5)*'Regional Factors'!F$5</f>
        <v>0</v>
      </c>
      <c r="G99" s="7">
        <f>('Employment Factors'!$C11)*(1-('Decline Factors'!P11))*('Gross-New Capacity Addition'!G69*1000/5)*'Regional Factors'!G$5</f>
        <v>0</v>
      </c>
      <c r="H99" s="7">
        <f>('Employment Factors'!$C11)*(1-('Decline Factors'!Q11))*('Gross-New Capacity Addition'!H69*1000/5)*'Regional Factors'!H$5</f>
        <v>2968.5539726721672</v>
      </c>
      <c r="I99" s="7">
        <f>('Employment Factors'!$C11)*(1-('Decline Factors'!R11))*('Gross-New Capacity Addition'!I69*1000/5)*'Regional Factors'!I$5</f>
        <v>15280.84001895851</v>
      </c>
    </row>
    <row r="100" spans="1:9" x14ac:dyDescent="0.3">
      <c r="A100" s="7" t="s">
        <v>11</v>
      </c>
      <c r="B100" s="7">
        <f>('Employment Factors'!$C12)*(1-('Decline Factors'!K12))*('Gross-New Capacity Addition'!B70*1000/5)*'Regional Factors'!B$5</f>
        <v>0</v>
      </c>
      <c r="C100" s="7">
        <f>('Employment Factors'!$C12)*(1-('Decline Factors'!L12))*('Gross-New Capacity Addition'!C70*1000/5)*'Regional Factors'!C$5</f>
        <v>8618.4076040451619</v>
      </c>
      <c r="D100" s="7">
        <f>('Employment Factors'!$C12)*(1-('Decline Factors'!M12))*('Gross-New Capacity Addition'!D70*1000/5)*'Regional Factors'!D$5</f>
        <v>0</v>
      </c>
      <c r="E100" s="7">
        <f>('Employment Factors'!$C12)*(1-('Decline Factors'!N12))*('Gross-New Capacity Addition'!E70*1000/5)*'Regional Factors'!E$5</f>
        <v>642.62957251197076</v>
      </c>
      <c r="F100" s="7">
        <f>('Employment Factors'!$C12)*(1-('Decline Factors'!O12))*('Gross-New Capacity Addition'!F70*1000/5)*'Regional Factors'!F$5</f>
        <v>0</v>
      </c>
      <c r="G100" s="7">
        <f>('Employment Factors'!$C12)*(1-('Decline Factors'!P12))*('Gross-New Capacity Addition'!G70*1000/5)*'Regional Factors'!G$5</f>
        <v>0</v>
      </c>
      <c r="H100" s="7">
        <f>('Employment Factors'!$C12)*(1-('Decline Factors'!Q12))*('Gross-New Capacity Addition'!H70*1000/5)*'Regional Factors'!H$5</f>
        <v>3662.1422181621856</v>
      </c>
      <c r="I100" s="7">
        <f>('Employment Factors'!$C12)*(1-('Decline Factors'!R12))*('Gross-New Capacity Addition'!I70*1000/5)*'Regional Factors'!I$5</f>
        <v>0</v>
      </c>
    </row>
    <row r="101" spans="1:9" x14ac:dyDescent="0.3">
      <c r="A101" s="7" t="s">
        <v>12</v>
      </c>
      <c r="B101" s="7">
        <f>('Employment Factors'!$C13)*(1-('Decline Factors'!K13))*('Gross-New Capacity Addition'!B71*1000/5)*'Regional Factors'!B$5</f>
        <v>0</v>
      </c>
      <c r="C101" s="7">
        <f>('Employment Factors'!$C13)*(1-('Decline Factors'!L13))*('Gross-New Capacity Addition'!C71*1000/5)*'Regional Factors'!C$5</f>
        <v>1064.185073990333</v>
      </c>
      <c r="D101" s="7">
        <f>('Employment Factors'!$C13)*(1-('Decline Factors'!M13))*('Gross-New Capacity Addition'!D71*1000/5)*'Regional Factors'!D$5</f>
        <v>0</v>
      </c>
      <c r="E101" s="7">
        <f>('Employment Factors'!$C13)*(1-('Decline Factors'!N13))*('Gross-New Capacity Addition'!E71*1000/5)*'Regional Factors'!E$5</f>
        <v>0</v>
      </c>
      <c r="F101" s="7">
        <f>('Employment Factors'!$C13)*(1-('Decline Factors'!O13))*('Gross-New Capacity Addition'!F71*1000/5)*'Regional Factors'!F$5</f>
        <v>0</v>
      </c>
      <c r="G101" s="7">
        <f>('Employment Factors'!$C13)*(1-('Decline Factors'!P13))*('Gross-New Capacity Addition'!G71*1000/5)*'Regional Factors'!G$5</f>
        <v>0</v>
      </c>
      <c r="H101" s="7">
        <f>('Employment Factors'!$C13)*(1-('Decline Factors'!Q13))*('Gross-New Capacity Addition'!H71*1000/5)*'Regional Factors'!H$5</f>
        <v>0</v>
      </c>
      <c r="I101" s="7">
        <f>('Employment Factors'!$C13)*(1-('Decline Factors'!R13))*('Gross-New Capacity Addition'!I71*1000/5)*'Regional Factors'!I$5</f>
        <v>0</v>
      </c>
    </row>
    <row r="102" spans="1:9" x14ac:dyDescent="0.3">
      <c r="A102" s="7" t="s">
        <v>13</v>
      </c>
      <c r="B102" s="7">
        <f>('Employment Factors'!$C14)*(1-('Decline Factors'!K14))*('Gross-New Capacity Addition'!B72*1000/5)*'Regional Factors'!B$5</f>
        <v>0</v>
      </c>
      <c r="C102" s="7">
        <f>('Employment Factors'!$C14)*(1-('Decline Factors'!L14))*('Gross-New Capacity Addition'!C72*1000/5)*'Regional Factors'!C$5</f>
        <v>0</v>
      </c>
      <c r="D102" s="7">
        <f>('Employment Factors'!$C14)*(1-('Decline Factors'!M14))*('Gross-New Capacity Addition'!D72*1000/5)*'Regional Factors'!D$5</f>
        <v>0</v>
      </c>
      <c r="E102" s="7">
        <f>('Employment Factors'!$C14)*(1-('Decline Factors'!N14))*('Gross-New Capacity Addition'!E72*1000/5)*'Regional Factors'!E$5</f>
        <v>0</v>
      </c>
      <c r="F102" s="7">
        <f>('Employment Factors'!$C14)*(1-('Decline Factors'!O14))*('Gross-New Capacity Addition'!F72*1000/5)*'Regional Factors'!F$5</f>
        <v>3184.6718543752336</v>
      </c>
      <c r="G102" s="7">
        <f>('Employment Factors'!$C14)*(1-('Decline Factors'!P14))*('Gross-New Capacity Addition'!G72*1000/5)*'Regional Factors'!G$5</f>
        <v>3167.6243983898539</v>
      </c>
      <c r="H102" s="7">
        <f>('Employment Factors'!$C14)*(1-('Decline Factors'!Q14))*('Gross-New Capacity Addition'!H72*1000/5)*'Regional Factors'!H$5</f>
        <v>2455.8840959536387</v>
      </c>
      <c r="I102" s="7">
        <f>('Employment Factors'!$C14)*(1-('Decline Factors'!R14))*('Gross-New Capacity Addition'!I72*1000/5)*'Regional Factors'!I$5</f>
        <v>1105.1119775357495</v>
      </c>
    </row>
    <row r="103" spans="1:9" x14ac:dyDescent="0.3">
      <c r="A103" s="7" t="s">
        <v>14</v>
      </c>
      <c r="B103" s="7">
        <f>('Employment Factors'!$C15)*(1-('Decline Factors'!K15))*('Gross-New Capacity Addition'!B73*1000/5)*'Regional Factors'!B$5</f>
        <v>2438.7939275309541</v>
      </c>
      <c r="C103" s="7">
        <f>('Employment Factors'!$C15)*(1-('Decline Factors'!L15))*('Gross-New Capacity Addition'!C73*1000/5)*'Regional Factors'!C$5</f>
        <v>0</v>
      </c>
      <c r="D103" s="7">
        <f>('Employment Factors'!$C15)*(1-('Decline Factors'!M15))*('Gross-New Capacity Addition'!D73*1000/5)*'Regional Factors'!D$5</f>
        <v>0</v>
      </c>
      <c r="E103" s="7">
        <f>('Employment Factors'!$C15)*(1-('Decline Factors'!N15))*('Gross-New Capacity Addition'!E73*1000/5)*'Regional Factors'!E$5</f>
        <v>0</v>
      </c>
      <c r="F103" s="7">
        <f>('Employment Factors'!$C15)*(1-('Decline Factors'!O15))*('Gross-New Capacity Addition'!F73*1000/5)*'Regional Factors'!F$5</f>
        <v>0</v>
      </c>
      <c r="G103" s="7">
        <f>('Employment Factors'!$C15)*(1-('Decline Factors'!P15))*('Gross-New Capacity Addition'!G73*1000/5)*'Regional Factors'!G$5</f>
        <v>0</v>
      </c>
      <c r="H103" s="7">
        <f>('Employment Factors'!$C15)*(1-('Decline Factors'!Q15))*('Gross-New Capacity Addition'!H73*1000/5)*'Regional Factors'!H$5</f>
        <v>0</v>
      </c>
      <c r="I103" s="7">
        <f>('Employment Factors'!$C15)*(1-('Decline Factors'!R15))*('Gross-New Capacity Addition'!I73*1000/5)*'Regional Factors'!I$5</f>
        <v>0</v>
      </c>
    </row>
    <row r="104" spans="1:9" x14ac:dyDescent="0.3">
      <c r="A104" s="7" t="s">
        <v>15</v>
      </c>
      <c r="B104" s="7">
        <f>('Employment Factors'!$C16)*(1-('Decline Factors'!K16))*('Gross-New Capacity Addition'!B74*1000/5)*'Regional Factors'!B$5</f>
        <v>587.11705662782231</v>
      </c>
      <c r="C104" s="7">
        <f>('Employment Factors'!$C16)*(1-('Decline Factors'!L16))*('Gross-New Capacity Addition'!C74*1000/5)*'Regional Factors'!C$5</f>
        <v>0</v>
      </c>
      <c r="D104" s="7">
        <f>('Employment Factors'!$C16)*(1-('Decline Factors'!M16))*('Gross-New Capacity Addition'!D74*1000/5)*'Regional Factors'!D$5</f>
        <v>0</v>
      </c>
      <c r="E104" s="7">
        <f>('Employment Factors'!$C16)*(1-('Decline Factors'!N16))*('Gross-New Capacity Addition'!E74*1000/5)*'Regional Factors'!E$5</f>
        <v>0</v>
      </c>
      <c r="F104" s="7">
        <f>('Employment Factors'!$C16)*(1-('Decline Factors'!O16))*('Gross-New Capacity Addition'!F74*1000/5)*'Regional Factors'!F$5</f>
        <v>0</v>
      </c>
      <c r="G104" s="7">
        <f>('Employment Factors'!$C16)*(1-('Decline Factors'!P16))*('Gross-New Capacity Addition'!G74*1000/5)*'Regional Factors'!G$5</f>
        <v>0</v>
      </c>
      <c r="H104" s="7">
        <f>('Employment Factors'!$C16)*(1-('Decline Factors'!Q16))*('Gross-New Capacity Addition'!H74*1000/5)*'Regional Factors'!H$5</f>
        <v>0</v>
      </c>
      <c r="I104" s="7">
        <f>('Employment Factors'!$C16)*(1-('Decline Factors'!R16))*('Gross-New Capacity Addition'!I74*1000/5)*'Regional Factors'!I$5</f>
        <v>0</v>
      </c>
    </row>
    <row r="105" spans="1:9" x14ac:dyDescent="0.3">
      <c r="A105" s="7" t="s">
        <v>17</v>
      </c>
      <c r="B105" s="7">
        <f>('Employment Factors'!$C17)*(1-('Decline Factors'!K17))*('Gross-New Capacity Addition'!B75*1000/5)*'Regional Factors'!B$5</f>
        <v>14280.493331209032</v>
      </c>
      <c r="C105" s="7">
        <f>('Employment Factors'!$C17)*(1-('Decline Factors'!L17))*('Gross-New Capacity Addition'!C75*1000/5)*'Regional Factors'!C$5</f>
        <v>360.06438327539644</v>
      </c>
      <c r="D105" s="7">
        <f>('Employment Factors'!$C17)*(1-('Decline Factors'!M17))*('Gross-New Capacity Addition'!D75*1000/5)*'Regional Factors'!D$5</f>
        <v>56486.819737594487</v>
      </c>
      <c r="E105" s="7">
        <f>('Employment Factors'!$C17)*(1-('Decline Factors'!N17))*('Gross-New Capacity Addition'!E75*1000/5)*'Regional Factors'!E$5</f>
        <v>1120.6549402623477</v>
      </c>
      <c r="F105" s="7">
        <f>('Employment Factors'!$C17)*(1-('Decline Factors'!O17))*('Gross-New Capacity Addition'!F75*1000/5)*'Regional Factors'!F$5</f>
        <v>0</v>
      </c>
      <c r="G105" s="7">
        <f>('Employment Factors'!$C17)*(1-('Decline Factors'!P17))*('Gross-New Capacity Addition'!G75*1000/5)*'Regional Factors'!G$5</f>
        <v>0</v>
      </c>
      <c r="H105" s="7">
        <f>('Employment Factors'!$C17)*(1-('Decline Factors'!Q17))*('Gross-New Capacity Addition'!H75*1000/5)*'Regional Factors'!H$5</f>
        <v>237.43118807989924</v>
      </c>
      <c r="I105" s="7">
        <f>('Employment Factors'!$C17)*(1-('Decline Factors'!R17))*('Gross-New Capacity Addition'!I75*1000/5)*'Regional Factors'!I$5</f>
        <v>688.27818027394392</v>
      </c>
    </row>
    <row r="106" spans="1:9" x14ac:dyDescent="0.3">
      <c r="A106" s="7" t="s">
        <v>18</v>
      </c>
      <c r="B106" s="7">
        <f>('Employment Factors'!$C18)*(1-('Decline Factors'!K18))*('Gross-New Capacity Addition'!B76*1000/5)*'Regional Factors'!B$5</f>
        <v>11760.40627276038</v>
      </c>
      <c r="C106" s="7">
        <f>('Employment Factors'!$C18)*(1-('Decline Factors'!L18))*('Gross-New Capacity Addition'!C76*1000/5)*'Regional Factors'!C$5</f>
        <v>25564.571212553146</v>
      </c>
      <c r="D106" s="7">
        <f>('Employment Factors'!$C18)*(1-('Decline Factors'!M18))*('Gross-New Capacity Addition'!D76*1000/5)*'Regional Factors'!D$5</f>
        <v>3395.3826071778108</v>
      </c>
      <c r="E106" s="7">
        <f>('Employment Factors'!$C18)*(1-('Decline Factors'!N18))*('Gross-New Capacity Addition'!E76*1000/5)*'Regional Factors'!E$5</f>
        <v>0</v>
      </c>
      <c r="F106" s="7">
        <f>('Employment Factors'!$C18)*(1-('Decline Factors'!O18))*('Gross-New Capacity Addition'!F76*1000/5)*'Regional Factors'!F$5</f>
        <v>0</v>
      </c>
      <c r="G106" s="7">
        <f>('Employment Factors'!$C18)*(1-('Decline Factors'!P18))*('Gross-New Capacity Addition'!G76*1000/5)*'Regional Factors'!G$5</f>
        <v>0</v>
      </c>
      <c r="H106" s="7">
        <f>('Employment Factors'!$C18)*(1-('Decline Factors'!Q18))*('Gross-New Capacity Addition'!H76*1000/5)*'Regional Factors'!H$5</f>
        <v>0</v>
      </c>
      <c r="I106" s="7">
        <f>('Employment Factors'!$C18)*(1-('Decline Factors'!R18))*('Gross-New Capacity Addition'!I76*1000/5)*'Regional Factors'!I$5</f>
        <v>229.42606009131461</v>
      </c>
    </row>
    <row r="107" spans="1:9" x14ac:dyDescent="0.3">
      <c r="A107" s="7" t="s">
        <v>19</v>
      </c>
      <c r="B107" s="7">
        <f>('Employment Factors'!$C19)*(1-('Decline Factors'!K19))*('Gross-New Capacity Addition'!B77*1000/5)*'Regional Factors'!B$5</f>
        <v>0</v>
      </c>
      <c r="C107" s="7">
        <f>('Employment Factors'!$C19)*(1-('Decline Factors'!L19))*('Gross-New Capacity Addition'!C77*1000/5)*'Regional Factors'!C$5</f>
        <v>0</v>
      </c>
      <c r="D107" s="7">
        <f>('Employment Factors'!$C19)*(1-('Decline Factors'!M19))*('Gross-New Capacity Addition'!D77*1000/5)*'Regional Factors'!D$5</f>
        <v>0</v>
      </c>
      <c r="E107" s="7">
        <f>('Employment Factors'!$C19)*(1-('Decline Factors'!N19))*('Gross-New Capacity Addition'!E77*1000/5)*'Regional Factors'!E$5</f>
        <v>258.04554545514588</v>
      </c>
      <c r="F107" s="7">
        <f>('Employment Factors'!$C19)*(1-('Decline Factors'!O19))*('Gross-New Capacity Addition'!F77*1000/5)*'Regional Factors'!F$5</f>
        <v>1793.4075768953662</v>
      </c>
      <c r="G107" s="7">
        <f>('Employment Factors'!$C19)*(1-('Decline Factors'!P19))*('Gross-New Capacity Addition'!G77*1000/5)*'Regional Factors'!G$5</f>
        <v>0</v>
      </c>
      <c r="H107" s="7">
        <f>('Employment Factors'!$C19)*(1-('Decline Factors'!Q19))*('Gross-New Capacity Addition'!H77*1000/5)*'Regional Factors'!H$5</f>
        <v>0</v>
      </c>
      <c r="I107" s="7">
        <f>('Employment Factors'!$C19)*(1-('Decline Factors'!R19))*('Gross-New Capacity Addition'!I77*1000/5)*'Regional Factors'!I$5</f>
        <v>724.50334765678315</v>
      </c>
    </row>
    <row r="108" spans="1:9" x14ac:dyDescent="0.3">
      <c r="A108" s="7" t="s">
        <v>20</v>
      </c>
      <c r="B108" s="7">
        <f>('Employment Factors'!$C20)*(1-('Decline Factors'!K20))*('Gross-New Capacity Addition'!B78*1000/5)*'Regional Factors'!B$5</f>
        <v>0</v>
      </c>
      <c r="C108" s="7">
        <f>('Employment Factors'!$C20)*(1-('Decline Factors'!L20))*('Gross-New Capacity Addition'!C78*1000/5)*'Regional Factors'!C$5</f>
        <v>0</v>
      </c>
      <c r="D108" s="7">
        <f>('Employment Factors'!$C20)*(1-('Decline Factors'!M20))*('Gross-New Capacity Addition'!D78*1000/5)*'Regional Factors'!D$5</f>
        <v>1111.2161259854654</v>
      </c>
      <c r="E108" s="7">
        <f>('Employment Factors'!$C20)*(1-('Decline Factors'!N20))*('Gross-New Capacity Addition'!E78*1000/5)*'Regional Factors'!E$5</f>
        <v>1680.9824103935216</v>
      </c>
      <c r="F108" s="7">
        <f>('Employment Factors'!$C20)*(1-('Decline Factors'!O20))*('Gross-New Capacity Addition'!F78*1000/5)*'Regional Factors'!F$5</f>
        <v>5492.645295207898</v>
      </c>
      <c r="G108" s="7">
        <f>('Employment Factors'!$C20)*(1-('Decline Factors'!P20))*('Gross-New Capacity Addition'!G78*1000/5)*'Regional Factors'!G$5</f>
        <v>982.86252312566501</v>
      </c>
      <c r="H108" s="7">
        <f>('Employment Factors'!$C20)*(1-('Decline Factors'!Q20))*('Gross-New Capacity Addition'!H78*1000/5)*'Regional Factors'!H$5</f>
        <v>10636.917225979487</v>
      </c>
      <c r="I108" s="7">
        <f>('Employment Factors'!$C20)*(1-('Decline Factors'!R20))*('Gross-New Capacity Addition'!I78*1000/5)*'Regional Factors'!I$5</f>
        <v>47904.161347066496</v>
      </c>
    </row>
    <row r="109" spans="1:9" x14ac:dyDescent="0.3">
      <c r="A109" s="7" t="s">
        <v>21</v>
      </c>
      <c r="B109" s="7">
        <f>('Employment Factors'!$C21)*(1-('Decline Factors'!K21))*('Gross-New Capacity Addition'!B79*1000/5)*'Regional Factors'!B$5</f>
        <v>7980.2756850874002</v>
      </c>
      <c r="C109" s="7">
        <f>('Employment Factors'!$C21)*(1-('Decline Factors'!L21))*('Gross-New Capacity Addition'!C79*1000/5)*'Regional Factors'!C$5</f>
        <v>0</v>
      </c>
      <c r="D109" s="7">
        <f>('Employment Factors'!$C21)*(1-('Decline Factors'!M21))*('Gross-New Capacity Addition'!D79*1000/5)*'Regional Factors'!D$5</f>
        <v>0</v>
      </c>
      <c r="E109" s="7">
        <f>('Employment Factors'!$C21)*(1-('Decline Factors'!N21))*('Gross-New Capacity Addition'!E79*1000/5)*'Regional Factors'!E$5</f>
        <v>0</v>
      </c>
      <c r="F109" s="7">
        <f>('Employment Factors'!$C21)*(1-('Decline Factors'!O21))*('Gross-New Capacity Addition'!F79*1000/5)*'Regional Factors'!F$5</f>
        <v>0</v>
      </c>
      <c r="G109" s="7">
        <f>('Employment Factors'!$C21)*(1-('Decline Factors'!P21))*('Gross-New Capacity Addition'!G79*1000/5)*'Regional Factors'!G$5</f>
        <v>0</v>
      </c>
      <c r="H109" s="7">
        <f>('Employment Factors'!$C21)*(1-('Decline Factors'!Q21))*('Gross-New Capacity Addition'!H79*1000/5)*'Regional Factors'!H$5</f>
        <v>0</v>
      </c>
      <c r="I109" s="7">
        <f>('Employment Factors'!$C21)*(1-('Decline Factors'!R21))*('Gross-New Capacity Addition'!I79*1000/5)*'Regional Factors'!I$5</f>
        <v>0</v>
      </c>
    </row>
    <row r="110" spans="1:9" x14ac:dyDescent="0.3">
      <c r="A110" s="7" t="s">
        <v>43</v>
      </c>
      <c r="B110" s="7">
        <f>('Employment Factors'!$C22)*(1-('Decline Factors'!K22))*('Gross-New Capacity Addition'!B80*1000/5)*'Regional Factors'!B$5</f>
        <v>0</v>
      </c>
      <c r="C110" s="7">
        <f>('Employment Factors'!$C22)*(1-('Decline Factors'!L22))*('Gross-New Capacity Addition'!C80*1000/5)*'Regional Factors'!C$5</f>
        <v>0</v>
      </c>
      <c r="D110" s="7">
        <f>('Employment Factors'!$C22)*(1-('Decline Factors'!M22))*('Gross-New Capacity Addition'!D80*1000/5)*'Regional Factors'!D$5</f>
        <v>0</v>
      </c>
      <c r="E110" s="7">
        <f>('Employment Factors'!$C22)*(1-('Decline Factors'!N22))*('Gross-New Capacity Addition'!E80*1000/5)*'Regional Factors'!E$5</f>
        <v>0</v>
      </c>
      <c r="F110" s="7">
        <f>('Employment Factors'!$C22)*(1-('Decline Factors'!O22))*('Gross-New Capacity Addition'!F80*1000/5)*'Regional Factors'!F$5</f>
        <v>0</v>
      </c>
      <c r="G110" s="7">
        <f>('Employment Factors'!$C22)*(1-('Decline Factors'!P22))*('Gross-New Capacity Addition'!G80*1000/5)*'Regional Factors'!G$5</f>
        <v>0</v>
      </c>
      <c r="H110" s="7">
        <f>('Employment Factors'!$C22)*(1-('Decline Factors'!Q22))*('Gross-New Capacity Addition'!H80*1000/5)*'Regional Factors'!H$5</f>
        <v>0</v>
      </c>
      <c r="I110" s="7">
        <f>('Employment Factors'!$C22)*(1-('Decline Factors'!R22))*('Gross-New Capacity Addition'!I80*1000/5)*'Regional Factors'!I$5</f>
        <v>0</v>
      </c>
    </row>
    <row r="111" spans="1:9" x14ac:dyDescent="0.3">
      <c r="A111" s="7" t="s">
        <v>139</v>
      </c>
      <c r="B111" s="7">
        <f>('Employment Factors'!$C23)*(1-('Decline Factors'!K23))*('Gross-New Capacity Addition'!B81*1000/5)*'Regional Factors'!B$5</f>
        <v>0</v>
      </c>
      <c r="C111" s="7">
        <f>('Employment Factors'!$C23)*(1-('Decline Factors'!L23))*('Gross-New Capacity Addition'!C81*1000/5)*'Regional Factors'!C$5</f>
        <v>0</v>
      </c>
      <c r="D111" s="7">
        <f>('Employment Factors'!$C23)*(1-('Decline Factors'!M23))*('Gross-New Capacity Addition'!D81*1000/5)*'Regional Factors'!D$5</f>
        <v>0</v>
      </c>
      <c r="E111" s="7">
        <f>('Employment Factors'!$C23)*(1-('Decline Factors'!N23))*('Gross-New Capacity Addition'!E81*1000/5)*'Regional Factors'!E$5</f>
        <v>0</v>
      </c>
      <c r="F111" s="7">
        <f>('Employment Factors'!$C23)*(1-('Decline Factors'!O23))*('Gross-New Capacity Addition'!F81*1000/5)*'Regional Factors'!F$5</f>
        <v>11188.721897645717</v>
      </c>
      <c r="G111" s="7">
        <f>('Employment Factors'!$C23)*(1-('Decline Factors'!P23))*('Gross-New Capacity Addition'!G81*1000/5)*'Regional Factors'!G$5</f>
        <v>12285.781539070811</v>
      </c>
      <c r="H111" s="7">
        <f>('Employment Factors'!$C23)*(1-('Decline Factors'!Q23))*('Gross-New Capacity Addition'!H81*1000/5)*'Regional Factors'!H$5</f>
        <v>11396.697027835164</v>
      </c>
      <c r="I111" s="7">
        <f>('Employment Factors'!$C23)*(1-('Decline Factors'!R23))*('Gross-New Capacity Addition'!I81*1000/5)*'Regional Factors'!I$5</f>
        <v>5047.3733220089216</v>
      </c>
    </row>
    <row r="112" spans="1:9" x14ac:dyDescent="0.3">
      <c r="A112" s="34" t="s">
        <v>230</v>
      </c>
      <c r="B112" s="7">
        <f>('Employment Factors'!$C24)*(1-('Decline Factors'!K24))*('Gross-New Capacity Addition'!B82*1000/5)*'Regional Factors'!B$5*'Import-Export Shares'!B$5</f>
        <v>0</v>
      </c>
      <c r="C112" s="7">
        <f>('Employment Factors'!$C24)*(1-('Decline Factors'!L24))*('Gross-New Capacity Addition'!C82*1000/5)*'Regional Factors'!C$5*'Import-Export Shares'!C$5</f>
        <v>0</v>
      </c>
      <c r="D112" s="7">
        <f>('Employment Factors'!$C24)*(1-('Decline Factors'!M24))*('Gross-New Capacity Addition'!D82*1000/5)*'Regional Factors'!D$5*'Import-Export Shares'!D$5</f>
        <v>3232.7604861517211</v>
      </c>
      <c r="E112" s="7">
        <f>('Employment Factors'!$C24)*(1-('Decline Factors'!N24))*('Gross-New Capacity Addition'!E82*1000/5)*'Regional Factors'!E$5*'Import-Export Shares'!E$5</f>
        <v>75185.641185757253</v>
      </c>
      <c r="F112" s="7">
        <f>('Employment Factors'!$C24)*(1-('Decline Factors'!O24))*('Gross-New Capacity Addition'!F82*1000/5)*'Regional Factors'!F$5*'Import-Export Shares'!F$5</f>
        <v>103805.09000921935</v>
      </c>
      <c r="G112" s="7">
        <f>('Employment Factors'!$C24)*(1-('Decline Factors'!P24))*('Gross-New Capacity Addition'!G82*1000/5)*'Regional Factors'!G$5*'Import-Export Shares'!G$5</f>
        <v>57870.641519730103</v>
      </c>
      <c r="H112" s="7">
        <f>('Employment Factors'!$C24)*(1-('Decline Factors'!Q24))*('Gross-New Capacity Addition'!H82*1000/5)*'Regional Factors'!H$5*'Import-Export Shares'!H$5</f>
        <v>31073.819505074436</v>
      </c>
      <c r="I112" s="7">
        <f>('Employment Factors'!$C24)*(1-('Decline Factors'!R24))*('Gross-New Capacity Addition'!I82*1000/5)*'Regional Factors'!I$5*'Import-Export Shares'!I$5</f>
        <v>56799.324232534316</v>
      </c>
    </row>
    <row r="113" spans="1:9" x14ac:dyDescent="0.3">
      <c r="A113" s="34" t="s">
        <v>231</v>
      </c>
      <c r="B113" s="7">
        <f>('Employment Factors'!$C25)*(1-('Decline Factors'!K25))*('Gross-New Capacity Addition'!B83*1000/5)*'Regional Factors'!B$5*'Import-Export Shares'!B$5</f>
        <v>0</v>
      </c>
      <c r="C113" s="7">
        <f>('Employment Factors'!$C25)*(1-('Decline Factors'!L25))*('Gross-New Capacity Addition'!C83*1000/5)*'Regional Factors'!C$5*'Import-Export Shares'!C$5</f>
        <v>740.97379749131812</v>
      </c>
      <c r="D113" s="7">
        <f>('Employment Factors'!$C25)*(1-('Decline Factors'!M25))*('Gross-New Capacity Addition'!D83*1000/5)*'Regional Factors'!D$5*'Import-Export Shares'!D$5</f>
        <v>4318.1771086621311</v>
      </c>
      <c r="E113" s="7">
        <f>('Employment Factors'!$C25)*(1-('Decline Factors'!N25))*('Gross-New Capacity Addition'!E83*1000/5)*'Regional Factors'!E$5*'Import-Export Shares'!E$5</f>
        <v>11622.986322346705</v>
      </c>
      <c r="F113" s="7">
        <f>('Employment Factors'!$C25)*(1-('Decline Factors'!O25))*('Gross-New Capacity Addition'!F83*1000/5)*'Regional Factors'!F$5*'Import-Export Shares'!F$5</f>
        <v>11914.176138666649</v>
      </c>
      <c r="G113" s="7">
        <f>('Employment Factors'!$C25)*(1-('Decline Factors'!P25))*('Gross-New Capacity Addition'!G83*1000/5)*'Regional Factors'!G$5*'Import-Export Shares'!G$5</f>
        <v>21184.759856137724</v>
      </c>
      <c r="H113" s="7">
        <f>('Employment Factors'!$C25)*(1-('Decline Factors'!Q25))*('Gross-New Capacity Addition'!H83*1000/5)*'Regional Factors'!H$5*'Import-Export Shares'!H$5</f>
        <v>37787.762892959123</v>
      </c>
      <c r="I113" s="7">
        <f>('Employment Factors'!$C25)*(1-('Decline Factors'!R25))*('Gross-New Capacity Addition'!I83*1000/5)*'Regional Factors'!I$5*'Import-Export Shares'!I$5</f>
        <v>26958.895373439034</v>
      </c>
    </row>
    <row r="114" spans="1:9" x14ac:dyDescent="0.3">
      <c r="A114" s="7" t="s">
        <v>24</v>
      </c>
      <c r="B114" s="7">
        <f>('Employment Factors'!$C26)*(1-('Decline Factors'!K26))*('Gross-New Capacity Addition'!B84*1000/5)*'Regional Factors'!B$5</f>
        <v>2107.5996904588492</v>
      </c>
      <c r="C114" s="7">
        <f>('Employment Factors'!$C26)*(1-('Decline Factors'!L26))*('Gross-New Capacity Addition'!C84*1000/5)*'Regional Factors'!C$5</f>
        <v>0</v>
      </c>
      <c r="D114" s="7">
        <f>('Employment Factors'!$C26)*(1-('Decline Factors'!M26))*('Gross-New Capacity Addition'!D84*1000/5)*'Regional Factors'!D$5</f>
        <v>1548.8874715050292</v>
      </c>
      <c r="E114" s="7">
        <f>('Employment Factors'!$C26)*(1-('Decline Factors'!N26))*('Gross-New Capacity Addition'!E84*1000/5)*'Regional Factors'!E$5</f>
        <v>0</v>
      </c>
      <c r="F114" s="7">
        <f>('Employment Factors'!$C26)*(1-('Decline Factors'!O26))*('Gross-New Capacity Addition'!F84*1000/5)*'Regional Factors'!F$5</f>
        <v>0</v>
      </c>
      <c r="G114" s="7">
        <f>('Employment Factors'!$C26)*(1-('Decline Factors'!P26))*('Gross-New Capacity Addition'!G84*1000/5)*'Regional Factors'!G$5</f>
        <v>0</v>
      </c>
      <c r="H114" s="7">
        <f>('Employment Factors'!$C26)*(1-('Decline Factors'!Q26))*('Gross-New Capacity Addition'!H84*1000/5)*'Regional Factors'!H$5</f>
        <v>0</v>
      </c>
      <c r="I114" s="7">
        <f>('Employment Factors'!$C26)*(1-('Decline Factors'!R26))*('Gross-New Capacity Addition'!I84*1000/5)*'Regional Factors'!I$5</f>
        <v>0</v>
      </c>
    </row>
    <row r="115" spans="1:9" x14ac:dyDescent="0.3">
      <c r="A115" s="7" t="s">
        <v>25</v>
      </c>
      <c r="B115" s="7">
        <f>('Employment Factors'!$C27)*(1-('Decline Factors'!K27))*('Gross-New Capacity Addition'!B85*1000/5)*'Regional Factors'!B$5</f>
        <v>0</v>
      </c>
      <c r="C115" s="7">
        <f>('Employment Factors'!$C27)*(1-('Decline Factors'!L27))*('Gross-New Capacity Addition'!C85*1000/5)*'Regional Factors'!C$5</f>
        <v>0</v>
      </c>
      <c r="D115" s="7">
        <f>('Employment Factors'!$C27)*(1-('Decline Factors'!M27))*('Gross-New Capacity Addition'!D85*1000/5)*'Regional Factors'!D$5</f>
        <v>317.31962798878334</v>
      </c>
      <c r="E115" s="7">
        <f>('Employment Factors'!$C27)*(1-('Decline Factors'!N27))*('Gross-New Capacity Addition'!E85*1000/5)*'Regional Factors'!E$5</f>
        <v>0</v>
      </c>
      <c r="F115" s="7">
        <f>('Employment Factors'!$C27)*(1-('Decline Factors'!O27))*('Gross-New Capacity Addition'!F85*1000/5)*'Regional Factors'!F$5</f>
        <v>0</v>
      </c>
      <c r="G115" s="7">
        <f>('Employment Factors'!$C27)*(1-('Decline Factors'!P27))*('Gross-New Capacity Addition'!G85*1000/5)*'Regional Factors'!G$5</f>
        <v>152.07042208803296</v>
      </c>
      <c r="H115" s="7">
        <f>('Employment Factors'!$C27)*(1-('Decline Factors'!Q27))*('Gross-New Capacity Addition'!H85*1000/5)*'Regional Factors'!H$5</f>
        <v>120.80907333269711</v>
      </c>
      <c r="I115" s="7">
        <f>('Employment Factors'!$C27)*(1-('Decline Factors'!R27))*('Gross-New Capacity Addition'!I85*1000/5)*'Regional Factors'!I$5</f>
        <v>391.6013860552481</v>
      </c>
    </row>
    <row r="116" spans="1:9" x14ac:dyDescent="0.3">
      <c r="A116" s="5" t="s">
        <v>255</v>
      </c>
      <c r="B116" s="5">
        <f t="shared" ref="B116:I116" si="29">SUM(B91:B115)</f>
        <v>46231.704638565185</v>
      </c>
      <c r="C116" s="5">
        <f t="shared" si="29"/>
        <v>78525.868977407896</v>
      </c>
      <c r="D116" s="5">
        <f t="shared" si="29"/>
        <v>203405.82766446983</v>
      </c>
      <c r="E116" s="5">
        <f t="shared" si="29"/>
        <v>241801.55630644757</v>
      </c>
      <c r="F116" s="5">
        <f t="shared" si="29"/>
        <v>247183.82951345426</v>
      </c>
      <c r="G116" s="5">
        <f t="shared" si="29"/>
        <v>177839.10645074118</v>
      </c>
      <c r="H116" s="5">
        <f t="shared" si="29"/>
        <v>187435.71910529101</v>
      </c>
      <c r="I116" s="5">
        <f t="shared" si="29"/>
        <v>260597.89264646822</v>
      </c>
    </row>
    <row r="118" spans="1:9" x14ac:dyDescent="0.3">
      <c r="A118" s="69" t="s">
        <v>34</v>
      </c>
      <c r="B118" s="170" t="s">
        <v>205</v>
      </c>
      <c r="C118" s="170"/>
      <c r="D118" s="170"/>
      <c r="E118" s="170"/>
      <c r="F118" s="170"/>
      <c r="G118" s="170"/>
      <c r="H118" s="170"/>
      <c r="I118" s="170"/>
    </row>
    <row r="119" spans="1:9" x14ac:dyDescent="0.3">
      <c r="A119" s="66" t="s">
        <v>0</v>
      </c>
      <c r="B119" s="35" t="s">
        <v>186</v>
      </c>
      <c r="C119" s="35" t="s">
        <v>146</v>
      </c>
      <c r="D119" s="35" t="s">
        <v>147</v>
      </c>
      <c r="E119" s="35" t="s">
        <v>148</v>
      </c>
      <c r="F119" s="35" t="s">
        <v>149</v>
      </c>
      <c r="G119" s="35" t="s">
        <v>150</v>
      </c>
      <c r="H119" s="35" t="s">
        <v>151</v>
      </c>
      <c r="I119" s="35" t="s">
        <v>152</v>
      </c>
    </row>
    <row r="120" spans="1:9" x14ac:dyDescent="0.3">
      <c r="A120" s="7" t="s">
        <v>2</v>
      </c>
      <c r="B120" s="7">
        <f>('Employment Factors'!$C3)*(1-('Decline Factors'!K3))*('Gross-New Capacity Addition'!B90*1000/5)*'Regional Factors'!B$6*'Import-Export Shares'!B$6</f>
        <v>2112.6842482821112</v>
      </c>
      <c r="C120" s="7">
        <f>('Employment Factors'!$C3)*(1-('Decline Factors'!L3))*('Gross-New Capacity Addition'!C90*1000/5)*'Regional Factors'!C$6*'Import-Export Shares'!C$6</f>
        <v>6664.9712960735187</v>
      </c>
      <c r="D120" s="7">
        <f>('Employment Factors'!$C3)*(1-('Decline Factors'!M3))*('Gross-New Capacity Addition'!D90*1000/5)*'Regional Factors'!D$6*'Import-Export Shares'!D$6</f>
        <v>78997.516401258414</v>
      </c>
      <c r="E120" s="7">
        <f>('Employment Factors'!$C3)*(1-('Decline Factors'!N3))*('Gross-New Capacity Addition'!E90*1000/5)*'Regional Factors'!E$6*'Import-Export Shares'!E$6</f>
        <v>39458.470828935999</v>
      </c>
      <c r="F120" s="7">
        <f>('Employment Factors'!$C3)*(1-('Decline Factors'!O3))*('Gross-New Capacity Addition'!F90*1000/5)*'Regional Factors'!F$6*'Import-Export Shares'!F$6</f>
        <v>3949.802634234567</v>
      </c>
      <c r="G120" s="7">
        <f>('Employment Factors'!$C3)*(1-('Decline Factors'!P3))*('Gross-New Capacity Addition'!G90*1000/5)*'Regional Factors'!G$6*'Import-Export Shares'!G$6</f>
        <v>4337.3823355138748</v>
      </c>
      <c r="H120" s="7">
        <f>('Employment Factors'!$C3)*(1-('Decline Factors'!Q3))*('Gross-New Capacity Addition'!H90*1000/5)*'Regional Factors'!H$6*'Import-Export Shares'!H$6</f>
        <v>6993.7343868731978</v>
      </c>
      <c r="I120" s="7">
        <f>('Employment Factors'!$C3)*(1-('Decline Factors'!R3))*('Gross-New Capacity Addition'!I90*1000/5)*'Regional Factors'!I$6*'Import-Export Shares'!I$6</f>
        <v>12463.407740047471</v>
      </c>
    </row>
    <row r="121" spans="1:9" x14ac:dyDescent="0.3">
      <c r="A121" s="7" t="s">
        <v>3</v>
      </c>
      <c r="B121" s="7">
        <f>('Employment Factors'!$C4)*(1-('Decline Factors'!K4))*('Gross-New Capacity Addition'!B91*1000/5)*'Regional Factors'!B$6*'Import-Export Shares'!B$6</f>
        <v>0</v>
      </c>
      <c r="C121" s="7">
        <f>('Employment Factors'!$C4)*(1-('Decline Factors'!L4))*('Gross-New Capacity Addition'!C91*1000/5)*'Regional Factors'!C$6*'Import-Export Shares'!C$6</f>
        <v>0</v>
      </c>
      <c r="D121" s="7">
        <f>('Employment Factors'!$C4)*(1-('Decline Factors'!M4))*('Gross-New Capacity Addition'!D91*1000/5)*'Regional Factors'!D$6*'Import-Export Shares'!D$6</f>
        <v>0</v>
      </c>
      <c r="E121" s="7">
        <f>('Employment Factors'!$C4)*(1-('Decline Factors'!N4))*('Gross-New Capacity Addition'!E91*1000/5)*'Regional Factors'!E$6*'Import-Export Shares'!E$6</f>
        <v>0</v>
      </c>
      <c r="F121" s="7">
        <f>('Employment Factors'!$C4)*(1-('Decline Factors'!O4))*('Gross-New Capacity Addition'!F91*1000/5)*'Regional Factors'!F$6*'Import-Export Shares'!F$6</f>
        <v>0</v>
      </c>
      <c r="G121" s="7">
        <f>('Employment Factors'!$C4)*(1-('Decline Factors'!P4))*('Gross-New Capacity Addition'!G91*1000/5)*'Regional Factors'!G$6*'Import-Export Shares'!G$6</f>
        <v>0</v>
      </c>
      <c r="H121" s="7">
        <f>('Employment Factors'!$C4)*(1-('Decline Factors'!Q4))*('Gross-New Capacity Addition'!H91*1000/5)*'Regional Factors'!H$6*'Import-Export Shares'!H$6</f>
        <v>0</v>
      </c>
      <c r="I121" s="7">
        <f>('Employment Factors'!$C4)*(1-('Decline Factors'!R4))*('Gross-New Capacity Addition'!I91*1000/5)*'Regional Factors'!I$6*'Import-Export Shares'!I$6</f>
        <v>0</v>
      </c>
    </row>
    <row r="122" spans="1:9" x14ac:dyDescent="0.3">
      <c r="A122" s="7" t="s">
        <v>198</v>
      </c>
      <c r="B122" s="7">
        <f>('Employment Factors'!$C5)*(1-('Decline Factors'!K5))*('Gross-New Capacity Addition'!B92*1000/5)*'Regional Factors'!B$6*'Import-Export Shares'!B$6</f>
        <v>3011.6988220191802</v>
      </c>
      <c r="C122" s="7">
        <f>('Employment Factors'!$C5)*(1-('Decline Factors'!L5))*('Gross-New Capacity Addition'!C92*1000/5)*'Regional Factors'!C$6*'Import-Export Shares'!C$6</f>
        <v>42970.608387255954</v>
      </c>
      <c r="D122" s="7">
        <f>('Employment Factors'!$C5)*(1-('Decline Factors'!M5))*('Gross-New Capacity Addition'!D92*1000/5)*'Regional Factors'!D$6*'Import-Export Shares'!D$6</f>
        <v>63189.188585636475</v>
      </c>
      <c r="E122" s="7">
        <f>('Employment Factors'!$C5)*(1-('Decline Factors'!N5))*('Gross-New Capacity Addition'!E92*1000/5)*'Regional Factors'!E$6*'Import-Export Shares'!E$6</f>
        <v>126150.43118215811</v>
      </c>
      <c r="F122" s="7">
        <f>('Employment Factors'!$C5)*(1-('Decline Factors'!O5))*('Gross-New Capacity Addition'!F92*1000/5)*'Regional Factors'!F$6*'Import-Export Shares'!F$6</f>
        <v>144705.89530105182</v>
      </c>
      <c r="G122" s="7">
        <f>('Employment Factors'!$C5)*(1-('Decline Factors'!P5))*('Gross-New Capacity Addition'!G92*1000/5)*'Regional Factors'!G$6*'Import-Export Shares'!G$6</f>
        <v>141564.43517361552</v>
      </c>
      <c r="H122" s="7">
        <f>('Employment Factors'!$C5)*(1-('Decline Factors'!Q5))*('Gross-New Capacity Addition'!H92*1000/5)*'Regional Factors'!H$6*'Import-Export Shares'!H$6</f>
        <v>259122.20221047895</v>
      </c>
      <c r="I122" s="7">
        <f>('Employment Factors'!$C5)*(1-('Decline Factors'!R5))*('Gross-New Capacity Addition'!I92*1000/5)*'Regional Factors'!I$6*'Import-Export Shares'!I$6</f>
        <v>329131.2606490897</v>
      </c>
    </row>
    <row r="123" spans="1:9" x14ac:dyDescent="0.3">
      <c r="A123" s="7" t="s">
        <v>199</v>
      </c>
      <c r="B123" s="7">
        <f>('Employment Factors'!$C6)*(1-('Decline Factors'!K6))*('Gross-New Capacity Addition'!B93*1000/5)*'Regional Factors'!B$6*'Import-Export Shares'!B$6</f>
        <v>0</v>
      </c>
      <c r="C123" s="7">
        <f>('Employment Factors'!$C6)*(1-('Decline Factors'!L6))*('Gross-New Capacity Addition'!C93*1000/5)*'Regional Factors'!C$6*'Import-Export Shares'!C$6</f>
        <v>3450.0608403405699</v>
      </c>
      <c r="D123" s="7">
        <f>('Employment Factors'!$C6)*(1-('Decline Factors'!M6))*('Gross-New Capacity Addition'!D93*1000/5)*'Regional Factors'!D$6*'Import-Export Shares'!D$6</f>
        <v>20202.48729635989</v>
      </c>
      <c r="E123" s="7">
        <f>('Employment Factors'!$C6)*(1-('Decline Factors'!N6))*('Gross-New Capacity Addition'!E93*1000/5)*'Regional Factors'!E$6*'Import-Export Shares'!E$6</f>
        <v>47435.69489485817</v>
      </c>
      <c r="F123" s="7">
        <f>('Employment Factors'!$C6)*(1-('Decline Factors'!O6))*('Gross-New Capacity Addition'!F93*1000/5)*'Regional Factors'!F$6*'Import-Export Shares'!F$6</f>
        <v>66595.578299705157</v>
      </c>
      <c r="G123" s="7">
        <f>('Employment Factors'!$C6)*(1-('Decline Factors'!P6))*('Gross-New Capacity Addition'!G93*1000/5)*'Regional Factors'!G$6*'Import-Export Shares'!G$6</f>
        <v>111954.33247201689</v>
      </c>
      <c r="H123" s="7">
        <f>('Employment Factors'!$C6)*(1-('Decline Factors'!Q6))*('Gross-New Capacity Addition'!H93*1000/5)*'Regional Factors'!H$6*'Import-Export Shares'!H$6</f>
        <v>116887.64681722835</v>
      </c>
      <c r="I123" s="7">
        <f>('Employment Factors'!$C6)*(1-('Decline Factors'!R6))*('Gross-New Capacity Addition'!I93*1000/5)*'Regional Factors'!I$6*'Import-Export Shares'!I$6</f>
        <v>151237.58364999562</v>
      </c>
    </row>
    <row r="124" spans="1:9" x14ac:dyDescent="0.3">
      <c r="A124" s="7" t="s">
        <v>6</v>
      </c>
      <c r="B124" s="7">
        <f>('Employment Factors'!$C7)*(1-('Decline Factors'!K7))*('Gross-New Capacity Addition'!B94*1000/5)*'Regional Factors'!B$6</f>
        <v>0</v>
      </c>
      <c r="C124" s="7">
        <f>('Employment Factors'!$C7)*(1-('Decline Factors'!L7))*('Gross-New Capacity Addition'!C94*1000/5)*'Regional Factors'!C$6</f>
        <v>0</v>
      </c>
      <c r="D124" s="7">
        <f>('Employment Factors'!$C7)*(1-('Decline Factors'!M7))*('Gross-New Capacity Addition'!D94*1000/5)*'Regional Factors'!D$6</f>
        <v>5071.7759868685225</v>
      </c>
      <c r="E124" s="7">
        <f>('Employment Factors'!$C7)*(1-('Decline Factors'!N7))*('Gross-New Capacity Addition'!E94*1000/5)*'Regional Factors'!E$6</f>
        <v>0</v>
      </c>
      <c r="F124" s="7">
        <f>('Employment Factors'!$C7)*(1-('Decline Factors'!O7))*('Gross-New Capacity Addition'!F94*1000/5)*'Regional Factors'!F$6</f>
        <v>0</v>
      </c>
      <c r="G124" s="7">
        <f>('Employment Factors'!$C7)*(1-('Decline Factors'!P7))*('Gross-New Capacity Addition'!G94*1000/5)*'Regional Factors'!G$6</f>
        <v>0</v>
      </c>
      <c r="H124" s="7">
        <f>('Employment Factors'!$C7)*(1-('Decline Factors'!Q7))*('Gross-New Capacity Addition'!H94*1000/5)*'Regional Factors'!H$6</f>
        <v>0</v>
      </c>
      <c r="I124" s="7">
        <f>('Employment Factors'!$C7)*(1-('Decline Factors'!R7))*('Gross-New Capacity Addition'!I94*1000/5)*'Regional Factors'!I$6</f>
        <v>4188.5554218395291</v>
      </c>
    </row>
    <row r="125" spans="1:9" x14ac:dyDescent="0.3">
      <c r="A125" s="7" t="s">
        <v>7</v>
      </c>
      <c r="B125" s="7">
        <f>('Employment Factors'!$C8)*(1-('Decline Factors'!K8))*('Gross-New Capacity Addition'!B95*1000/5)*'Regional Factors'!B$6</f>
        <v>20977.006720531605</v>
      </c>
      <c r="C125" s="7">
        <f>('Employment Factors'!$C8)*(1-('Decline Factors'!L8))*('Gross-New Capacity Addition'!C95*1000/5)*'Regional Factors'!C$6</f>
        <v>40461.493182684979</v>
      </c>
      <c r="D125" s="7">
        <f>('Employment Factors'!$C8)*(1-('Decline Factors'!M8))*('Gross-New Capacity Addition'!D95*1000/5)*'Regional Factors'!D$6</f>
        <v>19270.157804513223</v>
      </c>
      <c r="E125" s="7">
        <f>('Employment Factors'!$C8)*(1-('Decline Factors'!N8))*('Gross-New Capacity Addition'!E95*1000/5)*'Regional Factors'!E$6</f>
        <v>13992.365542175885</v>
      </c>
      <c r="F125" s="7">
        <f>('Employment Factors'!$C8)*(1-('Decline Factors'!O8))*('Gross-New Capacity Addition'!F95*1000/5)*'Regional Factors'!F$6</f>
        <v>6350.0483315974825</v>
      </c>
      <c r="G125" s="7">
        <f>('Employment Factors'!$C8)*(1-('Decline Factors'!P8))*('Gross-New Capacity Addition'!G95*1000/5)*'Regional Factors'!G$6</f>
        <v>9203.9292429702527</v>
      </c>
      <c r="H125" s="7">
        <f>('Employment Factors'!$C8)*(1-('Decline Factors'!Q8))*('Gross-New Capacity Addition'!H95*1000/5)*'Regional Factors'!H$6</f>
        <v>5929.0756777448823</v>
      </c>
      <c r="I125" s="7">
        <f>('Employment Factors'!$C8)*(1-('Decline Factors'!R8))*('Gross-New Capacity Addition'!I95*1000/5)*'Regional Factors'!I$6</f>
        <v>11458.347016066757</v>
      </c>
    </row>
    <row r="126" spans="1:9" x14ac:dyDescent="0.3">
      <c r="A126" s="7" t="s">
        <v>8</v>
      </c>
      <c r="B126" s="7">
        <f>('Employment Factors'!$C9)*(1-('Decline Factors'!K9))*('Gross-New Capacity Addition'!B96*1000/5)*'Regional Factors'!B$6</f>
        <v>13110.629200332252</v>
      </c>
      <c r="C126" s="7">
        <f>('Employment Factors'!$C9)*(1-('Decline Factors'!L9))*('Gross-New Capacity Addition'!C96*1000/5)*'Regional Factors'!C$6</f>
        <v>11239.303661856939</v>
      </c>
      <c r="D126" s="7">
        <f>('Employment Factors'!$C9)*(1-('Decline Factors'!M9))*('Gross-New Capacity Addition'!D96*1000/5)*'Regional Factors'!D$6</f>
        <v>9635.0789022566114</v>
      </c>
      <c r="E126" s="7">
        <f>('Employment Factors'!$C9)*(1-('Decline Factors'!N9))*('Gross-New Capacity Addition'!E96*1000/5)*'Regional Factors'!E$6</f>
        <v>0</v>
      </c>
      <c r="F126" s="7">
        <f>('Employment Factors'!$C9)*(1-('Decline Factors'!O9))*('Gross-New Capacity Addition'!F96*1000/5)*'Regional Factors'!F$6</f>
        <v>0</v>
      </c>
      <c r="G126" s="7">
        <f>('Employment Factors'!$C9)*(1-('Decline Factors'!P9))*('Gross-New Capacity Addition'!G96*1000/5)*'Regional Factors'!G$6</f>
        <v>7669.9410358085443</v>
      </c>
      <c r="H126" s="7">
        <f>('Employment Factors'!$C9)*(1-('Decline Factors'!Q9))*('Gross-New Capacity Addition'!H96*1000/5)*'Regional Factors'!H$6</f>
        <v>0</v>
      </c>
      <c r="I126" s="7">
        <f>('Employment Factors'!$C9)*(1-('Decline Factors'!R9))*('Gross-New Capacity Addition'!I96*1000/5)*'Regional Factors'!I$6</f>
        <v>7161.4668850417238</v>
      </c>
    </row>
    <row r="127" spans="1:9" x14ac:dyDescent="0.3">
      <c r="A127" s="7" t="s">
        <v>9</v>
      </c>
      <c r="B127" s="7">
        <f>('Employment Factors'!$C10)*(1-('Decline Factors'!K10))*('Gross-New Capacity Addition'!B97*1000/5)*'Regional Factors'!B$6</f>
        <v>0</v>
      </c>
      <c r="C127" s="7">
        <f>('Employment Factors'!$C10)*(1-('Decline Factors'!L10))*('Gross-New Capacity Addition'!C97*1000/5)*'Regional Factors'!C$6</f>
        <v>0</v>
      </c>
      <c r="D127" s="7">
        <f>('Employment Factors'!$C10)*(1-('Decline Factors'!M10))*('Gross-New Capacity Addition'!D97*1000/5)*'Regional Factors'!D$6</f>
        <v>7721.9061739424087</v>
      </c>
      <c r="E127" s="7">
        <f>('Employment Factors'!$C10)*(1-('Decline Factors'!N10))*('Gross-New Capacity Addition'!E97*1000/5)*'Regional Factors'!E$6</f>
        <v>0</v>
      </c>
      <c r="F127" s="7">
        <f>('Employment Factors'!$C10)*(1-('Decline Factors'!O10))*('Gross-New Capacity Addition'!F97*1000/5)*'Regional Factors'!F$6</f>
        <v>0</v>
      </c>
      <c r="G127" s="7">
        <f>('Employment Factors'!$C10)*(1-('Decline Factors'!P10))*('Gross-New Capacity Addition'!G97*1000/5)*'Regional Factors'!G$6</f>
        <v>0</v>
      </c>
      <c r="H127" s="7">
        <f>('Employment Factors'!$C10)*(1-('Decline Factors'!Q10))*('Gross-New Capacity Addition'!H97*1000/5)*'Regional Factors'!H$6</f>
        <v>0</v>
      </c>
      <c r="I127" s="7">
        <f>('Employment Factors'!$C10)*(1-('Decline Factors'!R10))*('Gross-New Capacity Addition'!I97*1000/5)*'Regional Factors'!I$6</f>
        <v>0</v>
      </c>
    </row>
    <row r="128" spans="1:9" x14ac:dyDescent="0.3">
      <c r="A128" s="7" t="s">
        <v>10</v>
      </c>
      <c r="B128" s="7">
        <f>('Employment Factors'!$C11)*(1-('Decline Factors'!K11))*('Gross-New Capacity Addition'!B98*1000/5)*'Regional Factors'!B$6</f>
        <v>0</v>
      </c>
      <c r="C128" s="7">
        <f>('Employment Factors'!$C11)*(1-('Decline Factors'!L11))*('Gross-New Capacity Addition'!C98*1000/5)*'Regional Factors'!C$6</f>
        <v>0</v>
      </c>
      <c r="D128" s="7">
        <f>('Employment Factors'!$C11)*(1-('Decline Factors'!M11))*('Gross-New Capacity Addition'!D98*1000/5)*'Regional Factors'!D$6</f>
        <v>0</v>
      </c>
      <c r="E128" s="7">
        <f>('Employment Factors'!$C11)*(1-('Decline Factors'!N11))*('Gross-New Capacity Addition'!E98*1000/5)*'Regional Factors'!E$6</f>
        <v>0</v>
      </c>
      <c r="F128" s="7">
        <f>('Employment Factors'!$C11)*(1-('Decline Factors'!O11))*('Gross-New Capacity Addition'!F98*1000/5)*'Regional Factors'!F$6</f>
        <v>0</v>
      </c>
      <c r="G128" s="7">
        <f>('Employment Factors'!$C11)*(1-('Decline Factors'!P11))*('Gross-New Capacity Addition'!G98*1000/5)*'Regional Factors'!G$6</f>
        <v>0</v>
      </c>
      <c r="H128" s="7">
        <f>('Employment Factors'!$C11)*(1-('Decline Factors'!Q11))*('Gross-New Capacity Addition'!H98*1000/5)*'Regional Factors'!H$6</f>
        <v>0</v>
      </c>
      <c r="I128" s="7">
        <f>('Employment Factors'!$C11)*(1-('Decline Factors'!R11))*('Gross-New Capacity Addition'!I98*1000/5)*'Regional Factors'!I$6</f>
        <v>0</v>
      </c>
    </row>
    <row r="129" spans="1:9" x14ac:dyDescent="0.3">
      <c r="A129" s="7" t="s">
        <v>11</v>
      </c>
      <c r="B129" s="7">
        <f>('Employment Factors'!$C12)*(1-('Decline Factors'!K12))*('Gross-New Capacity Addition'!B99*1000/5)*'Regional Factors'!B$6</f>
        <v>0</v>
      </c>
      <c r="C129" s="7">
        <f>('Employment Factors'!$C12)*(1-('Decline Factors'!L12))*('Gross-New Capacity Addition'!C99*1000/5)*'Regional Factors'!C$6</f>
        <v>12708.042202298182</v>
      </c>
      <c r="D129" s="7">
        <f>('Employment Factors'!$C12)*(1-('Decline Factors'!M12))*('Gross-New Capacity Addition'!D99*1000/5)*'Regional Factors'!D$6</f>
        <v>2539.4357345339772</v>
      </c>
      <c r="E129" s="7">
        <f>('Employment Factors'!$C12)*(1-('Decline Factors'!N12))*('Gross-New Capacity Addition'!E99*1000/5)*'Regional Factors'!E$6</f>
        <v>2132.0375215499471</v>
      </c>
      <c r="F129" s="7">
        <f>('Employment Factors'!$C12)*(1-('Decline Factors'!O12))*('Gross-New Capacity Addition'!F99*1000/5)*'Regional Factors'!F$6</f>
        <v>0</v>
      </c>
      <c r="G129" s="7">
        <f>('Employment Factors'!$C12)*(1-('Decline Factors'!P12))*('Gross-New Capacity Addition'!G99*1000/5)*'Regional Factors'!G$6</f>
        <v>0</v>
      </c>
      <c r="H129" s="7">
        <f>('Employment Factors'!$C12)*(1-('Decline Factors'!Q12))*('Gross-New Capacity Addition'!H99*1000/5)*'Regional Factors'!H$6</f>
        <v>4556.1772397825407</v>
      </c>
      <c r="I129" s="7">
        <f>('Employment Factors'!$C12)*(1-('Decline Factors'!R12))*('Gross-New Capacity Addition'!I99*1000/5)*'Regional Factors'!I$6</f>
        <v>0</v>
      </c>
    </row>
    <row r="130" spans="1:9" x14ac:dyDescent="0.3">
      <c r="A130" s="7" t="s">
        <v>12</v>
      </c>
      <c r="B130" s="7">
        <f>('Employment Factors'!$C13)*(1-('Decline Factors'!K13))*('Gross-New Capacity Addition'!B100*1000/5)*'Regional Factors'!B$6</f>
        <v>0</v>
      </c>
      <c r="C130" s="7">
        <f>('Employment Factors'!$C13)*(1-('Decline Factors'!L13))*('Gross-New Capacity Addition'!C100*1000/5)*'Regional Factors'!C$6</f>
        <v>0</v>
      </c>
      <c r="D130" s="7">
        <f>('Employment Factors'!$C13)*(1-('Decline Factors'!M13))*('Gross-New Capacity Addition'!D100*1000/5)*'Regional Factors'!D$6</f>
        <v>0</v>
      </c>
      <c r="E130" s="7">
        <f>('Employment Factors'!$C13)*(1-('Decline Factors'!N13))*('Gross-New Capacity Addition'!E100*1000/5)*'Regional Factors'!E$6</f>
        <v>0</v>
      </c>
      <c r="F130" s="7">
        <f>('Employment Factors'!$C13)*(1-('Decline Factors'!O13))*('Gross-New Capacity Addition'!F100*1000/5)*'Regional Factors'!F$6</f>
        <v>0</v>
      </c>
      <c r="G130" s="7">
        <f>('Employment Factors'!$C13)*(1-('Decline Factors'!P13))*('Gross-New Capacity Addition'!G100*1000/5)*'Regional Factors'!G$6</f>
        <v>0</v>
      </c>
      <c r="H130" s="7">
        <f>('Employment Factors'!$C13)*(1-('Decline Factors'!Q13))*('Gross-New Capacity Addition'!H100*1000/5)*'Regional Factors'!H$6</f>
        <v>0</v>
      </c>
      <c r="I130" s="7">
        <f>('Employment Factors'!$C13)*(1-('Decline Factors'!R13))*('Gross-New Capacity Addition'!I100*1000/5)*'Regional Factors'!I$6</f>
        <v>0</v>
      </c>
    </row>
    <row r="131" spans="1:9" x14ac:dyDescent="0.3">
      <c r="A131" s="7" t="s">
        <v>13</v>
      </c>
      <c r="B131" s="7">
        <f>('Employment Factors'!$C14)*(1-('Decline Factors'!K14))*('Gross-New Capacity Addition'!B101*1000/5)*'Regional Factors'!B$6</f>
        <v>0</v>
      </c>
      <c r="C131" s="7">
        <f>('Employment Factors'!$C14)*(1-('Decline Factors'!L14))*('Gross-New Capacity Addition'!C101*1000/5)*'Regional Factors'!C$6</f>
        <v>0</v>
      </c>
      <c r="D131" s="7">
        <f>('Employment Factors'!$C14)*(1-('Decline Factors'!M14))*('Gross-New Capacity Addition'!D101*1000/5)*'Regional Factors'!D$6</f>
        <v>0</v>
      </c>
      <c r="E131" s="7">
        <f>('Employment Factors'!$C14)*(1-('Decline Factors'!N14))*('Gross-New Capacity Addition'!E101*1000/5)*'Regional Factors'!E$6</f>
        <v>0</v>
      </c>
      <c r="F131" s="7">
        <f>('Employment Factors'!$C14)*(1-('Decline Factors'!O14))*('Gross-New Capacity Addition'!F101*1000/5)*'Regional Factors'!F$6</f>
        <v>1320.7141753551905</v>
      </c>
      <c r="G131" s="7">
        <f>('Employment Factors'!$C14)*(1-('Decline Factors'!P14))*('Gross-New Capacity Addition'!G101*1000/5)*'Regional Factors'!G$6</f>
        <v>2335.3678768264435</v>
      </c>
      <c r="H131" s="7">
        <f>('Employment Factors'!$C14)*(1-('Decline Factors'!Q14))*('Gross-New Capacity Addition'!H101*1000/5)*'Regional Factors'!H$6</f>
        <v>12221.746240257395</v>
      </c>
      <c r="I131" s="7">
        <f>('Employment Factors'!$C14)*(1-('Decline Factors'!R14))*('Gross-New Capacity Addition'!I101*1000/5)*'Regional Factors'!I$6</f>
        <v>2749.8036610857075</v>
      </c>
    </row>
    <row r="132" spans="1:9" x14ac:dyDescent="0.3">
      <c r="A132" s="7" t="s">
        <v>14</v>
      </c>
      <c r="B132" s="7">
        <f>('Employment Factors'!$C15)*(1-('Decline Factors'!K15))*('Gross-New Capacity Addition'!B102*1000/5)*'Regional Factors'!B$6</f>
        <v>24273.393490900857</v>
      </c>
      <c r="C132" s="7">
        <f>('Employment Factors'!$C15)*(1-('Decline Factors'!L15))*('Gross-New Capacity Addition'!C102*1000/5)*'Regional Factors'!C$6</f>
        <v>0</v>
      </c>
      <c r="D132" s="7">
        <f>('Employment Factors'!$C15)*(1-('Decline Factors'!M15))*('Gross-New Capacity Addition'!D102*1000/5)*'Regional Factors'!D$6</f>
        <v>0</v>
      </c>
      <c r="E132" s="7">
        <f>('Employment Factors'!$C15)*(1-('Decline Factors'!N15))*('Gross-New Capacity Addition'!E102*1000/5)*'Regional Factors'!E$6</f>
        <v>0</v>
      </c>
      <c r="F132" s="7">
        <f>('Employment Factors'!$C15)*(1-('Decline Factors'!O15))*('Gross-New Capacity Addition'!F102*1000/5)*'Regional Factors'!F$6</f>
        <v>0</v>
      </c>
      <c r="G132" s="7">
        <f>('Employment Factors'!$C15)*(1-('Decline Factors'!P15))*('Gross-New Capacity Addition'!G102*1000/5)*'Regional Factors'!G$6</f>
        <v>0</v>
      </c>
      <c r="H132" s="7">
        <f>('Employment Factors'!$C15)*(1-('Decline Factors'!Q15))*('Gross-New Capacity Addition'!H102*1000/5)*'Regional Factors'!H$6</f>
        <v>0</v>
      </c>
      <c r="I132" s="7">
        <f>('Employment Factors'!$C15)*(1-('Decline Factors'!R15))*('Gross-New Capacity Addition'!I102*1000/5)*'Regional Factors'!I$6</f>
        <v>0</v>
      </c>
    </row>
    <row r="133" spans="1:9" x14ac:dyDescent="0.3">
      <c r="A133" s="7" t="s">
        <v>15</v>
      </c>
      <c r="B133" s="7">
        <f>('Employment Factors'!$C16)*(1-('Decline Factors'!K16))*('Gross-New Capacity Addition'!B103*1000/5)*'Regional Factors'!B$6</f>
        <v>0</v>
      </c>
      <c r="C133" s="7">
        <f>('Employment Factors'!$C16)*(1-('Decline Factors'!L16))*('Gross-New Capacity Addition'!C103*1000/5)*'Regional Factors'!C$6</f>
        <v>0</v>
      </c>
      <c r="D133" s="7">
        <f>('Employment Factors'!$C16)*(1-('Decline Factors'!M16))*('Gross-New Capacity Addition'!D103*1000/5)*'Regional Factors'!D$6</f>
        <v>0</v>
      </c>
      <c r="E133" s="7">
        <f>('Employment Factors'!$C16)*(1-('Decline Factors'!N16))*('Gross-New Capacity Addition'!E103*1000/5)*'Regional Factors'!E$6</f>
        <v>0</v>
      </c>
      <c r="F133" s="7">
        <f>('Employment Factors'!$C16)*(1-('Decline Factors'!O16))*('Gross-New Capacity Addition'!F103*1000/5)*'Regional Factors'!F$6</f>
        <v>0</v>
      </c>
      <c r="G133" s="7">
        <f>('Employment Factors'!$C16)*(1-('Decline Factors'!P16))*('Gross-New Capacity Addition'!G103*1000/5)*'Regional Factors'!G$6</f>
        <v>0</v>
      </c>
      <c r="H133" s="7">
        <f>('Employment Factors'!$C16)*(1-('Decline Factors'!Q16))*('Gross-New Capacity Addition'!H103*1000/5)*'Regional Factors'!H$6</f>
        <v>0</v>
      </c>
      <c r="I133" s="7">
        <f>('Employment Factors'!$C16)*(1-('Decline Factors'!R16))*('Gross-New Capacity Addition'!I103*1000/5)*'Regional Factors'!I$6</f>
        <v>0</v>
      </c>
    </row>
    <row r="134" spans="1:9" x14ac:dyDescent="0.3">
      <c r="A134" s="7" t="s">
        <v>17</v>
      </c>
      <c r="B134" s="7">
        <f>('Employment Factors'!$C17)*(1-('Decline Factors'!K17))*('Gross-New Capacity Addition'!B104*1000/5)*'Regional Factors'!B$6</f>
        <v>9754.3081250471951</v>
      </c>
      <c r="C134" s="7">
        <f>('Employment Factors'!$C17)*(1-('Decline Factors'!L17))*('Gross-New Capacity Addition'!C104*1000/5)*'Regional Factors'!C$6</f>
        <v>9556.6193421960706</v>
      </c>
      <c r="D134" s="7">
        <f>('Employment Factors'!$C17)*(1-('Decline Factors'!M17))*('Gross-New Capacity Addition'!D104*1000/5)*'Regional Factors'!D$6</f>
        <v>55299.847139580233</v>
      </c>
      <c r="E134" s="7">
        <f>('Employment Factors'!$C17)*(1-('Decline Factors'!N17))*('Gross-New Capacity Addition'!E104*1000/5)*'Regional Factors'!E$6</f>
        <v>0</v>
      </c>
      <c r="F134" s="7">
        <f>('Employment Factors'!$C17)*(1-('Decline Factors'!O17))*('Gross-New Capacity Addition'!F104*1000/5)*'Regional Factors'!F$6</f>
        <v>0</v>
      </c>
      <c r="G134" s="7">
        <f>('Employment Factors'!$C17)*(1-('Decline Factors'!P17))*('Gross-New Capacity Addition'!G104*1000/5)*'Regional Factors'!G$6</f>
        <v>1630.4103230404448</v>
      </c>
      <c r="H134" s="7">
        <f>('Employment Factors'!$C17)*(1-('Decline Factors'!Q17))*('Gross-New Capacity Addition'!H104*1000/5)*'Regional Factors'!H$6</f>
        <v>3938.6002716448147</v>
      </c>
      <c r="I134" s="7">
        <f>('Employment Factors'!$C17)*(1-('Decline Factors'!R17))*('Gross-New Capacity Addition'!I104*1000/5)*'Regional Factors'!I$6</f>
        <v>6089.2929856811907</v>
      </c>
    </row>
    <row r="135" spans="1:9" x14ac:dyDescent="0.3">
      <c r="A135" s="7" t="s">
        <v>18</v>
      </c>
      <c r="B135" s="7">
        <f>('Employment Factors'!$C18)*(1-('Decline Factors'!K18))*('Gross-New Capacity Addition'!B105*1000/5)*'Regional Factors'!B$6</f>
        <v>8360.8355357547389</v>
      </c>
      <c r="C135" s="7">
        <f>('Employment Factors'!$C18)*(1-('Decline Factors'!L18))*('Gross-New Capacity Addition'!C105*1000/5)*'Regional Factors'!C$6</f>
        <v>9556.6193421960706</v>
      </c>
      <c r="D135" s="7">
        <f>('Employment Factors'!$C18)*(1-('Decline Factors'!M18))*('Gross-New Capacity Addition'!D105*1000/5)*'Regional Factors'!D$6</f>
        <v>6144.4274599533592</v>
      </c>
      <c r="E135" s="7">
        <f>('Employment Factors'!$C18)*(1-('Decline Factors'!N18))*('Gross-New Capacity Addition'!E105*1000/5)*'Regional Factors'!E$6</f>
        <v>0</v>
      </c>
      <c r="F135" s="7">
        <f>('Employment Factors'!$C18)*(1-('Decline Factors'!O18))*('Gross-New Capacity Addition'!F105*1000/5)*'Regional Factors'!F$6</f>
        <v>0</v>
      </c>
      <c r="G135" s="7">
        <f>('Employment Factors'!$C18)*(1-('Decline Factors'!P18))*('Gross-New Capacity Addition'!G105*1000/5)*'Regional Factors'!G$6</f>
        <v>0</v>
      </c>
      <c r="H135" s="7">
        <f>('Employment Factors'!$C18)*(1-('Decline Factors'!Q18))*('Gross-New Capacity Addition'!H105*1000/5)*'Regional Factors'!H$6</f>
        <v>0</v>
      </c>
      <c r="I135" s="7">
        <f>('Employment Factors'!$C18)*(1-('Decline Factors'!R18))*('Gross-New Capacity Addition'!I105*1000/5)*'Regional Factors'!I$6</f>
        <v>0</v>
      </c>
    </row>
    <row r="136" spans="1:9" x14ac:dyDescent="0.3">
      <c r="A136" s="7" t="s">
        <v>19</v>
      </c>
      <c r="B136" s="7">
        <f>('Employment Factors'!$C19)*(1-('Decline Factors'!K19))*('Gross-New Capacity Addition'!B106*1000/5)*'Regional Factors'!B$6</f>
        <v>0</v>
      </c>
      <c r="C136" s="7">
        <f>('Employment Factors'!$C19)*(1-('Decline Factors'!L19))*('Gross-New Capacity Addition'!C106*1000/5)*'Regional Factors'!C$6</f>
        <v>0</v>
      </c>
      <c r="D136" s="7">
        <f>('Employment Factors'!$C19)*(1-('Decline Factors'!M19))*('Gross-New Capacity Addition'!D106*1000/5)*'Regional Factors'!D$6</f>
        <v>0</v>
      </c>
      <c r="E136" s="7">
        <f>('Employment Factors'!$C19)*(1-('Decline Factors'!N19))*('Gross-New Capacity Addition'!E106*1000/5)*'Regional Factors'!E$6</f>
        <v>856.11183909365616</v>
      </c>
      <c r="F136" s="7">
        <f>('Employment Factors'!$C19)*(1-('Decline Factors'!O19))*('Gross-New Capacity Addition'!F106*1000/5)*'Regional Factors'!F$6</f>
        <v>3718.7172137390894</v>
      </c>
      <c r="G136" s="7">
        <f>('Employment Factors'!$C19)*(1-('Decline Factors'!P19))*('Gross-New Capacity Addition'!G106*1000/5)*'Regional Factors'!G$6</f>
        <v>686.48855706966094</v>
      </c>
      <c r="H136" s="7">
        <f>('Employment Factors'!$C19)*(1-('Decline Factors'!Q19))*('Gross-New Capacity Addition'!H106*1000/5)*'Regional Factors'!H$6</f>
        <v>0</v>
      </c>
      <c r="I136" s="7">
        <f>('Employment Factors'!$C19)*(1-('Decline Factors'!R19))*('Gross-New Capacity Addition'!I106*1000/5)*'Regional Factors'!I$6</f>
        <v>0</v>
      </c>
    </row>
    <row r="137" spans="1:9" x14ac:dyDescent="0.3">
      <c r="A137" s="7" t="s">
        <v>20</v>
      </c>
      <c r="B137" s="7">
        <f>('Employment Factors'!$C20)*(1-('Decline Factors'!K20))*('Gross-New Capacity Addition'!B107*1000/5)*'Regional Factors'!B$6</f>
        <v>0</v>
      </c>
      <c r="C137" s="7">
        <f>('Employment Factors'!$C20)*(1-('Decline Factors'!L20))*('Gross-New Capacity Addition'!C107*1000/5)*'Regional Factors'!C$6</f>
        <v>0</v>
      </c>
      <c r="D137" s="7">
        <f>('Employment Factors'!$C20)*(1-('Decline Factors'!M20))*('Gross-New Capacity Addition'!D107*1000/5)*'Regional Factors'!D$6</f>
        <v>0</v>
      </c>
      <c r="E137" s="7">
        <f>('Employment Factors'!$C20)*(1-('Decline Factors'!N20))*('Gross-New Capacity Addition'!E107*1000/5)*'Regional Factors'!E$6</f>
        <v>2230.78284929547</v>
      </c>
      <c r="F137" s="7">
        <f>('Employment Factors'!$C20)*(1-('Decline Factors'!O20))*('Gross-New Capacity Addition'!F107*1000/5)*'Regional Factors'!F$6</f>
        <v>12148.549608107644</v>
      </c>
      <c r="G137" s="7">
        <f>('Employment Factors'!$C20)*(1-('Decline Factors'!P20))*('Gross-New Capacity Addition'!G107*1000/5)*'Regional Factors'!G$6</f>
        <v>1304.3282584323561</v>
      </c>
      <c r="H137" s="7">
        <f>('Employment Factors'!$C20)*(1-('Decline Factors'!Q20))*('Gross-New Capacity Addition'!H107*1000/5)*'Regional Factors'!H$6</f>
        <v>630.17604346317034</v>
      </c>
      <c r="I137" s="7">
        <f>('Employment Factors'!$C20)*(1-('Decline Factors'!R20))*('Gross-New Capacity Addition'!I107*1000/5)*'Regional Factors'!I$6</f>
        <v>73680.44512674243</v>
      </c>
    </row>
    <row r="138" spans="1:9" x14ac:dyDescent="0.3">
      <c r="A138" s="7" t="s">
        <v>21</v>
      </c>
      <c r="B138" s="7">
        <f>('Employment Factors'!$C21)*(1-('Decline Factors'!K21))*('Gross-New Capacity Addition'!B108*1000/5)*'Regional Factors'!B$6</f>
        <v>2786.9451785849133</v>
      </c>
      <c r="C138" s="7">
        <f>('Employment Factors'!$C21)*(1-('Decline Factors'!L21))*('Gross-New Capacity Addition'!C108*1000/5)*'Regional Factors'!C$6</f>
        <v>0</v>
      </c>
      <c r="D138" s="7">
        <f>('Employment Factors'!$C21)*(1-('Decline Factors'!M21))*('Gross-New Capacity Addition'!D108*1000/5)*'Regional Factors'!D$6</f>
        <v>0</v>
      </c>
      <c r="E138" s="7">
        <f>('Employment Factors'!$C21)*(1-('Decline Factors'!N21))*('Gross-New Capacity Addition'!E108*1000/5)*'Regional Factors'!E$6</f>
        <v>0</v>
      </c>
      <c r="F138" s="7">
        <f>('Employment Factors'!$C21)*(1-('Decline Factors'!O21))*('Gross-New Capacity Addition'!F108*1000/5)*'Regional Factors'!F$6</f>
        <v>0</v>
      </c>
      <c r="G138" s="7">
        <f>('Employment Factors'!$C21)*(1-('Decline Factors'!P21))*('Gross-New Capacity Addition'!G108*1000/5)*'Regional Factors'!G$6</f>
        <v>0</v>
      </c>
      <c r="H138" s="7">
        <f>('Employment Factors'!$C21)*(1-('Decline Factors'!Q21))*('Gross-New Capacity Addition'!H108*1000/5)*'Regional Factors'!H$6</f>
        <v>0</v>
      </c>
      <c r="I138" s="7">
        <f>('Employment Factors'!$C21)*(1-('Decline Factors'!R21))*('Gross-New Capacity Addition'!I108*1000/5)*'Regional Factors'!I$6</f>
        <v>0</v>
      </c>
    </row>
    <row r="139" spans="1:9" x14ac:dyDescent="0.3">
      <c r="A139" s="7" t="s">
        <v>43</v>
      </c>
      <c r="B139" s="7">
        <f>('Employment Factors'!$C22)*(1-('Decline Factors'!K22))*('Gross-New Capacity Addition'!B109*1000/5)*'Regional Factors'!B$6</f>
        <v>0</v>
      </c>
      <c r="C139" s="7">
        <f>('Employment Factors'!$C22)*(1-('Decline Factors'!L22))*('Gross-New Capacity Addition'!C109*1000/5)*'Regional Factors'!C$6</f>
        <v>0</v>
      </c>
      <c r="D139" s="7">
        <f>('Employment Factors'!$C22)*(1-('Decline Factors'!M22))*('Gross-New Capacity Addition'!D109*1000/5)*'Regional Factors'!D$6</f>
        <v>0</v>
      </c>
      <c r="E139" s="7">
        <f>('Employment Factors'!$C22)*(1-('Decline Factors'!N22))*('Gross-New Capacity Addition'!E109*1000/5)*'Regional Factors'!E$6</f>
        <v>0</v>
      </c>
      <c r="F139" s="7">
        <f>('Employment Factors'!$C22)*(1-('Decline Factors'!O22))*('Gross-New Capacity Addition'!F109*1000/5)*'Regional Factors'!F$6</f>
        <v>0</v>
      </c>
      <c r="G139" s="7">
        <f>('Employment Factors'!$C22)*(1-('Decline Factors'!P22))*('Gross-New Capacity Addition'!G109*1000/5)*'Regional Factors'!G$6</f>
        <v>0</v>
      </c>
      <c r="H139" s="7">
        <f>('Employment Factors'!$C22)*(1-('Decline Factors'!Q22))*('Gross-New Capacity Addition'!H109*1000/5)*'Regional Factors'!H$6</f>
        <v>0</v>
      </c>
      <c r="I139" s="7">
        <f>('Employment Factors'!$C22)*(1-('Decline Factors'!R22))*('Gross-New Capacity Addition'!I109*1000/5)*'Regional Factors'!I$6</f>
        <v>0</v>
      </c>
    </row>
    <row r="140" spans="1:9" x14ac:dyDescent="0.3">
      <c r="A140" s="7" t="s">
        <v>139</v>
      </c>
      <c r="B140" s="7">
        <f>('Employment Factors'!$C23)*(1-('Decline Factors'!K23))*('Gross-New Capacity Addition'!B110*1000/5)*'Regional Factors'!B$6</f>
        <v>0</v>
      </c>
      <c r="C140" s="7">
        <f>('Employment Factors'!$C23)*(1-('Decline Factors'!L23))*('Gross-New Capacity Addition'!C110*1000/5)*'Regional Factors'!C$6</f>
        <v>0</v>
      </c>
      <c r="D140" s="7">
        <f>('Employment Factors'!$C23)*(1-('Decline Factors'!M23))*('Gross-New Capacity Addition'!D110*1000/5)*'Regional Factors'!D$6</f>
        <v>0</v>
      </c>
      <c r="E140" s="7">
        <f>('Employment Factors'!$C23)*(1-('Decline Factors'!N23))*('Gross-New Capacity Addition'!E110*1000/5)*'Regional Factors'!E$6</f>
        <v>0</v>
      </c>
      <c r="F140" s="7">
        <f>('Employment Factors'!$C23)*(1-('Decline Factors'!O23))*('Gross-New Capacity Addition'!F110*1000/5)*'Regional Factors'!F$6</f>
        <v>3374.5971133632338</v>
      </c>
      <c r="G140" s="7">
        <f>('Employment Factors'!$C23)*(1-('Decline Factors'!P23))*('Gross-New Capacity Addition'!G110*1000/5)*'Regional Factors'!G$6</f>
        <v>9782.4619382426699</v>
      </c>
      <c r="H140" s="7">
        <f>('Employment Factors'!$C23)*(1-('Decline Factors'!Q23))*('Gross-New Capacity Addition'!H110*1000/5)*'Regional Factors'!H$6</f>
        <v>55140.403803027402</v>
      </c>
      <c r="I140" s="7">
        <f>('Employment Factors'!$C23)*(1-('Decline Factors'!R23))*('Gross-New Capacity Addition'!I110*1000/5)*'Regional Factors'!I$6</f>
        <v>12178.585971362381</v>
      </c>
    </row>
    <row r="141" spans="1:9" x14ac:dyDescent="0.3">
      <c r="A141" s="34" t="s">
        <v>230</v>
      </c>
      <c r="B141" s="7">
        <f>('Employment Factors'!$C24)*(1-('Decline Factors'!K24))*('Gross-New Capacity Addition'!B111*1000/5)*'Regional Factors'!B$6*'Import-Export Shares'!B$6</f>
        <v>0</v>
      </c>
      <c r="C141" s="7">
        <f>('Employment Factors'!$C24)*(1-('Decline Factors'!L24))*('Gross-New Capacity Addition'!C111*1000/5)*'Regional Factors'!C$6*'Import-Export Shares'!C$6</f>
        <v>0</v>
      </c>
      <c r="D141" s="7">
        <f>('Employment Factors'!$C24)*(1-('Decline Factors'!M24))*('Gross-New Capacity Addition'!D111*1000/5)*'Regional Factors'!D$6*'Import-Export Shares'!D$6</f>
        <v>17499.101834559762</v>
      </c>
      <c r="E141" s="7">
        <f>('Employment Factors'!$C24)*(1-('Decline Factors'!N24))*('Gross-New Capacity Addition'!E111*1000/5)*'Regional Factors'!E$6*'Import-Export Shares'!E$6</f>
        <v>140988.78260471192</v>
      </c>
      <c r="F141" s="7">
        <f>('Employment Factors'!$C24)*(1-('Decline Factors'!O24))*('Gross-New Capacity Addition'!F111*1000/5)*'Regional Factors'!F$6*'Import-Export Shares'!F$6</f>
        <v>144048.48781290857</v>
      </c>
      <c r="G141" s="7">
        <f>('Employment Factors'!$C24)*(1-('Decline Factors'!P24))*('Gross-New Capacity Addition'!G111*1000/5)*'Regional Factors'!G$6*'Import-Export Shares'!G$6</f>
        <v>119252.24322475122</v>
      </c>
      <c r="H141" s="7">
        <f>('Employment Factors'!$C24)*(1-('Decline Factors'!Q24))*('Gross-New Capacity Addition'!H111*1000/5)*'Regional Factors'!H$6*'Import-Export Shares'!H$6</f>
        <v>213629.33992969026</v>
      </c>
      <c r="I141" s="7">
        <f>('Employment Factors'!$C24)*(1-('Decline Factors'!R24))*('Gross-New Capacity Addition'!I111*1000/5)*'Regional Factors'!I$6*'Import-Export Shares'!I$6</f>
        <v>320968.35202730808</v>
      </c>
    </row>
    <row r="142" spans="1:9" x14ac:dyDescent="0.3">
      <c r="A142" s="34" t="s">
        <v>231</v>
      </c>
      <c r="B142" s="7">
        <f>('Employment Factors'!$C25)*(1-('Decline Factors'!K25))*('Gross-New Capacity Addition'!B112*1000/5)*'Regional Factors'!B$6*'Import-Export Shares'!B$6</f>
        <v>0</v>
      </c>
      <c r="C142" s="7">
        <f>('Employment Factors'!$C25)*(1-('Decline Factors'!L25))*('Gross-New Capacity Addition'!C112*1000/5)*'Regional Factors'!C$6*'Import-Export Shares'!C$6</f>
        <v>819.43730691883911</v>
      </c>
      <c r="D142" s="7">
        <f>('Employment Factors'!$C25)*(1-('Decline Factors'!M25))*('Gross-New Capacity Addition'!D112*1000/5)*'Regional Factors'!D$6*'Import-Export Shares'!D$6</f>
        <v>14326.318013001539</v>
      </c>
      <c r="E142" s="7">
        <f>('Employment Factors'!$C25)*(1-('Decline Factors'!N25))*('Gross-New Capacity Addition'!E112*1000/5)*'Regional Factors'!E$6*'Import-Export Shares'!E$6</f>
        <v>32986.187220675223</v>
      </c>
      <c r="F142" s="7">
        <f>('Employment Factors'!$C25)*(1-('Decline Factors'!O25))*('Gross-New Capacity Addition'!F112*1000/5)*'Regional Factors'!F$6*'Import-Export Shares'!F$6</f>
        <v>44824.876718476735</v>
      </c>
      <c r="G142" s="7">
        <f>('Employment Factors'!$C25)*(1-('Decline Factors'!P25))*('Gross-New Capacity Addition'!G112*1000/5)*'Regional Factors'!G$6*'Import-Export Shares'!G$6</f>
        <v>81998.228790994865</v>
      </c>
      <c r="H142" s="7">
        <f>('Employment Factors'!$C25)*(1-('Decline Factors'!Q25))*('Gross-New Capacity Addition'!H112*1000/5)*'Regional Factors'!H$6*'Import-Export Shares'!H$6</f>
        <v>68915.52378933721</v>
      </c>
      <c r="I142" s="7">
        <f>('Employment Factors'!$C25)*(1-('Decline Factors'!R25))*('Gross-New Capacity Addition'!I112*1000/5)*'Regional Factors'!I$6*'Import-Export Shares'!I$6</f>
        <v>90866.267443250166</v>
      </c>
    </row>
    <row r="143" spans="1:9" x14ac:dyDescent="0.3">
      <c r="A143" s="7" t="s">
        <v>24</v>
      </c>
      <c r="B143" s="7">
        <f>('Employment Factors'!$C26)*(1-('Decline Factors'!K26))*('Gross-New Capacity Addition'!B113*1000/5)*'Regional Factors'!B$6</f>
        <v>0</v>
      </c>
      <c r="C143" s="7">
        <f>('Employment Factors'!$C26)*(1-('Decline Factors'!L26))*('Gross-New Capacity Addition'!C113*1000/5)*'Regional Factors'!C$6</f>
        <v>0</v>
      </c>
      <c r="D143" s="7">
        <f>('Employment Factors'!$C26)*(1-('Decline Factors'!M26))*('Gross-New Capacity Addition'!D113*1000/5)*'Regional Factors'!D$6</f>
        <v>15416.126243610579</v>
      </c>
      <c r="E143" s="7">
        <f>('Employment Factors'!$C26)*(1-('Decline Factors'!N26))*('Gross-New Capacity Addition'!E113*1000/5)*'Regional Factors'!E$6</f>
        <v>0</v>
      </c>
      <c r="F143" s="7">
        <f>('Employment Factors'!$C26)*(1-('Decline Factors'!O26))*('Gross-New Capacity Addition'!F113*1000/5)*'Regional Factors'!F$6</f>
        <v>0</v>
      </c>
      <c r="G143" s="7">
        <f>('Employment Factors'!$C26)*(1-('Decline Factors'!P26))*('Gross-New Capacity Addition'!G113*1000/5)*'Regional Factors'!G$6</f>
        <v>0</v>
      </c>
      <c r="H143" s="7">
        <f>('Employment Factors'!$C26)*(1-('Decline Factors'!Q26))*('Gross-New Capacity Addition'!H113*1000/5)*'Regional Factors'!H$6</f>
        <v>0</v>
      </c>
      <c r="I143" s="7">
        <f>('Employment Factors'!$C26)*(1-('Decline Factors'!R26))*('Gross-New Capacity Addition'!I113*1000/5)*'Regional Factors'!I$6</f>
        <v>0</v>
      </c>
    </row>
    <row r="144" spans="1:9" x14ac:dyDescent="0.3">
      <c r="A144" s="7" t="s">
        <v>25</v>
      </c>
      <c r="B144" s="7">
        <f>('Employment Factors'!$C27)*(1-('Decline Factors'!K27))*('Gross-New Capacity Addition'!B114*1000/5)*'Regional Factors'!B$6</f>
        <v>0</v>
      </c>
      <c r="C144" s="7">
        <f>('Employment Factors'!$C27)*(1-('Decline Factors'!L27))*('Gross-New Capacity Addition'!C114*1000/5)*'Regional Factors'!C$6</f>
        <v>0</v>
      </c>
      <c r="D144" s="7">
        <f>('Employment Factors'!$C27)*(1-('Decline Factors'!M27))*('Gross-New Capacity Addition'!D114*1000/5)*'Regional Factors'!D$6</f>
        <v>0</v>
      </c>
      <c r="E144" s="7">
        <f>('Employment Factors'!$C27)*(1-('Decline Factors'!N27))*('Gross-New Capacity Addition'!E114*1000/5)*'Regional Factors'!E$6</f>
        <v>0</v>
      </c>
      <c r="F144" s="7">
        <f>('Employment Factors'!$C27)*(1-('Decline Factors'!O27))*('Gross-New Capacity Addition'!F114*1000/5)*'Regional Factors'!F$6</f>
        <v>0</v>
      </c>
      <c r="G144" s="7">
        <f>('Employment Factors'!$C27)*(1-('Decline Factors'!P27))*('Gross-New Capacity Addition'!G114*1000/5)*'Regional Factors'!G$6</f>
        <v>0</v>
      </c>
      <c r="H144" s="7">
        <f>('Employment Factors'!$C27)*(1-('Decline Factors'!Q27))*('Gross-New Capacity Addition'!H114*1000/5)*'Regional Factors'!H$6</f>
        <v>57.257930830793434</v>
      </c>
      <c r="I144" s="7">
        <f>('Employment Factors'!$C27)*(1-('Decline Factors'!R27))*('Gross-New Capacity Addition'!I114*1000/5)*'Regional Factors'!I$6</f>
        <v>1299.2070148548958</v>
      </c>
    </row>
    <row r="145" spans="1:9" x14ac:dyDescent="0.3">
      <c r="A145" s="5" t="s">
        <v>255</v>
      </c>
      <c r="B145" s="5">
        <f t="shared" ref="B145:I145" si="30">SUM(B120:B144)</f>
        <v>84387.501321452859</v>
      </c>
      <c r="C145" s="5">
        <f t="shared" si="30"/>
        <v>137427.15556182113</v>
      </c>
      <c r="D145" s="5">
        <f t="shared" si="30"/>
        <v>315313.36757607496</v>
      </c>
      <c r="E145" s="5">
        <f t="shared" si="30"/>
        <v>406230.86448345432</v>
      </c>
      <c r="F145" s="5">
        <f t="shared" si="30"/>
        <v>431037.26720853953</v>
      </c>
      <c r="G145" s="5">
        <f t="shared" si="30"/>
        <v>491719.54922928271</v>
      </c>
      <c r="H145" s="5">
        <f t="shared" si="30"/>
        <v>748021.88434035901</v>
      </c>
      <c r="I145" s="5">
        <f t="shared" si="30"/>
        <v>1023472.5755923658</v>
      </c>
    </row>
    <row r="147" spans="1:9" x14ac:dyDescent="0.3">
      <c r="A147" s="70" t="s">
        <v>35</v>
      </c>
      <c r="B147" s="170" t="s">
        <v>205</v>
      </c>
      <c r="C147" s="170"/>
      <c r="D147" s="170"/>
      <c r="E147" s="170"/>
      <c r="F147" s="170"/>
      <c r="G147" s="170"/>
      <c r="H147" s="170"/>
      <c r="I147" s="170"/>
    </row>
    <row r="148" spans="1:9" x14ac:dyDescent="0.3">
      <c r="A148" s="66" t="s">
        <v>0</v>
      </c>
      <c r="B148" s="35" t="s">
        <v>186</v>
      </c>
      <c r="C148" s="35" t="s">
        <v>146</v>
      </c>
      <c r="D148" s="35" t="s">
        <v>147</v>
      </c>
      <c r="E148" s="35" t="s">
        <v>148</v>
      </c>
      <c r="F148" s="35" t="s">
        <v>149</v>
      </c>
      <c r="G148" s="35" t="s">
        <v>150</v>
      </c>
      <c r="H148" s="35" t="s">
        <v>151</v>
      </c>
      <c r="I148" s="35" t="s">
        <v>152</v>
      </c>
    </row>
    <row r="149" spans="1:9" x14ac:dyDescent="0.3">
      <c r="A149" s="7" t="s">
        <v>2</v>
      </c>
      <c r="B149" s="7">
        <f>('Employment Factors'!$C3)*(1-('Decline Factors'!K3))*('Gross-New Capacity Addition'!B119*1000/5)*'Regional Factors'!B$7*'Import-Export Shares'!B$7</f>
        <v>37490.361142290327</v>
      </c>
      <c r="C149" s="7">
        <f>('Employment Factors'!$C3)*(1-('Decline Factors'!L3))*('Gross-New Capacity Addition'!C119*1000/5)*'Regional Factors'!C$7*'Import-Export Shares'!C$7</f>
        <v>2757.9797774823969</v>
      </c>
      <c r="D149" s="7">
        <f>('Employment Factors'!$C3)*(1-('Decline Factors'!M3))*('Gross-New Capacity Addition'!D119*1000/5)*'Regional Factors'!D$7*'Import-Export Shares'!D$7</f>
        <v>81439.990283594409</v>
      </c>
      <c r="E149" s="7">
        <f>('Employment Factors'!$C3)*(1-('Decline Factors'!N3))*('Gross-New Capacity Addition'!E119*1000/5)*'Regional Factors'!E$7*'Import-Export Shares'!E$7</f>
        <v>213371.17355263478</v>
      </c>
      <c r="F149" s="7">
        <f>('Employment Factors'!$C3)*(1-('Decline Factors'!O3))*('Gross-New Capacity Addition'!F119*1000/5)*'Regional Factors'!F$7*'Import-Export Shares'!F$7</f>
        <v>0</v>
      </c>
      <c r="G149" s="7">
        <f>('Employment Factors'!$C3)*(1-('Decline Factors'!P3))*('Gross-New Capacity Addition'!G119*1000/5)*'Regional Factors'!G$7*'Import-Export Shares'!G$7</f>
        <v>7064.0606411570698</v>
      </c>
      <c r="H149" s="7">
        <f>('Employment Factors'!$C3)*(1-('Decline Factors'!Q3))*('Gross-New Capacity Addition'!H119*1000/5)*'Regional Factors'!H$7*'Import-Export Shares'!H$7</f>
        <v>27102.88926711191</v>
      </c>
      <c r="I149" s="7">
        <f>('Employment Factors'!$C3)*(1-('Decline Factors'!R3))*('Gross-New Capacity Addition'!I119*1000/5)*'Regional Factors'!I$7*'Import-Export Shares'!I$7</f>
        <v>30974.884840779574</v>
      </c>
    </row>
    <row r="150" spans="1:9" x14ac:dyDescent="0.3">
      <c r="A150" s="7" t="s">
        <v>3</v>
      </c>
      <c r="B150" s="7">
        <f>('Employment Factors'!$C4)*(1-('Decline Factors'!K4))*('Gross-New Capacity Addition'!B120*1000/5)*'Regional Factors'!B$7*'Import-Export Shares'!B$7</f>
        <v>0</v>
      </c>
      <c r="C150" s="7">
        <f>('Employment Factors'!$C4)*(1-('Decline Factors'!L4))*('Gross-New Capacity Addition'!C120*1000/5)*'Regional Factors'!C$7*'Import-Export Shares'!C$7</f>
        <v>0</v>
      </c>
      <c r="D150" s="7">
        <f>('Employment Factors'!$C4)*(1-('Decline Factors'!M4))*('Gross-New Capacity Addition'!D120*1000/5)*'Regional Factors'!D$7*'Import-Export Shares'!D$7</f>
        <v>0</v>
      </c>
      <c r="E150" s="7">
        <f>('Employment Factors'!$C4)*(1-('Decline Factors'!N4))*('Gross-New Capacity Addition'!E120*1000/5)*'Regional Factors'!E$7*'Import-Export Shares'!E$7</f>
        <v>0</v>
      </c>
      <c r="F150" s="7">
        <f>('Employment Factors'!$C4)*(1-('Decline Factors'!O4))*('Gross-New Capacity Addition'!F120*1000/5)*'Regional Factors'!F$7*'Import-Export Shares'!F$7</f>
        <v>0</v>
      </c>
      <c r="G150" s="7">
        <f>('Employment Factors'!$C4)*(1-('Decline Factors'!P4))*('Gross-New Capacity Addition'!G120*1000/5)*'Regional Factors'!G$7*'Import-Export Shares'!G$7</f>
        <v>0</v>
      </c>
      <c r="H150" s="7">
        <f>('Employment Factors'!$C4)*(1-('Decline Factors'!Q4))*('Gross-New Capacity Addition'!H120*1000/5)*'Regional Factors'!H$7*'Import-Export Shares'!H$7</f>
        <v>0</v>
      </c>
      <c r="I150" s="7">
        <f>('Employment Factors'!$C4)*(1-('Decline Factors'!R4))*('Gross-New Capacity Addition'!I120*1000/5)*'Regional Factors'!I$7*'Import-Export Shares'!I$7</f>
        <v>0</v>
      </c>
    </row>
    <row r="151" spans="1:9" x14ac:dyDescent="0.3">
      <c r="A151" s="7" t="s">
        <v>198</v>
      </c>
      <c r="B151" s="7">
        <f>('Employment Factors'!$C5)*(1-('Decline Factors'!K5))*('Gross-New Capacity Addition'!B121*1000/5)*'Regional Factors'!B$7*'Import-Export Shares'!B$7</f>
        <v>29151.112532303119</v>
      </c>
      <c r="C151" s="7">
        <f>('Employment Factors'!$C5)*(1-('Decline Factors'!L5))*('Gross-New Capacity Addition'!C121*1000/5)*'Regional Factors'!C$7*'Import-Export Shares'!C$7</f>
        <v>206263.45393634797</v>
      </c>
      <c r="D151" s="7">
        <f>('Employment Factors'!$C5)*(1-('Decline Factors'!M5))*('Gross-New Capacity Addition'!D121*1000/5)*'Regional Factors'!D$7*'Import-Export Shares'!D$7</f>
        <v>465463.58990046504</v>
      </c>
      <c r="E151" s="7">
        <f>('Employment Factors'!$C5)*(1-('Decline Factors'!N5))*('Gross-New Capacity Addition'!E121*1000/5)*'Regional Factors'!E$7*'Import-Export Shares'!E$7</f>
        <v>435726.0806488347</v>
      </c>
      <c r="F151" s="7">
        <f>('Employment Factors'!$C5)*(1-('Decline Factors'!O5))*('Gross-New Capacity Addition'!F121*1000/5)*'Regional Factors'!F$7*'Import-Export Shares'!F$7</f>
        <v>350772.81048737065</v>
      </c>
      <c r="G151" s="7">
        <f>('Employment Factors'!$C5)*(1-('Decline Factors'!P5))*('Gross-New Capacity Addition'!G121*1000/5)*'Regional Factors'!G$7*'Import-Export Shares'!G$7</f>
        <v>287429.42119303235</v>
      </c>
      <c r="H151" s="7">
        <f>('Employment Factors'!$C5)*(1-('Decline Factors'!Q5))*('Gross-New Capacity Addition'!H121*1000/5)*'Regional Factors'!H$7*'Import-Export Shares'!H$7</f>
        <v>333644.43668437813</v>
      </c>
      <c r="I151" s="7">
        <f>('Employment Factors'!$C5)*(1-('Decline Factors'!R5))*('Gross-New Capacity Addition'!I121*1000/5)*'Regional Factors'!I$7*'Import-Export Shares'!I$7</f>
        <v>340731.84573590785</v>
      </c>
    </row>
    <row r="152" spans="1:9" x14ac:dyDescent="0.3">
      <c r="A152" s="7" t="s">
        <v>199</v>
      </c>
      <c r="B152" s="7">
        <f>('Employment Factors'!$C6)*(1-('Decline Factors'!K6))*('Gross-New Capacity Addition'!B122*1000/5)*'Regional Factors'!B$7*'Import-Export Shares'!B$7</f>
        <v>0</v>
      </c>
      <c r="C152" s="7">
        <f>('Employment Factors'!$C6)*(1-('Decline Factors'!L6))*('Gross-New Capacity Addition'!C122*1000/5)*'Regional Factors'!C$7*'Import-Export Shares'!C$7</f>
        <v>34263.426284277011</v>
      </c>
      <c r="D152" s="7">
        <f>('Employment Factors'!$C6)*(1-('Decline Factors'!M6))*('Gross-New Capacity Addition'!D122*1000/5)*'Regional Factors'!D$7*'Import-Export Shares'!D$7</f>
        <v>148084.6855439317</v>
      </c>
      <c r="E152" s="7">
        <f>('Employment Factors'!$C6)*(1-('Decline Factors'!N6))*('Gross-New Capacity Addition'!E122*1000/5)*'Regional Factors'!E$7*'Import-Export Shares'!E$7</f>
        <v>272053.8440435307</v>
      </c>
      <c r="F152" s="7">
        <f>('Employment Factors'!$C6)*(1-('Decline Factors'!O6))*('Gross-New Capacity Addition'!F122*1000/5)*'Regional Factors'!F$7*'Import-Export Shares'!F$7</f>
        <v>176553.86781958584</v>
      </c>
      <c r="G152" s="7">
        <f>('Employment Factors'!$C6)*(1-('Decline Factors'!P6))*('Gross-New Capacity Addition'!G122*1000/5)*'Regional Factors'!G$7*'Import-Export Shares'!G$7</f>
        <v>189087.09266725086</v>
      </c>
      <c r="H152" s="7">
        <f>('Employment Factors'!$C6)*(1-('Decline Factors'!Q6))*('Gross-New Capacity Addition'!H122*1000/5)*'Regional Factors'!H$7*'Import-Export Shares'!H$7</f>
        <v>158351.23000063523</v>
      </c>
      <c r="I152" s="7">
        <f>('Employment Factors'!$C6)*(1-('Decline Factors'!R6))*('Gross-New Capacity Addition'!I122*1000/5)*'Regional Factors'!I$7*'Import-Export Shares'!I$7</f>
        <v>184647.28159725986</v>
      </c>
    </row>
    <row r="153" spans="1:9" x14ac:dyDescent="0.3">
      <c r="A153" s="7" t="s">
        <v>6</v>
      </c>
      <c r="B153" s="7">
        <f>('Employment Factors'!$C7)*(1-('Decline Factors'!K7))*('Gross-New Capacity Addition'!B123*1000/5)*'Regional Factors'!B$7</f>
        <v>3004.2013626040884</v>
      </c>
      <c r="C153" s="7">
        <f>('Employment Factors'!$C7)*(1-('Decline Factors'!L7))*('Gross-New Capacity Addition'!C123*1000/5)*'Regional Factors'!C$7</f>
        <v>3944.2322482972854</v>
      </c>
      <c r="D153" s="7">
        <f>('Employment Factors'!$C7)*(1-('Decline Factors'!M7))*('Gross-New Capacity Addition'!D123*1000/5)*'Regional Factors'!D$7</f>
        <v>12718.184588535905</v>
      </c>
      <c r="E153" s="7">
        <f>('Employment Factors'!$C7)*(1-('Decline Factors'!N7))*('Gross-New Capacity Addition'!E123*1000/5)*'Regional Factors'!E$7</f>
        <v>8721.1548684538211</v>
      </c>
      <c r="F153" s="7">
        <f>('Employment Factors'!$C7)*(1-('Decline Factors'!O7))*('Gross-New Capacity Addition'!F123*1000/5)*'Regional Factors'!F$7</f>
        <v>3342.3889205071937</v>
      </c>
      <c r="G153" s="7">
        <f>('Employment Factors'!$C7)*(1-('Decline Factors'!P7))*('Gross-New Capacity Addition'!G123*1000/5)*'Regional Factors'!G$7</f>
        <v>3000.339978868672</v>
      </c>
      <c r="H153" s="7">
        <f>('Employment Factors'!$C7)*(1-('Decline Factors'!Q7))*('Gross-New Capacity Addition'!H123*1000/5)*'Regional Factors'!H$7</f>
        <v>0</v>
      </c>
      <c r="I153" s="7">
        <f>('Employment Factors'!$C7)*(1-('Decline Factors'!R7))*('Gross-New Capacity Addition'!I123*1000/5)*'Regional Factors'!I$7</f>
        <v>1201.1163264746101</v>
      </c>
    </row>
    <row r="154" spans="1:9" x14ac:dyDescent="0.3">
      <c r="A154" s="7" t="s">
        <v>7</v>
      </c>
      <c r="B154" s="7">
        <f>('Employment Factors'!$C8)*(1-('Decline Factors'!K8))*('Gross-New Capacity Addition'!B124*1000/5)*'Regional Factors'!B$7</f>
        <v>29006.082121694646</v>
      </c>
      <c r="C154" s="7">
        <f>('Employment Factors'!$C8)*(1-('Decline Factors'!L8))*('Gross-New Capacity Addition'!C124*1000/5)*'Regional Factors'!C$7</f>
        <v>47438.655400151067</v>
      </c>
      <c r="D154" s="7">
        <f>('Employment Factors'!$C8)*(1-('Decline Factors'!M8))*('Gross-New Capacity Addition'!D124*1000/5)*'Regional Factors'!D$7</f>
        <v>6443.0139039411342</v>
      </c>
      <c r="E154" s="7">
        <f>('Employment Factors'!$C8)*(1-('Decline Factors'!N8))*('Gross-New Capacity Addition'!E124*1000/5)*'Regional Factors'!E$7</f>
        <v>5368.0211862724391</v>
      </c>
      <c r="F154" s="7">
        <f>('Employment Factors'!$C8)*(1-('Decline Factors'!O8))*('Gross-New Capacity Addition'!F124*1000/5)*'Regional Factors'!F$7</f>
        <v>1490.7956579473614</v>
      </c>
      <c r="G154" s="7">
        <f>('Employment Factors'!$C8)*(1-('Decline Factors'!P8))*('Gross-New Capacity Addition'!G124*1000/5)*'Regional Factors'!G$7</f>
        <v>8394.3681226968347</v>
      </c>
      <c r="H154" s="7">
        <f>('Employment Factors'!$C8)*(1-('Decline Factors'!Q8))*('Gross-New Capacity Addition'!H124*1000/5)*'Regional Factors'!H$7</f>
        <v>6564.8590442758377</v>
      </c>
      <c r="I154" s="7">
        <f>('Employment Factors'!$C8)*(1-('Decline Factors'!R8))*('Gross-New Capacity Addition'!I124*1000/5)*'Regional Factors'!I$7</f>
        <v>7393.0780784730305</v>
      </c>
    </row>
    <row r="155" spans="1:9" x14ac:dyDescent="0.3">
      <c r="A155" s="7" t="s">
        <v>8</v>
      </c>
      <c r="B155" s="7">
        <f>('Employment Factors'!$C9)*(1-('Decline Factors'!K9))*('Gross-New Capacity Addition'!B125*1000/5)*'Regional Factors'!B$7</f>
        <v>27193.201989088731</v>
      </c>
      <c r="C155" s="7">
        <f>('Employment Factors'!$C9)*(1-('Decline Factors'!L9))*('Gross-New Capacity Addition'!C125*1000/5)*'Regional Factors'!C$7</f>
        <v>13952.545705926785</v>
      </c>
      <c r="D155" s="7">
        <f>('Employment Factors'!$C9)*(1-('Decline Factors'!M9))*('Gross-New Capacity Addition'!D125*1000/5)*'Regional Factors'!D$7</f>
        <v>5369.178253284279</v>
      </c>
      <c r="E155" s="7">
        <f>('Employment Factors'!$C9)*(1-('Decline Factors'!N9))*('Gross-New Capacity Addition'!E125*1000/5)*'Regional Factors'!E$7</f>
        <v>4473.3509885603653</v>
      </c>
      <c r="F155" s="7">
        <f>('Employment Factors'!$C9)*(1-('Decline Factors'!O9))*('Gross-New Capacity Addition'!F125*1000/5)*'Regional Factors'!F$7</f>
        <v>3726.9891448684034</v>
      </c>
      <c r="G155" s="7">
        <f>('Employment Factors'!$C9)*(1-('Decline Factors'!P9))*('Gross-New Capacity Addition'!G125*1000/5)*'Regional Factors'!G$7</f>
        <v>6995.3067689140289</v>
      </c>
      <c r="H155" s="7">
        <f>('Employment Factors'!$C9)*(1-('Decline Factors'!Q9))*('Gross-New Capacity Addition'!H125*1000/5)*'Regional Factors'!H$7</f>
        <v>13129.718088551675</v>
      </c>
      <c r="I155" s="7">
        <f>('Employment Factors'!$C9)*(1-('Decline Factors'!R9))*('Gross-New Capacity Addition'!I125*1000/5)*'Regional Factors'!I$7</f>
        <v>15402.245996818814</v>
      </c>
    </row>
    <row r="156" spans="1:9" x14ac:dyDescent="0.3">
      <c r="A156" s="7" t="s">
        <v>9</v>
      </c>
      <c r="B156" s="7">
        <f>('Employment Factors'!$C10)*(1-('Decline Factors'!K10))*('Gross-New Capacity Addition'!B126*1000/5)*'Regional Factors'!B$7</f>
        <v>0</v>
      </c>
      <c r="C156" s="7">
        <f>('Employment Factors'!$C10)*(1-('Decline Factors'!L10))*('Gross-New Capacity Addition'!C126*1000/5)*'Regional Factors'!C$7</f>
        <v>0</v>
      </c>
      <c r="D156" s="7">
        <f>('Employment Factors'!$C10)*(1-('Decline Factors'!M10))*('Gross-New Capacity Addition'!D126*1000/5)*'Regional Factors'!D$7</f>
        <v>10757.641718253823</v>
      </c>
      <c r="E156" s="7">
        <f>('Employment Factors'!$C10)*(1-('Decline Factors'!N10))*('Gross-New Capacity Addition'!E126*1000/5)*'Regional Factors'!E$7</f>
        <v>0</v>
      </c>
      <c r="F156" s="7">
        <f>('Employment Factors'!$C10)*(1-('Decline Factors'!O10))*('Gross-New Capacity Addition'!F126*1000/5)*'Regional Factors'!F$7</f>
        <v>0</v>
      </c>
      <c r="G156" s="7">
        <f>('Employment Factors'!$C10)*(1-('Decline Factors'!P10))*('Gross-New Capacity Addition'!G126*1000/5)*'Regional Factors'!G$7</f>
        <v>0</v>
      </c>
      <c r="H156" s="7">
        <f>('Employment Factors'!$C10)*(1-('Decline Factors'!Q10))*('Gross-New Capacity Addition'!H126*1000/5)*'Regional Factors'!H$7</f>
        <v>0</v>
      </c>
      <c r="I156" s="7">
        <f>('Employment Factors'!$C10)*(1-('Decline Factors'!R10))*('Gross-New Capacity Addition'!I126*1000/5)*'Regional Factors'!I$7</f>
        <v>0</v>
      </c>
    </row>
    <row r="157" spans="1:9" x14ac:dyDescent="0.3">
      <c r="A157" s="7" t="s">
        <v>10</v>
      </c>
      <c r="B157" s="7">
        <f>('Employment Factors'!$C11)*(1-('Decline Factors'!K11))*('Gross-New Capacity Addition'!B127*1000/5)*'Regional Factors'!B$7</f>
        <v>0</v>
      </c>
      <c r="C157" s="7">
        <f>('Employment Factors'!$C11)*(1-('Decline Factors'!L11))*('Gross-New Capacity Addition'!C127*1000/5)*'Regional Factors'!C$7</f>
        <v>0</v>
      </c>
      <c r="D157" s="7">
        <f>('Employment Factors'!$C11)*(1-('Decline Factors'!M11))*('Gross-New Capacity Addition'!D127*1000/5)*'Regional Factors'!D$7</f>
        <v>0</v>
      </c>
      <c r="E157" s="7">
        <f>('Employment Factors'!$C11)*(1-('Decline Factors'!N11))*('Gross-New Capacity Addition'!E127*1000/5)*'Regional Factors'!E$7</f>
        <v>0</v>
      </c>
      <c r="F157" s="7">
        <f>('Employment Factors'!$C11)*(1-('Decline Factors'!O11))*('Gross-New Capacity Addition'!F127*1000/5)*'Regional Factors'!F$7</f>
        <v>0</v>
      </c>
      <c r="G157" s="7">
        <f>('Employment Factors'!$C11)*(1-('Decline Factors'!P11))*('Gross-New Capacity Addition'!G127*1000/5)*'Regional Factors'!G$7</f>
        <v>0</v>
      </c>
      <c r="H157" s="7">
        <f>('Employment Factors'!$C11)*(1-('Decline Factors'!Q11))*('Gross-New Capacity Addition'!H127*1000/5)*'Regional Factors'!H$7</f>
        <v>0</v>
      </c>
      <c r="I157" s="7">
        <f>('Employment Factors'!$C11)*(1-('Decline Factors'!R11))*('Gross-New Capacity Addition'!I127*1000/5)*'Regional Factors'!I$7</f>
        <v>0</v>
      </c>
    </row>
    <row r="158" spans="1:9" x14ac:dyDescent="0.3">
      <c r="A158" s="7" t="s">
        <v>11</v>
      </c>
      <c r="B158" s="7">
        <f>('Employment Factors'!$C12)*(1-('Decline Factors'!K12))*('Gross-New Capacity Addition'!B128*1000/5)*'Regional Factors'!B$7</f>
        <v>0</v>
      </c>
      <c r="C158" s="7">
        <f>('Employment Factors'!$C12)*(1-('Decline Factors'!L12))*('Gross-New Capacity Addition'!C128*1000/5)*'Regional Factors'!C$7</f>
        <v>65075.370601594543</v>
      </c>
      <c r="D158" s="7">
        <f>('Employment Factors'!$C12)*(1-('Decline Factors'!M12))*('Gross-New Capacity Addition'!D128*1000/5)*'Regional Factors'!D$7</f>
        <v>1415.1086109195712</v>
      </c>
      <c r="E158" s="7">
        <f>('Employment Factors'!$C12)*(1-('Decline Factors'!N12))*('Gross-New Capacity Addition'!E128*1000/5)*'Regional Factors'!E$7</f>
        <v>1090.577815558142</v>
      </c>
      <c r="F158" s="7">
        <f>('Employment Factors'!$C12)*(1-('Decline Factors'!O12))*('Gross-New Capacity Addition'!F128*1000/5)*'Regional Factors'!F$7</f>
        <v>0</v>
      </c>
      <c r="G158" s="7">
        <f>('Employment Factors'!$C12)*(1-('Decline Factors'!P12))*('Gross-New Capacity Addition'!G128*1000/5)*'Regional Factors'!G$7</f>
        <v>0</v>
      </c>
      <c r="H158" s="7">
        <f>('Employment Factors'!$C12)*(1-('Decline Factors'!Q12))*('Gross-New Capacity Addition'!H128*1000/5)*'Regional Factors'!H$7</f>
        <v>14797.911977814521</v>
      </c>
      <c r="I158" s="7">
        <f>('Employment Factors'!$C12)*(1-('Decline Factors'!R12))*('Gross-New Capacity Addition'!I128*1000/5)*'Regional Factors'!I$7</f>
        <v>0</v>
      </c>
    </row>
    <row r="159" spans="1:9" x14ac:dyDescent="0.3">
      <c r="A159" s="7" t="s">
        <v>12</v>
      </c>
      <c r="B159" s="7">
        <f>('Employment Factors'!$C13)*(1-('Decline Factors'!K13))*('Gross-New Capacity Addition'!B129*1000/5)*'Regional Factors'!B$7</f>
        <v>0</v>
      </c>
      <c r="C159" s="7">
        <f>('Employment Factors'!$C13)*(1-('Decline Factors'!L13))*('Gross-New Capacity Addition'!C129*1000/5)*'Regional Factors'!C$7</f>
        <v>4382.9382153086408</v>
      </c>
      <c r="D159" s="7">
        <f>('Employment Factors'!$C13)*(1-('Decline Factors'!M13))*('Gross-New Capacity Addition'!D129*1000/5)*'Regional Factors'!D$7</f>
        <v>0</v>
      </c>
      <c r="E159" s="7">
        <f>('Employment Factors'!$C13)*(1-('Decline Factors'!N13))*('Gross-New Capacity Addition'!E129*1000/5)*'Regional Factors'!E$7</f>
        <v>0</v>
      </c>
      <c r="F159" s="7">
        <f>('Employment Factors'!$C13)*(1-('Decline Factors'!O13))*('Gross-New Capacity Addition'!F129*1000/5)*'Regional Factors'!F$7</f>
        <v>0</v>
      </c>
      <c r="G159" s="7">
        <f>('Employment Factors'!$C13)*(1-('Decline Factors'!P13))*('Gross-New Capacity Addition'!G129*1000/5)*'Regional Factors'!G$7</f>
        <v>0</v>
      </c>
      <c r="H159" s="7">
        <f>('Employment Factors'!$C13)*(1-('Decline Factors'!Q13))*('Gross-New Capacity Addition'!H129*1000/5)*'Regional Factors'!H$7</f>
        <v>0</v>
      </c>
      <c r="I159" s="7">
        <f>('Employment Factors'!$C13)*(1-('Decline Factors'!R13))*('Gross-New Capacity Addition'!I129*1000/5)*'Regional Factors'!I$7</f>
        <v>0</v>
      </c>
    </row>
    <row r="160" spans="1:9" x14ac:dyDescent="0.3">
      <c r="A160" s="7" t="s">
        <v>13</v>
      </c>
      <c r="B160" s="7">
        <f>('Employment Factors'!$C14)*(1-('Decline Factors'!K14))*('Gross-New Capacity Addition'!B130*1000/5)*'Regional Factors'!B$7</f>
        <v>0</v>
      </c>
      <c r="C160" s="7">
        <f>('Employment Factors'!$C14)*(1-('Decline Factors'!L14))*('Gross-New Capacity Addition'!C130*1000/5)*'Regional Factors'!C$7</f>
        <v>0</v>
      </c>
      <c r="D160" s="7">
        <f>('Employment Factors'!$C14)*(1-('Decline Factors'!M14))*('Gross-New Capacity Addition'!D130*1000/5)*'Regional Factors'!D$7</f>
        <v>0</v>
      </c>
      <c r="E160" s="7">
        <f>('Employment Factors'!$C14)*(1-('Decline Factors'!N14))*('Gross-New Capacity Addition'!E130*1000/5)*'Regional Factors'!E$7</f>
        <v>0</v>
      </c>
      <c r="F160" s="7">
        <f>('Employment Factors'!$C14)*(1-('Decline Factors'!O14))*('Gross-New Capacity Addition'!F130*1000/5)*'Regional Factors'!F$7</f>
        <v>0</v>
      </c>
      <c r="G160" s="7">
        <f>('Employment Factors'!$C14)*(1-('Decline Factors'!P14))*('Gross-New Capacity Addition'!G130*1000/5)*'Regional Factors'!G$7</f>
        <v>532.48827599840342</v>
      </c>
      <c r="H160" s="7">
        <f>('Employment Factors'!$C14)*(1-('Decline Factors'!Q14))*('Gross-New Capacity Addition'!H130*1000/5)*'Regional Factors'!H$7</f>
        <v>6766.1508895358629</v>
      </c>
      <c r="I160" s="7">
        <f>('Employment Factors'!$C14)*(1-('Decline Factors'!R14))*('Gross-New Capacity Addition'!I130*1000/5)*'Regional Factors'!I$7</f>
        <v>3548.4198791277358</v>
      </c>
    </row>
    <row r="161" spans="1:9" x14ac:dyDescent="0.3">
      <c r="A161" s="7" t="s">
        <v>14</v>
      </c>
      <c r="B161" s="7">
        <f>('Employment Factors'!$C15)*(1-('Decline Factors'!K15))*('Gross-New Capacity Addition'!B131*1000/5)*'Regional Factors'!B$7</f>
        <v>385988.07851940807</v>
      </c>
      <c r="C161" s="7">
        <f>('Employment Factors'!$C15)*(1-('Decline Factors'!L15))*('Gross-New Capacity Addition'!C131*1000/5)*'Regional Factors'!C$7</f>
        <v>0</v>
      </c>
      <c r="D161" s="7">
        <f>('Employment Factors'!$C15)*(1-('Decline Factors'!M15))*('Gross-New Capacity Addition'!D131*1000/5)*'Regional Factors'!D$7</f>
        <v>0</v>
      </c>
      <c r="E161" s="7">
        <f>('Employment Factors'!$C15)*(1-('Decline Factors'!N15))*('Gross-New Capacity Addition'!E131*1000/5)*'Regional Factors'!E$7</f>
        <v>0</v>
      </c>
      <c r="F161" s="7">
        <f>('Employment Factors'!$C15)*(1-('Decline Factors'!O15))*('Gross-New Capacity Addition'!F131*1000/5)*'Regional Factors'!F$7</f>
        <v>0</v>
      </c>
      <c r="G161" s="7">
        <f>('Employment Factors'!$C15)*(1-('Decline Factors'!P15))*('Gross-New Capacity Addition'!G131*1000/5)*'Regional Factors'!G$7</f>
        <v>0</v>
      </c>
      <c r="H161" s="7">
        <f>('Employment Factors'!$C15)*(1-('Decline Factors'!Q15))*('Gross-New Capacity Addition'!H131*1000/5)*'Regional Factors'!H$7</f>
        <v>0</v>
      </c>
      <c r="I161" s="7">
        <f>('Employment Factors'!$C15)*(1-('Decline Factors'!R15))*('Gross-New Capacity Addition'!I131*1000/5)*'Regional Factors'!I$7</f>
        <v>0</v>
      </c>
    </row>
    <row r="162" spans="1:9" x14ac:dyDescent="0.3">
      <c r="A162" s="7" t="s">
        <v>15</v>
      </c>
      <c r="B162" s="7">
        <f>('Employment Factors'!$C16)*(1-('Decline Factors'!K16))*('Gross-New Capacity Addition'!B132*1000/5)*'Regional Factors'!B$7</f>
        <v>2693.4219113002173</v>
      </c>
      <c r="C162" s="7">
        <f>('Employment Factors'!$C16)*(1-('Decline Factors'!L16))*('Gross-New Capacity Addition'!C132*1000/5)*'Regional Factors'!C$7</f>
        <v>0</v>
      </c>
      <c r="D162" s="7">
        <f>('Employment Factors'!$C16)*(1-('Decline Factors'!M16))*('Gross-New Capacity Addition'!D132*1000/5)*'Regional Factors'!D$7</f>
        <v>0</v>
      </c>
      <c r="E162" s="7">
        <f>('Employment Factors'!$C16)*(1-('Decline Factors'!N16))*('Gross-New Capacity Addition'!E132*1000/5)*'Regional Factors'!E$7</f>
        <v>0</v>
      </c>
      <c r="F162" s="7">
        <f>('Employment Factors'!$C16)*(1-('Decline Factors'!O16))*('Gross-New Capacity Addition'!F132*1000/5)*'Regional Factors'!F$7</f>
        <v>0</v>
      </c>
      <c r="G162" s="7">
        <f>('Employment Factors'!$C16)*(1-('Decline Factors'!P16))*('Gross-New Capacity Addition'!G132*1000/5)*'Regional Factors'!G$7</f>
        <v>0</v>
      </c>
      <c r="H162" s="7">
        <f>('Employment Factors'!$C16)*(1-('Decline Factors'!Q16))*('Gross-New Capacity Addition'!H132*1000/5)*'Regional Factors'!H$7</f>
        <v>0</v>
      </c>
      <c r="I162" s="7">
        <f>('Employment Factors'!$C16)*(1-('Decline Factors'!R16))*('Gross-New Capacity Addition'!I132*1000/5)*'Regional Factors'!I$7</f>
        <v>0</v>
      </c>
    </row>
    <row r="163" spans="1:9" x14ac:dyDescent="0.3">
      <c r="A163" s="7" t="s">
        <v>17</v>
      </c>
      <c r="B163" s="7">
        <f>('Employment Factors'!$C17)*(1-('Decline Factors'!K17))*('Gross-New Capacity Addition'!B133*1000/5)*'Regional Factors'!B$7</f>
        <v>5780.4977942520045</v>
      </c>
      <c r="C163" s="7">
        <f>('Employment Factors'!$C17)*(1-('Decline Factors'!L17))*('Gross-New Capacity Addition'!C133*1000/5)*'Regional Factors'!C$7</f>
        <v>30400.60387239933</v>
      </c>
      <c r="D163" s="7">
        <f>('Employment Factors'!$C17)*(1-('Decline Factors'!M17))*('Gross-New Capacity Addition'!D133*1000/5)*'Regional Factors'!D$7</f>
        <v>35381.350638213888</v>
      </c>
      <c r="E163" s="7">
        <f>('Employment Factors'!$C17)*(1-('Decline Factors'!N17))*('Gross-New Capacity Addition'!E133*1000/5)*'Regional Factors'!E$7</f>
        <v>0</v>
      </c>
      <c r="F163" s="7">
        <f>('Employment Factors'!$C17)*(1-('Decline Factors'!O17))*('Gross-New Capacity Addition'!F133*1000/5)*'Regional Factors'!F$7</f>
        <v>0</v>
      </c>
      <c r="G163" s="7">
        <f>('Employment Factors'!$C17)*(1-('Decline Factors'!P17))*('Gross-New Capacity Addition'!G133*1000/5)*'Regional Factors'!G$7</f>
        <v>0</v>
      </c>
      <c r="H163" s="7">
        <f>('Employment Factors'!$C17)*(1-('Decline Factors'!Q17))*('Gross-New Capacity Addition'!H133*1000/5)*'Regional Factors'!H$7</f>
        <v>0</v>
      </c>
      <c r="I163" s="7">
        <f>('Employment Factors'!$C17)*(1-('Decline Factors'!R17))*('Gross-New Capacity Addition'!I133*1000/5)*'Regional Factors'!I$7</f>
        <v>327.40774347523421</v>
      </c>
    </row>
    <row r="164" spans="1:9" x14ac:dyDescent="0.3">
      <c r="A164" s="7" t="s">
        <v>18</v>
      </c>
      <c r="B164" s="7">
        <f>('Employment Factors'!$C18)*(1-('Decline Factors'!K18))*('Gross-New Capacity Addition'!B134*1000/5)*'Regional Factors'!B$7</f>
        <v>25048.82377509202</v>
      </c>
      <c r="C164" s="7">
        <f>('Employment Factors'!$C18)*(1-('Decline Factors'!L18))*('Gross-New Capacity Addition'!C134*1000/5)*'Regional Factors'!C$7</f>
        <v>4448.8688593755123</v>
      </c>
      <c r="D164" s="7">
        <f>('Employment Factors'!$C18)*(1-('Decline Factors'!M18))*('Gross-New Capacity Addition'!D134*1000/5)*'Regional Factors'!D$7</f>
        <v>2282.6677831105735</v>
      </c>
      <c r="E164" s="7">
        <f>('Employment Factors'!$C18)*(1-('Decline Factors'!N18))*('Gross-New Capacity Addition'!E134*1000/5)*'Regional Factors'!E$7</f>
        <v>0</v>
      </c>
      <c r="F164" s="7">
        <f>('Employment Factors'!$C18)*(1-('Decline Factors'!O18))*('Gross-New Capacity Addition'!F134*1000/5)*'Regional Factors'!F$7</f>
        <v>396.12570339744173</v>
      </c>
      <c r="G164" s="7">
        <f>('Employment Factors'!$C18)*(1-('Decline Factors'!P18))*('Gross-New Capacity Addition'!G134*1000/5)*'Regional Factors'!G$7</f>
        <v>0</v>
      </c>
      <c r="H164" s="7">
        <f>('Employment Factors'!$C18)*(1-('Decline Factors'!Q18))*('Gross-New Capacity Addition'!H134*1000/5)*'Regional Factors'!H$7</f>
        <v>0</v>
      </c>
      <c r="I164" s="7">
        <f>('Employment Factors'!$C18)*(1-('Decline Factors'!R18))*('Gross-New Capacity Addition'!I134*1000/5)*'Regional Factors'!I$7</f>
        <v>0</v>
      </c>
    </row>
    <row r="165" spans="1:9" x14ac:dyDescent="0.3">
      <c r="A165" s="7" t="s">
        <v>19</v>
      </c>
      <c r="B165" s="7">
        <f>('Employment Factors'!$C19)*(1-('Decline Factors'!K19))*('Gross-New Capacity Addition'!B135*1000/5)*'Regional Factors'!B$7</f>
        <v>0</v>
      </c>
      <c r="C165" s="7">
        <f>('Employment Factors'!$C19)*(1-('Decline Factors'!L19))*('Gross-New Capacity Addition'!C135*1000/5)*'Regional Factors'!C$7</f>
        <v>0</v>
      </c>
      <c r="D165" s="7">
        <f>('Employment Factors'!$C19)*(1-('Decline Factors'!M19))*('Gross-New Capacity Addition'!D135*1000/5)*'Regional Factors'!D$7</f>
        <v>0</v>
      </c>
      <c r="E165" s="7">
        <f>('Employment Factors'!$C19)*(1-('Decline Factors'!N19))*('Gross-New Capacity Addition'!E135*1000/5)*'Regional Factors'!E$7</f>
        <v>437.91751782748844</v>
      </c>
      <c r="F165" s="7">
        <f>('Employment Factors'!$C19)*(1-('Decline Factors'!O19))*('Gross-New Capacity Addition'!F135*1000/5)*'Regional Factors'!F$7</f>
        <v>4190.5929675203051</v>
      </c>
      <c r="G165" s="7">
        <f>('Employment Factors'!$C19)*(1-('Decline Factors'!P19))*('Gross-New Capacity Addition'!G135*1000/5)*'Regional Factors'!G$7</f>
        <v>313.05312698177664</v>
      </c>
      <c r="H165" s="7">
        <f>('Employment Factors'!$C19)*(1-('Decline Factors'!Q19))*('Gross-New Capacity Addition'!H135*1000/5)*'Regional Factors'!H$7</f>
        <v>0</v>
      </c>
      <c r="I165" s="7">
        <f>('Employment Factors'!$C19)*(1-('Decline Factors'!R19))*('Gross-New Capacity Addition'!I135*1000/5)*'Regional Factors'!I$7</f>
        <v>0</v>
      </c>
    </row>
    <row r="166" spans="1:9" x14ac:dyDescent="0.3">
      <c r="A166" s="7" t="s">
        <v>20</v>
      </c>
      <c r="B166" s="7">
        <f>('Employment Factors'!$C20)*(1-('Decline Factors'!K20))*('Gross-New Capacity Addition'!B136*1000/5)*'Regional Factors'!B$7</f>
        <v>0</v>
      </c>
      <c r="C166" s="7">
        <f>('Employment Factors'!$C20)*(1-('Decline Factors'!L20))*('Gross-New Capacity Addition'!C136*1000/5)*'Regional Factors'!C$7</f>
        <v>0</v>
      </c>
      <c r="D166" s="7">
        <f>('Employment Factors'!$C20)*(1-('Decline Factors'!M20))*('Gross-New Capacity Addition'!D136*1000/5)*'Regional Factors'!D$7</f>
        <v>0</v>
      </c>
      <c r="E166" s="7">
        <f>('Employment Factors'!$C20)*(1-('Decline Factors'!N20))*('Gross-New Capacity Addition'!E136*1000/5)*'Regional Factors'!E$7</f>
        <v>1141.0879321676271</v>
      </c>
      <c r="F166" s="7">
        <f>('Employment Factors'!$C20)*(1-('Decline Factors'!O20))*('Gross-New Capacity Addition'!F136*1000/5)*'Regional Factors'!F$7</f>
        <v>13943.624759589951</v>
      </c>
      <c r="G166" s="7">
        <f>('Employment Factors'!$C20)*(1-('Decline Factors'!P20))*('Gross-New Capacity Addition'!G136*1000/5)*'Regional Factors'!G$7</f>
        <v>1189.6018825307515</v>
      </c>
      <c r="H166" s="7">
        <f>('Employment Factors'!$C20)*(1-('Decline Factors'!Q20))*('Gross-New Capacity Addition'!H136*1000/5)*'Regional Factors'!H$7</f>
        <v>0</v>
      </c>
      <c r="I166" s="7">
        <f>('Employment Factors'!$C20)*(1-('Decline Factors'!R20))*('Gross-New Capacity Addition'!I136*1000/5)*'Regional Factors'!I$7</f>
        <v>0</v>
      </c>
    </row>
    <row r="167" spans="1:9" x14ac:dyDescent="0.3">
      <c r="A167" s="7" t="s">
        <v>21</v>
      </c>
      <c r="B167" s="7">
        <f>('Employment Factors'!$C21)*(1-('Decline Factors'!K21))*('Gross-New Capacity Addition'!B137*1000/5)*'Regional Factors'!B$7</f>
        <v>2890.2488971260022</v>
      </c>
      <c r="C167" s="7">
        <f>('Employment Factors'!$C21)*(1-('Decline Factors'!L21))*('Gross-New Capacity Addition'!C137*1000/5)*'Regional Factors'!C$7</f>
        <v>0</v>
      </c>
      <c r="D167" s="7">
        <f>('Employment Factors'!$C21)*(1-('Decline Factors'!M21))*('Gross-New Capacity Addition'!D137*1000/5)*'Regional Factors'!D$7</f>
        <v>0</v>
      </c>
      <c r="E167" s="7">
        <f>('Employment Factors'!$C21)*(1-('Decline Factors'!N21))*('Gross-New Capacity Addition'!E137*1000/5)*'Regional Factors'!E$7</f>
        <v>0</v>
      </c>
      <c r="F167" s="7">
        <f>('Employment Factors'!$C21)*(1-('Decline Factors'!O21))*('Gross-New Capacity Addition'!F137*1000/5)*'Regional Factors'!F$7</f>
        <v>0</v>
      </c>
      <c r="G167" s="7">
        <f>('Employment Factors'!$C21)*(1-('Decline Factors'!P21))*('Gross-New Capacity Addition'!G137*1000/5)*'Regional Factors'!G$7</f>
        <v>0</v>
      </c>
      <c r="H167" s="7">
        <f>('Employment Factors'!$C21)*(1-('Decline Factors'!Q21))*('Gross-New Capacity Addition'!H137*1000/5)*'Regional Factors'!H$7</f>
        <v>0</v>
      </c>
      <c r="I167" s="7">
        <f>('Employment Factors'!$C21)*(1-('Decline Factors'!R21))*('Gross-New Capacity Addition'!I137*1000/5)*'Regional Factors'!I$7</f>
        <v>0</v>
      </c>
    </row>
    <row r="168" spans="1:9" x14ac:dyDescent="0.3">
      <c r="A168" s="7" t="s">
        <v>43</v>
      </c>
      <c r="B168" s="7">
        <f>('Employment Factors'!$C22)*(1-('Decline Factors'!K22))*('Gross-New Capacity Addition'!B138*1000/5)*'Regional Factors'!B$7</f>
        <v>0</v>
      </c>
      <c r="C168" s="7">
        <f>('Employment Factors'!$C22)*(1-('Decline Factors'!L22))*('Gross-New Capacity Addition'!C138*1000/5)*'Regional Factors'!C$7</f>
        <v>0</v>
      </c>
      <c r="D168" s="7">
        <f>('Employment Factors'!$C22)*(1-('Decline Factors'!M22))*('Gross-New Capacity Addition'!D138*1000/5)*'Regional Factors'!D$7</f>
        <v>0</v>
      </c>
      <c r="E168" s="7">
        <f>('Employment Factors'!$C22)*(1-('Decline Factors'!N22))*('Gross-New Capacity Addition'!E138*1000/5)*'Regional Factors'!E$7</f>
        <v>0</v>
      </c>
      <c r="F168" s="7">
        <f>('Employment Factors'!$C22)*(1-('Decline Factors'!O22))*('Gross-New Capacity Addition'!F138*1000/5)*'Regional Factors'!F$7</f>
        <v>0</v>
      </c>
      <c r="G168" s="7">
        <f>('Employment Factors'!$C22)*(1-('Decline Factors'!P22))*('Gross-New Capacity Addition'!G138*1000/5)*'Regional Factors'!G$7</f>
        <v>0</v>
      </c>
      <c r="H168" s="7">
        <f>('Employment Factors'!$C22)*(1-('Decline Factors'!Q22))*('Gross-New Capacity Addition'!H138*1000/5)*'Regional Factors'!H$7</f>
        <v>0</v>
      </c>
      <c r="I168" s="7">
        <f>('Employment Factors'!$C22)*(1-('Decline Factors'!R22))*('Gross-New Capacity Addition'!I138*1000/5)*'Regional Factors'!I$7</f>
        <v>0</v>
      </c>
    </row>
    <row r="169" spans="1:9" x14ac:dyDescent="0.3">
      <c r="A169" s="7" t="s">
        <v>139</v>
      </c>
      <c r="B169" s="7">
        <f>('Employment Factors'!$C23)*(1-('Decline Factors'!K23))*('Gross-New Capacity Addition'!B139*1000/5)*'Regional Factors'!B$7</f>
        <v>0</v>
      </c>
      <c r="C169" s="7">
        <f>('Employment Factors'!$C23)*(1-('Decline Factors'!L23))*('Gross-New Capacity Addition'!C139*1000/5)*'Regional Factors'!C$7</f>
        <v>0</v>
      </c>
      <c r="D169" s="7">
        <f>('Employment Factors'!$C23)*(1-('Decline Factors'!M23))*('Gross-New Capacity Addition'!D139*1000/5)*'Regional Factors'!D$7</f>
        <v>0</v>
      </c>
      <c r="E169" s="7">
        <f>('Employment Factors'!$C23)*(1-('Decline Factors'!N23))*('Gross-New Capacity Addition'!E139*1000/5)*'Regional Factors'!E$7</f>
        <v>0</v>
      </c>
      <c r="F169" s="7">
        <f>('Employment Factors'!$C23)*(1-('Decline Factors'!O23))*('Gross-New Capacity Addition'!F139*1000/5)*'Regional Factors'!F$7</f>
        <v>0</v>
      </c>
      <c r="G169" s="7">
        <f>('Employment Factors'!$C23)*(1-('Decline Factors'!P23))*('Gross-New Capacity Addition'!G139*1000/5)*'Regional Factors'!G$7</f>
        <v>1487.0023531634392</v>
      </c>
      <c r="H169" s="7">
        <f>('Employment Factors'!$C23)*(1-('Decline Factors'!Q23))*('Gross-New Capacity Addition'!H139*1000/5)*'Regional Factors'!H$7</f>
        <v>29305.530773647341</v>
      </c>
      <c r="I169" s="7">
        <f>('Employment Factors'!$C23)*(1-('Decline Factors'!R23))*('Gross-New Capacity Addition'!I139*1000/5)*'Regional Factors'!I$7</f>
        <v>17025.202660712177</v>
      </c>
    </row>
    <row r="170" spans="1:9" x14ac:dyDescent="0.3">
      <c r="A170" s="34" t="s">
        <v>230</v>
      </c>
      <c r="B170" s="7">
        <f>('Employment Factors'!$C24)*(1-('Decline Factors'!K24))*('Gross-New Capacity Addition'!B140*1000/5)*'Regional Factors'!B$7*'Import-Export Shares'!B$7</f>
        <v>0</v>
      </c>
      <c r="C170" s="7">
        <f>('Employment Factors'!$C24)*(1-('Decline Factors'!L24))*('Gross-New Capacity Addition'!C140*1000/5)*'Regional Factors'!C$7*'Import-Export Shares'!C$7</f>
        <v>0</v>
      </c>
      <c r="D170" s="7">
        <f>('Employment Factors'!$C24)*(1-('Decline Factors'!M24))*('Gross-New Capacity Addition'!D140*1000/5)*'Regional Factors'!D$7*'Import-Export Shares'!D$7</f>
        <v>61575.561729270215</v>
      </c>
      <c r="E170" s="7">
        <f>('Employment Factors'!$C24)*(1-('Decline Factors'!N24))*('Gross-New Capacity Addition'!E140*1000/5)*'Regional Factors'!E$7*'Import-Export Shares'!E$7</f>
        <v>595278.7000232453</v>
      </c>
      <c r="F170" s="7">
        <f>('Employment Factors'!$C24)*(1-('Decline Factors'!O24))*('Gross-New Capacity Addition'!F140*1000/5)*'Regional Factors'!F$7*'Import-Export Shares'!F$7</f>
        <v>370574.31770345697</v>
      </c>
      <c r="G170" s="7">
        <f>('Employment Factors'!$C24)*(1-('Decline Factors'!P24))*('Gross-New Capacity Addition'!G140*1000/5)*'Regional Factors'!G$7*'Import-Export Shares'!G$7</f>
        <v>319297.17988074251</v>
      </c>
      <c r="H170" s="7">
        <f>('Employment Factors'!$C24)*(1-('Decline Factors'!Q24))*('Gross-New Capacity Addition'!H140*1000/5)*'Regional Factors'!H$7*'Import-Export Shares'!H$7</f>
        <v>304325.20125778159</v>
      </c>
      <c r="I170" s="7">
        <f>('Employment Factors'!$C24)*(1-('Decline Factors'!R24))*('Gross-New Capacity Addition'!I140*1000/5)*'Regional Factors'!I$7*'Import-Export Shares'!I$7</f>
        <v>325545.97865436168</v>
      </c>
    </row>
    <row r="171" spans="1:9" x14ac:dyDescent="0.3">
      <c r="A171" s="34" t="s">
        <v>231</v>
      </c>
      <c r="B171" s="7">
        <f>('Employment Factors'!$C25)*(1-('Decline Factors'!K25))*('Gross-New Capacity Addition'!B141*1000/5)*'Regional Factors'!B$7*'Import-Export Shares'!B$7</f>
        <v>0</v>
      </c>
      <c r="C171" s="7">
        <f>('Employment Factors'!$C25)*(1-('Decline Factors'!L25))*('Gross-New Capacity Addition'!C141*1000/5)*'Regional Factors'!C$7*'Import-Export Shares'!C$7</f>
        <v>0</v>
      </c>
      <c r="D171" s="7">
        <f>('Employment Factors'!$C25)*(1-('Decline Factors'!M25))*('Gross-New Capacity Addition'!D141*1000/5)*'Regional Factors'!D$7*'Import-Export Shares'!D$7</f>
        <v>99153.655548090959</v>
      </c>
      <c r="E171" s="7">
        <f>('Employment Factors'!$C25)*(1-('Decline Factors'!N25))*('Gross-New Capacity Addition'!E141*1000/5)*'Regional Factors'!E$7*'Import-Export Shares'!E$7</f>
        <v>223865.14934779349</v>
      </c>
      <c r="F171" s="7">
        <f>('Employment Factors'!$C25)*(1-('Decline Factors'!O25))*('Gross-New Capacity Addition'!F141*1000/5)*'Regional Factors'!F$7*'Import-Export Shares'!F$7</f>
        <v>112569.55717356356</v>
      </c>
      <c r="G171" s="7">
        <f>('Employment Factors'!$C25)*(1-('Decline Factors'!P25))*('Gross-New Capacity Addition'!G141*1000/5)*'Regional Factors'!G$7*'Import-Export Shares'!G$7</f>
        <v>104801.88557292456</v>
      </c>
      <c r="H171" s="7">
        <f>('Employment Factors'!$C25)*(1-('Decline Factors'!Q25))*('Gross-New Capacity Addition'!H141*1000/5)*'Regional Factors'!H$7*'Import-Export Shares'!H$7</f>
        <v>76711.315126208443</v>
      </c>
      <c r="I171" s="7">
        <f>('Employment Factors'!$C25)*(1-('Decline Factors'!R25))*('Gross-New Capacity Addition'!I141*1000/5)*'Regional Factors'!I$7*'Import-Export Shares'!I$7</f>
        <v>104227.77913628616</v>
      </c>
    </row>
    <row r="172" spans="1:9" x14ac:dyDescent="0.3">
      <c r="A172" s="7" t="s">
        <v>24</v>
      </c>
      <c r="B172" s="7">
        <f>('Employment Factors'!$C26)*(1-('Decline Factors'!K26))*('Gross-New Capacity Addition'!B142*1000/5)*'Regional Factors'!B$7</f>
        <v>0</v>
      </c>
      <c r="C172" s="7">
        <f>('Employment Factors'!$C26)*(1-('Decline Factors'!L26))*('Gross-New Capacity Addition'!C142*1000/5)*'Regional Factors'!C$7</f>
        <v>26044.751984396666</v>
      </c>
      <c r="D172" s="7">
        <f>('Employment Factors'!$C26)*(1-('Decline Factors'!M26))*('Gross-New Capacity Addition'!D142*1000/5)*'Regional Factors'!D$7</f>
        <v>94497.537257803313</v>
      </c>
      <c r="E172" s="7">
        <f>('Employment Factors'!$C26)*(1-('Decline Factors'!N26))*('Gross-New Capacity Addition'!E142*1000/5)*'Regional Factors'!E$7</f>
        <v>0</v>
      </c>
      <c r="F172" s="7">
        <f>('Employment Factors'!$C26)*(1-('Decline Factors'!O26))*('Gross-New Capacity Addition'!F142*1000/5)*'Regional Factors'!F$7</f>
        <v>0</v>
      </c>
      <c r="G172" s="7">
        <f>('Employment Factors'!$C26)*(1-('Decline Factors'!P26))*('Gross-New Capacity Addition'!G142*1000/5)*'Regional Factors'!G$7</f>
        <v>0</v>
      </c>
      <c r="H172" s="7">
        <f>('Employment Factors'!$C26)*(1-('Decline Factors'!Q26))*('Gross-New Capacity Addition'!H142*1000/5)*'Regional Factors'!H$7</f>
        <v>7002.5163138942262</v>
      </c>
      <c r="I172" s="7">
        <f>('Employment Factors'!$C26)*(1-('Decline Factors'!R26))*('Gross-New Capacity Addition'!I142*1000/5)*'Regional Factors'!I$7</f>
        <v>1642.9062396606732</v>
      </c>
    </row>
    <row r="173" spans="1:9" x14ac:dyDescent="0.3">
      <c r="A173" s="7" t="s">
        <v>25</v>
      </c>
      <c r="B173" s="7">
        <f>('Employment Factors'!$C27)*(1-('Decline Factors'!K27))*('Gross-New Capacity Addition'!B143*1000/5)*'Regional Factors'!B$7</f>
        <v>0</v>
      </c>
      <c r="C173" s="7">
        <f>('Employment Factors'!$C27)*(1-('Decline Factors'!L27))*('Gross-New Capacity Addition'!C143*1000/5)*'Regional Factors'!C$7</f>
        <v>0</v>
      </c>
      <c r="D173" s="7">
        <f>('Employment Factors'!$C27)*(1-('Decline Factors'!M27))*('Gross-New Capacity Addition'!D143*1000/5)*'Regional Factors'!D$7</f>
        <v>0</v>
      </c>
      <c r="E173" s="7">
        <f>('Employment Factors'!$C27)*(1-('Decline Factors'!N27))*('Gross-New Capacity Addition'!E143*1000/5)*'Regional Factors'!E$7</f>
        <v>0</v>
      </c>
      <c r="F173" s="7">
        <f>('Employment Factors'!$C27)*(1-('Decline Factors'!O27))*('Gross-New Capacity Addition'!F143*1000/5)*'Regional Factors'!F$7</f>
        <v>0</v>
      </c>
      <c r="G173" s="7">
        <f>('Employment Factors'!$C27)*(1-('Decline Factors'!P27))*('Gross-New Capacity Addition'!G143*1000/5)*'Regional Factors'!G$7</f>
        <v>0</v>
      </c>
      <c r="H173" s="7">
        <f>('Employment Factors'!$C27)*(1-('Decline Factors'!Q27))*('Gross-New Capacity Addition'!H143*1000/5)*'Regional Factors'!H$7</f>
        <v>25.359112651031236</v>
      </c>
      <c r="I173" s="7">
        <f>('Employment Factors'!$C27)*(1-('Decline Factors'!R27))*('Gross-New Capacity Addition'!I143*1000/5)*'Regional Factors'!I$7</f>
        <v>0</v>
      </c>
    </row>
    <row r="174" spans="1:9" x14ac:dyDescent="0.3">
      <c r="A174" s="5" t="s">
        <v>255</v>
      </c>
      <c r="B174" s="5">
        <f>SUM(B149:B173)</f>
        <v>548246.03004515916</v>
      </c>
      <c r="C174" s="5">
        <f t="shared" ref="C174:I174" si="31">SUM(C149:C173)</f>
        <v>438972.82688555721</v>
      </c>
      <c r="D174" s="5">
        <f t="shared" si="31"/>
        <v>1024582.1657594149</v>
      </c>
      <c r="E174" s="5">
        <f t="shared" si="31"/>
        <v>1761527.057924879</v>
      </c>
      <c r="F174" s="5">
        <f t="shared" si="31"/>
        <v>1037561.0703378076</v>
      </c>
      <c r="G174" s="5">
        <f t="shared" si="31"/>
        <v>929591.80046426109</v>
      </c>
      <c r="H174" s="5">
        <f t="shared" si="31"/>
        <v>977727.11853648582</v>
      </c>
      <c r="I174" s="5">
        <f t="shared" si="31"/>
        <v>1032668.1468893373</v>
      </c>
    </row>
    <row r="176" spans="1:9" x14ac:dyDescent="0.3">
      <c r="A176" s="71" t="s">
        <v>36</v>
      </c>
      <c r="B176" s="170" t="s">
        <v>205</v>
      </c>
      <c r="C176" s="170"/>
      <c r="D176" s="170"/>
      <c r="E176" s="170"/>
      <c r="F176" s="170"/>
      <c r="G176" s="170"/>
      <c r="H176" s="170"/>
      <c r="I176" s="170"/>
    </row>
    <row r="177" spans="1:9" x14ac:dyDescent="0.3">
      <c r="A177" s="66" t="s">
        <v>0</v>
      </c>
      <c r="B177" s="35" t="s">
        <v>186</v>
      </c>
      <c r="C177" s="35" t="s">
        <v>146</v>
      </c>
      <c r="D177" s="35" t="s">
        <v>147</v>
      </c>
      <c r="E177" s="35" t="s">
        <v>148</v>
      </c>
      <c r="F177" s="35" t="s">
        <v>149</v>
      </c>
      <c r="G177" s="35" t="s">
        <v>150</v>
      </c>
      <c r="H177" s="35" t="s">
        <v>151</v>
      </c>
      <c r="I177" s="35" t="s">
        <v>152</v>
      </c>
    </row>
    <row r="178" spans="1:9" x14ac:dyDescent="0.3">
      <c r="A178" s="7" t="s">
        <v>2</v>
      </c>
      <c r="B178" s="7">
        <f>('Employment Factors'!$C3)*(1-('Decline Factors'!K3))*('Gross-New Capacity Addition'!B148*1000/5)*'Regional Factors'!B$8*'Import-Export Shares'!B$8</f>
        <v>141920.40580169615</v>
      </c>
      <c r="C178" s="7">
        <f>('Employment Factors'!$C3)*(1-('Decline Factors'!L3))*('Gross-New Capacity Addition'!C148*1000/5)*'Regional Factors'!C$8*'Import-Export Shares'!C$8</f>
        <v>332626.73922239413</v>
      </c>
      <c r="D178" s="7">
        <f>('Employment Factors'!$C3)*(1-('Decline Factors'!M3))*('Gross-New Capacity Addition'!D148*1000/5)*'Regional Factors'!D$8*'Import-Export Shares'!D$8</f>
        <v>890827.61322654353</v>
      </c>
      <c r="E178" s="7">
        <f>('Employment Factors'!$C3)*(1-('Decline Factors'!N3))*('Gross-New Capacity Addition'!E148*1000/5)*'Regional Factors'!E$8*'Import-Export Shares'!E$8</f>
        <v>215883.01756305591</v>
      </c>
      <c r="F178" s="7">
        <f>('Employment Factors'!$C3)*(1-('Decline Factors'!O3))*('Gross-New Capacity Addition'!F148*1000/5)*'Regional Factors'!F$8*'Import-Export Shares'!F$8</f>
        <v>4095.6717950642487</v>
      </c>
      <c r="G178" s="7">
        <f>('Employment Factors'!$C3)*(1-('Decline Factors'!P3))*('Gross-New Capacity Addition'!G148*1000/5)*'Regional Factors'!G$8*'Import-Export Shares'!G$8</f>
        <v>3006.9290157501127</v>
      </c>
      <c r="H178" s="7">
        <f>('Employment Factors'!$C3)*(1-('Decline Factors'!Q3))*('Gross-New Capacity Addition'!H148*1000/5)*'Regional Factors'!H$8*'Import-Export Shares'!H$8</f>
        <v>980.46340021861738</v>
      </c>
      <c r="I178" s="7">
        <f>('Employment Factors'!$C3)*(1-('Decline Factors'!R3))*('Gross-New Capacity Addition'!I148*1000/5)*'Regional Factors'!I$8*'Import-Export Shares'!I$8</f>
        <v>22290.348716792188</v>
      </c>
    </row>
    <row r="179" spans="1:9" x14ac:dyDescent="0.3">
      <c r="A179" s="7" t="s">
        <v>3</v>
      </c>
      <c r="B179" s="7">
        <f>('Employment Factors'!$C4)*(1-('Decline Factors'!K4))*('Gross-New Capacity Addition'!B149*1000/5)*'Regional Factors'!B$8*'Import-Export Shares'!B$8</f>
        <v>0</v>
      </c>
      <c r="C179" s="7">
        <f>('Employment Factors'!$C4)*(1-('Decline Factors'!L4))*('Gross-New Capacity Addition'!C149*1000/5)*'Regional Factors'!C$8*'Import-Export Shares'!C$8</f>
        <v>0</v>
      </c>
      <c r="D179" s="7">
        <f>('Employment Factors'!$C4)*(1-('Decline Factors'!M4))*('Gross-New Capacity Addition'!D149*1000/5)*'Regional Factors'!D$8*'Import-Export Shares'!D$8</f>
        <v>0</v>
      </c>
      <c r="E179" s="7">
        <f>('Employment Factors'!$C4)*(1-('Decline Factors'!N4))*('Gross-New Capacity Addition'!E149*1000/5)*'Regional Factors'!E$8*'Import-Export Shares'!E$8</f>
        <v>0</v>
      </c>
      <c r="F179" s="7">
        <f>('Employment Factors'!$C4)*(1-('Decline Factors'!O4))*('Gross-New Capacity Addition'!F149*1000/5)*'Regional Factors'!F$8*'Import-Export Shares'!F$8</f>
        <v>0</v>
      </c>
      <c r="G179" s="7">
        <f>('Employment Factors'!$C4)*(1-('Decline Factors'!P4))*('Gross-New Capacity Addition'!G149*1000/5)*'Regional Factors'!G$8*'Import-Export Shares'!G$8</f>
        <v>0</v>
      </c>
      <c r="H179" s="7">
        <f>('Employment Factors'!$C4)*(1-('Decline Factors'!Q4))*('Gross-New Capacity Addition'!H149*1000/5)*'Regional Factors'!H$8*'Import-Export Shares'!H$8</f>
        <v>0</v>
      </c>
      <c r="I179" s="7">
        <f>('Employment Factors'!$C4)*(1-('Decline Factors'!R4))*('Gross-New Capacity Addition'!I149*1000/5)*'Regional Factors'!I$8*'Import-Export Shares'!I$8</f>
        <v>0</v>
      </c>
    </row>
    <row r="180" spans="1:9" x14ac:dyDescent="0.3">
      <c r="A180" s="7" t="s">
        <v>198</v>
      </c>
      <c r="B180" s="7">
        <f>('Employment Factors'!$C5)*(1-('Decline Factors'!K5))*('Gross-New Capacity Addition'!B150*1000/5)*'Regional Factors'!B$8*'Import-Export Shares'!B$8</f>
        <v>148758.87341541992</v>
      </c>
      <c r="C180" s="7">
        <f>('Employment Factors'!$C5)*(1-('Decline Factors'!L5))*('Gross-New Capacity Addition'!C150*1000/5)*'Regional Factors'!C$8*'Import-Export Shares'!C$8</f>
        <v>200435.65711239408</v>
      </c>
      <c r="D180" s="7">
        <f>('Employment Factors'!$C5)*(1-('Decline Factors'!M5))*('Gross-New Capacity Addition'!D150*1000/5)*'Regional Factors'!D$8*'Import-Export Shares'!D$8</f>
        <v>429719.64290394215</v>
      </c>
      <c r="E180" s="7">
        <f>('Employment Factors'!$C5)*(1-('Decline Factors'!N5))*('Gross-New Capacity Addition'!E150*1000/5)*'Regional Factors'!E$8*'Import-Export Shares'!E$8</f>
        <v>448544.82803486986</v>
      </c>
      <c r="F180" s="7">
        <f>('Employment Factors'!$C5)*(1-('Decline Factors'!O5))*('Gross-New Capacity Addition'!F150*1000/5)*'Regional Factors'!F$8*'Import-Export Shares'!F$8</f>
        <v>451369.89485924377</v>
      </c>
      <c r="G180" s="7">
        <f>('Employment Factors'!$C5)*(1-('Decline Factors'!P5))*('Gross-New Capacity Addition'!G150*1000/5)*'Regional Factors'!G$8*'Import-Export Shares'!G$8</f>
        <v>413827.07442314667</v>
      </c>
      <c r="H180" s="7">
        <f>('Employment Factors'!$C5)*(1-('Decline Factors'!Q5))*('Gross-New Capacity Addition'!H150*1000/5)*'Regional Factors'!H$8*'Import-Export Shares'!H$8</f>
        <v>477343.72349322034</v>
      </c>
      <c r="I180" s="7">
        <f>('Employment Factors'!$C5)*(1-('Decline Factors'!R5))*('Gross-New Capacity Addition'!I150*1000/5)*'Regional Factors'!I$8*'Import-Export Shares'!I$8</f>
        <v>628068.72978696076</v>
      </c>
    </row>
    <row r="181" spans="1:9" x14ac:dyDescent="0.3">
      <c r="A181" s="7" t="s">
        <v>199</v>
      </c>
      <c r="B181" s="7">
        <f>('Employment Factors'!$C6)*(1-('Decline Factors'!K6))*('Gross-New Capacity Addition'!B151*1000/5)*'Regional Factors'!B$8*'Import-Export Shares'!B$8</f>
        <v>80329.79164432676</v>
      </c>
      <c r="C181" s="7">
        <f>('Employment Factors'!$C6)*(1-('Decline Factors'!L6))*('Gross-New Capacity Addition'!C151*1000/5)*'Regional Factors'!C$8*'Import-Export Shares'!C$8</f>
        <v>145172.35037529506</v>
      </c>
      <c r="D181" s="7">
        <f>('Employment Factors'!$C6)*(1-('Decline Factors'!M6))*('Gross-New Capacity Addition'!D151*1000/5)*'Regional Factors'!D$8*'Import-Export Shares'!D$8</f>
        <v>228218.15151071499</v>
      </c>
      <c r="E181" s="7">
        <f>('Employment Factors'!$C6)*(1-('Decline Factors'!N6))*('Gross-New Capacity Addition'!E151*1000/5)*'Regional Factors'!E$8*'Import-Export Shares'!E$8</f>
        <v>487679.59864352108</v>
      </c>
      <c r="F181" s="7">
        <f>('Employment Factors'!$C6)*(1-('Decline Factors'!O6))*('Gross-New Capacity Addition'!F151*1000/5)*'Regional Factors'!F$8*'Import-Export Shares'!F$8</f>
        <v>298063.94038567034</v>
      </c>
      <c r="G181" s="7">
        <f>('Employment Factors'!$C6)*(1-('Decline Factors'!P6))*('Gross-New Capacity Addition'!G151*1000/5)*'Regional Factors'!G$8*'Import-Export Shares'!G$8</f>
        <v>265099.06320726854</v>
      </c>
      <c r="H181" s="7">
        <f>('Employment Factors'!$C6)*(1-('Decline Factors'!Q6))*('Gross-New Capacity Addition'!H151*1000/5)*'Regional Factors'!H$8*'Import-Export Shares'!H$8</f>
        <v>164252.3291540863</v>
      </c>
      <c r="I181" s="7">
        <f>('Employment Factors'!$C6)*(1-('Decline Factors'!R6))*('Gross-New Capacity Addition'!I151*1000/5)*'Regional Factors'!I$8*'Import-Export Shares'!I$8</f>
        <v>212216.80874199601</v>
      </c>
    </row>
    <row r="182" spans="1:9" x14ac:dyDescent="0.3">
      <c r="A182" s="7" t="s">
        <v>6</v>
      </c>
      <c r="B182" s="7">
        <f>('Employment Factors'!$C7)*(1-('Decline Factors'!K7))*('Gross-New Capacity Addition'!B152*1000/5)*'Regional Factors'!B$8</f>
        <v>3863.290145415383</v>
      </c>
      <c r="C182" s="7">
        <f>('Employment Factors'!$C7)*(1-('Decline Factors'!L7))*('Gross-New Capacity Addition'!C152*1000/5)*'Regional Factors'!C$8</f>
        <v>0</v>
      </c>
      <c r="D182" s="7">
        <f>('Employment Factors'!$C7)*(1-('Decline Factors'!M7))*('Gross-New Capacity Addition'!D152*1000/5)*'Regional Factors'!D$8</f>
        <v>14011.382323460455</v>
      </c>
      <c r="E182" s="7">
        <f>('Employment Factors'!$C7)*(1-('Decline Factors'!N7))*('Gross-New Capacity Addition'!E152*1000/5)*'Regional Factors'!E$8</f>
        <v>3204.9876590915251</v>
      </c>
      <c r="F182" s="7">
        <f>('Employment Factors'!$C7)*(1-('Decline Factors'!O7))*('Gross-New Capacity Addition'!F152*1000/5)*'Regional Factors'!F$8</f>
        <v>1660.8031862049797</v>
      </c>
      <c r="G182" s="7">
        <f>('Employment Factors'!$C7)*(1-('Decline Factors'!P7))*('Gross-New Capacity Addition'!G152*1000/5)*'Regional Factors'!G$8</f>
        <v>1064.285094870678</v>
      </c>
      <c r="H182" s="7">
        <f>('Employment Factors'!$C7)*(1-('Decline Factors'!Q7))*('Gross-New Capacity Addition'!H152*1000/5)*'Regional Factors'!H$8</f>
        <v>510.45895033848501</v>
      </c>
      <c r="I182" s="7">
        <f>('Employment Factors'!$C7)*(1-('Decline Factors'!R7))*('Gross-New Capacity Addition'!I152*1000/5)*'Regional Factors'!I$8</f>
        <v>977.09714556688243</v>
      </c>
    </row>
    <row r="183" spans="1:9" x14ac:dyDescent="0.3">
      <c r="A183" s="7" t="s">
        <v>7</v>
      </c>
      <c r="B183" s="7">
        <f>('Employment Factors'!$C8)*(1-('Decline Factors'!K8))*('Gross-New Capacity Addition'!B153*1000/5)*'Regional Factors'!B$8</f>
        <v>79264.056431798381</v>
      </c>
      <c r="C183" s="7">
        <f>('Employment Factors'!$C8)*(1-('Decline Factors'!L8))*('Gross-New Capacity Addition'!C153*1000/5)*'Regional Factors'!C$8</f>
        <v>84467.438448668021</v>
      </c>
      <c r="D183" s="7">
        <f>('Employment Factors'!$C8)*(1-('Decline Factors'!M8))*('Gross-New Capacity Addition'!D153*1000/5)*'Regional Factors'!D$8</f>
        <v>43709.635923358182</v>
      </c>
      <c r="E183" s="7">
        <f>('Employment Factors'!$C8)*(1-('Decline Factors'!N8))*('Gross-New Capacity Addition'!E153*1000/5)*'Regional Factors'!E$8</f>
        <v>7364.8406069606626</v>
      </c>
      <c r="F183" s="7">
        <f>('Employment Factors'!$C8)*(1-('Decline Factors'!O8))*('Gross-New Capacity Addition'!F153*1000/5)*'Regional Factors'!F$8</f>
        <v>6913.7883763555619</v>
      </c>
      <c r="G183" s="7">
        <f>('Employment Factors'!$C8)*(1-('Decline Factors'!P8))*('Gross-New Capacity Addition'!G153*1000/5)*'Regional Factors'!G$8</f>
        <v>22828.748469130456</v>
      </c>
      <c r="H183" s="7">
        <f>('Employment Factors'!$C8)*(1-('Decline Factors'!Q8))*('Gross-New Capacity Addition'!H153*1000/5)*'Regional Factors'!H$8</f>
        <v>34910.698327746963</v>
      </c>
      <c r="I183" s="7">
        <f>('Employment Factors'!$C8)*(1-('Decline Factors'!R8))*('Gross-New Capacity Addition'!I153*1000/5)*'Regional Factors'!I$8</f>
        <v>79186.985047191905</v>
      </c>
    </row>
    <row r="184" spans="1:9" x14ac:dyDescent="0.3">
      <c r="A184" s="7" t="s">
        <v>8</v>
      </c>
      <c r="B184" s="7">
        <f>('Employment Factors'!$C9)*(1-('Decline Factors'!K9))*('Gross-New Capacity Addition'!B154*1000/5)*'Regional Factors'!B$8</f>
        <v>93251.831096233393</v>
      </c>
      <c r="C184" s="7">
        <f>('Employment Factors'!$C9)*(1-('Decline Factors'!L9))*('Gross-New Capacity Addition'!C154*1000/5)*'Regional Factors'!C$8</f>
        <v>3299.5093144010948</v>
      </c>
      <c r="D184" s="7">
        <f>('Employment Factors'!$C9)*(1-('Decline Factors'!M9))*('Gross-New Capacity Addition'!D154*1000/5)*'Regional Factors'!D$8</f>
        <v>5603.7994773536129</v>
      </c>
      <c r="E184" s="7">
        <f>('Employment Factors'!$C9)*(1-('Decline Factors'!N9))*('Gross-New Capacity Addition'!E154*1000/5)*'Regional Factors'!E$8</f>
        <v>7890.9006503149958</v>
      </c>
      <c r="F184" s="7">
        <f>('Employment Factors'!$C9)*(1-('Decline Factors'!O9))*('Gross-New Capacity Addition'!F154*1000/5)*'Regional Factors'!F$8</f>
        <v>9876.8405376508017</v>
      </c>
      <c r="G184" s="7">
        <f>('Employment Factors'!$C9)*(1-('Decline Factors'!P9))*('Gross-New Capacity Addition'!G154*1000/5)*'Regional Factors'!G$8</f>
        <v>24813.857031663538</v>
      </c>
      <c r="H184" s="7">
        <f>('Employment Factors'!$C9)*(1-('Decline Factors'!Q9))*('Gross-New Capacity Addition'!H154*1000/5)*'Regional Factors'!H$8</f>
        <v>17455.349163873481</v>
      </c>
      <c r="I184" s="7">
        <f>('Employment Factors'!$C9)*(1-('Decline Factors'!R9))*('Gross-New Capacity Addition'!I154*1000/5)*'Regional Factors'!I$8</f>
        <v>95224.855436496597</v>
      </c>
    </row>
    <row r="185" spans="1:9" x14ac:dyDescent="0.3">
      <c r="A185" s="7" t="s">
        <v>9</v>
      </c>
      <c r="B185" s="7">
        <f>('Employment Factors'!$C10)*(1-('Decline Factors'!K10))*('Gross-New Capacity Addition'!B155*1000/5)*'Regional Factors'!B$8</f>
        <v>0</v>
      </c>
      <c r="C185" s="7">
        <f>('Employment Factors'!$C10)*(1-('Decline Factors'!L10))*('Gross-New Capacity Addition'!C155*1000/5)*'Regional Factors'!C$8</f>
        <v>1392.2043872878676</v>
      </c>
      <c r="D185" s="7">
        <f>('Employment Factors'!$C10)*(1-('Decline Factors'!M10))*('Gross-New Capacity Addition'!D155*1000/5)*'Regional Factors'!D$8</f>
        <v>2245.5453775047686</v>
      </c>
      <c r="E185" s="7">
        <f>('Employment Factors'!$C10)*(1-('Decline Factors'!N10))*('Gross-New Capacity Addition'!E155*1000/5)*'Regional Factors'!E$8</f>
        <v>998.18282838596872</v>
      </c>
      <c r="F185" s="7">
        <f>('Employment Factors'!$C10)*(1-('Decline Factors'!O10))*('Gross-New Capacity Addition'!F155*1000/5)*'Regional Factors'!F$8</f>
        <v>0</v>
      </c>
      <c r="G185" s="7">
        <f>('Employment Factors'!$C10)*(1-('Decline Factors'!P10))*('Gross-New Capacity Addition'!G155*1000/5)*'Regional Factors'!G$8</f>
        <v>0</v>
      </c>
      <c r="H185" s="7">
        <f>('Employment Factors'!$C10)*(1-('Decline Factors'!Q10))*('Gross-New Capacity Addition'!H155*1000/5)*'Regional Factors'!H$8</f>
        <v>0</v>
      </c>
      <c r="I185" s="7">
        <f>('Employment Factors'!$C10)*(1-('Decline Factors'!R10))*('Gross-New Capacity Addition'!I155*1000/5)*'Regional Factors'!I$8</f>
        <v>0</v>
      </c>
    </row>
    <row r="186" spans="1:9" x14ac:dyDescent="0.3">
      <c r="A186" s="7" t="s">
        <v>10</v>
      </c>
      <c r="B186" s="7">
        <f>('Employment Factors'!$C11)*(1-('Decline Factors'!K11))*('Gross-New Capacity Addition'!B156*1000/5)*'Regional Factors'!B$8</f>
        <v>0</v>
      </c>
      <c r="C186" s="7">
        <f>('Employment Factors'!$C11)*(1-('Decline Factors'!L11))*('Gross-New Capacity Addition'!C156*1000/5)*'Regional Factors'!C$8</f>
        <v>0</v>
      </c>
      <c r="D186" s="7">
        <f>('Employment Factors'!$C11)*(1-('Decline Factors'!M11))*('Gross-New Capacity Addition'!D156*1000/5)*'Regional Factors'!D$8</f>
        <v>0</v>
      </c>
      <c r="E186" s="7">
        <f>('Employment Factors'!$C11)*(1-('Decline Factors'!N11))*('Gross-New Capacity Addition'!E156*1000/5)*'Regional Factors'!E$8</f>
        <v>0</v>
      </c>
      <c r="F186" s="7">
        <f>('Employment Factors'!$C11)*(1-('Decline Factors'!O11))*('Gross-New Capacity Addition'!F156*1000/5)*'Regional Factors'!F$8</f>
        <v>0</v>
      </c>
      <c r="G186" s="7">
        <f>('Employment Factors'!$C11)*(1-('Decline Factors'!P11))*('Gross-New Capacity Addition'!G156*1000/5)*'Regional Factors'!G$8</f>
        <v>0</v>
      </c>
      <c r="H186" s="7">
        <f>('Employment Factors'!$C11)*(1-('Decline Factors'!Q11))*('Gross-New Capacity Addition'!H156*1000/5)*'Regional Factors'!H$8</f>
        <v>0</v>
      </c>
      <c r="I186" s="7">
        <f>('Employment Factors'!$C11)*(1-('Decline Factors'!R11))*('Gross-New Capacity Addition'!I156*1000/5)*'Regional Factors'!I$8</f>
        <v>1043.5113602804779</v>
      </c>
    </row>
    <row r="187" spans="1:9" x14ac:dyDescent="0.3">
      <c r="A187" s="7" t="s">
        <v>11</v>
      </c>
      <c r="B187" s="7">
        <f>('Employment Factors'!$C12)*(1-('Decline Factors'!K12))*('Gross-New Capacity Addition'!B157*1000/5)*'Regional Factors'!B$8</f>
        <v>1287.7633818051277</v>
      </c>
      <c r="C187" s="7">
        <f>('Employment Factors'!$C12)*(1-('Decline Factors'!L12))*('Gross-New Capacity Addition'!C157*1000/5)*'Regional Factors'!C$8</f>
        <v>31710.824037166189</v>
      </c>
      <c r="D187" s="7">
        <f>('Employment Factors'!$C12)*(1-('Decline Factors'!M12))*('Gross-New Capacity Addition'!D157*1000/5)*'Regional Factors'!D$8</f>
        <v>738.47286495088792</v>
      </c>
      <c r="E187" s="7">
        <f>('Employment Factors'!$C12)*(1-('Decline Factors'!N12))*('Gross-New Capacity Addition'!E157*1000/5)*'Regional Factors'!E$8</f>
        <v>1923.7572048368056</v>
      </c>
      <c r="F187" s="7">
        <f>('Employment Factors'!$C12)*(1-('Decline Factors'!O12))*('Gross-New Capacity Addition'!F157*1000/5)*'Regional Factors'!F$8</f>
        <v>0</v>
      </c>
      <c r="G187" s="7">
        <f>('Employment Factors'!$C12)*(1-('Decline Factors'!P12))*('Gross-New Capacity Addition'!G157*1000/5)*'Regional Factors'!G$8</f>
        <v>533.00813263810755</v>
      </c>
      <c r="H187" s="7">
        <f>('Employment Factors'!$C12)*(1-('Decline Factors'!Q12))*('Gross-New Capacity Addition'!H157*1000/5)*'Regional Factors'!H$8</f>
        <v>16351.696876657434</v>
      </c>
      <c r="I187" s="7">
        <f>('Employment Factors'!$C12)*(1-('Decline Factors'!R12))*('Gross-New Capacity Addition'!I157*1000/5)*'Regional Factors'!I$8</f>
        <v>3909.9426135129634</v>
      </c>
    </row>
    <row r="188" spans="1:9" x14ac:dyDescent="0.3">
      <c r="A188" s="7" t="s">
        <v>12</v>
      </c>
      <c r="B188" s="7">
        <f>('Employment Factors'!$C13)*(1-('Decline Factors'!K13))*('Gross-New Capacity Addition'!B158*1000/5)*'Regional Factors'!B$8</f>
        <v>0</v>
      </c>
      <c r="C188" s="7">
        <f>('Employment Factors'!$C13)*(1-('Decline Factors'!L13))*('Gross-New Capacity Addition'!C158*1000/5)*'Regional Factors'!C$8</f>
        <v>2072.9615613747637</v>
      </c>
      <c r="D188" s="7">
        <f>('Employment Factors'!$C13)*(1-('Decline Factors'!M13))*('Gross-New Capacity Addition'!D158*1000/5)*'Regional Factors'!D$8</f>
        <v>0</v>
      </c>
      <c r="E188" s="7">
        <f>('Employment Factors'!$C13)*(1-('Decline Factors'!N13))*('Gross-New Capacity Addition'!E158*1000/5)*'Regional Factors'!E$8</f>
        <v>0</v>
      </c>
      <c r="F188" s="7">
        <f>('Employment Factors'!$C13)*(1-('Decline Factors'!O13))*('Gross-New Capacity Addition'!F158*1000/5)*'Regional Factors'!F$8</f>
        <v>0</v>
      </c>
      <c r="G188" s="7">
        <f>('Employment Factors'!$C13)*(1-('Decline Factors'!P13))*('Gross-New Capacity Addition'!G158*1000/5)*'Regional Factors'!G$8</f>
        <v>0</v>
      </c>
      <c r="H188" s="7">
        <f>('Employment Factors'!$C13)*(1-('Decline Factors'!Q13))*('Gross-New Capacity Addition'!H158*1000/5)*'Regional Factors'!H$8</f>
        <v>652.53955604437078</v>
      </c>
      <c r="I188" s="7">
        <f>('Employment Factors'!$C13)*(1-('Decline Factors'!R13))*('Gross-New Capacity Addition'!I158*1000/5)*'Regional Factors'!I$8</f>
        <v>0</v>
      </c>
    </row>
    <row r="189" spans="1:9" x14ac:dyDescent="0.3">
      <c r="A189" s="7" t="s">
        <v>13</v>
      </c>
      <c r="B189" s="7">
        <f>('Employment Factors'!$C14)*(1-('Decline Factors'!K14))*('Gross-New Capacity Addition'!B159*1000/5)*'Regional Factors'!B$8</f>
        <v>0</v>
      </c>
      <c r="C189" s="7">
        <f>('Employment Factors'!$C14)*(1-('Decline Factors'!L14))*('Gross-New Capacity Addition'!C159*1000/5)*'Regional Factors'!C$8</f>
        <v>0</v>
      </c>
      <c r="D189" s="7">
        <f>('Employment Factors'!$C14)*(1-('Decline Factors'!M14))*('Gross-New Capacity Addition'!D159*1000/5)*'Regional Factors'!D$8</f>
        <v>0</v>
      </c>
      <c r="E189" s="7">
        <f>('Employment Factors'!$C14)*(1-('Decline Factors'!N14))*('Gross-New Capacity Addition'!E159*1000/5)*'Regional Factors'!E$8</f>
        <v>985.15588142221452</v>
      </c>
      <c r="F189" s="7">
        <f>('Employment Factors'!$C14)*(1-('Decline Factors'!O14))*('Gross-New Capacity Addition'!F159*1000/5)*'Regional Factors'!F$8</f>
        <v>410.84674083154869</v>
      </c>
      <c r="G189" s="7">
        <f>('Employment Factors'!$C14)*(1-('Decline Factors'!P14))*('Gross-New Capacity Addition'!G159*1000/5)*'Regional Factors'!G$8</f>
        <v>3022.1606315544304</v>
      </c>
      <c r="H189" s="7">
        <f>('Employment Factors'!$C14)*(1-('Decline Factors'!Q14))*('Gross-New Capacity Addition'!H159*1000/5)*'Regional Factors'!H$8</f>
        <v>6853.5487408976614</v>
      </c>
      <c r="I189" s="7">
        <f>('Employment Factors'!$C14)*(1-('Decline Factors'!R14))*('Gross-New Capacity Addition'!I159*1000/5)*'Regional Factors'!I$8</f>
        <v>6414.6824800427448</v>
      </c>
    </row>
    <row r="190" spans="1:9" x14ac:dyDescent="0.3">
      <c r="A190" s="7" t="s">
        <v>14</v>
      </c>
      <c r="B190" s="7">
        <f>('Employment Factors'!$C15)*(1-('Decline Factors'!K15))*('Gross-New Capacity Addition'!B160*1000/5)*'Regional Factors'!B$8</f>
        <v>453203.89912769425</v>
      </c>
      <c r="C190" s="7">
        <f>('Employment Factors'!$C15)*(1-('Decline Factors'!L15))*('Gross-New Capacity Addition'!C160*1000/5)*'Regional Factors'!C$8</f>
        <v>0</v>
      </c>
      <c r="D190" s="7">
        <f>('Employment Factors'!$C15)*(1-('Decline Factors'!M15))*('Gross-New Capacity Addition'!D160*1000/5)*'Regional Factors'!D$8</f>
        <v>0</v>
      </c>
      <c r="E190" s="7">
        <f>('Employment Factors'!$C15)*(1-('Decline Factors'!N15))*('Gross-New Capacity Addition'!E160*1000/5)*'Regional Factors'!E$8</f>
        <v>0</v>
      </c>
      <c r="F190" s="7">
        <f>('Employment Factors'!$C15)*(1-('Decline Factors'!O15))*('Gross-New Capacity Addition'!F160*1000/5)*'Regional Factors'!F$8</f>
        <v>0</v>
      </c>
      <c r="G190" s="7">
        <f>('Employment Factors'!$C15)*(1-('Decline Factors'!P15))*('Gross-New Capacity Addition'!G160*1000/5)*'Regional Factors'!G$8</f>
        <v>0</v>
      </c>
      <c r="H190" s="7">
        <f>('Employment Factors'!$C15)*(1-('Decline Factors'!Q15))*('Gross-New Capacity Addition'!H160*1000/5)*'Regional Factors'!H$8</f>
        <v>0</v>
      </c>
      <c r="I190" s="7">
        <f>('Employment Factors'!$C15)*(1-('Decline Factors'!R15))*('Gross-New Capacity Addition'!I160*1000/5)*'Regional Factors'!I$8</f>
        <v>0</v>
      </c>
    </row>
    <row r="191" spans="1:9" x14ac:dyDescent="0.3">
      <c r="A191" s="7" t="s">
        <v>15</v>
      </c>
      <c r="B191" s="7">
        <f>('Employment Factors'!$C16)*(1-('Decline Factors'!K16))*('Gross-New Capacity Addition'!B161*1000/5)*'Regional Factors'!B$8</f>
        <v>7504.5521215540202</v>
      </c>
      <c r="C191" s="7">
        <f>('Employment Factors'!$C16)*(1-('Decline Factors'!L16))*('Gross-New Capacity Addition'!C161*1000/5)*'Regional Factors'!C$8</f>
        <v>0</v>
      </c>
      <c r="D191" s="7">
        <f>('Employment Factors'!$C16)*(1-('Decline Factors'!M16))*('Gross-New Capacity Addition'!D161*1000/5)*'Regional Factors'!D$8</f>
        <v>0</v>
      </c>
      <c r="E191" s="7">
        <f>('Employment Factors'!$C16)*(1-('Decline Factors'!N16))*('Gross-New Capacity Addition'!E161*1000/5)*'Regional Factors'!E$8</f>
        <v>0</v>
      </c>
      <c r="F191" s="7">
        <f>('Employment Factors'!$C16)*(1-('Decline Factors'!O16))*('Gross-New Capacity Addition'!F161*1000/5)*'Regional Factors'!F$8</f>
        <v>0</v>
      </c>
      <c r="G191" s="7">
        <f>('Employment Factors'!$C16)*(1-('Decline Factors'!P16))*('Gross-New Capacity Addition'!G161*1000/5)*'Regional Factors'!G$8</f>
        <v>0</v>
      </c>
      <c r="H191" s="7">
        <f>('Employment Factors'!$C16)*(1-('Decline Factors'!Q16))*('Gross-New Capacity Addition'!H161*1000/5)*'Regional Factors'!H$8</f>
        <v>0</v>
      </c>
      <c r="I191" s="7">
        <f>('Employment Factors'!$C16)*(1-('Decline Factors'!R16))*('Gross-New Capacity Addition'!I161*1000/5)*'Regional Factors'!I$8</f>
        <v>0</v>
      </c>
    </row>
    <row r="192" spans="1:9" x14ac:dyDescent="0.3">
      <c r="A192" s="7" t="s">
        <v>17</v>
      </c>
      <c r="B192" s="7">
        <f>('Employment Factors'!$C17)*(1-('Decline Factors'!K17))*('Gross-New Capacity Addition'!B162*1000/5)*'Regional Factors'!B$8</f>
        <v>31798.874403815586</v>
      </c>
      <c r="C192" s="7">
        <f>('Employment Factors'!$C17)*(1-('Decline Factors'!L17))*('Gross-New Capacity Addition'!C162*1000/5)*'Regional Factors'!C$8</f>
        <v>0</v>
      </c>
      <c r="D192" s="7">
        <f>('Employment Factors'!$C17)*(1-('Decline Factors'!M17))*('Gross-New Capacity Addition'!D162*1000/5)*'Regional Factors'!D$8</f>
        <v>35140.625979702032</v>
      </c>
      <c r="E192" s="7">
        <f>('Employment Factors'!$C17)*(1-('Decline Factors'!N17))*('Gross-New Capacity Addition'!E162*1000/5)*'Regional Factors'!E$8</f>
        <v>559.12667465089112</v>
      </c>
      <c r="F192" s="7">
        <f>('Employment Factors'!$C17)*(1-('Decline Factors'!O17))*('Gross-New Capacity Addition'!F162*1000/5)*'Regional Factors'!F$8</f>
        <v>0</v>
      </c>
      <c r="G192" s="7">
        <f>('Employment Factors'!$C17)*(1-('Decline Factors'!P17))*('Gross-New Capacity Addition'!G162*1000/5)*'Regional Factors'!G$8</f>
        <v>0</v>
      </c>
      <c r="H192" s="7">
        <f>('Employment Factors'!$C17)*(1-('Decline Factors'!Q17))*('Gross-New Capacity Addition'!H162*1000/5)*'Regional Factors'!H$8</f>
        <v>265.03632199840553</v>
      </c>
      <c r="I192" s="7">
        <f>('Employment Factors'!$C17)*(1-('Decline Factors'!R17))*('Gross-New Capacity Addition'!I162*1000/5)*'Regional Factors'!I$8</f>
        <v>26634.320467952431</v>
      </c>
    </row>
    <row r="193" spans="1:9" x14ac:dyDescent="0.3">
      <c r="A193" s="7" t="s">
        <v>18</v>
      </c>
      <c r="B193" s="7">
        <f>('Employment Factors'!$C18)*(1-('Decline Factors'!K18))*('Gross-New Capacity Addition'!B163*1000/5)*'Regional Factors'!B$8</f>
        <v>27256.178060413356</v>
      </c>
      <c r="C193" s="7">
        <f>('Employment Factors'!$C18)*(1-('Decline Factors'!L18))*('Gross-New Capacity Addition'!C163*1000/5)*'Regional Factors'!C$8</f>
        <v>0</v>
      </c>
      <c r="D193" s="7">
        <f>('Employment Factors'!$C18)*(1-('Decline Factors'!M18))*('Gross-New Capacity Addition'!D163*1000/5)*'Regional Factors'!D$8</f>
        <v>0</v>
      </c>
      <c r="E193" s="7">
        <f>('Employment Factors'!$C18)*(1-('Decline Factors'!N18))*('Gross-New Capacity Addition'!E163*1000/5)*'Regional Factors'!E$8</f>
        <v>0</v>
      </c>
      <c r="F193" s="7">
        <f>('Employment Factors'!$C18)*(1-('Decline Factors'!O18))*('Gross-New Capacity Addition'!F163*1000/5)*'Regional Factors'!F$8</f>
        <v>0</v>
      </c>
      <c r="G193" s="7">
        <f>('Employment Factors'!$C18)*(1-('Decline Factors'!P18))*('Gross-New Capacity Addition'!G163*1000/5)*'Regional Factors'!G$8</f>
        <v>0</v>
      </c>
      <c r="H193" s="7">
        <f>('Employment Factors'!$C18)*(1-('Decline Factors'!Q18))*('Gross-New Capacity Addition'!H163*1000/5)*'Regional Factors'!H$8</f>
        <v>0</v>
      </c>
      <c r="I193" s="7">
        <f>('Employment Factors'!$C18)*(1-('Decline Factors'!R18))*('Gross-New Capacity Addition'!I163*1000/5)*'Regional Factors'!I$8</f>
        <v>4527.8344795519133</v>
      </c>
    </row>
    <row r="194" spans="1:9" x14ac:dyDescent="0.3">
      <c r="A194" s="7" t="s">
        <v>19</v>
      </c>
      <c r="B194" s="7">
        <f>('Employment Factors'!$C19)*(1-('Decline Factors'!K19))*('Gross-New Capacity Addition'!B164*1000/5)*'Regional Factors'!B$8</f>
        <v>5368.6411331117224</v>
      </c>
      <c r="C194" s="7">
        <f>('Employment Factors'!$C19)*(1-('Decline Factors'!L19))*('Gross-New Capacity Addition'!C164*1000/5)*'Regional Factors'!C$8</f>
        <v>0</v>
      </c>
      <c r="D194" s="7">
        <f>('Employment Factors'!$C19)*(1-('Decline Factors'!M19))*('Gross-New Capacity Addition'!D164*1000/5)*'Regional Factors'!D$8</f>
        <v>1974.8969105452527</v>
      </c>
      <c r="E194" s="7">
        <f>('Employment Factors'!$C19)*(1-('Decline Factors'!N19))*('Gross-New Capacity Addition'!E164*1000/5)*'Regional Factors'!E$8</f>
        <v>2059.9403802927568</v>
      </c>
      <c r="F194" s="7">
        <f>('Employment Factors'!$C19)*(1-('Decline Factors'!O19))*('Gross-New Capacity Addition'!F164*1000/5)*'Regional Factors'!F$8</f>
        <v>1619.5419313184775</v>
      </c>
      <c r="G194" s="7">
        <f>('Employment Factors'!$C19)*(1-('Decline Factors'!P19))*('Gross-New Capacity Addition'!G164*1000/5)*'Regional Factors'!G$8</f>
        <v>0</v>
      </c>
      <c r="H194" s="7">
        <f>('Employment Factors'!$C19)*(1-('Decline Factors'!Q19))*('Gross-New Capacity Addition'!H164*1000/5)*'Regional Factors'!H$8</f>
        <v>0</v>
      </c>
      <c r="I194" s="7">
        <f>('Employment Factors'!$C19)*(1-('Decline Factors'!R19))*('Gross-New Capacity Addition'!I164*1000/5)*'Regional Factors'!I$8</f>
        <v>0</v>
      </c>
    </row>
    <row r="195" spans="1:9" x14ac:dyDescent="0.3">
      <c r="A195" s="7" t="s">
        <v>20</v>
      </c>
      <c r="B195" s="7">
        <f>('Employment Factors'!$C20)*(1-('Decline Factors'!K20))*('Gross-New Capacity Addition'!B165*1000/5)*'Regional Factors'!B$8</f>
        <v>0</v>
      </c>
      <c r="C195" s="7">
        <f>('Employment Factors'!$C20)*(1-('Decline Factors'!L20))*('Gross-New Capacity Addition'!C165*1000/5)*'Regional Factors'!C$8</f>
        <v>1122.2102536751611</v>
      </c>
      <c r="D195" s="7">
        <f>('Employment Factors'!$C20)*(1-('Decline Factors'!M20))*('Gross-New Capacity Addition'!D165*1000/5)*'Regional Factors'!D$8</f>
        <v>25372.723165005194</v>
      </c>
      <c r="E195" s="7">
        <f>('Employment Factors'!$C20)*(1-('Decline Factors'!N20))*('Gross-New Capacity Addition'!E165*1000/5)*'Regional Factors'!E$8</f>
        <v>4696.664067067486</v>
      </c>
      <c r="F195" s="7">
        <f>('Employment Factors'!$C20)*(1-('Decline Factors'!O20))*('Gross-New Capacity Addition'!F165*1000/5)*'Regional Factors'!F$8</f>
        <v>4409.0216160073196</v>
      </c>
      <c r="G195" s="7">
        <f>('Employment Factors'!$C20)*(1-('Decline Factors'!P20))*('Gross-New Capacity Addition'!G165*1000/5)*'Regional Factors'!G$8</f>
        <v>210.98868150351626</v>
      </c>
      <c r="H195" s="7">
        <f>('Employment Factors'!$C20)*(1-('Decline Factors'!Q20))*('Gross-New Capacity Addition'!H165*1000/5)*'Regional Factors'!H$8</f>
        <v>0</v>
      </c>
      <c r="I195" s="7">
        <f>('Employment Factors'!$C20)*(1-('Decline Factors'!R20))*('Gross-New Capacity Addition'!I165*1000/5)*'Regional Factors'!I$8</f>
        <v>0</v>
      </c>
    </row>
    <row r="196" spans="1:9" x14ac:dyDescent="0.3">
      <c r="A196" s="7" t="s">
        <v>21</v>
      </c>
      <c r="B196" s="7">
        <f>('Employment Factors'!$C21)*(1-('Decline Factors'!K21))*('Gross-New Capacity Addition'!B166*1000/5)*'Regional Factors'!B$8</f>
        <v>3303.7791588379828</v>
      </c>
      <c r="C196" s="7">
        <f>('Employment Factors'!$C21)*(1-('Decline Factors'!L21))*('Gross-New Capacity Addition'!C166*1000/5)*'Regional Factors'!C$8</f>
        <v>0</v>
      </c>
      <c r="D196" s="7">
        <f>('Employment Factors'!$C21)*(1-('Decline Factors'!M21))*('Gross-New Capacity Addition'!D166*1000/5)*'Regional Factors'!D$8</f>
        <v>0</v>
      </c>
      <c r="E196" s="7">
        <f>('Employment Factors'!$C21)*(1-('Decline Factors'!N21))*('Gross-New Capacity Addition'!E166*1000/5)*'Regional Factors'!E$8</f>
        <v>0</v>
      </c>
      <c r="F196" s="7">
        <f>('Employment Factors'!$C21)*(1-('Decline Factors'!O21))*('Gross-New Capacity Addition'!F166*1000/5)*'Regional Factors'!F$8</f>
        <v>0</v>
      </c>
      <c r="G196" s="7">
        <f>('Employment Factors'!$C21)*(1-('Decline Factors'!P21))*('Gross-New Capacity Addition'!G166*1000/5)*'Regional Factors'!G$8</f>
        <v>0</v>
      </c>
      <c r="H196" s="7">
        <f>('Employment Factors'!$C21)*(1-('Decline Factors'!Q21))*('Gross-New Capacity Addition'!H166*1000/5)*'Regional Factors'!H$8</f>
        <v>0</v>
      </c>
      <c r="I196" s="7">
        <f>('Employment Factors'!$C21)*(1-('Decline Factors'!R21))*('Gross-New Capacity Addition'!I166*1000/5)*'Regional Factors'!I$8</f>
        <v>0</v>
      </c>
    </row>
    <row r="197" spans="1:9" x14ac:dyDescent="0.3">
      <c r="A197" s="7" t="s">
        <v>43</v>
      </c>
      <c r="B197" s="7">
        <f>('Employment Factors'!$C22)*(1-('Decline Factors'!K22))*('Gross-New Capacity Addition'!B167*1000/5)*'Regional Factors'!B$8</f>
        <v>0</v>
      </c>
      <c r="C197" s="7">
        <f>('Employment Factors'!$C22)*(1-('Decline Factors'!L22))*('Gross-New Capacity Addition'!C167*1000/5)*'Regional Factors'!C$8</f>
        <v>0</v>
      </c>
      <c r="D197" s="7">
        <f>('Employment Factors'!$C22)*(1-('Decline Factors'!M22))*('Gross-New Capacity Addition'!D167*1000/5)*'Regional Factors'!D$8</f>
        <v>0</v>
      </c>
      <c r="E197" s="7">
        <f>('Employment Factors'!$C22)*(1-('Decline Factors'!N22))*('Gross-New Capacity Addition'!E167*1000/5)*'Regional Factors'!E$8</f>
        <v>0</v>
      </c>
      <c r="F197" s="7">
        <f>('Employment Factors'!$C22)*(1-('Decline Factors'!O22))*('Gross-New Capacity Addition'!F167*1000/5)*'Regional Factors'!F$8</f>
        <v>0</v>
      </c>
      <c r="G197" s="7">
        <f>('Employment Factors'!$C22)*(1-('Decline Factors'!P22))*('Gross-New Capacity Addition'!G167*1000/5)*'Regional Factors'!G$8</f>
        <v>0</v>
      </c>
      <c r="H197" s="7">
        <f>('Employment Factors'!$C22)*(1-('Decline Factors'!Q22))*('Gross-New Capacity Addition'!H167*1000/5)*'Regional Factors'!H$8</f>
        <v>0</v>
      </c>
      <c r="I197" s="7">
        <f>('Employment Factors'!$C22)*(1-('Decline Factors'!R22))*('Gross-New Capacity Addition'!I167*1000/5)*'Regional Factors'!I$8</f>
        <v>0</v>
      </c>
    </row>
    <row r="198" spans="1:9" x14ac:dyDescent="0.3">
      <c r="A198" s="7" t="s">
        <v>139</v>
      </c>
      <c r="B198" s="7">
        <f>('Employment Factors'!$C23)*(1-('Decline Factors'!K23))*('Gross-New Capacity Addition'!B168*1000/5)*'Regional Factors'!B$8</f>
        <v>0</v>
      </c>
      <c r="C198" s="7">
        <f>('Employment Factors'!$C23)*(1-('Decline Factors'!L23))*('Gross-New Capacity Addition'!C168*1000/5)*'Regional Factors'!C$8</f>
        <v>0</v>
      </c>
      <c r="D198" s="7">
        <f>('Employment Factors'!$C23)*(1-('Decline Factors'!M23))*('Gross-New Capacity Addition'!D168*1000/5)*'Regional Factors'!D$8</f>
        <v>0</v>
      </c>
      <c r="E198" s="7">
        <f>('Employment Factors'!$C23)*(1-('Decline Factors'!N23))*('Gross-New Capacity Addition'!E168*1000/5)*'Regional Factors'!E$8</f>
        <v>2236.5066986035645</v>
      </c>
      <c r="F198" s="7">
        <f>('Employment Factors'!$C23)*(1-('Decline Factors'!O23))*('Gross-New Capacity Addition'!F168*1000/5)*'Regional Factors'!F$8</f>
        <v>2099.5341028606276</v>
      </c>
      <c r="G198" s="7">
        <f>('Employment Factors'!$C23)*(1-('Decline Factors'!P23))*('Gross-New Capacity Addition'!G168*1000/5)*'Regional Factors'!G$8</f>
        <v>12659.320890210975</v>
      </c>
      <c r="H198" s="7">
        <f>('Employment Factors'!$C23)*(1-('Decline Factors'!Q23))*('Gross-New Capacity Addition'!H168*1000/5)*'Regional Factors'!H$8</f>
        <v>31274.28599581185</v>
      </c>
      <c r="I198" s="7">
        <f>('Employment Factors'!$C23)*(1-('Decline Factors'!R23))*('Gross-New Capacity Addition'!I168*1000/5)*'Regional Factors'!I$8</f>
        <v>30895.811742824822</v>
      </c>
    </row>
    <row r="199" spans="1:9" x14ac:dyDescent="0.3">
      <c r="A199" s="34" t="s">
        <v>230</v>
      </c>
      <c r="B199" s="7">
        <f>('Employment Factors'!$C24)*(1-('Decline Factors'!K24))*('Gross-New Capacity Addition'!B169*1000/5)*'Regional Factors'!B$8*'Import-Export Shares'!B$8</f>
        <v>0</v>
      </c>
      <c r="C199" s="7">
        <f>('Employment Factors'!$C24)*(1-('Decline Factors'!L24))*('Gross-New Capacity Addition'!C169*1000/5)*'Regional Factors'!C$8*'Import-Export Shares'!C$8</f>
        <v>716.93623817200921</v>
      </c>
      <c r="D199" s="7">
        <f>('Employment Factors'!$C24)*(1-('Decline Factors'!M24))*('Gross-New Capacity Addition'!D169*1000/5)*'Regional Factors'!D$8*'Import-Export Shares'!D$8</f>
        <v>2462.3094903491774</v>
      </c>
      <c r="E199" s="7">
        <f>('Employment Factors'!$C24)*(1-('Decline Factors'!N24))*('Gross-New Capacity Addition'!E169*1000/5)*'Regional Factors'!E$8*'Import-Export Shares'!E$8</f>
        <v>252445.44310009477</v>
      </c>
      <c r="F199" s="7">
        <f>('Employment Factors'!$C24)*(1-('Decline Factors'!O24))*('Gross-New Capacity Addition'!F169*1000/5)*'Regional Factors'!F$8*'Import-Export Shares'!F$8</f>
        <v>361402.62552684871</v>
      </c>
      <c r="G199" s="7">
        <f>('Employment Factors'!$C24)*(1-('Decline Factors'!P24))*('Gross-New Capacity Addition'!G169*1000/5)*'Regional Factors'!G$8*'Import-Export Shares'!G$8</f>
        <v>329404.70832716674</v>
      </c>
      <c r="H199" s="7">
        <f>('Employment Factors'!$C24)*(1-('Decline Factors'!Q24))*('Gross-New Capacity Addition'!H169*1000/5)*'Regional Factors'!H$8*'Import-Export Shares'!H$8</f>
        <v>439218.05032311124</v>
      </c>
      <c r="I199" s="7">
        <f>('Employment Factors'!$C24)*(1-('Decline Factors'!R24))*('Gross-New Capacity Addition'!I169*1000/5)*'Regional Factors'!I$8*'Import-Export Shares'!I$8</f>
        <v>504529.68449804006</v>
      </c>
    </row>
    <row r="200" spans="1:9" x14ac:dyDescent="0.3">
      <c r="A200" s="34" t="s">
        <v>231</v>
      </c>
      <c r="B200" s="7">
        <f>('Employment Factors'!$C25)*(1-('Decline Factors'!K25))*('Gross-New Capacity Addition'!B170*1000/5)*'Regional Factors'!B$8*'Import-Export Shares'!B$8</f>
        <v>0</v>
      </c>
      <c r="C200" s="7">
        <f>('Employment Factors'!$C25)*(1-('Decline Factors'!L25))*('Gross-New Capacity Addition'!C170*1000/5)*'Regional Factors'!C$8*'Import-Export Shares'!C$8</f>
        <v>48112.25157875575</v>
      </c>
      <c r="D200" s="7">
        <f>('Employment Factors'!$C25)*(1-('Decline Factors'!M25))*('Gross-New Capacity Addition'!D170*1000/5)*'Regional Factors'!D$8*'Import-Export Shares'!D$8</f>
        <v>77073.242619469122</v>
      </c>
      <c r="E200" s="7">
        <f>('Employment Factors'!$C25)*(1-('Decline Factors'!N25))*('Gross-New Capacity Addition'!E170*1000/5)*'Regional Factors'!E$8*'Import-Export Shares'!E$8</f>
        <v>370300.08002787142</v>
      </c>
      <c r="F200" s="7">
        <f>('Employment Factors'!$C25)*(1-('Decline Factors'!O25))*('Gross-New Capacity Addition'!F170*1000/5)*'Regional Factors'!F$8*'Import-Export Shares'!F$8</f>
        <v>215499.53975824453</v>
      </c>
      <c r="G200" s="7">
        <f>('Employment Factors'!$C25)*(1-('Decline Factors'!P25))*('Gross-New Capacity Addition'!G170*1000/5)*'Regional Factors'!G$8*'Import-Export Shares'!G$8</f>
        <v>170538.01186001301</v>
      </c>
      <c r="H200" s="7">
        <f>('Employment Factors'!$C25)*(1-('Decline Factors'!Q25))*('Gross-New Capacity Addition'!H170*1000/5)*'Regional Factors'!H$8*'Import-Export Shares'!H$8</f>
        <v>105298.80017127561</v>
      </c>
      <c r="I200" s="7">
        <f>('Employment Factors'!$C25)*(1-('Decline Factors'!R25))*('Gross-New Capacity Addition'!I170*1000/5)*'Regional Factors'!I$8*'Import-Export Shares'!I$8</f>
        <v>136741.98778112666</v>
      </c>
    </row>
    <row r="201" spans="1:9" x14ac:dyDescent="0.3">
      <c r="A201" s="7" t="s">
        <v>24</v>
      </c>
      <c r="B201" s="7">
        <f>('Employment Factors'!$C26)*(1-('Decline Factors'!K26))*('Gross-New Capacity Addition'!B171*1000/5)*'Regional Factors'!B$8</f>
        <v>26939.417872245198</v>
      </c>
      <c r="C201" s="7">
        <f>('Employment Factors'!$C26)*(1-('Decline Factors'!L26))*('Gross-New Capacity Addition'!C171*1000/5)*'Regional Factors'!C$8</f>
        <v>8798.6915050695861</v>
      </c>
      <c r="D201" s="7">
        <f>('Employment Factors'!$C26)*(1-('Decline Factors'!M26))*('Gross-New Capacity Addition'!D171*1000/5)*'Regional Factors'!D$8</f>
        <v>11954.772218354374</v>
      </c>
      <c r="E201" s="7">
        <f>('Employment Factors'!$C26)*(1-('Decline Factors'!N26))*('Gross-New Capacity Addition'!E171*1000/5)*'Regional Factors'!E$8</f>
        <v>58918.724855685301</v>
      </c>
      <c r="F201" s="7">
        <f>('Employment Factors'!$C26)*(1-('Decline Factors'!O26))*('Gross-New Capacity Addition'!F171*1000/5)*'Regional Factors'!F$8</f>
        <v>9218.3845018074171</v>
      </c>
      <c r="G201" s="7">
        <f>('Employment Factors'!$C26)*(1-('Decline Factors'!P26))*('Gross-New Capacity Addition'!G171*1000/5)*'Regional Factors'!G$8</f>
        <v>5293.6228334215539</v>
      </c>
      <c r="H201" s="7">
        <f>('Employment Factors'!$C26)*(1-('Decline Factors'!Q26))*('Gross-New Capacity Addition'!H171*1000/5)*'Regional Factors'!H$8</f>
        <v>7979.5881891993049</v>
      </c>
      <c r="I201" s="7">
        <f>('Employment Factors'!$C26)*(1-('Decline Factors'!R26))*('Gross-New Capacity Addition'!I171*1000/5)*'Regional Factors'!I$8</f>
        <v>17374.359588413412</v>
      </c>
    </row>
    <row r="202" spans="1:9" x14ac:dyDescent="0.3">
      <c r="A202" s="7" t="s">
        <v>25</v>
      </c>
      <c r="B202" s="7">
        <f>('Employment Factors'!$C27)*(1-('Decline Factors'!K27))*('Gross-New Capacity Addition'!B172*1000/5)*'Regional Factors'!B$8</f>
        <v>0</v>
      </c>
      <c r="C202" s="7">
        <f>('Employment Factors'!$C27)*(1-('Decline Factors'!L27))*('Gross-New Capacity Addition'!C172*1000/5)*'Regional Factors'!C$8</f>
        <v>191.18299684586913</v>
      </c>
      <c r="D202" s="7">
        <f>('Employment Factors'!$C27)*(1-('Decline Factors'!M27))*('Gross-New Capacity Addition'!D172*1000/5)*'Regional Factors'!D$8</f>
        <v>178.58508391543486</v>
      </c>
      <c r="E202" s="7">
        <f>('Employment Factors'!$C27)*(1-('Decline Factors'!N27))*('Gross-New Capacity Addition'!E172*1000/5)*'Regional Factors'!E$8</f>
        <v>1218.8214287409476</v>
      </c>
      <c r="F202" s="7">
        <f>('Employment Factors'!$C27)*(1-('Decline Factors'!O27))*('Gross-New Capacity Addition'!F172*1000/5)*'Regional Factors'!F$8</f>
        <v>20.711533039279495</v>
      </c>
      <c r="G202" s="7">
        <f>('Employment Factors'!$C27)*(1-('Decline Factors'!P27))*('Gross-New Capacity Addition'!G172*1000/5)*'Regional Factors'!G$8</f>
        <v>40.805729561751477</v>
      </c>
      <c r="H202" s="7">
        <f>('Employment Factors'!$C27)*(1-('Decline Factors'!Q27))*('Gross-New Capacity Addition'!H172*1000/5)*'Regional Factors'!H$8</f>
        <v>19.265005771066892</v>
      </c>
      <c r="I202" s="7">
        <f>('Employment Factors'!$C27)*(1-('Decline Factors'!R27))*('Gross-New Capacity Addition'!I172*1000/5)*'Regional Factors'!I$8</f>
        <v>4709.8041664565617</v>
      </c>
    </row>
    <row r="203" spans="1:9" x14ac:dyDescent="0.3">
      <c r="A203" s="5" t="s">
        <v>255</v>
      </c>
      <c r="B203" s="5">
        <f>SUM(B178:B202)</f>
        <v>1104051.3537943675</v>
      </c>
      <c r="C203" s="5">
        <f t="shared" ref="C203:I203" si="32">SUM(C178:C202)</f>
        <v>860118.95703149948</v>
      </c>
      <c r="D203" s="5">
        <f t="shared" si="32"/>
        <v>1769231.3990751689</v>
      </c>
      <c r="E203" s="5">
        <f t="shared" si="32"/>
        <v>1866910.576305466</v>
      </c>
      <c r="F203" s="5">
        <f t="shared" si="32"/>
        <v>1366661.1448511477</v>
      </c>
      <c r="G203" s="5">
        <f t="shared" si="32"/>
        <v>1252342.5843279001</v>
      </c>
      <c r="H203" s="5">
        <f t="shared" si="32"/>
        <v>1303365.8336702513</v>
      </c>
      <c r="I203" s="5">
        <f t="shared" si="32"/>
        <v>1774746.7640532062</v>
      </c>
    </row>
    <row r="205" spans="1:9" x14ac:dyDescent="0.3">
      <c r="A205" s="72" t="s">
        <v>37</v>
      </c>
      <c r="B205" s="170" t="s">
        <v>205</v>
      </c>
      <c r="C205" s="170"/>
      <c r="D205" s="170"/>
      <c r="E205" s="170"/>
      <c r="F205" s="170"/>
      <c r="G205" s="170"/>
      <c r="H205" s="170"/>
      <c r="I205" s="170"/>
    </row>
    <row r="206" spans="1:9" x14ac:dyDescent="0.3">
      <c r="A206" s="66" t="s">
        <v>0</v>
      </c>
      <c r="B206" s="35" t="s">
        <v>186</v>
      </c>
      <c r="C206" s="35" t="s">
        <v>146</v>
      </c>
      <c r="D206" s="35" t="s">
        <v>147</v>
      </c>
      <c r="E206" s="35" t="s">
        <v>148</v>
      </c>
      <c r="F206" s="35" t="s">
        <v>149</v>
      </c>
      <c r="G206" s="35" t="s">
        <v>150</v>
      </c>
      <c r="H206" s="35" t="s">
        <v>151</v>
      </c>
      <c r="I206" s="35" t="s">
        <v>152</v>
      </c>
    </row>
    <row r="207" spans="1:9" x14ac:dyDescent="0.3">
      <c r="A207" s="7" t="s">
        <v>2</v>
      </c>
      <c r="B207" s="7">
        <f>('Employment Factors'!$C3)*(1-('Decline Factors'!K3))*('Gross-New Capacity Addition'!B177*1000/5)*'Regional Factors'!B$9*'Import-Export Shares'!B$9</f>
        <v>6401.8635115551842</v>
      </c>
      <c r="C207" s="7">
        <f>('Employment Factors'!$C3)*(1-('Decline Factors'!L3))*('Gross-New Capacity Addition'!C177*1000/5)*'Regional Factors'!C$9*'Import-Export Shares'!C$9</f>
        <v>12007.030443021558</v>
      </c>
      <c r="D207" s="7">
        <f>('Employment Factors'!$C3)*(1-('Decline Factors'!M3))*('Gross-New Capacity Addition'!D177*1000/5)*'Regional Factors'!D$9*'Import-Export Shares'!D$9</f>
        <v>42822.486281679288</v>
      </c>
      <c r="E207" s="7">
        <f>('Employment Factors'!$C3)*(1-('Decline Factors'!N3))*('Gross-New Capacity Addition'!E177*1000/5)*'Regional Factors'!E$9*'Import-Export Shares'!E$9</f>
        <v>34799.985173667978</v>
      </c>
      <c r="F207" s="7">
        <f>('Employment Factors'!$C3)*(1-('Decline Factors'!O3))*('Gross-New Capacity Addition'!F177*1000/5)*'Regional Factors'!F$9*'Import-Export Shares'!F$9</f>
        <v>0</v>
      </c>
      <c r="G207" s="7">
        <f>('Employment Factors'!$C3)*(1-('Decline Factors'!P3))*('Gross-New Capacity Addition'!G177*1000/5)*'Regional Factors'!G$9*'Import-Export Shares'!G$9</f>
        <v>0</v>
      </c>
      <c r="H207" s="7">
        <f>('Employment Factors'!$C3)*(1-('Decline Factors'!Q3))*('Gross-New Capacity Addition'!H177*1000/5)*'Regional Factors'!H$9*'Import-Export Shares'!H$9</f>
        <v>7342.5073460200429</v>
      </c>
      <c r="I207" s="7">
        <f>('Employment Factors'!$C3)*(1-('Decline Factors'!R3))*('Gross-New Capacity Addition'!I177*1000/5)*'Regional Factors'!I$9*'Import-Export Shares'!I$9</f>
        <v>12960.33116263464</v>
      </c>
    </row>
    <row r="208" spans="1:9" x14ac:dyDescent="0.3">
      <c r="A208" s="7" t="s">
        <v>3</v>
      </c>
      <c r="B208" s="7">
        <f>('Employment Factors'!$C4)*(1-('Decline Factors'!K4))*('Gross-New Capacity Addition'!B178*1000/5)*'Regional Factors'!B$9*'Import-Export Shares'!B$9</f>
        <v>0</v>
      </c>
      <c r="C208" s="7">
        <f>('Employment Factors'!$C4)*(1-('Decline Factors'!L4))*('Gross-New Capacity Addition'!C178*1000/5)*'Regional Factors'!C$9*'Import-Export Shares'!C$9</f>
        <v>0</v>
      </c>
      <c r="D208" s="7">
        <f>('Employment Factors'!$C4)*(1-('Decline Factors'!M4))*('Gross-New Capacity Addition'!D178*1000/5)*'Regional Factors'!D$9*'Import-Export Shares'!D$9</f>
        <v>0</v>
      </c>
      <c r="E208" s="7">
        <f>('Employment Factors'!$C4)*(1-('Decline Factors'!N4))*('Gross-New Capacity Addition'!E178*1000/5)*'Regional Factors'!E$9*'Import-Export Shares'!E$9</f>
        <v>0</v>
      </c>
      <c r="F208" s="7">
        <f>('Employment Factors'!$C4)*(1-('Decline Factors'!O4))*('Gross-New Capacity Addition'!F178*1000/5)*'Regional Factors'!F$9*'Import-Export Shares'!F$9</f>
        <v>0</v>
      </c>
      <c r="G208" s="7">
        <f>('Employment Factors'!$C4)*(1-('Decline Factors'!P4))*('Gross-New Capacity Addition'!G178*1000/5)*'Regional Factors'!G$9*'Import-Export Shares'!G$9</f>
        <v>0</v>
      </c>
      <c r="H208" s="7">
        <f>('Employment Factors'!$C4)*(1-('Decline Factors'!Q4))*('Gross-New Capacity Addition'!H178*1000/5)*'Regional Factors'!H$9*'Import-Export Shares'!H$9</f>
        <v>0</v>
      </c>
      <c r="I208" s="7">
        <f>('Employment Factors'!$C4)*(1-('Decline Factors'!R4))*('Gross-New Capacity Addition'!I178*1000/5)*'Regional Factors'!I$9*'Import-Export Shares'!I$9</f>
        <v>0</v>
      </c>
    </row>
    <row r="209" spans="1:9" x14ac:dyDescent="0.3">
      <c r="A209" s="7" t="s">
        <v>198</v>
      </c>
      <c r="B209" s="7">
        <f>('Employment Factors'!$C5)*(1-('Decline Factors'!K5))*('Gross-New Capacity Addition'!B179*1000/5)*'Regional Factors'!B$9*'Import-Export Shares'!B$9</f>
        <v>6084.0405003432252</v>
      </c>
      <c r="C209" s="7">
        <f>('Employment Factors'!$C5)*(1-('Decline Factors'!L5))*('Gross-New Capacity Addition'!C179*1000/5)*'Regional Factors'!C$9*'Import-Export Shares'!C$9</f>
        <v>70776.774206178932</v>
      </c>
      <c r="D209" s="7">
        <f>('Employment Factors'!$C5)*(1-('Decline Factors'!M5))*('Gross-New Capacity Addition'!D179*1000/5)*'Regional Factors'!D$9*'Import-Export Shares'!D$9</f>
        <v>199925.46341134293</v>
      </c>
      <c r="E209" s="7">
        <f>('Employment Factors'!$C5)*(1-('Decline Factors'!N5))*('Gross-New Capacity Addition'!E179*1000/5)*'Regional Factors'!E$9*'Import-Export Shares'!E$9</f>
        <v>206598.53362651548</v>
      </c>
      <c r="F209" s="7">
        <f>('Employment Factors'!$C5)*(1-('Decline Factors'!O5))*('Gross-New Capacity Addition'!F179*1000/5)*'Regional Factors'!F$9*'Import-Export Shares'!F$9</f>
        <v>228677.44437157662</v>
      </c>
      <c r="G209" s="7">
        <f>('Employment Factors'!$C5)*(1-('Decline Factors'!P5))*('Gross-New Capacity Addition'!G179*1000/5)*'Regional Factors'!G$9*'Import-Export Shares'!G$9</f>
        <v>127392.13796219946</v>
      </c>
      <c r="H209" s="7">
        <f>('Employment Factors'!$C5)*(1-('Decline Factors'!Q5))*('Gross-New Capacity Addition'!H179*1000/5)*'Regional Factors'!H$9*'Import-Export Shares'!H$9</f>
        <v>169873.91428723739</v>
      </c>
      <c r="I209" s="7">
        <f>('Employment Factors'!$C5)*(1-('Decline Factors'!R5))*('Gross-New Capacity Addition'!I179*1000/5)*'Regional Factors'!I$9*'Import-Export Shares'!I$9</f>
        <v>176290.07206184478</v>
      </c>
    </row>
    <row r="210" spans="1:9" x14ac:dyDescent="0.3">
      <c r="A210" s="7" t="s">
        <v>199</v>
      </c>
      <c r="B210" s="7">
        <f>('Employment Factors'!$C6)*(1-('Decline Factors'!K6))*('Gross-New Capacity Addition'!B180*1000/5)*'Regional Factors'!B$9*'Import-Export Shares'!B$9</f>
        <v>12168.08100068645</v>
      </c>
      <c r="C210" s="7">
        <f>('Employment Factors'!$C6)*(1-('Decline Factors'!L6))*('Gross-New Capacity Addition'!C180*1000/5)*'Regional Factors'!C$9*'Import-Export Shares'!C$9</f>
        <v>28412.929937336376</v>
      </c>
      <c r="D210" s="7">
        <f>('Employment Factors'!$C6)*(1-('Decline Factors'!M6))*('Gross-New Capacity Addition'!D180*1000/5)*'Regional Factors'!D$9*'Import-Export Shares'!D$9</f>
        <v>63587.843220114468</v>
      </c>
      <c r="E210" s="7">
        <f>('Employment Factors'!$C6)*(1-('Decline Factors'!N6))*('Gross-New Capacity Addition'!E180*1000/5)*'Regional Factors'!E$9*'Import-Export Shares'!E$9</f>
        <v>135866.73770197234</v>
      </c>
      <c r="F210" s="7">
        <f>('Employment Factors'!$C6)*(1-('Decline Factors'!O6))*('Gross-New Capacity Addition'!F180*1000/5)*'Regional Factors'!F$9*'Import-Export Shares'!F$9</f>
        <v>84796.877524525902</v>
      </c>
      <c r="G210" s="7">
        <f>('Employment Factors'!$C6)*(1-('Decline Factors'!P6))*('Gross-New Capacity Addition'!G180*1000/5)*'Regional Factors'!G$9*'Import-Export Shares'!G$9</f>
        <v>84577.192407118302</v>
      </c>
      <c r="H210" s="7">
        <f>('Employment Factors'!$C6)*(1-('Decline Factors'!Q6))*('Gross-New Capacity Addition'!H180*1000/5)*'Regional Factors'!H$9*'Import-Export Shares'!H$9</f>
        <v>64348.955091395917</v>
      </c>
      <c r="I210" s="7">
        <f>('Employment Factors'!$C6)*(1-('Decline Factors'!R6))*('Gross-New Capacity Addition'!I180*1000/5)*'Regional Factors'!I$9*'Import-Export Shares'!I$9</f>
        <v>78083.871268423463</v>
      </c>
    </row>
    <row r="211" spans="1:9" x14ac:dyDescent="0.3">
      <c r="A211" s="7" t="s">
        <v>6</v>
      </c>
      <c r="B211" s="7">
        <f>('Employment Factors'!$C7)*(1-('Decline Factors'!K7))*('Gross-New Capacity Addition'!B181*1000/5)*'Regional Factors'!B$9</f>
        <v>1462.9948135153691</v>
      </c>
      <c r="C211" s="7">
        <f>('Employment Factors'!$C7)*(1-('Decline Factors'!L7))*('Gross-New Capacity Addition'!C181*1000/5)*'Regional Factors'!C$9</f>
        <v>2180.5018096682979</v>
      </c>
      <c r="D211" s="7">
        <f>('Employment Factors'!$C7)*(1-('Decline Factors'!M7))*('Gross-New Capacity Addition'!D181*1000/5)*'Regional Factors'!D$9</f>
        <v>7094.9084760281194</v>
      </c>
      <c r="E211" s="7">
        <f>('Employment Factors'!$C7)*(1-('Decline Factors'!N7))*('Gross-New Capacity Addition'!E181*1000/5)*'Regional Factors'!E$9</f>
        <v>2268.4596092555785</v>
      </c>
      <c r="F211" s="7">
        <f>('Employment Factors'!$C7)*(1-('Decline Factors'!O7))*('Gross-New Capacity Addition'!F181*1000/5)*'Regional Factors'!F$9</f>
        <v>0</v>
      </c>
      <c r="G211" s="7">
        <f>('Employment Factors'!$C7)*(1-('Decline Factors'!P7))*('Gross-New Capacity Addition'!G181*1000/5)*'Regional Factors'!G$9</f>
        <v>0</v>
      </c>
      <c r="H211" s="7">
        <f>('Employment Factors'!$C7)*(1-('Decline Factors'!Q7))*('Gross-New Capacity Addition'!H181*1000/5)*'Regional Factors'!H$9</f>
        <v>1638.3136171847591</v>
      </c>
      <c r="I211" s="7">
        <f>('Employment Factors'!$C7)*(1-('Decline Factors'!R7))*('Gross-New Capacity Addition'!I181*1000/5)*'Regional Factors'!I$9</f>
        <v>5025.6410753346136</v>
      </c>
    </row>
    <row r="212" spans="1:9" x14ac:dyDescent="0.3">
      <c r="A212" s="7" t="s">
        <v>7</v>
      </c>
      <c r="B212" s="7">
        <f>('Employment Factors'!$C8)*(1-('Decline Factors'!K8))*('Gross-New Capacity Addition'!B182*1000/5)*'Regional Factors'!B$9</f>
        <v>17656.833956219973</v>
      </c>
      <c r="C212" s="7">
        <f>('Employment Factors'!$C8)*(1-('Decline Factors'!L8))*('Gross-New Capacity Addition'!C182*1000/5)*'Regional Factors'!C$9</f>
        <v>15426.855847237068</v>
      </c>
      <c r="D212" s="7">
        <f>('Employment Factors'!$C8)*(1-('Decline Factors'!M8))*('Gross-New Capacity Addition'!D182*1000/5)*'Regional Factors'!D$9</f>
        <v>4043.5541601884393</v>
      </c>
      <c r="E212" s="7">
        <f>('Employment Factors'!$C8)*(1-('Decline Factors'!N8))*('Gross-New Capacity Addition'!E182*1000/5)*'Regional Factors'!E$9</f>
        <v>4964.5368919800239</v>
      </c>
      <c r="F212" s="7">
        <f>('Employment Factors'!$C8)*(1-('Decline Factors'!O8))*('Gross-New Capacity Addition'!F182*1000/5)*'Regional Factors'!F$9</f>
        <v>1142.8664722653034</v>
      </c>
      <c r="G212" s="7">
        <f>('Employment Factors'!$C8)*(1-('Decline Factors'!P8))*('Gross-New Capacity Addition'!G182*1000/5)*'Regional Factors'!G$9</f>
        <v>4417.336308051541</v>
      </c>
      <c r="H212" s="7">
        <f>('Employment Factors'!$C8)*(1-('Decline Factors'!Q8))*('Gross-New Capacity Addition'!H182*1000/5)*'Regional Factors'!H$9</f>
        <v>3201.3024703610236</v>
      </c>
      <c r="I212" s="7">
        <f>('Employment Factors'!$C8)*(1-('Decline Factors'!R8))*('Gross-New Capacity Addition'!I182*1000/5)*'Regional Factors'!I$9</f>
        <v>12373.474923410049</v>
      </c>
    </row>
    <row r="213" spans="1:9" x14ac:dyDescent="0.3">
      <c r="A213" s="7" t="s">
        <v>8</v>
      </c>
      <c r="B213" s="7">
        <f>('Employment Factors'!$C9)*(1-('Decline Factors'!K9))*('Gross-New Capacity Addition'!B183*1000/5)*'Regional Factors'!B$9</f>
        <v>22071.042445274965</v>
      </c>
      <c r="C213" s="7">
        <f>('Employment Factors'!$C9)*(1-('Decline Factors'!L9))*('Gross-New Capacity Addition'!C183*1000/5)*'Regional Factors'!C$9</f>
        <v>3856.7139618092669</v>
      </c>
      <c r="D213" s="7">
        <f>('Employment Factors'!$C9)*(1-('Decline Factors'!M9))*('Gross-New Capacity Addition'!D183*1000/5)*'Regional Factors'!D$9</f>
        <v>13478.513867294798</v>
      </c>
      <c r="E213" s="7">
        <f>('Employment Factors'!$C9)*(1-('Decline Factors'!N9))*('Gross-New Capacity Addition'!E183*1000/5)*'Regional Factors'!E$9</f>
        <v>6205.6711149750299</v>
      </c>
      <c r="F213" s="7">
        <f>('Employment Factors'!$C9)*(1-('Decline Factors'!O9))*('Gross-New Capacity Addition'!F183*1000/5)*'Regional Factors'!F$9</f>
        <v>0</v>
      </c>
      <c r="G213" s="7">
        <f>('Employment Factors'!$C9)*(1-('Decline Factors'!P9))*('Gross-New Capacity Addition'!G183*1000/5)*'Regional Factors'!G$9</f>
        <v>5521.6703850644262</v>
      </c>
      <c r="H213" s="7">
        <f>('Employment Factors'!$C9)*(1-('Decline Factors'!Q9))*('Gross-New Capacity Addition'!H183*1000/5)*'Regional Factors'!H$9</f>
        <v>5335.5041172683723</v>
      </c>
      <c r="I213" s="7">
        <f>('Employment Factors'!$C9)*(1-('Decline Factors'!R9))*('Gross-New Capacity Addition'!I183*1000/5)*'Regional Factors'!I$9</f>
        <v>12889.036378552135</v>
      </c>
    </row>
    <row r="214" spans="1:9" x14ac:dyDescent="0.3">
      <c r="A214" s="7" t="s">
        <v>9</v>
      </c>
      <c r="B214" s="7">
        <f>('Employment Factors'!$C10)*(1-('Decline Factors'!K10))*('Gross-New Capacity Addition'!B184*1000/5)*'Regional Factors'!B$9</f>
        <v>1967.4757836930826</v>
      </c>
      <c r="C214" s="7">
        <f>('Employment Factors'!$C10)*(1-('Decline Factors'!L10))*('Gross-New Capacity Addition'!C184*1000/5)*'Regional Factors'!C$9</f>
        <v>6509.2516329141999</v>
      </c>
      <c r="D214" s="7">
        <f>('Employment Factors'!$C10)*(1-('Decline Factors'!M10))*('Gross-New Capacity Addition'!D184*1000/5)*'Regional Factors'!D$9</f>
        <v>8101.6321067481676</v>
      </c>
      <c r="E214" s="7">
        <f>('Employment Factors'!$C10)*(1-('Decline Factors'!N10))*('Gross-New Capacity Addition'!E184*1000/5)*'Regional Factors'!E$9</f>
        <v>1177.507097114119</v>
      </c>
      <c r="F214" s="7">
        <f>('Employment Factors'!$C10)*(1-('Decline Factors'!O10))*('Gross-New Capacity Addition'!F184*1000/5)*'Regional Factors'!F$9</f>
        <v>0</v>
      </c>
      <c r="G214" s="7">
        <f>('Employment Factors'!$C10)*(1-('Decline Factors'!P10))*('Gross-New Capacity Addition'!G184*1000/5)*'Regional Factors'!G$9</f>
        <v>0</v>
      </c>
      <c r="H214" s="7">
        <f>('Employment Factors'!$C10)*(1-('Decline Factors'!Q10))*('Gross-New Capacity Addition'!H184*1000/5)*'Regional Factors'!H$9</f>
        <v>0</v>
      </c>
      <c r="I214" s="7">
        <f>('Employment Factors'!$C10)*(1-('Decline Factors'!R10))*('Gross-New Capacity Addition'!I184*1000/5)*'Regional Factors'!I$9</f>
        <v>790.05058252467154</v>
      </c>
    </row>
    <row r="215" spans="1:9" x14ac:dyDescent="0.3">
      <c r="A215" s="7" t="s">
        <v>10</v>
      </c>
      <c r="B215" s="7">
        <f>('Employment Factors'!$C11)*(1-('Decline Factors'!K11))*('Gross-New Capacity Addition'!B185*1000/5)*'Regional Factors'!B$9</f>
        <v>0</v>
      </c>
      <c r="C215" s="7">
        <f>('Employment Factors'!$C11)*(1-('Decline Factors'!L11))*('Gross-New Capacity Addition'!C185*1000/5)*'Regional Factors'!C$9</f>
        <v>0</v>
      </c>
      <c r="D215" s="7">
        <f>('Employment Factors'!$C11)*(1-('Decline Factors'!M11))*('Gross-New Capacity Addition'!D185*1000/5)*'Regional Factors'!D$9</f>
        <v>0</v>
      </c>
      <c r="E215" s="7">
        <f>('Employment Factors'!$C11)*(1-('Decline Factors'!N11))*('Gross-New Capacity Addition'!E185*1000/5)*'Regional Factors'!E$9</f>
        <v>0</v>
      </c>
      <c r="F215" s="7">
        <f>('Employment Factors'!$C11)*(1-('Decline Factors'!O11))*('Gross-New Capacity Addition'!F185*1000/5)*'Regional Factors'!F$9</f>
        <v>0</v>
      </c>
      <c r="G215" s="7">
        <f>('Employment Factors'!$C11)*(1-('Decline Factors'!P11))*('Gross-New Capacity Addition'!G185*1000/5)*'Regional Factors'!G$9</f>
        <v>0</v>
      </c>
      <c r="H215" s="7">
        <f>('Employment Factors'!$C11)*(1-('Decline Factors'!Q11))*('Gross-New Capacity Addition'!H185*1000/5)*'Regional Factors'!H$9</f>
        <v>0</v>
      </c>
      <c r="I215" s="7">
        <f>('Employment Factors'!$C11)*(1-('Decline Factors'!R11))*('Gross-New Capacity Addition'!I185*1000/5)*'Regional Factors'!I$9</f>
        <v>0</v>
      </c>
    </row>
    <row r="216" spans="1:9" x14ac:dyDescent="0.3">
      <c r="A216" s="7" t="s">
        <v>11</v>
      </c>
      <c r="B216" s="7">
        <f>('Employment Factors'!$C12)*(1-('Decline Factors'!K12))*('Gross-New Capacity Addition'!B186*1000/5)*'Regional Factors'!B$9</f>
        <v>2925.9896270307381</v>
      </c>
      <c r="C216" s="7">
        <f>('Employment Factors'!$C12)*(1-('Decline Factors'!L12))*('Gross-New Capacity Addition'!C186*1000/5)*'Regional Factors'!C$9</f>
        <v>28344.580252669046</v>
      </c>
      <c r="D216" s="7">
        <f>('Employment Factors'!$C12)*(1-('Decline Factors'!M12))*('Gross-New Capacity Addition'!D186*1000/5)*'Regional Factors'!D$9</f>
        <v>1776.2085868857669</v>
      </c>
      <c r="E216" s="7">
        <f>('Employment Factors'!$C12)*(1-('Decline Factors'!N12))*('Gross-New Capacity Addition'!E186*1000/5)*'Regional Factors'!E$9</f>
        <v>756.45386042240364</v>
      </c>
      <c r="F216" s="7">
        <f>('Employment Factors'!$C12)*(1-('Decline Factors'!O12))*('Gross-New Capacity Addition'!F186*1000/5)*'Regional Factors'!F$9</f>
        <v>640.08312505174035</v>
      </c>
      <c r="G216" s="7">
        <f>('Employment Factors'!$C12)*(1-('Decline Factors'!P12))*('Gross-New Capacity Addition'!G186*1000/5)*'Regional Factors'!G$9</f>
        <v>2372.1384525032249</v>
      </c>
      <c r="H216" s="7">
        <f>('Employment Factors'!$C12)*(1-('Decline Factors'!Q12))*('Gross-New Capacity Addition'!H186*1000/5)*'Regional Factors'!H$9</f>
        <v>13120.157673472795</v>
      </c>
      <c r="I216" s="7">
        <f>('Employment Factors'!$C12)*(1-('Decline Factors'!R12))*('Gross-New Capacity Addition'!I186*1000/5)*'Regional Factors'!I$9</f>
        <v>1005.5278684327544</v>
      </c>
    </row>
    <row r="217" spans="1:9" x14ac:dyDescent="0.3">
      <c r="A217" s="7" t="s">
        <v>12</v>
      </c>
      <c r="B217" s="7">
        <f>('Employment Factors'!$C13)*(1-('Decline Factors'!K13))*('Gross-New Capacity Addition'!B187*1000/5)*'Regional Factors'!B$9</f>
        <v>0</v>
      </c>
      <c r="C217" s="7">
        <f>('Employment Factors'!$C13)*(1-('Decline Factors'!L13))*('Gross-New Capacity Addition'!C187*1000/5)*'Regional Factors'!C$9</f>
        <v>2423.0329525525694</v>
      </c>
      <c r="D217" s="7">
        <f>('Employment Factors'!$C13)*(1-('Decline Factors'!M13))*('Gross-New Capacity Addition'!D187*1000/5)*'Regional Factors'!D$9</f>
        <v>0</v>
      </c>
      <c r="E217" s="7">
        <f>('Employment Factors'!$C13)*(1-('Decline Factors'!N13))*('Gross-New Capacity Addition'!E187*1000/5)*'Regional Factors'!E$9</f>
        <v>0</v>
      </c>
      <c r="F217" s="7">
        <f>('Employment Factors'!$C13)*(1-('Decline Factors'!O13))*('Gross-New Capacity Addition'!F187*1000/5)*'Regional Factors'!F$9</f>
        <v>0</v>
      </c>
      <c r="G217" s="7">
        <f>('Employment Factors'!$C13)*(1-('Decline Factors'!P13))*('Gross-New Capacity Addition'!G187*1000/5)*'Regional Factors'!G$9</f>
        <v>0</v>
      </c>
      <c r="H217" s="7">
        <f>('Employment Factors'!$C13)*(1-('Decline Factors'!Q13))*('Gross-New Capacity Addition'!H187*1000/5)*'Regional Factors'!H$9</f>
        <v>0</v>
      </c>
      <c r="I217" s="7">
        <f>('Employment Factors'!$C13)*(1-('Decline Factors'!R13))*('Gross-New Capacity Addition'!I187*1000/5)*'Regional Factors'!I$9</f>
        <v>0</v>
      </c>
    </row>
    <row r="218" spans="1:9" x14ac:dyDescent="0.3">
      <c r="A218" s="7" t="s">
        <v>13</v>
      </c>
      <c r="B218" s="7">
        <f>('Employment Factors'!$C14)*(1-('Decline Factors'!K14))*('Gross-New Capacity Addition'!B188*1000/5)*'Regional Factors'!B$9</f>
        <v>0</v>
      </c>
      <c r="C218" s="7">
        <f>('Employment Factors'!$C14)*(1-('Decline Factors'!L14))*('Gross-New Capacity Addition'!C188*1000/5)*'Regional Factors'!C$9</f>
        <v>0</v>
      </c>
      <c r="D218" s="7">
        <f>('Employment Factors'!$C14)*(1-('Decline Factors'!M14))*('Gross-New Capacity Addition'!D188*1000/5)*'Regional Factors'!D$9</f>
        <v>0</v>
      </c>
      <c r="E218" s="7">
        <f>('Employment Factors'!$C14)*(1-('Decline Factors'!N14))*('Gross-New Capacity Addition'!E188*1000/5)*'Regional Factors'!E$9</f>
        <v>0</v>
      </c>
      <c r="F218" s="7">
        <f>('Employment Factors'!$C14)*(1-('Decline Factors'!O14))*('Gross-New Capacity Addition'!F188*1000/5)*'Regional Factors'!F$9</f>
        <v>0</v>
      </c>
      <c r="G218" s="7">
        <f>('Employment Factors'!$C14)*(1-('Decline Factors'!P14))*('Gross-New Capacity Addition'!G188*1000/5)*'Regional Factors'!G$9</f>
        <v>840.62782122444241</v>
      </c>
      <c r="H218" s="7">
        <f>('Employment Factors'!$C14)*(1-('Decline Factors'!Q14))*('Gross-New Capacity Addition'!H188*1000/5)*'Regional Factors'!H$9</f>
        <v>4032.6744011075102</v>
      </c>
      <c r="I218" s="7">
        <f>('Employment Factors'!$C14)*(1-('Decline Factors'!R14))*('Gross-New Capacity Addition'!I188*1000/5)*'Regional Factors'!I$9</f>
        <v>2639.4830363139522</v>
      </c>
    </row>
    <row r="219" spans="1:9" x14ac:dyDescent="0.3">
      <c r="A219" s="7" t="s">
        <v>14</v>
      </c>
      <c r="B219" s="7">
        <f>('Employment Factors'!$C15)*(1-('Decline Factors'!K15))*('Gross-New Capacity Addition'!B189*1000/5)*'Regional Factors'!B$9</f>
        <v>51759.747540233402</v>
      </c>
      <c r="C219" s="7">
        <f>('Employment Factors'!$C15)*(1-('Decline Factors'!L15))*('Gross-New Capacity Addition'!C189*1000/5)*'Regional Factors'!C$9</f>
        <v>0</v>
      </c>
      <c r="D219" s="7">
        <f>('Employment Factors'!$C15)*(1-('Decline Factors'!M15))*('Gross-New Capacity Addition'!D189*1000/5)*'Regional Factors'!D$9</f>
        <v>0</v>
      </c>
      <c r="E219" s="7">
        <f>('Employment Factors'!$C15)*(1-('Decline Factors'!N15))*('Gross-New Capacity Addition'!E189*1000/5)*'Regional Factors'!E$9</f>
        <v>0</v>
      </c>
      <c r="F219" s="7">
        <f>('Employment Factors'!$C15)*(1-('Decline Factors'!O15))*('Gross-New Capacity Addition'!F189*1000/5)*'Regional Factors'!F$9</f>
        <v>0</v>
      </c>
      <c r="G219" s="7">
        <f>('Employment Factors'!$C15)*(1-('Decline Factors'!P15))*('Gross-New Capacity Addition'!G189*1000/5)*'Regional Factors'!G$9</f>
        <v>0</v>
      </c>
      <c r="H219" s="7">
        <f>('Employment Factors'!$C15)*(1-('Decline Factors'!Q15))*('Gross-New Capacity Addition'!H189*1000/5)*'Regional Factors'!H$9</f>
        <v>0</v>
      </c>
      <c r="I219" s="7">
        <f>('Employment Factors'!$C15)*(1-('Decline Factors'!R15))*('Gross-New Capacity Addition'!I189*1000/5)*'Regional Factors'!I$9</f>
        <v>0</v>
      </c>
    </row>
    <row r="220" spans="1:9" x14ac:dyDescent="0.3">
      <c r="A220" s="7" t="s">
        <v>15</v>
      </c>
      <c r="B220" s="7">
        <f>('Employment Factors'!$C16)*(1-('Decline Factors'!K16))*('Gross-New Capacity Addition'!B190*1000/5)*'Regional Factors'!B$9</f>
        <v>0</v>
      </c>
      <c r="C220" s="7">
        <f>('Employment Factors'!$C16)*(1-('Decline Factors'!L16))*('Gross-New Capacity Addition'!C190*1000/5)*'Regional Factors'!C$9</f>
        <v>0</v>
      </c>
      <c r="D220" s="7">
        <f>('Employment Factors'!$C16)*(1-('Decline Factors'!M16))*('Gross-New Capacity Addition'!D190*1000/5)*'Regional Factors'!D$9</f>
        <v>0</v>
      </c>
      <c r="E220" s="7">
        <f>('Employment Factors'!$C16)*(1-('Decline Factors'!N16))*('Gross-New Capacity Addition'!E190*1000/5)*'Regional Factors'!E$9</f>
        <v>0</v>
      </c>
      <c r="F220" s="7">
        <f>('Employment Factors'!$C16)*(1-('Decline Factors'!O16))*('Gross-New Capacity Addition'!F190*1000/5)*'Regional Factors'!F$9</f>
        <v>0</v>
      </c>
      <c r="G220" s="7">
        <f>('Employment Factors'!$C16)*(1-('Decline Factors'!P16))*('Gross-New Capacity Addition'!G190*1000/5)*'Regional Factors'!G$9</f>
        <v>0</v>
      </c>
      <c r="H220" s="7">
        <f>('Employment Factors'!$C16)*(1-('Decline Factors'!Q16))*('Gross-New Capacity Addition'!H190*1000/5)*'Regional Factors'!H$9</f>
        <v>0</v>
      </c>
      <c r="I220" s="7">
        <f>('Employment Factors'!$C16)*(1-('Decline Factors'!R16))*('Gross-New Capacity Addition'!I190*1000/5)*'Regional Factors'!I$9</f>
        <v>0</v>
      </c>
    </row>
    <row r="221" spans="1:9" x14ac:dyDescent="0.3">
      <c r="A221" s="7" t="s">
        <v>17</v>
      </c>
      <c r="B221" s="7">
        <f>('Employment Factors'!$C17)*(1-('Decline Factors'!K17))*('Gross-New Capacity Addition'!B191*1000/5)*'Regional Factors'!B$9</f>
        <v>4222.5057203874621</v>
      </c>
      <c r="C221" s="7">
        <f>('Employment Factors'!$C17)*(1-('Decline Factors'!L17))*('Gross-New Capacity Addition'!C191*1000/5)*'Regional Factors'!C$9</f>
        <v>2459.4815893595096</v>
      </c>
      <c r="D221" s="7">
        <f>('Employment Factors'!$C17)*(1-('Decline Factors'!M17))*('Gross-New Capacity Addition'!D191*1000/5)*'Regional Factors'!D$9</f>
        <v>15042.021475900994</v>
      </c>
      <c r="E221" s="7">
        <f>('Employment Factors'!$C17)*(1-('Decline Factors'!N17))*('Gross-New Capacity Addition'!E191*1000/5)*'Regional Factors'!E$9</f>
        <v>0</v>
      </c>
      <c r="F221" s="7">
        <f>('Employment Factors'!$C17)*(1-('Decline Factors'!O17))*('Gross-New Capacity Addition'!F191*1000/5)*'Regional Factors'!F$9</f>
        <v>0</v>
      </c>
      <c r="G221" s="7">
        <f>('Employment Factors'!$C17)*(1-('Decline Factors'!P17))*('Gross-New Capacity Addition'!G191*1000/5)*'Regional Factors'!G$9</f>
        <v>0</v>
      </c>
      <c r="H221" s="7">
        <f>('Employment Factors'!$C17)*(1-('Decline Factors'!Q17))*('Gross-New Capacity Addition'!H191*1000/5)*'Regional Factors'!H$9</f>
        <v>850.63179926735768</v>
      </c>
      <c r="I221" s="7">
        <f>('Employment Factors'!$C17)*(1-('Decline Factors'!R17))*('Gross-New Capacity Addition'!I191*1000/5)*'Regional Factors'!I$9</f>
        <v>3287.8090510775273</v>
      </c>
    </row>
    <row r="222" spans="1:9" x14ac:dyDescent="0.3">
      <c r="A222" s="7" t="s">
        <v>18</v>
      </c>
      <c r="B222" s="7">
        <f>('Employment Factors'!$C18)*(1-('Decline Factors'!K18))*('Gross-New Capacity Addition'!B192*1000/5)*'Regional Factors'!B$9</f>
        <v>6568.3422317138293</v>
      </c>
      <c r="C222" s="7">
        <f>('Employment Factors'!$C18)*(1-('Decline Factors'!L18))*('Gross-New Capacity Addition'!C192*1000/5)*'Regional Factors'!C$9</f>
        <v>1229.7407946797548</v>
      </c>
      <c r="D222" s="7">
        <f>('Employment Factors'!$C18)*(1-('Decline Factors'!M18))*('Gross-New Capacity Addition'!D192*1000/5)*'Regional Factors'!D$9</f>
        <v>6446.5806325289977</v>
      </c>
      <c r="E222" s="7">
        <f>('Employment Factors'!$C18)*(1-('Decline Factors'!N18))*('Gross-New Capacity Addition'!E192*1000/5)*'Regional Factors'!E$9</f>
        <v>0</v>
      </c>
      <c r="F222" s="7">
        <f>('Employment Factors'!$C18)*(1-('Decline Factors'!O18))*('Gross-New Capacity Addition'!F192*1000/5)*'Regional Factors'!F$9</f>
        <v>0</v>
      </c>
      <c r="G222" s="7">
        <f>('Employment Factors'!$C18)*(1-('Decline Factors'!P18))*('Gross-New Capacity Addition'!G192*1000/5)*'Regional Factors'!G$9</f>
        <v>0</v>
      </c>
      <c r="H222" s="7">
        <f>('Employment Factors'!$C18)*(1-('Decline Factors'!Q18))*('Gross-New Capacity Addition'!H192*1000/5)*'Regional Factors'!H$9</f>
        <v>283.54393308911921</v>
      </c>
      <c r="I222" s="7">
        <f>('Employment Factors'!$C18)*(1-('Decline Factors'!R18))*('Gross-New Capacity Addition'!I192*1000/5)*'Regional Factors'!I$9</f>
        <v>3287.8090510775273</v>
      </c>
    </row>
    <row r="223" spans="1:9" x14ac:dyDescent="0.3">
      <c r="A223" s="7" t="s">
        <v>19</v>
      </c>
      <c r="B223" s="7">
        <f>('Employment Factors'!$C19)*(1-('Decline Factors'!K19))*('Gross-New Capacity Addition'!B193*1000/5)*'Regional Factors'!B$9</f>
        <v>0</v>
      </c>
      <c r="C223" s="7">
        <f>('Employment Factors'!$C19)*(1-('Decline Factors'!L19))*('Gross-New Capacity Addition'!C193*1000/5)*'Regional Factors'!C$9</f>
        <v>0</v>
      </c>
      <c r="D223" s="7">
        <f>('Employment Factors'!$C19)*(1-('Decline Factors'!M19))*('Gross-New Capacity Addition'!D193*1000/5)*'Regional Factors'!D$9</f>
        <v>0</v>
      </c>
      <c r="E223" s="7">
        <f>('Employment Factors'!$C19)*(1-('Decline Factors'!N19))*('Gross-New Capacity Addition'!E193*1000/5)*'Regional Factors'!E$9</f>
        <v>303.75127036456729</v>
      </c>
      <c r="F223" s="7">
        <f>('Employment Factors'!$C19)*(1-('Decline Factors'!O19))*('Gross-New Capacity Addition'!F193*1000/5)*'Regional Factors'!F$9</f>
        <v>4283.4291661263796</v>
      </c>
      <c r="G223" s="7">
        <f>('Employment Factors'!$C19)*(1-('Decline Factors'!P19))*('Gross-New Capacity Addition'!G193*1000/5)*'Regional Factors'!G$9</f>
        <v>0</v>
      </c>
      <c r="H223" s="7">
        <f>('Employment Factors'!$C19)*(1-('Decline Factors'!Q19))*('Gross-New Capacity Addition'!H193*1000/5)*'Regional Factors'!H$9</f>
        <v>0</v>
      </c>
      <c r="I223" s="7">
        <f>('Employment Factors'!$C19)*(1-('Decline Factors'!R19))*('Gross-New Capacity Addition'!I193*1000/5)*'Regional Factors'!I$9</f>
        <v>0</v>
      </c>
    </row>
    <row r="224" spans="1:9" x14ac:dyDescent="0.3">
      <c r="A224" s="7" t="s">
        <v>20</v>
      </c>
      <c r="B224" s="7">
        <f>('Employment Factors'!$C20)*(1-('Decline Factors'!K20))*('Gross-New Capacity Addition'!B194*1000/5)*'Regional Factors'!B$9</f>
        <v>0</v>
      </c>
      <c r="C224" s="7">
        <f>('Employment Factors'!$C20)*(1-('Decline Factors'!L20))*('Gross-New Capacity Addition'!C194*1000/5)*'Regional Factors'!C$9</f>
        <v>0</v>
      </c>
      <c r="D224" s="7">
        <f>('Employment Factors'!$C20)*(1-('Decline Factors'!M20))*('Gross-New Capacity Addition'!D194*1000/5)*'Regional Factors'!D$9</f>
        <v>0</v>
      </c>
      <c r="E224" s="7">
        <f>('Employment Factors'!$C20)*(1-('Decline Factors'!N20))*('Gross-New Capacity Addition'!E194*1000/5)*'Regional Factors'!E$9</f>
        <v>1978.7225612320383</v>
      </c>
      <c r="F224" s="7">
        <f>('Employment Factors'!$C20)*(1-('Decline Factors'!O20))*('Gross-New Capacity Addition'!F194*1000/5)*'Regional Factors'!F$9</f>
        <v>12875.8602098187</v>
      </c>
      <c r="G224" s="7">
        <f>('Employment Factors'!$C20)*(1-('Decline Factors'!P20))*('Gross-New Capacity Addition'!G194*1000/5)*'Regional Factors'!G$9</f>
        <v>0</v>
      </c>
      <c r="H224" s="7">
        <f>('Employment Factors'!$C20)*(1-('Decline Factors'!Q20))*('Gross-New Capacity Addition'!H194*1000/5)*'Regional Factors'!H$9</f>
        <v>0</v>
      </c>
      <c r="I224" s="7">
        <f>('Employment Factors'!$C20)*(1-('Decline Factors'!R20))*('Gross-New Capacity Addition'!I194*1000/5)*'Regional Factors'!I$9</f>
        <v>26740.84694876389</v>
      </c>
    </row>
    <row r="225" spans="1:9" x14ac:dyDescent="0.3">
      <c r="A225" s="7" t="s">
        <v>21</v>
      </c>
      <c r="B225" s="7">
        <f>('Employment Factors'!$C21)*(1-('Decline Factors'!K21))*('Gross-New Capacity Addition'!B195*1000/5)*'Regional Factors'!B$9</f>
        <v>1876.6692090610943</v>
      </c>
      <c r="C225" s="7">
        <f>('Employment Factors'!$C21)*(1-('Decline Factors'!L21))*('Gross-New Capacity Addition'!C195*1000/5)*'Regional Factors'!C$9</f>
        <v>0</v>
      </c>
      <c r="D225" s="7">
        <f>('Employment Factors'!$C21)*(1-('Decline Factors'!M21))*('Gross-New Capacity Addition'!D195*1000/5)*'Regional Factors'!D$9</f>
        <v>0</v>
      </c>
      <c r="E225" s="7">
        <f>('Employment Factors'!$C21)*(1-('Decline Factors'!N21))*('Gross-New Capacity Addition'!E195*1000/5)*'Regional Factors'!E$9</f>
        <v>0</v>
      </c>
      <c r="F225" s="7">
        <f>('Employment Factors'!$C21)*(1-('Decline Factors'!O21))*('Gross-New Capacity Addition'!F195*1000/5)*'Regional Factors'!F$9</f>
        <v>0</v>
      </c>
      <c r="G225" s="7">
        <f>('Employment Factors'!$C21)*(1-('Decline Factors'!P21))*('Gross-New Capacity Addition'!G195*1000/5)*'Regional Factors'!G$9</f>
        <v>0</v>
      </c>
      <c r="H225" s="7">
        <f>('Employment Factors'!$C21)*(1-('Decline Factors'!Q21))*('Gross-New Capacity Addition'!H195*1000/5)*'Regional Factors'!H$9</f>
        <v>0</v>
      </c>
      <c r="I225" s="7">
        <f>('Employment Factors'!$C21)*(1-('Decline Factors'!R21))*('Gross-New Capacity Addition'!I195*1000/5)*'Regional Factors'!I$9</f>
        <v>0</v>
      </c>
    </row>
    <row r="226" spans="1:9" x14ac:dyDescent="0.3">
      <c r="A226" s="7" t="s">
        <v>43</v>
      </c>
      <c r="B226" s="7">
        <f>('Employment Factors'!$C22)*(1-('Decline Factors'!K22))*('Gross-New Capacity Addition'!B196*1000/5)*'Regional Factors'!B$9</f>
        <v>0</v>
      </c>
      <c r="C226" s="7">
        <f>('Employment Factors'!$C22)*(1-('Decline Factors'!L22))*('Gross-New Capacity Addition'!C196*1000/5)*'Regional Factors'!C$9</f>
        <v>0</v>
      </c>
      <c r="D226" s="7">
        <f>('Employment Factors'!$C22)*(1-('Decline Factors'!M22))*('Gross-New Capacity Addition'!D196*1000/5)*'Regional Factors'!D$9</f>
        <v>0</v>
      </c>
      <c r="E226" s="7">
        <f>('Employment Factors'!$C22)*(1-('Decline Factors'!N22))*('Gross-New Capacity Addition'!E196*1000/5)*'Regional Factors'!E$9</f>
        <v>0</v>
      </c>
      <c r="F226" s="7">
        <f>('Employment Factors'!$C22)*(1-('Decline Factors'!O22))*('Gross-New Capacity Addition'!F196*1000/5)*'Regional Factors'!F$9</f>
        <v>0</v>
      </c>
      <c r="G226" s="7">
        <f>('Employment Factors'!$C22)*(1-('Decline Factors'!P22))*('Gross-New Capacity Addition'!G196*1000/5)*'Regional Factors'!G$9</f>
        <v>0</v>
      </c>
      <c r="H226" s="7">
        <f>('Employment Factors'!$C22)*(1-('Decline Factors'!Q22))*('Gross-New Capacity Addition'!H196*1000/5)*'Regional Factors'!H$9</f>
        <v>0</v>
      </c>
      <c r="I226" s="7">
        <f>('Employment Factors'!$C22)*(1-('Decline Factors'!R22))*('Gross-New Capacity Addition'!I196*1000/5)*'Regional Factors'!I$9</f>
        <v>0</v>
      </c>
    </row>
    <row r="227" spans="1:9" x14ac:dyDescent="0.3">
      <c r="A227" s="7" t="s">
        <v>139</v>
      </c>
      <c r="B227" s="7">
        <f>('Employment Factors'!$C23)*(1-('Decline Factors'!K23))*('Gross-New Capacity Addition'!B197*1000/5)*'Regional Factors'!B$9</f>
        <v>0</v>
      </c>
      <c r="C227" s="7">
        <f>('Employment Factors'!$C23)*(1-('Decline Factors'!L23))*('Gross-New Capacity Addition'!C197*1000/5)*'Regional Factors'!C$9</f>
        <v>0</v>
      </c>
      <c r="D227" s="7">
        <f>('Employment Factors'!$C23)*(1-('Decline Factors'!M23))*('Gross-New Capacity Addition'!D197*1000/5)*'Regional Factors'!D$9</f>
        <v>0</v>
      </c>
      <c r="E227" s="7">
        <f>('Employment Factors'!$C23)*(1-('Decline Factors'!N23))*('Gross-New Capacity Addition'!E197*1000/5)*'Regional Factors'!E$9</f>
        <v>0</v>
      </c>
      <c r="F227" s="7">
        <f>('Employment Factors'!$C23)*(1-('Decline Factors'!O23))*('Gross-New Capacity Addition'!F197*1000/5)*'Regional Factors'!F$9</f>
        <v>0</v>
      </c>
      <c r="G227" s="7">
        <f>('Employment Factors'!$C23)*(1-('Decline Factors'!P23))*('Gross-New Capacity Addition'!G197*1000/5)*'Regional Factors'!G$9</f>
        <v>4108.1227664879334</v>
      </c>
      <c r="H227" s="7">
        <f>('Employment Factors'!$C23)*(1-('Decline Factors'!Q23))*('Gross-New Capacity Addition'!H197*1000/5)*'Regional Factors'!H$9</f>
        <v>17579.723851525392</v>
      </c>
      <c r="I227" s="7">
        <f>('Employment Factors'!$C23)*(1-('Decline Factors'!R23))*('Gross-New Capacity Addition'!I197*1000/5)*'Regional Factors'!I$9</f>
        <v>11507.331678771345</v>
      </c>
    </row>
    <row r="228" spans="1:9" x14ac:dyDescent="0.3">
      <c r="A228" s="34" t="s">
        <v>230</v>
      </c>
      <c r="B228" s="7">
        <f>('Employment Factors'!$C24)*(1-('Decline Factors'!K24))*('Gross-New Capacity Addition'!B198*1000/5)*'Regional Factors'!B$9*'Import-Export Shares'!B$9</f>
        <v>0</v>
      </c>
      <c r="C228" s="7">
        <f>('Employment Factors'!$C24)*(1-('Decline Factors'!L24))*('Gross-New Capacity Addition'!C198*1000/5)*'Regional Factors'!C$9*'Import-Export Shares'!C$9</f>
        <v>0</v>
      </c>
      <c r="D228" s="7">
        <f>('Employment Factors'!$C24)*(1-('Decline Factors'!M24))*('Gross-New Capacity Addition'!D198*1000/5)*'Regional Factors'!D$9*'Import-Export Shares'!D$9</f>
        <v>41309.151478193104</v>
      </c>
      <c r="E228" s="7">
        <f>('Employment Factors'!$C24)*(1-('Decline Factors'!N24))*('Gross-New Capacity Addition'!E198*1000/5)*'Regional Factors'!E$9*'Import-Export Shares'!E$9</f>
        <v>199658.13302191577</v>
      </c>
      <c r="F228" s="7">
        <f>('Employment Factors'!$C24)*(1-('Decline Factors'!O24))*('Gross-New Capacity Addition'!F198*1000/5)*'Regional Factors'!F$9*'Import-Export Shares'!F$9</f>
        <v>222254.05919462803</v>
      </c>
      <c r="G228" s="7">
        <f>('Employment Factors'!$C24)*(1-('Decline Factors'!P24))*('Gross-New Capacity Addition'!G198*1000/5)*'Regional Factors'!G$9*'Import-Export Shares'!G$9</f>
        <v>113854.68725921142</v>
      </c>
      <c r="H228" s="7">
        <f>('Employment Factors'!$C24)*(1-('Decline Factors'!Q24))*('Gross-New Capacity Addition'!H198*1000/5)*'Regional Factors'!H$9*'Import-Export Shares'!H$9</f>
        <v>132627.21737351114</v>
      </c>
      <c r="I228" s="7">
        <f>('Employment Factors'!$C24)*(1-('Decline Factors'!R24))*('Gross-New Capacity Addition'!I198*1000/5)*'Regional Factors'!I$9*'Import-Export Shares'!I$9</f>
        <v>156543.36170115898</v>
      </c>
    </row>
    <row r="229" spans="1:9" x14ac:dyDescent="0.3">
      <c r="A229" s="34" t="s">
        <v>231</v>
      </c>
      <c r="B229" s="7">
        <f>('Employment Factors'!$C25)*(1-('Decline Factors'!K25))*('Gross-New Capacity Addition'!B199*1000/5)*'Regional Factors'!B$9*'Import-Export Shares'!B$9</f>
        <v>0</v>
      </c>
      <c r="C229" s="7">
        <f>('Employment Factors'!$C25)*(1-('Decline Factors'!L25))*('Gross-New Capacity Addition'!C199*1000/5)*'Regional Factors'!C$9*'Import-Export Shares'!C$9</f>
        <v>10122.697482876674</v>
      </c>
      <c r="D229" s="7">
        <f>('Employment Factors'!$C25)*(1-('Decline Factors'!M25))*('Gross-New Capacity Addition'!D199*1000/5)*'Regional Factors'!D$9*'Import-Export Shares'!D$9</f>
        <v>38328.583149854385</v>
      </c>
      <c r="E229" s="7">
        <f>('Employment Factors'!$C25)*(1-('Decline Factors'!N25))*('Gross-New Capacity Addition'!E199*1000/5)*'Regional Factors'!E$9*'Import-Export Shares'!E$9</f>
        <v>113046.9505396625</v>
      </c>
      <c r="F229" s="7">
        <f>('Employment Factors'!$C25)*(1-('Decline Factors'!O25))*('Gross-New Capacity Addition'!F199*1000/5)*'Regional Factors'!F$9*'Import-Export Shares'!F$9</f>
        <v>50849.532010038507</v>
      </c>
      <c r="G229" s="7">
        <f>('Employment Factors'!$C25)*(1-('Decline Factors'!P25))*('Gross-New Capacity Addition'!G199*1000/5)*'Regional Factors'!G$9*'Import-Export Shares'!G$9</f>
        <v>43369.992289324851</v>
      </c>
      <c r="H229" s="7">
        <f>('Employment Factors'!$C25)*(1-('Decline Factors'!Q25))*('Gross-New Capacity Addition'!H199*1000/5)*'Regional Factors'!H$9*'Import-Export Shares'!H$9</f>
        <v>31997.747874794182</v>
      </c>
      <c r="I229" s="7">
        <f>('Employment Factors'!$C25)*(1-('Decline Factors'!R25))*('Gross-New Capacity Addition'!I199*1000/5)*'Regional Factors'!I$9*'Import-Export Shares'!I$9</f>
        <v>43325.345978073237</v>
      </c>
    </row>
    <row r="230" spans="1:9" x14ac:dyDescent="0.3">
      <c r="A230" s="7" t="s">
        <v>24</v>
      </c>
      <c r="B230" s="7">
        <f>('Employment Factors'!$C26)*(1-('Decline Factors'!K26))*('Gross-New Capacity Addition'!B200*1000/5)*'Regional Factors'!B$9</f>
        <v>4708.4890549919919</v>
      </c>
      <c r="C230" s="7">
        <f>('Employment Factors'!$C26)*(1-('Decline Factors'!L26))*('Gross-New Capacity Addition'!C200*1000/5)*'Regional Factors'!C$9</f>
        <v>0</v>
      </c>
      <c r="D230" s="7">
        <f>('Employment Factors'!$C26)*(1-('Decline Factors'!M26))*('Gross-New Capacity Addition'!D200*1000/5)*'Regional Factors'!D$9</f>
        <v>5391.4055469179193</v>
      </c>
      <c r="E230" s="7">
        <f>('Employment Factors'!$C26)*(1-('Decline Factors'!N26))*('Gross-New Capacity Addition'!E200*1000/5)*'Regional Factors'!E$9</f>
        <v>1654.8456306600081</v>
      </c>
      <c r="F230" s="7">
        <f>('Employment Factors'!$C26)*(1-('Decline Factors'!O26))*('Gross-New Capacity Addition'!F200*1000/5)*'Regional Factors'!F$9</f>
        <v>0</v>
      </c>
      <c r="G230" s="7">
        <f>('Employment Factors'!$C26)*(1-('Decline Factors'!P26))*('Gross-New Capacity Addition'!G200*1000/5)*'Regional Factors'!G$9</f>
        <v>0</v>
      </c>
      <c r="H230" s="7">
        <f>('Employment Factors'!$C26)*(1-('Decline Factors'!Q26))*('Gross-New Capacity Addition'!H200*1000/5)*'Regional Factors'!H$9</f>
        <v>2845.6021958764654</v>
      </c>
      <c r="I230" s="7">
        <f>('Employment Factors'!$C26)*(1-('Decline Factors'!R26))*('Gross-New Capacity Addition'!I200*1000/5)*'Regional Factors'!I$9</f>
        <v>0</v>
      </c>
    </row>
    <row r="231" spans="1:9" x14ac:dyDescent="0.3">
      <c r="A231" s="7" t="s">
        <v>25</v>
      </c>
      <c r="B231" s="7">
        <f>('Employment Factors'!$C27)*(1-('Decline Factors'!K27))*('Gross-New Capacity Addition'!B201*1000/5)*'Regional Factors'!B$9</f>
        <v>0</v>
      </c>
      <c r="C231" s="7">
        <f>('Employment Factors'!$C27)*(1-('Decline Factors'!L27))*('Gross-New Capacity Addition'!C201*1000/5)*'Regional Factors'!C$9</f>
        <v>0</v>
      </c>
      <c r="D231" s="7">
        <f>('Employment Factors'!$C27)*(1-('Decline Factors'!M27))*('Gross-New Capacity Addition'!D201*1000/5)*'Regional Factors'!D$9</f>
        <v>0</v>
      </c>
      <c r="E231" s="7">
        <f>('Employment Factors'!$C27)*(1-('Decline Factors'!N27))*('Gross-New Capacity Addition'!E201*1000/5)*'Regional Factors'!E$9</f>
        <v>0</v>
      </c>
      <c r="F231" s="7">
        <f>('Employment Factors'!$C27)*(1-('Decline Factors'!O27))*('Gross-New Capacity Addition'!F201*1000/5)*'Regional Factors'!F$9</f>
        <v>0</v>
      </c>
      <c r="G231" s="7">
        <f>('Employment Factors'!$C27)*(1-('Decline Factors'!P27))*('Gross-New Capacity Addition'!G201*1000/5)*'Regional Factors'!G$9</f>
        <v>0</v>
      </c>
      <c r="H231" s="7">
        <f>('Employment Factors'!$C27)*(1-('Decline Factors'!Q27))*('Gross-New Capacity Addition'!H201*1000/5)*'Regional Factors'!H$9</f>
        <v>0</v>
      </c>
      <c r="I231" s="7">
        <f>('Employment Factors'!$C27)*(1-('Decline Factors'!R27))*('Gross-New Capacity Addition'!I201*1000/5)*'Regional Factors'!I$9</f>
        <v>4021.8444075841285</v>
      </c>
    </row>
    <row r="232" spans="1:9" x14ac:dyDescent="0.3">
      <c r="A232" s="5" t="s">
        <v>255</v>
      </c>
      <c r="B232" s="5">
        <f>SUM(B207:B231)</f>
        <v>139874.07539470674</v>
      </c>
      <c r="C232" s="5">
        <f t="shared" ref="C232:I232" si="33">SUM(C207:C231)</f>
        <v>183749.59091030332</v>
      </c>
      <c r="D232" s="5">
        <f t="shared" si="33"/>
        <v>447348.35239367746</v>
      </c>
      <c r="E232" s="5">
        <f t="shared" si="33"/>
        <v>709280.28809973784</v>
      </c>
      <c r="F232" s="5">
        <f t="shared" si="33"/>
        <v>605520.15207403118</v>
      </c>
      <c r="G232" s="5">
        <f t="shared" si="33"/>
        <v>386453.9056511856</v>
      </c>
      <c r="H232" s="5">
        <f t="shared" si="33"/>
        <v>455077.79603211157</v>
      </c>
      <c r="I232" s="5">
        <f t="shared" si="33"/>
        <v>550771.83717397775</v>
      </c>
    </row>
    <row r="234" spans="1:9" x14ac:dyDescent="0.3">
      <c r="A234" s="73" t="s">
        <v>30</v>
      </c>
      <c r="B234" s="170" t="s">
        <v>205</v>
      </c>
      <c r="C234" s="170"/>
      <c r="D234" s="170"/>
      <c r="E234" s="170"/>
      <c r="F234" s="170"/>
      <c r="G234" s="170"/>
      <c r="H234" s="170"/>
      <c r="I234" s="170"/>
    </row>
    <row r="235" spans="1:9" x14ac:dyDescent="0.3">
      <c r="A235" s="66" t="s">
        <v>0</v>
      </c>
      <c r="B235" s="35" t="s">
        <v>186</v>
      </c>
      <c r="C235" s="35" t="s">
        <v>146</v>
      </c>
      <c r="D235" s="35" t="s">
        <v>147</v>
      </c>
      <c r="E235" s="35" t="s">
        <v>148</v>
      </c>
      <c r="F235" s="35" t="s">
        <v>149</v>
      </c>
      <c r="G235" s="35" t="s">
        <v>150</v>
      </c>
      <c r="H235" s="35" t="s">
        <v>151</v>
      </c>
      <c r="I235" s="35" t="s">
        <v>152</v>
      </c>
    </row>
    <row r="236" spans="1:9" x14ac:dyDescent="0.3">
      <c r="A236" s="7" t="s">
        <v>2</v>
      </c>
      <c r="B236" s="7">
        <f>('Employment Factors'!$C3)*(1-('Decline Factors'!K3))*('Gross-New Capacity Addition'!B206*1000/5)*'Regional Factors'!B$10*'Import-Export Shares'!B$10</f>
        <v>24816</v>
      </c>
      <c r="C236" s="7">
        <f>('Employment Factors'!$C3)*(1-('Decline Factors'!L3))*('Gross-New Capacity Addition'!C206*1000/5)*'Regional Factors'!C$10*'Import-Export Shares'!C$10</f>
        <v>34246.080000000002</v>
      </c>
      <c r="D236" s="7">
        <f>('Employment Factors'!$C3)*(1-('Decline Factors'!M3))*('Gross-New Capacity Addition'!D206*1000/5)*'Regional Factors'!D$10*'Import-Export Shares'!D$10</f>
        <v>343638.43200000003</v>
      </c>
      <c r="E236" s="7">
        <f>('Employment Factors'!$C3)*(1-('Decline Factors'!N3))*('Gross-New Capacity Addition'!E206*1000/5)*'Regional Factors'!E$10*'Import-Export Shares'!E$10</f>
        <v>127915.2</v>
      </c>
      <c r="F236" s="7">
        <f>('Employment Factors'!$C3)*(1-('Decline Factors'!O3))*('Gross-New Capacity Addition'!F206*1000/5)*'Regional Factors'!F$10*'Import-Export Shares'!F$10</f>
        <v>58054.400000000001</v>
      </c>
      <c r="G236" s="7">
        <f>('Employment Factors'!$C3)*(1-('Decline Factors'!P3))*('Gross-New Capacity Addition'!G206*1000/5)*'Regional Factors'!G$10*'Import-Export Shares'!G$10</f>
        <v>9896.32</v>
      </c>
      <c r="H236" s="7">
        <f>('Employment Factors'!$C3)*(1-('Decline Factors'!Q3))*('Gross-New Capacity Addition'!H206*1000/5)*'Regional Factors'!H$10*'Import-Export Shares'!H$10</f>
        <v>2064.2399999999998</v>
      </c>
      <c r="I236" s="7">
        <f>('Employment Factors'!$C3)*(1-('Decline Factors'!R3))*('Gross-New Capacity Addition'!I206*1000/5)*'Regional Factors'!I$10*'Import-Export Shares'!I$10</f>
        <v>676.8</v>
      </c>
    </row>
    <row r="237" spans="1:9" x14ac:dyDescent="0.3">
      <c r="A237" s="7" t="s">
        <v>3</v>
      </c>
      <c r="B237" s="7">
        <f>('Employment Factors'!$C4)*(1-('Decline Factors'!K4))*('Gross-New Capacity Addition'!B207*1000/5)*'Regional Factors'!B$10*'Import-Export Shares'!B$10</f>
        <v>0</v>
      </c>
      <c r="C237" s="7">
        <f>('Employment Factors'!$C4)*(1-('Decline Factors'!L4))*('Gross-New Capacity Addition'!C207*1000/5)*'Regional Factors'!C$10*'Import-Export Shares'!C$10</f>
        <v>0</v>
      </c>
      <c r="D237" s="7">
        <f>('Employment Factors'!$C4)*(1-('Decline Factors'!M4))*('Gross-New Capacity Addition'!D207*1000/5)*'Regional Factors'!D$10*'Import-Export Shares'!D$10</f>
        <v>0</v>
      </c>
      <c r="E237" s="7">
        <f>('Employment Factors'!$C4)*(1-('Decline Factors'!N4))*('Gross-New Capacity Addition'!E207*1000/5)*'Regional Factors'!E$10*'Import-Export Shares'!E$10</f>
        <v>0</v>
      </c>
      <c r="F237" s="7">
        <f>('Employment Factors'!$C4)*(1-('Decline Factors'!O4))*('Gross-New Capacity Addition'!F207*1000/5)*'Regional Factors'!F$10*'Import-Export Shares'!F$10</f>
        <v>0</v>
      </c>
      <c r="G237" s="7">
        <f>('Employment Factors'!$C4)*(1-('Decline Factors'!P4))*('Gross-New Capacity Addition'!G207*1000/5)*'Regional Factors'!G$10*'Import-Export Shares'!G$10</f>
        <v>0</v>
      </c>
      <c r="H237" s="7">
        <f>('Employment Factors'!$C4)*(1-('Decline Factors'!Q4))*('Gross-New Capacity Addition'!H207*1000/5)*'Regional Factors'!H$10*'Import-Export Shares'!H$10</f>
        <v>0</v>
      </c>
      <c r="I237" s="7">
        <f>('Employment Factors'!$C4)*(1-('Decline Factors'!R4))*('Gross-New Capacity Addition'!I207*1000/5)*'Regional Factors'!I$10*'Import-Export Shares'!I$10</f>
        <v>0</v>
      </c>
    </row>
    <row r="238" spans="1:9" x14ac:dyDescent="0.3">
      <c r="A238" s="7" t="s">
        <v>198</v>
      </c>
      <c r="B238" s="7">
        <f>('Employment Factors'!$C5)*(1-('Decline Factors'!K5))*('Gross-New Capacity Addition'!B208*1000/5)*'Regional Factors'!B$10*'Import-Export Shares'!B$10</f>
        <v>16080</v>
      </c>
      <c r="C238" s="7">
        <f>('Employment Factors'!$C5)*(1-('Decline Factors'!L5))*('Gross-New Capacity Addition'!C208*1000/5)*'Regional Factors'!C$10*'Import-Export Shares'!C$10</f>
        <v>80288.139130434793</v>
      </c>
      <c r="D238" s="7">
        <f>('Employment Factors'!$C5)*(1-('Decline Factors'!M5))*('Gross-New Capacity Addition'!D208*1000/5)*'Regional Factors'!D$10*'Import-Export Shares'!D$10</f>
        <v>111362.04000000001</v>
      </c>
      <c r="E238" s="7">
        <f>('Employment Factors'!$C5)*(1-('Decline Factors'!N5))*('Gross-New Capacity Addition'!E208*1000/5)*'Regional Factors'!E$10*'Import-Export Shares'!E$10</f>
        <v>98526.005217391314</v>
      </c>
      <c r="F238" s="7">
        <f>('Employment Factors'!$C5)*(1-('Decline Factors'!O5))*('Gross-New Capacity Addition'!F208*1000/5)*'Regional Factors'!F$10*'Import-Export Shares'!F$10</f>
        <v>77380.921739130426</v>
      </c>
      <c r="G238" s="7">
        <f>('Employment Factors'!$C5)*(1-('Decline Factors'!P5))*('Gross-New Capacity Addition'!G208*1000/5)*'Regional Factors'!G$10*'Import-Export Shares'!G$10</f>
        <v>62292.52173913044</v>
      </c>
      <c r="H238" s="7">
        <f>('Employment Factors'!$C5)*(1-('Decline Factors'!Q5))*('Gross-New Capacity Addition'!H208*1000/5)*'Regional Factors'!H$10*'Import-Export Shares'!H$10</f>
        <v>55717.200000000012</v>
      </c>
      <c r="I238" s="7">
        <f>('Employment Factors'!$C5)*(1-('Decline Factors'!R5))*('Gross-New Capacity Addition'!I208*1000/5)*'Regional Factors'!I$10*'Import-Export Shares'!I$10</f>
        <v>62207.46086956522</v>
      </c>
    </row>
    <row r="239" spans="1:9" x14ac:dyDescent="0.3">
      <c r="A239" s="7" t="s">
        <v>199</v>
      </c>
      <c r="B239" s="7">
        <f>('Employment Factors'!$C6)*(1-('Decline Factors'!K6))*('Gross-New Capacity Addition'!B209*1000/5)*'Regional Factors'!B$10*'Import-Export Shares'!B$10</f>
        <v>11792</v>
      </c>
      <c r="C239" s="7">
        <f>('Employment Factors'!$C6)*(1-('Decline Factors'!L6))*('Gross-New Capacity Addition'!C209*1000/5)*'Regional Factors'!C$10*'Import-Export Shares'!C$10</f>
        <v>43512.137302416872</v>
      </c>
      <c r="D239" s="7">
        <f>('Employment Factors'!$C6)*(1-('Decline Factors'!M6))*('Gross-New Capacity Addition'!D209*1000/5)*'Regional Factors'!D$10*'Import-Export Shares'!D$10</f>
        <v>149243.23135405709</v>
      </c>
      <c r="E239" s="7">
        <f>('Employment Factors'!$C6)*(1-('Decline Factors'!N6))*('Gross-New Capacity Addition'!E209*1000/5)*'Regional Factors'!E$10*'Import-Export Shares'!E$10</f>
        <v>172414.96360016771</v>
      </c>
      <c r="F239" s="7">
        <f>('Employment Factors'!$C6)*(1-('Decline Factors'!O6))*('Gross-New Capacity Addition'!F209*1000/5)*'Regional Factors'!F$10*'Import-Export Shares'!F$10</f>
        <v>106372.33006224043</v>
      </c>
      <c r="G239" s="7">
        <f>('Employment Factors'!$C6)*(1-('Decline Factors'!P6))*('Gross-New Capacity Addition'!G209*1000/5)*'Regional Factors'!G$10*'Import-Export Shares'!G$10</f>
        <v>87398.826073073535</v>
      </c>
      <c r="H239" s="7">
        <f>('Employment Factors'!$C6)*(1-('Decline Factors'!Q6))*('Gross-New Capacity Addition'!H209*1000/5)*'Regional Factors'!H$10*'Import-Export Shares'!H$10</f>
        <v>53982.424471773586</v>
      </c>
      <c r="I239" s="7">
        <f>('Employment Factors'!$C6)*(1-('Decline Factors'!R6))*('Gross-New Capacity Addition'!I209*1000/5)*'Regional Factors'!I$10*'Import-Export Shares'!I$10</f>
        <v>52262.313605958414</v>
      </c>
    </row>
    <row r="240" spans="1:9" x14ac:dyDescent="0.3">
      <c r="A240" s="7" t="s">
        <v>6</v>
      </c>
      <c r="B240" s="7">
        <f>('Employment Factors'!$C7)*(1-('Decline Factors'!K7))*('Gross-New Capacity Addition'!B210*1000/5)*'Regional Factors'!B$10</f>
        <v>1740</v>
      </c>
      <c r="C240" s="7">
        <f>('Employment Factors'!$C7)*(1-('Decline Factors'!L7))*('Gross-New Capacity Addition'!C210*1000/5)*'Regional Factors'!C$10</f>
        <v>0</v>
      </c>
      <c r="D240" s="7">
        <f>('Employment Factors'!$C7)*(1-('Decline Factors'!M7))*('Gross-New Capacity Addition'!D210*1000/5)*'Regional Factors'!D$10</f>
        <v>1381.7647058823532</v>
      </c>
      <c r="E240" s="7">
        <f>('Employment Factors'!$C7)*(1-('Decline Factors'!N7))*('Gross-New Capacity Addition'!E210*1000/5)*'Regional Factors'!E$10</f>
        <v>426.47058823529409</v>
      </c>
      <c r="F240" s="7">
        <f>('Employment Factors'!$C7)*(1-('Decline Factors'!O7))*('Gross-New Capacity Addition'!F210*1000/5)*'Regional Factors'!F$10</f>
        <v>392.35294117647061</v>
      </c>
      <c r="G240" s="7">
        <f>('Employment Factors'!$C7)*(1-('Decline Factors'!P7))*('Gross-New Capacity Addition'!G210*1000/5)*'Regional Factors'!G$10</f>
        <v>0</v>
      </c>
      <c r="H240" s="7">
        <f>('Employment Factors'!$C7)*(1-('Decline Factors'!Q7))*('Gross-New Capacity Addition'!H210*1000/5)*'Regional Factors'!H$10</f>
        <v>0</v>
      </c>
      <c r="I240" s="7">
        <f>('Employment Factors'!$C7)*(1-('Decline Factors'!R7))*('Gross-New Capacity Addition'!I210*1000/5)*'Regional Factors'!I$10</f>
        <v>0</v>
      </c>
    </row>
    <row r="241" spans="1:9" x14ac:dyDescent="0.3">
      <c r="A241" s="7" t="s">
        <v>7</v>
      </c>
      <c r="B241" s="7">
        <f>('Employment Factors'!$C8)*(1-('Decline Factors'!K8))*('Gross-New Capacity Addition'!B211*1000/5)*'Regional Factors'!B$10</f>
        <v>9800</v>
      </c>
      <c r="C241" s="7">
        <f>('Employment Factors'!$C8)*(1-('Decline Factors'!L8))*('Gross-New Capacity Addition'!C211*1000/5)*'Regional Factors'!C$10</f>
        <v>9800</v>
      </c>
      <c r="D241" s="7">
        <f>('Employment Factors'!$C8)*(1-('Decline Factors'!M8))*('Gross-New Capacity Addition'!D211*1000/5)*'Regional Factors'!D$10</f>
        <v>19600</v>
      </c>
      <c r="E241" s="7">
        <f>('Employment Factors'!$C8)*(1-('Decline Factors'!N8))*('Gross-New Capacity Addition'!E211*1000/5)*'Regional Factors'!E$10</f>
        <v>9100</v>
      </c>
      <c r="F241" s="7">
        <f>('Employment Factors'!$C8)*(1-('Decline Factors'!O8))*('Gross-New Capacity Addition'!F211*1000/5)*'Regional Factors'!F$10</f>
        <v>4200</v>
      </c>
      <c r="G241" s="7">
        <f>('Employment Factors'!$C8)*(1-('Decline Factors'!P8))*('Gross-New Capacity Addition'!G211*1000/5)*'Regional Factors'!G$10</f>
        <v>26600</v>
      </c>
      <c r="H241" s="7">
        <f>('Employment Factors'!$C8)*(1-('Decline Factors'!Q8))*('Gross-New Capacity Addition'!H211*1000/5)*'Regional Factors'!H$10</f>
        <v>9800</v>
      </c>
      <c r="I241" s="7">
        <f>('Employment Factors'!$C8)*(1-('Decline Factors'!R8))*('Gross-New Capacity Addition'!I211*1000/5)*'Regional Factors'!I$10</f>
        <v>8400</v>
      </c>
    </row>
    <row r="242" spans="1:9" x14ac:dyDescent="0.3">
      <c r="A242" s="7" t="s">
        <v>8</v>
      </c>
      <c r="B242" s="7">
        <f>('Employment Factors'!$C9)*(1-('Decline Factors'!K9))*('Gross-New Capacity Addition'!B212*1000/5)*'Regional Factors'!B$10</f>
        <v>7000</v>
      </c>
      <c r="C242" s="7">
        <f>('Employment Factors'!$C9)*(1-('Decline Factors'!L9))*('Gross-New Capacity Addition'!C212*1000/5)*'Regional Factors'!C$10</f>
        <v>8750</v>
      </c>
      <c r="D242" s="7">
        <f>('Employment Factors'!$C9)*(1-('Decline Factors'!M9))*('Gross-New Capacity Addition'!D212*1000/5)*'Regional Factors'!D$10</f>
        <v>7000</v>
      </c>
      <c r="E242" s="7">
        <f>('Employment Factors'!$C9)*(1-('Decline Factors'!N9))*('Gross-New Capacity Addition'!E212*1000/5)*'Regional Factors'!E$10</f>
        <v>5250</v>
      </c>
      <c r="F242" s="7">
        <f>('Employment Factors'!$C9)*(1-('Decline Factors'!O9))*('Gross-New Capacity Addition'!F212*1000/5)*'Regional Factors'!F$10</f>
        <v>3500</v>
      </c>
      <c r="G242" s="7">
        <f>('Employment Factors'!$C9)*(1-('Decline Factors'!P9))*('Gross-New Capacity Addition'!G212*1000/5)*'Regional Factors'!G$10</f>
        <v>45500</v>
      </c>
      <c r="H242" s="7">
        <f>('Employment Factors'!$C9)*(1-('Decline Factors'!Q9))*('Gross-New Capacity Addition'!H212*1000/5)*'Regional Factors'!H$10</f>
        <v>14000</v>
      </c>
      <c r="I242" s="7">
        <f>('Employment Factors'!$C9)*(1-('Decline Factors'!R9))*('Gross-New Capacity Addition'!I212*1000/5)*'Regional Factors'!I$10</f>
        <v>21000</v>
      </c>
    </row>
    <row r="243" spans="1:9" x14ac:dyDescent="0.3">
      <c r="A243" s="7" t="s">
        <v>9</v>
      </c>
      <c r="B243" s="7">
        <f>('Employment Factors'!$C10)*(1-('Decline Factors'!K10))*('Gross-New Capacity Addition'!B213*1000/5)*'Regional Factors'!B$10</f>
        <v>0</v>
      </c>
      <c r="C243" s="7">
        <f>('Employment Factors'!$C10)*(1-('Decline Factors'!L10))*('Gross-New Capacity Addition'!C213*1000/5)*'Regional Factors'!C$10</f>
        <v>11076</v>
      </c>
      <c r="D243" s="7">
        <f>('Employment Factors'!$C10)*(1-('Decline Factors'!M10))*('Gross-New Capacity Addition'!D213*1000/5)*'Regional Factors'!D$10</f>
        <v>1402.5142857142857</v>
      </c>
      <c r="E243" s="7">
        <f>('Employment Factors'!$C10)*(1-('Decline Factors'!N10))*('Gross-New Capacity Addition'!E213*1000/5)*'Regional Factors'!E$10</f>
        <v>0</v>
      </c>
      <c r="F243" s="7">
        <f>('Employment Factors'!$C10)*(1-('Decline Factors'!O10))*('Gross-New Capacity Addition'!F213*1000/5)*'Regional Factors'!F$10</f>
        <v>0</v>
      </c>
      <c r="G243" s="7">
        <f>('Employment Factors'!$C10)*(1-('Decline Factors'!P10))*('Gross-New Capacity Addition'!G213*1000/5)*'Regional Factors'!G$10</f>
        <v>0</v>
      </c>
      <c r="H243" s="7">
        <f>('Employment Factors'!$C10)*(1-('Decline Factors'!Q10))*('Gross-New Capacity Addition'!H213*1000/5)*'Regional Factors'!H$10</f>
        <v>0</v>
      </c>
      <c r="I243" s="7">
        <f>('Employment Factors'!$C10)*(1-('Decline Factors'!R10))*('Gross-New Capacity Addition'!I213*1000/5)*'Regional Factors'!I$10</f>
        <v>0</v>
      </c>
    </row>
    <row r="244" spans="1:9" x14ac:dyDescent="0.3">
      <c r="A244" s="7" t="s">
        <v>10</v>
      </c>
      <c r="B244" s="7">
        <f>('Employment Factors'!$C11)*(1-('Decline Factors'!K11))*('Gross-New Capacity Addition'!B214*1000/5)*'Regional Factors'!B$10</f>
        <v>800</v>
      </c>
      <c r="C244" s="7">
        <f>('Employment Factors'!$C11)*(1-('Decline Factors'!L11))*('Gross-New Capacity Addition'!C214*1000/5)*'Regional Factors'!C$10</f>
        <v>624.75355969331883</v>
      </c>
      <c r="D244" s="7">
        <f>('Employment Factors'!$C11)*(1-('Decline Factors'!M11))*('Gross-New Capacity Addition'!D214*1000/5)*'Regional Factors'!D$10</f>
        <v>0</v>
      </c>
      <c r="E244" s="7">
        <f>('Employment Factors'!$C11)*(1-('Decline Factors'!N11))*('Gross-New Capacity Addition'!E214*1000/5)*'Regional Factors'!E$10</f>
        <v>0</v>
      </c>
      <c r="F244" s="7">
        <f>('Employment Factors'!$C11)*(1-('Decline Factors'!O11))*('Gross-New Capacity Addition'!F214*1000/5)*'Regional Factors'!F$10</f>
        <v>0</v>
      </c>
      <c r="G244" s="7">
        <f>('Employment Factors'!$C11)*(1-('Decline Factors'!P11))*('Gross-New Capacity Addition'!G214*1000/5)*'Regional Factors'!G$10</f>
        <v>0</v>
      </c>
      <c r="H244" s="7">
        <f>('Employment Factors'!$C11)*(1-('Decline Factors'!Q11))*('Gross-New Capacity Addition'!H214*1000/5)*'Regional Factors'!H$10</f>
        <v>0</v>
      </c>
      <c r="I244" s="7">
        <f>('Employment Factors'!$C11)*(1-('Decline Factors'!R11))*('Gross-New Capacity Addition'!I214*1000/5)*'Regional Factors'!I$10</f>
        <v>0</v>
      </c>
    </row>
    <row r="245" spans="1:9" x14ac:dyDescent="0.3">
      <c r="A245" s="7" t="s">
        <v>11</v>
      </c>
      <c r="B245" s="7">
        <f>('Employment Factors'!$C12)*(1-('Decline Factors'!K12))*('Gross-New Capacity Addition'!B215*1000/5)*'Regional Factors'!B$10</f>
        <v>3480</v>
      </c>
      <c r="C245" s="7">
        <f>('Employment Factors'!$C12)*(1-('Decline Factors'!L12))*('Gross-New Capacity Addition'!C215*1000/5)*'Regional Factors'!C$10</f>
        <v>21765.566600397615</v>
      </c>
      <c r="D245" s="7">
        <f>('Employment Factors'!$C12)*(1-('Decline Factors'!M12))*('Gross-New Capacity Addition'!D215*1000/5)*'Regional Factors'!D$10</f>
        <v>461.2326043737574</v>
      </c>
      <c r="E245" s="7">
        <f>('Employment Factors'!$C12)*(1-('Decline Factors'!N12))*('Gross-New Capacity Addition'!E215*1000/5)*'Regional Factors'!E$10</f>
        <v>853.28031809145136</v>
      </c>
      <c r="F245" s="7">
        <f>('Employment Factors'!$C12)*(1-('Decline Factors'!O12))*('Gross-New Capacity Addition'!F215*1000/5)*'Regional Factors'!F$10</f>
        <v>784.09542743538759</v>
      </c>
      <c r="G245" s="7">
        <f>('Employment Factors'!$C12)*(1-('Decline Factors'!P12))*('Gross-New Capacity Addition'!G215*1000/5)*'Regional Factors'!G$10</f>
        <v>3759.0457256461236</v>
      </c>
      <c r="H245" s="7">
        <f>('Employment Factors'!$C12)*(1-('Decline Factors'!Q12))*('Gross-New Capacity Addition'!H215*1000/5)*'Regional Factors'!H$10</f>
        <v>15061.550695825048</v>
      </c>
      <c r="I245" s="7">
        <f>('Employment Factors'!$C12)*(1-('Decline Factors'!R12))*('Gross-New Capacity Addition'!I215*1000/5)*'Regional Factors'!I$10</f>
        <v>1365.2485089463219</v>
      </c>
    </row>
    <row r="246" spans="1:9" x14ac:dyDescent="0.3">
      <c r="A246" s="7" t="s">
        <v>12</v>
      </c>
      <c r="B246" s="7">
        <f>('Employment Factors'!$C13)*(1-('Decline Factors'!K13))*('Gross-New Capacity Addition'!B216*1000/5)*'Regional Factors'!B$10</f>
        <v>580</v>
      </c>
      <c r="C246" s="7">
        <f>('Employment Factors'!$C13)*(1-('Decline Factors'!L13))*('Gross-New Capacity Addition'!C216*1000/5)*'Regional Factors'!C$10</f>
        <v>549.73063973063972</v>
      </c>
      <c r="D246" s="7">
        <f>('Employment Factors'!$C13)*(1-('Decline Factors'!M13))*('Gross-New Capacity Addition'!D216*1000/5)*'Regional Factors'!D$10</f>
        <v>531.17845117845116</v>
      </c>
      <c r="E246" s="7">
        <f>('Employment Factors'!$C13)*(1-('Decline Factors'!N13))*('Gross-New Capacity Addition'!E216*1000/5)*'Regional Factors'!E$10</f>
        <v>511.64983164983164</v>
      </c>
      <c r="F246" s="7">
        <f>('Employment Factors'!$C13)*(1-('Decline Factors'!O13))*('Gross-New Capacity Addition'!F216*1000/5)*'Regional Factors'!F$10</f>
        <v>0</v>
      </c>
      <c r="G246" s="7">
        <f>('Employment Factors'!$C13)*(1-('Decline Factors'!P13))*('Gross-New Capacity Addition'!G216*1000/5)*'Regional Factors'!G$10</f>
        <v>0</v>
      </c>
      <c r="H246" s="7">
        <f>('Employment Factors'!$C13)*(1-('Decline Factors'!Q13))*('Gross-New Capacity Addition'!H216*1000/5)*'Regional Factors'!H$10</f>
        <v>0</v>
      </c>
      <c r="I246" s="7">
        <f>('Employment Factors'!$C13)*(1-('Decline Factors'!R13))*('Gross-New Capacity Addition'!I216*1000/5)*'Regional Factors'!I$10</f>
        <v>0</v>
      </c>
    </row>
    <row r="247" spans="1:9" x14ac:dyDescent="0.3">
      <c r="A247" s="7" t="s">
        <v>13</v>
      </c>
      <c r="B247" s="7">
        <f>('Employment Factors'!$C14)*(1-('Decline Factors'!K14))*('Gross-New Capacity Addition'!B217*1000/5)*'Regional Factors'!B$10</f>
        <v>0</v>
      </c>
      <c r="C247" s="7">
        <f>('Employment Factors'!$C14)*(1-('Decline Factors'!L14))*('Gross-New Capacity Addition'!C217*1000/5)*'Regional Factors'!C$10</f>
        <v>992.60162601626018</v>
      </c>
      <c r="D247" s="7">
        <f>('Employment Factors'!$C14)*(1-('Decline Factors'!M14))*('Gross-New Capacity Addition'!D217*1000/5)*'Regional Factors'!D$10</f>
        <v>0</v>
      </c>
      <c r="E247" s="7">
        <f>('Employment Factors'!$C14)*(1-('Decline Factors'!N14))*('Gross-New Capacity Addition'!E217*1000/5)*'Regional Factors'!E$10</f>
        <v>0</v>
      </c>
      <c r="F247" s="7">
        <f>('Employment Factors'!$C14)*(1-('Decline Factors'!O14))*('Gross-New Capacity Addition'!F217*1000/5)*'Regional Factors'!F$10</f>
        <v>6988.2926829268281</v>
      </c>
      <c r="G247" s="7">
        <f>('Employment Factors'!$C14)*(1-('Decline Factors'!P14))*('Gross-New Capacity Addition'!G217*1000/5)*'Regional Factors'!G$10</f>
        <v>5594.8780487804879</v>
      </c>
      <c r="H247" s="7">
        <f>('Employment Factors'!$C14)*(1-('Decline Factors'!Q14))*('Gross-New Capacity Addition'!H217*1000/5)*'Regional Factors'!H$10</f>
        <v>3126.3414634146338</v>
      </c>
      <c r="I247" s="7">
        <f>('Employment Factors'!$C14)*(1-('Decline Factors'!R14))*('Gross-New Capacity Addition'!I217*1000/5)*'Regional Factors'!I$10</f>
        <v>223.98373983739842</v>
      </c>
    </row>
    <row r="248" spans="1:9" x14ac:dyDescent="0.3">
      <c r="A248" s="7" t="s">
        <v>14</v>
      </c>
      <c r="B248" s="7">
        <f>('Employment Factors'!$C15)*(1-('Decline Factors'!K15))*('Gross-New Capacity Addition'!B218*1000/5)*'Regional Factors'!B$10</f>
        <v>63720.000000000007</v>
      </c>
      <c r="C248" s="7">
        <f>('Employment Factors'!$C15)*(1-('Decline Factors'!L15))*('Gross-New Capacity Addition'!C218*1000/5)*'Regional Factors'!C$10</f>
        <v>0</v>
      </c>
      <c r="D248" s="7">
        <f>('Employment Factors'!$C15)*(1-('Decline Factors'!M15))*('Gross-New Capacity Addition'!D218*1000/5)*'Regional Factors'!D$10</f>
        <v>0</v>
      </c>
      <c r="E248" s="7">
        <f>('Employment Factors'!$C15)*(1-('Decline Factors'!N15))*('Gross-New Capacity Addition'!E218*1000/5)*'Regional Factors'!E$10</f>
        <v>0</v>
      </c>
      <c r="F248" s="7">
        <f>('Employment Factors'!$C15)*(1-('Decline Factors'!O15))*('Gross-New Capacity Addition'!F218*1000/5)*'Regional Factors'!F$10</f>
        <v>0</v>
      </c>
      <c r="G248" s="7">
        <f>('Employment Factors'!$C15)*(1-('Decline Factors'!P15))*('Gross-New Capacity Addition'!G218*1000/5)*'Regional Factors'!G$10</f>
        <v>0</v>
      </c>
      <c r="H248" s="7">
        <f>('Employment Factors'!$C15)*(1-('Decline Factors'!Q15))*('Gross-New Capacity Addition'!H218*1000/5)*'Regional Factors'!H$10</f>
        <v>0</v>
      </c>
      <c r="I248" s="7">
        <f>('Employment Factors'!$C15)*(1-('Decline Factors'!R15))*('Gross-New Capacity Addition'!I218*1000/5)*'Regional Factors'!I$10</f>
        <v>0</v>
      </c>
    </row>
    <row r="249" spans="1:9" x14ac:dyDescent="0.3">
      <c r="A249" s="7" t="s">
        <v>15</v>
      </c>
      <c r="B249" s="7">
        <f>('Employment Factors'!$C16)*(1-('Decline Factors'!K16))*('Gross-New Capacity Addition'!B219*1000/5)*'Regional Factors'!B$10</f>
        <v>780</v>
      </c>
      <c r="C249" s="7">
        <f>('Employment Factors'!$C16)*(1-('Decline Factors'!L16))*('Gross-New Capacity Addition'!C219*1000/5)*'Regional Factors'!C$10</f>
        <v>0</v>
      </c>
      <c r="D249" s="7">
        <f>('Employment Factors'!$C16)*(1-('Decline Factors'!M16))*('Gross-New Capacity Addition'!D219*1000/5)*'Regional Factors'!D$10</f>
        <v>0</v>
      </c>
      <c r="E249" s="7">
        <f>('Employment Factors'!$C16)*(1-('Decline Factors'!N16))*('Gross-New Capacity Addition'!E219*1000/5)*'Regional Factors'!E$10</f>
        <v>0</v>
      </c>
      <c r="F249" s="7">
        <f>('Employment Factors'!$C16)*(1-('Decline Factors'!O16))*('Gross-New Capacity Addition'!F219*1000/5)*'Regional Factors'!F$10</f>
        <v>0</v>
      </c>
      <c r="G249" s="7">
        <f>('Employment Factors'!$C16)*(1-('Decline Factors'!P16))*('Gross-New Capacity Addition'!G219*1000/5)*'Regional Factors'!G$10</f>
        <v>0</v>
      </c>
      <c r="H249" s="7">
        <f>('Employment Factors'!$C16)*(1-('Decline Factors'!Q16))*('Gross-New Capacity Addition'!H219*1000/5)*'Regional Factors'!H$10</f>
        <v>0</v>
      </c>
      <c r="I249" s="7">
        <f>('Employment Factors'!$C16)*(1-('Decline Factors'!R16))*('Gross-New Capacity Addition'!I219*1000/5)*'Regional Factors'!I$10</f>
        <v>0</v>
      </c>
    </row>
    <row r="250" spans="1:9" x14ac:dyDescent="0.3">
      <c r="A250" s="7" t="s">
        <v>17</v>
      </c>
      <c r="B250" s="7">
        <f>('Employment Factors'!$C17)*(1-('Decline Factors'!K17))*('Gross-New Capacity Addition'!B220*1000/5)*'Regional Factors'!B$10</f>
        <v>8742</v>
      </c>
      <c r="C250" s="7">
        <f>('Employment Factors'!$C17)*(1-('Decline Factors'!L17))*('Gross-New Capacity Addition'!C220*1000/5)*'Regional Factors'!C$10</f>
        <v>0</v>
      </c>
      <c r="D250" s="7">
        <f>('Employment Factors'!$C17)*(1-('Decline Factors'!M17))*('Gross-New Capacity Addition'!D220*1000/5)*'Regional Factors'!D$10</f>
        <v>68262</v>
      </c>
      <c r="E250" s="7">
        <f>('Employment Factors'!$C17)*(1-('Decline Factors'!N17))*('Gross-New Capacity Addition'!E220*1000/5)*'Regional Factors'!E$10</f>
        <v>0</v>
      </c>
      <c r="F250" s="7">
        <f>('Employment Factors'!$C17)*(1-('Decline Factors'!O17))*('Gross-New Capacity Addition'!F220*1000/5)*'Regional Factors'!F$10</f>
        <v>0</v>
      </c>
      <c r="G250" s="7">
        <f>('Employment Factors'!$C17)*(1-('Decline Factors'!P17))*('Gross-New Capacity Addition'!G220*1000/5)*'Regional Factors'!G$10</f>
        <v>0</v>
      </c>
      <c r="H250" s="7">
        <f>('Employment Factors'!$C17)*(1-('Decline Factors'!Q17))*('Gross-New Capacity Addition'!H220*1000/5)*'Regional Factors'!H$10</f>
        <v>0</v>
      </c>
      <c r="I250" s="7">
        <f>('Employment Factors'!$C17)*(1-('Decline Factors'!R17))*('Gross-New Capacity Addition'!I220*1000/5)*'Regional Factors'!I$10</f>
        <v>1116</v>
      </c>
    </row>
    <row r="251" spans="1:9" x14ac:dyDescent="0.3">
      <c r="A251" s="7" t="s">
        <v>18</v>
      </c>
      <c r="B251" s="7">
        <f>('Employment Factors'!$C18)*(1-('Decline Factors'!K18))*('Gross-New Capacity Addition'!B221*1000/5)*'Regional Factors'!B$10</f>
        <v>16926</v>
      </c>
      <c r="C251" s="7">
        <f>('Employment Factors'!$C18)*(1-('Decline Factors'!L18))*('Gross-New Capacity Addition'!C221*1000/5)*'Regional Factors'!C$10</f>
        <v>0</v>
      </c>
      <c r="D251" s="7">
        <f>('Employment Factors'!$C18)*(1-('Decline Factors'!M18))*('Gross-New Capacity Addition'!D221*1000/5)*'Regional Factors'!D$10</f>
        <v>0</v>
      </c>
      <c r="E251" s="7">
        <f>('Employment Factors'!$C18)*(1-('Decline Factors'!N18))*('Gross-New Capacity Addition'!E221*1000/5)*'Regional Factors'!E$10</f>
        <v>0</v>
      </c>
      <c r="F251" s="7">
        <f>('Employment Factors'!$C18)*(1-('Decline Factors'!O18))*('Gross-New Capacity Addition'!F221*1000/5)*'Regional Factors'!F$10</f>
        <v>0</v>
      </c>
      <c r="G251" s="7">
        <f>('Employment Factors'!$C18)*(1-('Decline Factors'!P18))*('Gross-New Capacity Addition'!G221*1000/5)*'Regional Factors'!G$10</f>
        <v>0</v>
      </c>
      <c r="H251" s="7">
        <f>('Employment Factors'!$C18)*(1-('Decline Factors'!Q18))*('Gross-New Capacity Addition'!H221*1000/5)*'Regional Factors'!H$10</f>
        <v>1488</v>
      </c>
      <c r="I251" s="7">
        <f>('Employment Factors'!$C18)*(1-('Decline Factors'!R18))*('Gross-New Capacity Addition'!I221*1000/5)*'Regional Factors'!I$10</f>
        <v>2046</v>
      </c>
    </row>
    <row r="252" spans="1:9" x14ac:dyDescent="0.3">
      <c r="A252" s="7" t="s">
        <v>19</v>
      </c>
      <c r="B252" s="7">
        <f>('Employment Factors'!$C19)*(1-('Decline Factors'!K19))*('Gross-New Capacity Addition'!B222*1000/5)*'Regional Factors'!B$10</f>
        <v>0</v>
      </c>
      <c r="C252" s="7">
        <f>('Employment Factors'!$C19)*(1-('Decline Factors'!L19))*('Gross-New Capacity Addition'!C222*1000/5)*'Regional Factors'!C$10</f>
        <v>181.10526315789474</v>
      </c>
      <c r="D252" s="7">
        <f>('Employment Factors'!$C19)*(1-('Decline Factors'!M19))*('Gross-New Capacity Addition'!D222*1000/5)*'Regional Factors'!D$10</f>
        <v>0</v>
      </c>
      <c r="E252" s="7">
        <f>('Employment Factors'!$C19)*(1-('Decline Factors'!N19))*('Gross-New Capacity Addition'!E222*1000/5)*'Regional Factors'!E$10</f>
        <v>513.94736842105272</v>
      </c>
      <c r="F252" s="7">
        <f>('Employment Factors'!$C19)*(1-('Decline Factors'!O19))*('Gross-New Capacity Addition'!F222*1000/5)*'Regional Factors'!F$10</f>
        <v>327.94736842105266</v>
      </c>
      <c r="G252" s="7">
        <f>('Employment Factors'!$C19)*(1-('Decline Factors'!P19))*('Gross-New Capacity Addition'!G222*1000/5)*'Regional Factors'!G$10</f>
        <v>0</v>
      </c>
      <c r="H252" s="7">
        <f>('Employment Factors'!$C19)*(1-('Decline Factors'!Q19))*('Gross-New Capacity Addition'!H222*1000/5)*'Regional Factors'!H$10</f>
        <v>0</v>
      </c>
      <c r="I252" s="7">
        <f>('Employment Factors'!$C19)*(1-('Decline Factors'!R19))*('Gross-New Capacity Addition'!I222*1000/5)*'Regional Factors'!I$10</f>
        <v>0</v>
      </c>
    </row>
    <row r="253" spans="1:9" x14ac:dyDescent="0.3">
      <c r="A253" s="7" t="s">
        <v>20</v>
      </c>
      <c r="B253" s="7">
        <f>('Employment Factors'!$C20)*(1-('Decline Factors'!K20))*('Gross-New Capacity Addition'!B223*1000/5)*'Regional Factors'!B$10</f>
        <v>0</v>
      </c>
      <c r="C253" s="7">
        <f>('Employment Factors'!$C20)*(1-('Decline Factors'!L20))*('Gross-New Capacity Addition'!C223*1000/5)*'Regional Factors'!C$10</f>
        <v>9523.2000000000007</v>
      </c>
      <c r="D253" s="7">
        <f>('Employment Factors'!$C20)*(1-('Decline Factors'!M20))*('Gross-New Capacity Addition'!D223*1000/5)*'Regional Factors'!D$10</f>
        <v>0</v>
      </c>
      <c r="E253" s="7">
        <f>('Employment Factors'!$C20)*(1-('Decline Factors'!N20))*('Gross-New Capacity Addition'!E223*1000/5)*'Regional Factors'!E$10</f>
        <v>1339.2</v>
      </c>
      <c r="F253" s="7">
        <f>('Employment Factors'!$C20)*(1-('Decline Factors'!O20))*('Gross-New Capacity Addition'!F223*1000/5)*'Regional Factors'!F$10</f>
        <v>892.80000000000018</v>
      </c>
      <c r="G253" s="7">
        <f>('Employment Factors'!$C20)*(1-('Decline Factors'!P20))*('Gross-New Capacity Addition'!G223*1000/5)*'Regional Factors'!G$10</f>
        <v>0</v>
      </c>
      <c r="H253" s="7">
        <f>('Employment Factors'!$C20)*(1-('Decline Factors'!Q20))*('Gross-New Capacity Addition'!H223*1000/5)*'Regional Factors'!H$10</f>
        <v>0</v>
      </c>
      <c r="I253" s="7">
        <f>('Employment Factors'!$C20)*(1-('Decline Factors'!R20))*('Gross-New Capacity Addition'!I223*1000/5)*'Regional Factors'!I$10</f>
        <v>148.80000000000001</v>
      </c>
    </row>
    <row r="254" spans="1:9" x14ac:dyDescent="0.3">
      <c r="A254" s="7" t="s">
        <v>21</v>
      </c>
      <c r="B254" s="7">
        <f>('Employment Factors'!$C21)*(1-('Decline Factors'!K21))*('Gross-New Capacity Addition'!B224*1000/5)*'Regional Factors'!B$10</f>
        <v>558</v>
      </c>
      <c r="C254" s="7">
        <f>('Employment Factors'!$C21)*(1-('Decline Factors'!L21))*('Gross-New Capacity Addition'!C224*1000/5)*'Regional Factors'!C$10</f>
        <v>0</v>
      </c>
      <c r="D254" s="7">
        <f>('Employment Factors'!$C21)*(1-('Decline Factors'!M21))*('Gross-New Capacity Addition'!D224*1000/5)*'Regional Factors'!D$10</f>
        <v>0</v>
      </c>
      <c r="E254" s="7">
        <f>('Employment Factors'!$C21)*(1-('Decline Factors'!N21))*('Gross-New Capacity Addition'!E224*1000/5)*'Regional Factors'!E$10</f>
        <v>0</v>
      </c>
      <c r="F254" s="7">
        <f>('Employment Factors'!$C21)*(1-('Decline Factors'!O21))*('Gross-New Capacity Addition'!F224*1000/5)*'Regional Factors'!F$10</f>
        <v>0</v>
      </c>
      <c r="G254" s="7">
        <f>('Employment Factors'!$C21)*(1-('Decline Factors'!P21))*('Gross-New Capacity Addition'!G224*1000/5)*'Regional Factors'!G$10</f>
        <v>0</v>
      </c>
      <c r="H254" s="7">
        <f>('Employment Factors'!$C21)*(1-('Decline Factors'!Q21))*('Gross-New Capacity Addition'!H224*1000/5)*'Regional Factors'!H$10</f>
        <v>0</v>
      </c>
      <c r="I254" s="7">
        <f>('Employment Factors'!$C21)*(1-('Decline Factors'!R21))*('Gross-New Capacity Addition'!I224*1000/5)*'Regional Factors'!I$10</f>
        <v>0</v>
      </c>
    </row>
    <row r="255" spans="1:9" x14ac:dyDescent="0.3">
      <c r="A255" s="7" t="s">
        <v>43</v>
      </c>
      <c r="B255" s="7">
        <f>('Employment Factors'!$C22)*(1-('Decline Factors'!K22))*('Gross-New Capacity Addition'!B225*1000/5)*'Regional Factors'!B$10</f>
        <v>0</v>
      </c>
      <c r="C255" s="7">
        <f>('Employment Factors'!$C22)*(1-('Decline Factors'!L22))*('Gross-New Capacity Addition'!C225*1000/5)*'Regional Factors'!C$10</f>
        <v>0</v>
      </c>
      <c r="D255" s="7">
        <f>('Employment Factors'!$C22)*(1-('Decline Factors'!M22))*('Gross-New Capacity Addition'!D225*1000/5)*'Regional Factors'!D$10</f>
        <v>0</v>
      </c>
      <c r="E255" s="7">
        <f>('Employment Factors'!$C22)*(1-('Decline Factors'!N22))*('Gross-New Capacity Addition'!E225*1000/5)*'Regional Factors'!E$10</f>
        <v>0</v>
      </c>
      <c r="F255" s="7">
        <f>('Employment Factors'!$C22)*(1-('Decline Factors'!O22))*('Gross-New Capacity Addition'!F225*1000/5)*'Regional Factors'!F$10</f>
        <v>0</v>
      </c>
      <c r="G255" s="7">
        <f>('Employment Factors'!$C22)*(1-('Decline Factors'!P22))*('Gross-New Capacity Addition'!G225*1000/5)*'Regional Factors'!G$10</f>
        <v>0</v>
      </c>
      <c r="H255" s="7">
        <f>('Employment Factors'!$C22)*(1-('Decline Factors'!Q22))*('Gross-New Capacity Addition'!H225*1000/5)*'Regional Factors'!H$10</f>
        <v>0</v>
      </c>
      <c r="I255" s="7">
        <f>('Employment Factors'!$C22)*(1-('Decline Factors'!R22))*('Gross-New Capacity Addition'!I225*1000/5)*'Regional Factors'!I$10</f>
        <v>0</v>
      </c>
    </row>
    <row r="256" spans="1:9" x14ac:dyDescent="0.3">
      <c r="A256" s="7" t="s">
        <v>139</v>
      </c>
      <c r="B256" s="7">
        <f>('Employment Factors'!$C23)*(1-('Decline Factors'!K23))*('Gross-New Capacity Addition'!B226*1000/5)*'Regional Factors'!B$10</f>
        <v>0</v>
      </c>
      <c r="C256" s="7">
        <f>('Employment Factors'!$C23)*(1-('Decline Factors'!L23))*('Gross-New Capacity Addition'!C226*1000/5)*'Regional Factors'!C$10</f>
        <v>744</v>
      </c>
      <c r="D256" s="7">
        <f>('Employment Factors'!$C23)*(1-('Decline Factors'!M23))*('Gross-New Capacity Addition'!D226*1000/5)*'Regional Factors'!D$10</f>
        <v>0</v>
      </c>
      <c r="E256" s="7">
        <f>('Employment Factors'!$C23)*(1-('Decline Factors'!N23))*('Gross-New Capacity Addition'!E226*1000/5)*'Regional Factors'!E$10</f>
        <v>372</v>
      </c>
      <c r="F256" s="7">
        <f>('Employment Factors'!$C23)*(1-('Decline Factors'!O23))*('Gross-New Capacity Addition'!F226*1000/5)*'Regional Factors'!F$10</f>
        <v>25668</v>
      </c>
      <c r="G256" s="7">
        <f>('Employment Factors'!$C23)*(1-('Decline Factors'!P23))*('Gross-New Capacity Addition'!G226*1000/5)*'Regional Factors'!G$10</f>
        <v>22320</v>
      </c>
      <c r="H256" s="7">
        <f>('Employment Factors'!$C23)*(1-('Decline Factors'!Q23))*('Gross-New Capacity Addition'!H226*1000/5)*'Regional Factors'!H$10</f>
        <v>13392</v>
      </c>
      <c r="I256" s="7">
        <f>('Employment Factors'!$C23)*(1-('Decline Factors'!R23))*('Gross-New Capacity Addition'!I226*1000/5)*'Regional Factors'!I$10</f>
        <v>744</v>
      </c>
    </row>
    <row r="257" spans="1:9" x14ac:dyDescent="0.3">
      <c r="A257" s="34" t="s">
        <v>230</v>
      </c>
      <c r="B257" s="7">
        <f>('Employment Factors'!$C24)*(1-('Decline Factors'!K24))*('Gross-New Capacity Addition'!B227*1000/5)*'Regional Factors'!B$10*'Import-Export Shares'!B$10</f>
        <v>0</v>
      </c>
      <c r="C257" s="7">
        <f>('Employment Factors'!$C24)*(1-('Decline Factors'!L24))*('Gross-New Capacity Addition'!C227*1000/5)*'Regional Factors'!C$10*'Import-Export Shares'!C$10</f>
        <v>4106.7</v>
      </c>
      <c r="D257" s="7">
        <f>('Employment Factors'!$C24)*(1-('Decline Factors'!M24))*('Gross-New Capacity Addition'!D227*1000/5)*'Regional Factors'!D$10*'Import-Export Shares'!D$10</f>
        <v>0</v>
      </c>
      <c r="E257" s="7">
        <f>('Employment Factors'!$C24)*(1-('Decline Factors'!N24))*('Gross-New Capacity Addition'!E227*1000/5)*'Regional Factors'!E$10*'Import-Export Shares'!E$10</f>
        <v>62163.26999999999</v>
      </c>
      <c r="F257" s="7">
        <f>('Employment Factors'!$C24)*(1-('Decline Factors'!O24))*('Gross-New Capacity Addition'!F227*1000/5)*'Regional Factors'!F$10*'Import-Export Shares'!F$10</f>
        <v>71943.299999999988</v>
      </c>
      <c r="G257" s="7">
        <f>('Employment Factors'!$C24)*(1-('Decline Factors'!P24))*('Gross-New Capacity Addition'!G227*1000/5)*'Regional Factors'!G$10*'Import-Export Shares'!G$10</f>
        <v>71520.799999999988</v>
      </c>
      <c r="H257" s="7">
        <f>('Employment Factors'!$C24)*(1-('Decline Factors'!Q24))*('Gross-New Capacity Addition'!H227*1000/5)*'Regional Factors'!H$10*'Import-Export Shares'!H$10</f>
        <v>75576.799999999974</v>
      </c>
      <c r="I257" s="7">
        <f>('Employment Factors'!$C24)*(1-('Decline Factors'!R24))*('Gross-New Capacity Addition'!I227*1000/5)*'Regional Factors'!I$10*'Import-Export Shares'!I$10</f>
        <v>63487.666666666672</v>
      </c>
    </row>
    <row r="258" spans="1:9" x14ac:dyDescent="0.3">
      <c r="A258" s="34" t="s">
        <v>231</v>
      </c>
      <c r="B258" s="7">
        <f>('Employment Factors'!$C25)*(1-('Decline Factors'!K25))*('Gross-New Capacity Addition'!B228*1000/5)*'Regional Factors'!B$10*'Import-Export Shares'!B$10</f>
        <v>0</v>
      </c>
      <c r="C258" s="7">
        <f>('Employment Factors'!$C25)*(1-('Decline Factors'!L25))*('Gross-New Capacity Addition'!C228*1000/5)*'Regional Factors'!C$10*'Import-Export Shares'!C$10</f>
        <v>2296.6080412564261</v>
      </c>
      <c r="D258" s="7">
        <f>('Employment Factors'!$C25)*(1-('Decline Factors'!M25))*('Gross-New Capacity Addition'!D228*1000/5)*'Regional Factors'!D$10*'Import-Export Shares'!D$10</f>
        <v>113111.56225080947</v>
      </c>
      <c r="E258" s="7">
        <f>('Employment Factors'!$C25)*(1-('Decline Factors'!N25))*('Gross-New Capacity Addition'!E228*1000/5)*'Regional Factors'!E$10*'Import-Export Shares'!E$10</f>
        <v>137557.72434263289</v>
      </c>
      <c r="F258" s="7">
        <f>('Employment Factors'!$C25)*(1-('Decline Factors'!O25))*('Gross-New Capacity Addition'!F228*1000/5)*'Regional Factors'!F$10*'Import-Export Shares'!F$10</f>
        <v>64386.471961474468</v>
      </c>
      <c r="G258" s="7">
        <f>('Employment Factors'!$C25)*(1-('Decline Factors'!P25))*('Gross-New Capacity Addition'!G228*1000/5)*'Regional Factors'!G$10*'Import-Export Shares'!G$10</f>
        <v>42254.332346159827</v>
      </c>
      <c r="H258" s="7">
        <f>('Employment Factors'!$C25)*(1-('Decline Factors'!Q25))*('Gross-New Capacity Addition'!H228*1000/5)*'Regional Factors'!H$10*'Import-Export Shares'!H$10</f>
        <v>23586.677050922433</v>
      </c>
      <c r="I258" s="7">
        <f>('Employment Factors'!$C25)*(1-('Decline Factors'!R25))*('Gross-New Capacity Addition'!I228*1000/5)*'Regional Factors'!I$10*'Import-Export Shares'!I$10</f>
        <v>67048.535159376406</v>
      </c>
    </row>
    <row r="259" spans="1:9" x14ac:dyDescent="0.3">
      <c r="A259" s="7" t="s">
        <v>24</v>
      </c>
      <c r="B259" s="7">
        <f>('Employment Factors'!$C26)*(1-('Decline Factors'!K26))*('Gross-New Capacity Addition'!B229*1000/5)*'Regional Factors'!B$10</f>
        <v>4666.666666666667</v>
      </c>
      <c r="C259" s="7">
        <f>('Employment Factors'!$C26)*(1-('Decline Factors'!L26))*('Gross-New Capacity Addition'!C229*1000/5)*'Regional Factors'!C$10</f>
        <v>1866.6666666666665</v>
      </c>
      <c r="D259" s="7">
        <f>('Employment Factors'!$C26)*(1-('Decline Factors'!M26))*('Gross-New Capacity Addition'!D229*1000/5)*'Regional Factors'!D$10</f>
        <v>1866.6666666666665</v>
      </c>
      <c r="E259" s="7">
        <f>('Employment Factors'!$C26)*(1-('Decline Factors'!N26))*('Gross-New Capacity Addition'!E229*1000/5)*'Regional Factors'!E$10</f>
        <v>933.33333333333326</v>
      </c>
      <c r="F259" s="7">
        <f>('Employment Factors'!$C26)*(1-('Decline Factors'!O26))*('Gross-New Capacity Addition'!F229*1000/5)*'Regional Factors'!F$10</f>
        <v>1866.6666666666665</v>
      </c>
      <c r="G259" s="7">
        <f>('Employment Factors'!$C26)*(1-('Decline Factors'!P26))*('Gross-New Capacity Addition'!G229*1000/5)*'Regional Factors'!G$10</f>
        <v>0</v>
      </c>
      <c r="H259" s="7">
        <f>('Employment Factors'!$C26)*(1-('Decline Factors'!Q26))*('Gross-New Capacity Addition'!H229*1000/5)*'Regional Factors'!H$10</f>
        <v>1866.6666666666665</v>
      </c>
      <c r="I259" s="7">
        <f>('Employment Factors'!$C26)*(1-('Decline Factors'!R26))*('Gross-New Capacity Addition'!I229*1000/5)*'Regional Factors'!I$10</f>
        <v>2800</v>
      </c>
    </row>
    <row r="260" spans="1:9" x14ac:dyDescent="0.3">
      <c r="A260" s="7" t="s">
        <v>25</v>
      </c>
      <c r="B260" s="7">
        <f>('Employment Factors'!$C27)*(1-('Decline Factors'!K27))*('Gross-New Capacity Addition'!B230*1000/5)*'Regional Factors'!B$10</f>
        <v>0</v>
      </c>
      <c r="C260" s="7">
        <f>('Employment Factors'!$C27)*(1-('Decline Factors'!L27))*('Gross-New Capacity Addition'!C230*1000/5)*'Regional Factors'!C$10</f>
        <v>1639.3</v>
      </c>
      <c r="D260" s="7">
        <f>('Employment Factors'!$C27)*(1-('Decline Factors'!M27))*('Gross-New Capacity Addition'!D230*1000/5)*'Regional Factors'!D$10</f>
        <v>15.934285714285712</v>
      </c>
      <c r="E260" s="7">
        <f>('Employment Factors'!$C27)*(1-('Decline Factors'!N27))*('Gross-New Capacity Addition'!E230*1000/5)*'Regional Factors'!E$10</f>
        <v>30.033714285714282</v>
      </c>
      <c r="F260" s="7">
        <f>('Employment Factors'!$C27)*(1-('Decline Factors'!O27))*('Gross-New Capacity Addition'!F230*1000/5)*'Regional Factors'!F$10</f>
        <v>0</v>
      </c>
      <c r="G260" s="7">
        <f>('Employment Factors'!$C27)*(1-('Decline Factors'!P27))*('Gross-New Capacity Addition'!G230*1000/5)*'Regional Factors'!G$10</f>
        <v>0</v>
      </c>
      <c r="H260" s="7">
        <f>('Employment Factors'!$C27)*(1-('Decline Factors'!Q27))*('Gross-New Capacity Addition'!H230*1000/5)*'Regional Factors'!H$10</f>
        <v>0</v>
      </c>
      <c r="I260" s="7">
        <f>('Employment Factors'!$C27)*(1-('Decline Factors'!R27))*('Gross-New Capacity Addition'!I230*1000/5)*'Regional Factors'!I$10</f>
        <v>38.097428571428566</v>
      </c>
    </row>
    <row r="261" spans="1:9" x14ac:dyDescent="0.3">
      <c r="A261" s="5" t="s">
        <v>255</v>
      </c>
      <c r="B261" s="5">
        <f>SUM(B236:B260)</f>
        <v>171480.66666666666</v>
      </c>
      <c r="C261" s="5">
        <f t="shared" ref="C261:I261" si="34">SUM(C236:C260)</f>
        <v>231962.58882977048</v>
      </c>
      <c r="D261" s="5">
        <f t="shared" si="34"/>
        <v>817876.55660439644</v>
      </c>
      <c r="E261" s="5">
        <f t="shared" si="34"/>
        <v>617907.07831420866</v>
      </c>
      <c r="F261" s="5">
        <f t="shared" si="34"/>
        <v>422757.5788494717</v>
      </c>
      <c r="G261" s="5">
        <f t="shared" si="34"/>
        <v>377136.72393279045</v>
      </c>
      <c r="H261" s="5">
        <f t="shared" si="34"/>
        <v>269661.90034860233</v>
      </c>
      <c r="I261" s="5">
        <f t="shared" si="34"/>
        <v>283564.90597892186</v>
      </c>
    </row>
    <row r="263" spans="1:9" x14ac:dyDescent="0.3">
      <c r="A263" s="74" t="s">
        <v>31</v>
      </c>
      <c r="B263" s="170" t="s">
        <v>205</v>
      </c>
      <c r="C263" s="170"/>
      <c r="D263" s="170"/>
      <c r="E263" s="170"/>
      <c r="F263" s="170"/>
      <c r="G263" s="170"/>
      <c r="H263" s="170"/>
      <c r="I263" s="170"/>
    </row>
    <row r="264" spans="1:9" x14ac:dyDescent="0.3">
      <c r="A264" s="66" t="s">
        <v>0</v>
      </c>
      <c r="B264" s="35" t="s">
        <v>186</v>
      </c>
      <c r="C264" s="35" t="s">
        <v>146</v>
      </c>
      <c r="D264" s="35" t="s">
        <v>147</v>
      </c>
      <c r="E264" s="35" t="s">
        <v>148</v>
      </c>
      <c r="F264" s="35" t="s">
        <v>149</v>
      </c>
      <c r="G264" s="35" t="s">
        <v>150</v>
      </c>
      <c r="H264" s="35" t="s">
        <v>151</v>
      </c>
      <c r="I264" s="35" t="s">
        <v>152</v>
      </c>
    </row>
    <row r="265" spans="1:9" x14ac:dyDescent="0.3">
      <c r="A265" s="7" t="s">
        <v>2</v>
      </c>
      <c r="B265" s="7">
        <f>('Employment Factors'!$C3)*(1-('Decline Factors'!K3))*('Gross-New Capacity Addition'!B235*1000/5)*'Regional Factors'!B$11*'Import-Export Shares'!B$11</f>
        <v>10335.283741744484</v>
      </c>
      <c r="C265" s="7">
        <f>('Employment Factors'!$C3)*(1-('Decline Factors'!L3))*('Gross-New Capacity Addition'!C235*1000/5)*'Regional Factors'!C$11*'Import-Export Shares'!C$11</f>
        <v>44715.623028080256</v>
      </c>
      <c r="D265" s="7">
        <f>('Employment Factors'!$C3)*(1-('Decline Factors'!M3))*('Gross-New Capacity Addition'!D235*1000/5)*'Regional Factors'!D$11*'Import-Export Shares'!D$11</f>
        <v>3864.5706170432677</v>
      </c>
      <c r="E265" s="7">
        <f>('Employment Factors'!$C3)*(1-('Decline Factors'!N3))*('Gross-New Capacity Addition'!E235*1000/5)*'Regional Factors'!E$11*'Import-Export Shares'!E$11</f>
        <v>2521.2270290548477</v>
      </c>
      <c r="F265" s="7">
        <f>('Employment Factors'!$C3)*(1-('Decline Factors'!O3))*('Gross-New Capacity Addition'!F235*1000/5)*'Regional Factors'!F$11*'Import-Export Shares'!F$11</f>
        <v>2484.3207933027888</v>
      </c>
      <c r="G265" s="7">
        <f>('Employment Factors'!$C3)*(1-('Decline Factors'!P3))*('Gross-New Capacity Addition'!G235*1000/5)*'Regional Factors'!G$11*'Import-Export Shares'!G$11</f>
        <v>3897.2830227103627</v>
      </c>
      <c r="H265" s="7">
        <f>('Employment Factors'!$C3)*(1-('Decline Factors'!Q3))*('Gross-New Capacity Addition'!H235*1000/5)*'Regional Factors'!H$11*'Import-Export Shares'!H$11</f>
        <v>3665.7274149920613</v>
      </c>
      <c r="I265" s="7">
        <f>('Employment Factors'!$C3)*(1-('Decline Factors'!R3))*('Gross-New Capacity Addition'!I235*1000/5)*'Regional Factors'!I$11*'Import-Export Shares'!I$11</f>
        <v>36002.03115654127</v>
      </c>
    </row>
    <row r="266" spans="1:9" x14ac:dyDescent="0.3">
      <c r="A266" s="7" t="s">
        <v>3</v>
      </c>
      <c r="B266" s="7">
        <f>('Employment Factors'!$C4)*(1-('Decline Factors'!K4))*('Gross-New Capacity Addition'!B236*1000/5)*'Regional Factors'!B$11*'Import-Export Shares'!B$11</f>
        <v>0</v>
      </c>
      <c r="C266" s="7">
        <f>('Employment Factors'!$C4)*(1-('Decline Factors'!L4))*('Gross-New Capacity Addition'!C236*1000/5)*'Regional Factors'!C$11*'Import-Export Shares'!C$11</f>
        <v>0</v>
      </c>
      <c r="D266" s="7">
        <f>('Employment Factors'!$C4)*(1-('Decline Factors'!M4))*('Gross-New Capacity Addition'!D236*1000/5)*'Regional Factors'!D$11*'Import-Export Shares'!D$11</f>
        <v>0</v>
      </c>
      <c r="E266" s="7">
        <f>('Employment Factors'!$C4)*(1-('Decline Factors'!N4))*('Gross-New Capacity Addition'!E236*1000/5)*'Regional Factors'!E$11*'Import-Export Shares'!E$11</f>
        <v>0</v>
      </c>
      <c r="F266" s="7">
        <f>('Employment Factors'!$C4)*(1-('Decline Factors'!O4))*('Gross-New Capacity Addition'!F236*1000/5)*'Regional Factors'!F$11*'Import-Export Shares'!F$11</f>
        <v>0</v>
      </c>
      <c r="G266" s="7">
        <f>('Employment Factors'!$C4)*(1-('Decline Factors'!P4))*('Gross-New Capacity Addition'!G236*1000/5)*'Regional Factors'!G$11*'Import-Export Shares'!G$11</f>
        <v>0</v>
      </c>
      <c r="H266" s="7">
        <f>('Employment Factors'!$C4)*(1-('Decline Factors'!Q4))*('Gross-New Capacity Addition'!H236*1000/5)*'Regional Factors'!H$11*'Import-Export Shares'!H$11</f>
        <v>0</v>
      </c>
      <c r="I266" s="7">
        <f>('Employment Factors'!$C4)*(1-('Decline Factors'!R4))*('Gross-New Capacity Addition'!I236*1000/5)*'Regional Factors'!I$11*'Import-Export Shares'!I$11</f>
        <v>0</v>
      </c>
    </row>
    <row r="267" spans="1:9" x14ac:dyDescent="0.3">
      <c r="A267" s="7" t="s">
        <v>198</v>
      </c>
      <c r="B267" s="7">
        <f>('Employment Factors'!$C5)*(1-('Decline Factors'!K5))*('Gross-New Capacity Addition'!B237*1000/5)*'Regional Factors'!B$11*'Import-Export Shares'!B$11</f>
        <v>4209.5076638108239</v>
      </c>
      <c r="C267" s="7">
        <f>('Employment Factors'!$C5)*(1-('Decline Factors'!L5))*('Gross-New Capacity Addition'!C237*1000/5)*'Regional Factors'!C$11*'Import-Export Shares'!C$11</f>
        <v>93694.88152120421</v>
      </c>
      <c r="D267" s="7">
        <f>('Employment Factors'!$C5)*(1-('Decline Factors'!M5))*('Gross-New Capacity Addition'!D237*1000/5)*'Regional Factors'!D$11*'Import-Export Shares'!D$11</f>
        <v>49266.395186425492</v>
      </c>
      <c r="E267" s="7">
        <f>('Employment Factors'!$C5)*(1-('Decline Factors'!N5))*('Gross-New Capacity Addition'!E237*1000/5)*'Regional Factors'!E$11*'Import-Export Shares'!E$11</f>
        <v>33518.792088863775</v>
      </c>
      <c r="F267" s="7">
        <f>('Employment Factors'!$C5)*(1-('Decline Factors'!O5))*('Gross-New Capacity Addition'!F237*1000/5)*'Regional Factors'!F$11*'Import-Export Shares'!F$11</f>
        <v>22199.063172818082</v>
      </c>
      <c r="G267" s="7">
        <f>('Employment Factors'!$C5)*(1-('Decline Factors'!P5))*('Gross-New Capacity Addition'!G237*1000/5)*'Regional Factors'!G$11*'Import-Export Shares'!G$11</f>
        <v>39573.450733487036</v>
      </c>
      <c r="H267" s="7">
        <f>('Employment Factors'!$C5)*(1-('Decline Factors'!Q5))*('Gross-New Capacity Addition'!H237*1000/5)*'Regional Factors'!H$11*'Import-Export Shares'!H$11</f>
        <v>56539.402264021279</v>
      </c>
      <c r="I267" s="7">
        <f>('Employment Factors'!$C5)*(1-('Decline Factors'!R5))*('Gross-New Capacity Addition'!I237*1000/5)*'Regional Factors'!I$11*'Import-Export Shares'!I$11</f>
        <v>56352.676475858076</v>
      </c>
    </row>
    <row r="268" spans="1:9" x14ac:dyDescent="0.3">
      <c r="A268" s="7" t="s">
        <v>199</v>
      </c>
      <c r="B268" s="7">
        <f>('Employment Factors'!$C6)*(1-('Decline Factors'!K6))*('Gross-New Capacity Addition'!B238*1000/5)*'Regional Factors'!B$11*'Import-Export Shares'!B$11</f>
        <v>0</v>
      </c>
      <c r="C268" s="7">
        <f>('Employment Factors'!$C6)*(1-('Decline Factors'!L6))*('Gross-New Capacity Addition'!C238*1000/5)*'Regional Factors'!C$11*'Import-Export Shares'!C$11</f>
        <v>15913.30765151279</v>
      </c>
      <c r="D268" s="7">
        <f>('Employment Factors'!$C6)*(1-('Decline Factors'!M6))*('Gross-New Capacity Addition'!D238*1000/5)*'Regional Factors'!D$11*'Import-Export Shares'!D$11</f>
        <v>65000.30800590229</v>
      </c>
      <c r="E268" s="7">
        <f>('Employment Factors'!$C6)*(1-('Decline Factors'!N6))*('Gross-New Capacity Addition'!E238*1000/5)*'Regional Factors'!E$11*'Import-Export Shares'!E$11</f>
        <v>74257.96700080685</v>
      </c>
      <c r="F268" s="7">
        <f>('Employment Factors'!$C6)*(1-('Decline Factors'!O6))*('Gross-New Capacity Addition'!F238*1000/5)*'Regional Factors'!F$11*'Import-Export Shares'!F$11</f>
        <v>53854.517991862274</v>
      </c>
      <c r="G268" s="7">
        <f>('Employment Factors'!$C6)*(1-('Decline Factors'!P6))*('Gross-New Capacity Addition'!G238*1000/5)*'Regional Factors'!G$11*'Import-Export Shares'!G$11</f>
        <v>58783.740143069459</v>
      </c>
      <c r="H268" s="7">
        <f>('Employment Factors'!$C6)*(1-('Decline Factors'!Q6))*('Gross-New Capacity Addition'!H238*1000/5)*'Regional Factors'!H$11*'Import-Export Shares'!H$11</f>
        <v>35318.05698841199</v>
      </c>
      <c r="I268" s="7">
        <f>('Employment Factors'!$C6)*(1-('Decline Factors'!R6))*('Gross-New Capacity Addition'!I238*1000/5)*'Regional Factors'!I$11*'Import-Export Shares'!I$11</f>
        <v>33950.128711555401</v>
      </c>
    </row>
    <row r="269" spans="1:9" x14ac:dyDescent="0.3">
      <c r="A269" s="7" t="s">
        <v>6</v>
      </c>
      <c r="B269" s="7">
        <f>('Employment Factors'!$C7)*(1-('Decline Factors'!K7))*('Gross-New Capacity Addition'!B239*1000/5)*'Regional Factors'!B$11</f>
        <v>5466.0771156946512</v>
      </c>
      <c r="C269" s="7">
        <f>('Employment Factors'!$C7)*(1-('Decline Factors'!L7))*('Gross-New Capacity Addition'!C239*1000/5)*'Regional Factors'!C$11</f>
        <v>0</v>
      </c>
      <c r="D269" s="7">
        <f>('Employment Factors'!$C7)*(1-('Decline Factors'!M7))*('Gross-New Capacity Addition'!D239*1000/5)*'Regional Factors'!D$11</f>
        <v>2126.674791957545</v>
      </c>
      <c r="E269" s="7">
        <f>('Employment Factors'!$C7)*(1-('Decline Factors'!N7))*('Gross-New Capacity Addition'!E239*1000/5)*'Regional Factors'!E$11</f>
        <v>0</v>
      </c>
      <c r="F269" s="7">
        <f>('Employment Factors'!$C7)*(1-('Decline Factors'!O7))*('Gross-New Capacity Addition'!F239*1000/5)*'Regional Factors'!F$11</f>
        <v>0</v>
      </c>
      <c r="G269" s="7">
        <f>('Employment Factors'!$C7)*(1-('Decline Factors'!P7))*('Gross-New Capacity Addition'!G239*1000/5)*'Regional Factors'!G$11</f>
        <v>0</v>
      </c>
      <c r="H269" s="7">
        <f>('Employment Factors'!$C7)*(1-('Decline Factors'!Q7))*('Gross-New Capacity Addition'!H239*1000/5)*'Regional Factors'!H$11</f>
        <v>0</v>
      </c>
      <c r="I269" s="7">
        <f>('Employment Factors'!$C7)*(1-('Decline Factors'!R7))*('Gross-New Capacity Addition'!I239*1000/5)*'Regional Factors'!I$11</f>
        <v>0</v>
      </c>
    </row>
    <row r="270" spans="1:9" x14ac:dyDescent="0.3">
      <c r="A270" s="7" t="s">
        <v>7</v>
      </c>
      <c r="B270" s="7">
        <f>('Employment Factors'!$C8)*(1-('Decline Factors'!K8))*('Gross-New Capacity Addition'!B240*1000/5)*'Regional Factors'!B$11</f>
        <v>39581.937734340579</v>
      </c>
      <c r="C270" s="7">
        <f>('Employment Factors'!$C8)*(1-('Decline Factors'!L8))*('Gross-New Capacity Addition'!C240*1000/5)*'Regional Factors'!C$11</f>
        <v>49013.279751041933</v>
      </c>
      <c r="D270" s="7">
        <f>('Employment Factors'!$C8)*(1-('Decline Factors'!M8))*('Gross-New Capacity Addition'!D240*1000/5)*'Regional Factors'!D$11</f>
        <v>40401.388927673666</v>
      </c>
      <c r="E270" s="7">
        <f>('Employment Factors'!$C8)*(1-('Decline Factors'!N8))*('Gross-New Capacity Addition'!E240*1000/5)*'Regional Factors'!E$11</f>
        <v>7334.02144422537</v>
      </c>
      <c r="F270" s="7">
        <f>('Employment Factors'!$C8)*(1-('Decline Factors'!O8))*('Gross-New Capacity Addition'!F240*1000/5)*'Regional Factors'!F$11</f>
        <v>15976.045964354831</v>
      </c>
      <c r="G270" s="7">
        <f>('Employment Factors'!$C8)*(1-('Decline Factors'!P8))*('Gross-New Capacity Addition'!G240*1000/5)*'Regional Factors'!G$11</f>
        <v>24442.557059212228</v>
      </c>
      <c r="H270" s="7">
        <f>('Employment Factors'!$C8)*(1-('Decline Factors'!Q8))*('Gross-New Capacity Addition'!H240*1000/5)*'Regional Factors'!H$11</f>
        <v>17403.077484654015</v>
      </c>
      <c r="I270" s="7">
        <f>('Employment Factors'!$C8)*(1-('Decline Factors'!R8))*('Gross-New Capacity Addition'!I240*1000/5)*'Regional Factors'!I$11</f>
        <v>14413.990968644985</v>
      </c>
    </row>
    <row r="271" spans="1:9" x14ac:dyDescent="0.3">
      <c r="A271" s="7" t="s">
        <v>8</v>
      </c>
      <c r="B271" s="7">
        <f>('Employment Factors'!$C9)*(1-('Decline Factors'!K9))*('Gross-New Capacity Addition'!B241*1000/5)*'Regional Factors'!B$11</f>
        <v>27487.456759958735</v>
      </c>
      <c r="C271" s="7">
        <f>('Employment Factors'!$C9)*(1-('Decline Factors'!L9))*('Gross-New Capacity Addition'!C241*1000/5)*'Regional Factors'!C$11</f>
        <v>23564.076803385546</v>
      </c>
      <c r="D271" s="7">
        <f>('Employment Factors'!$C9)*(1-('Decline Factors'!M9))*('Gross-New Capacity Addition'!D241*1000/5)*'Regional Factors'!D$11</f>
        <v>28280.972249371567</v>
      </c>
      <c r="E271" s="7">
        <f>('Employment Factors'!$C9)*(1-('Decline Factors'!N9))*('Gross-New Capacity Addition'!E241*1000/5)*'Regional Factors'!E$11</f>
        <v>22002.064332676109</v>
      </c>
      <c r="F271" s="7">
        <f>('Employment Factors'!$C9)*(1-('Decline Factors'!O9))*('Gross-New Capacity Addition'!F241*1000/5)*'Regional Factors'!F$11</f>
        <v>3328.3429092405895</v>
      </c>
      <c r="G271" s="7">
        <f>('Employment Factors'!$C9)*(1-('Decline Factors'!P9))*('Gross-New Capacity Addition'!G241*1000/5)*'Regional Factors'!G$11</f>
        <v>16080.62964421857</v>
      </c>
      <c r="H271" s="7">
        <f>('Employment Factors'!$C9)*(1-('Decline Factors'!Q9))*('Gross-New Capacity Addition'!H241*1000/5)*'Regional Factors'!H$11</f>
        <v>12430.769631895726</v>
      </c>
      <c r="I271" s="7">
        <f>('Employment Factors'!$C9)*(1-('Decline Factors'!R9))*('Gross-New Capacity Addition'!I241*1000/5)*'Regional Factors'!I$11</f>
        <v>21020.403495940602</v>
      </c>
    </row>
    <row r="272" spans="1:9" x14ac:dyDescent="0.3">
      <c r="A272" s="7" t="s">
        <v>9</v>
      </c>
      <c r="B272" s="7">
        <f>('Employment Factors'!$C10)*(1-('Decline Factors'!K10))*('Gross-New Capacity Addition'!B242*1000/5)*'Regional Factors'!B$11</f>
        <v>0</v>
      </c>
      <c r="C272" s="7">
        <f>('Employment Factors'!$C10)*(1-('Decline Factors'!L10))*('Gross-New Capacity Addition'!C242*1000/5)*'Regional Factors'!C$11</f>
        <v>0</v>
      </c>
      <c r="D272" s="7">
        <f>('Employment Factors'!$C10)*(1-('Decline Factors'!M10))*('Gross-New Capacity Addition'!D242*1000/5)*'Regional Factors'!D$11</f>
        <v>0</v>
      </c>
      <c r="E272" s="7">
        <f>('Employment Factors'!$C10)*(1-('Decline Factors'!N10))*('Gross-New Capacity Addition'!E242*1000/5)*'Regional Factors'!E$11</f>
        <v>0</v>
      </c>
      <c r="F272" s="7">
        <f>('Employment Factors'!$C10)*(1-('Decline Factors'!O10))*('Gross-New Capacity Addition'!F242*1000/5)*'Regional Factors'!F$11</f>
        <v>0</v>
      </c>
      <c r="G272" s="7">
        <f>('Employment Factors'!$C10)*(1-('Decline Factors'!P10))*('Gross-New Capacity Addition'!G242*1000/5)*'Regional Factors'!G$11</f>
        <v>0</v>
      </c>
      <c r="H272" s="7">
        <f>('Employment Factors'!$C10)*(1-('Decline Factors'!Q10))*('Gross-New Capacity Addition'!H242*1000/5)*'Regional Factors'!H$11</f>
        <v>0</v>
      </c>
      <c r="I272" s="7">
        <f>('Employment Factors'!$C10)*(1-('Decline Factors'!R10))*('Gross-New Capacity Addition'!I242*1000/5)*'Regional Factors'!I$11</f>
        <v>0</v>
      </c>
    </row>
    <row r="273" spans="1:9" x14ac:dyDescent="0.3">
      <c r="A273" s="7" t="s">
        <v>10</v>
      </c>
      <c r="B273" s="7">
        <f>('Employment Factors'!$C11)*(1-('Decline Factors'!K11))*('Gross-New Capacity Addition'!B243*1000/5)*'Regional Factors'!B$11</f>
        <v>0</v>
      </c>
      <c r="C273" s="7">
        <f>('Employment Factors'!$C11)*(1-('Decline Factors'!L11))*('Gross-New Capacity Addition'!C243*1000/5)*'Regional Factors'!C$11</f>
        <v>0</v>
      </c>
      <c r="D273" s="7">
        <f>('Employment Factors'!$C11)*(1-('Decline Factors'!M11))*('Gross-New Capacity Addition'!D243*1000/5)*'Regional Factors'!D$11</f>
        <v>0</v>
      </c>
      <c r="E273" s="7">
        <f>('Employment Factors'!$C11)*(1-('Decline Factors'!N11))*('Gross-New Capacity Addition'!E243*1000/5)*'Regional Factors'!E$11</f>
        <v>0</v>
      </c>
      <c r="F273" s="7">
        <f>('Employment Factors'!$C11)*(1-('Decline Factors'!O11))*('Gross-New Capacity Addition'!F243*1000/5)*'Regional Factors'!F$11</f>
        <v>0</v>
      </c>
      <c r="G273" s="7">
        <f>('Employment Factors'!$C11)*(1-('Decline Factors'!P11))*('Gross-New Capacity Addition'!G243*1000/5)*'Regional Factors'!G$11</f>
        <v>0</v>
      </c>
      <c r="H273" s="7">
        <f>('Employment Factors'!$C11)*(1-('Decline Factors'!Q11))*('Gross-New Capacity Addition'!H243*1000/5)*'Regional Factors'!H$11</f>
        <v>0</v>
      </c>
      <c r="I273" s="7">
        <f>('Employment Factors'!$C11)*(1-('Decline Factors'!R11))*('Gross-New Capacity Addition'!I243*1000/5)*'Regional Factors'!I$11</f>
        <v>0</v>
      </c>
    </row>
    <row r="274" spans="1:9" x14ac:dyDescent="0.3">
      <c r="A274" s="7" t="s">
        <v>11</v>
      </c>
      <c r="B274" s="7">
        <f>('Employment Factors'!$C12)*(1-('Decline Factors'!K12))*('Gross-New Capacity Addition'!B244*1000/5)*'Regional Factors'!B$11</f>
        <v>0</v>
      </c>
      <c r="C274" s="7">
        <f>('Employment Factors'!$C12)*(1-('Decline Factors'!L12))*('Gross-New Capacity Addition'!C244*1000/5)*'Regional Factors'!C$11</f>
        <v>61279.823947752579</v>
      </c>
      <c r="D274" s="7">
        <f>('Employment Factors'!$C12)*(1-('Decline Factors'!M12))*('Gross-New Capacity Addition'!D244*1000/5)*'Regional Factors'!D$11</f>
        <v>0</v>
      </c>
      <c r="E274" s="7">
        <f>('Employment Factors'!$C12)*(1-('Decline Factors'!N12))*('Gross-New Capacity Addition'!E244*1000/5)*'Regional Factors'!E$11</f>
        <v>0</v>
      </c>
      <c r="F274" s="7">
        <f>('Employment Factors'!$C12)*(1-('Decline Factors'!O12))*('Gross-New Capacity Addition'!F244*1000/5)*'Regional Factors'!F$11</f>
        <v>745.63955887786904</v>
      </c>
      <c r="G274" s="7">
        <f>('Employment Factors'!$C12)*(1-('Decline Factors'!P12))*('Gross-New Capacity Addition'!G244*1000/5)*'Regional Factors'!G$11</f>
        <v>690.83225291197903</v>
      </c>
      <c r="H274" s="7">
        <f>('Employment Factors'!$C12)*(1-('Decline Factors'!Q12))*('Gross-New Capacity Addition'!H244*1000/5)*'Regional Factors'!H$11</f>
        <v>25473.015918220401</v>
      </c>
      <c r="I274" s="7">
        <f>('Employment Factors'!$C12)*(1-('Decline Factors'!R12))*('Gross-New Capacity Addition'!I244*1000/5)*'Regional Factors'!I$11</f>
        <v>585.67499041393796</v>
      </c>
    </row>
    <row r="275" spans="1:9" x14ac:dyDescent="0.3">
      <c r="A275" s="7" t="s">
        <v>12</v>
      </c>
      <c r="B275" s="7">
        <f>('Employment Factors'!$C13)*(1-('Decline Factors'!K13))*('Gross-New Capacity Addition'!B245*1000/5)*'Regional Factors'!B$11</f>
        <v>0</v>
      </c>
      <c r="C275" s="7">
        <f>('Employment Factors'!$C13)*(1-('Decline Factors'!L13))*('Gross-New Capacity Addition'!C245*1000/5)*'Regional Factors'!C$11</f>
        <v>1480.4451446613787</v>
      </c>
      <c r="D275" s="7">
        <f>('Employment Factors'!$C13)*(1-('Decline Factors'!M13))*('Gross-New Capacity Addition'!D245*1000/5)*'Regional Factors'!D$11</f>
        <v>0</v>
      </c>
      <c r="E275" s="7">
        <f>('Employment Factors'!$C13)*(1-('Decline Factors'!N13))*('Gross-New Capacity Addition'!E245*1000/5)*'Regional Factors'!E$11</f>
        <v>0</v>
      </c>
      <c r="F275" s="7">
        <f>('Employment Factors'!$C13)*(1-('Decline Factors'!O13))*('Gross-New Capacity Addition'!F245*1000/5)*'Regional Factors'!F$11</f>
        <v>0</v>
      </c>
      <c r="G275" s="7">
        <f>('Employment Factors'!$C13)*(1-('Decline Factors'!P13))*('Gross-New Capacity Addition'!G245*1000/5)*'Regional Factors'!G$11</f>
        <v>0</v>
      </c>
      <c r="H275" s="7">
        <f>('Employment Factors'!$C13)*(1-('Decline Factors'!Q13))*('Gross-New Capacity Addition'!H245*1000/5)*'Regional Factors'!H$11</f>
        <v>0</v>
      </c>
      <c r="I275" s="7">
        <f>('Employment Factors'!$C13)*(1-('Decline Factors'!R13))*('Gross-New Capacity Addition'!I245*1000/5)*'Regional Factors'!I$11</f>
        <v>0</v>
      </c>
    </row>
    <row r="276" spans="1:9" x14ac:dyDescent="0.3">
      <c r="A276" s="7" t="s">
        <v>13</v>
      </c>
      <c r="B276" s="7">
        <f>('Employment Factors'!$C14)*(1-('Decline Factors'!K14))*('Gross-New Capacity Addition'!B246*1000/5)*'Regional Factors'!B$11</f>
        <v>0</v>
      </c>
      <c r="C276" s="7">
        <f>('Employment Factors'!$C14)*(1-('Decline Factors'!L14))*('Gross-New Capacity Addition'!C246*1000/5)*'Regional Factors'!C$11</f>
        <v>0</v>
      </c>
      <c r="D276" s="7">
        <f>('Employment Factors'!$C14)*(1-('Decline Factors'!M14))*('Gross-New Capacity Addition'!D246*1000/5)*'Regional Factors'!D$11</f>
        <v>0</v>
      </c>
      <c r="E276" s="7">
        <f>('Employment Factors'!$C14)*(1-('Decline Factors'!N14))*('Gross-New Capacity Addition'!E246*1000/5)*'Regional Factors'!E$11</f>
        <v>0</v>
      </c>
      <c r="F276" s="7">
        <f>('Employment Factors'!$C14)*(1-('Decline Factors'!O14))*('Gross-New Capacity Addition'!F246*1000/5)*'Regional Factors'!F$11</f>
        <v>0</v>
      </c>
      <c r="G276" s="7">
        <f>('Employment Factors'!$C14)*(1-('Decline Factors'!P14))*('Gross-New Capacity Addition'!G246*1000/5)*'Regional Factors'!G$11</f>
        <v>0</v>
      </c>
      <c r="H276" s="7">
        <f>('Employment Factors'!$C14)*(1-('Decline Factors'!Q14))*('Gross-New Capacity Addition'!H246*1000/5)*'Regional Factors'!H$11</f>
        <v>0</v>
      </c>
      <c r="I276" s="7">
        <f>('Employment Factors'!$C14)*(1-('Decline Factors'!R14))*('Gross-New Capacity Addition'!I246*1000/5)*'Regional Factors'!I$11</f>
        <v>384.34519084995105</v>
      </c>
    </row>
    <row r="277" spans="1:9" x14ac:dyDescent="0.3">
      <c r="A277" s="7" t="s">
        <v>14</v>
      </c>
      <c r="B277" s="7">
        <f>('Employment Factors'!$C15)*(1-('Decline Factors'!K15))*('Gross-New Capacity Addition'!B247*1000/5)*'Regional Factors'!B$11</f>
        <v>13570.950080345341</v>
      </c>
      <c r="C277" s="7">
        <f>('Employment Factors'!$C15)*(1-('Decline Factors'!L15))*('Gross-New Capacity Addition'!C247*1000/5)*'Regional Factors'!C$11</f>
        <v>0</v>
      </c>
      <c r="D277" s="7">
        <f>('Employment Factors'!$C15)*(1-('Decline Factors'!M15))*('Gross-New Capacity Addition'!D247*1000/5)*'Regional Factors'!D$11</f>
        <v>0</v>
      </c>
      <c r="E277" s="7">
        <f>('Employment Factors'!$C15)*(1-('Decline Factors'!N15))*('Gross-New Capacity Addition'!E247*1000/5)*'Regional Factors'!E$11</f>
        <v>0</v>
      </c>
      <c r="F277" s="7">
        <f>('Employment Factors'!$C15)*(1-('Decline Factors'!O15))*('Gross-New Capacity Addition'!F247*1000/5)*'Regional Factors'!F$11</f>
        <v>0</v>
      </c>
      <c r="G277" s="7">
        <f>('Employment Factors'!$C15)*(1-('Decline Factors'!P15))*('Gross-New Capacity Addition'!G247*1000/5)*'Regional Factors'!G$11</f>
        <v>0</v>
      </c>
      <c r="H277" s="7">
        <f>('Employment Factors'!$C15)*(1-('Decline Factors'!Q15))*('Gross-New Capacity Addition'!H247*1000/5)*'Regional Factors'!H$11</f>
        <v>0</v>
      </c>
      <c r="I277" s="7">
        <f>('Employment Factors'!$C15)*(1-('Decline Factors'!R15))*('Gross-New Capacity Addition'!I247*1000/5)*'Regional Factors'!I$11</f>
        <v>0</v>
      </c>
    </row>
    <row r="278" spans="1:9" x14ac:dyDescent="0.3">
      <c r="A278" s="7" t="s">
        <v>15</v>
      </c>
      <c r="B278" s="7">
        <f>('Employment Factors'!$C16)*(1-('Decline Factors'!K16))*('Gross-New Capacity Addition'!B248*1000/5)*'Regional Factors'!B$11</f>
        <v>0</v>
      </c>
      <c r="C278" s="7">
        <f>('Employment Factors'!$C16)*(1-('Decline Factors'!L16))*('Gross-New Capacity Addition'!C248*1000/5)*'Regional Factors'!C$11</f>
        <v>0</v>
      </c>
      <c r="D278" s="7">
        <f>('Employment Factors'!$C16)*(1-('Decline Factors'!M16))*('Gross-New Capacity Addition'!D248*1000/5)*'Regional Factors'!D$11</f>
        <v>0</v>
      </c>
      <c r="E278" s="7">
        <f>('Employment Factors'!$C16)*(1-('Decline Factors'!N16))*('Gross-New Capacity Addition'!E248*1000/5)*'Regional Factors'!E$11</f>
        <v>0</v>
      </c>
      <c r="F278" s="7">
        <f>('Employment Factors'!$C16)*(1-('Decline Factors'!O16))*('Gross-New Capacity Addition'!F248*1000/5)*'Regional Factors'!F$11</f>
        <v>0</v>
      </c>
      <c r="G278" s="7">
        <f>('Employment Factors'!$C16)*(1-('Decline Factors'!P16))*('Gross-New Capacity Addition'!G248*1000/5)*'Regional Factors'!G$11</f>
        <v>0</v>
      </c>
      <c r="H278" s="7">
        <f>('Employment Factors'!$C16)*(1-('Decline Factors'!Q16))*('Gross-New Capacity Addition'!H248*1000/5)*'Regional Factors'!H$11</f>
        <v>0</v>
      </c>
      <c r="I278" s="7">
        <f>('Employment Factors'!$C16)*(1-('Decline Factors'!R16))*('Gross-New Capacity Addition'!I248*1000/5)*'Regional Factors'!I$11</f>
        <v>0</v>
      </c>
    </row>
    <row r="279" spans="1:9" x14ac:dyDescent="0.3">
      <c r="A279" s="7" t="s">
        <v>17</v>
      </c>
      <c r="B279" s="7">
        <f>('Employment Factors'!$C17)*(1-('Decline Factors'!K17))*('Gross-New Capacity Addition'!B249*1000/5)*'Regional Factors'!B$11</f>
        <v>5258.7431561338199</v>
      </c>
      <c r="C279" s="7">
        <f>('Employment Factors'!$C17)*(1-('Decline Factors'!L17))*('Gross-New Capacity Addition'!C249*1000/5)*'Regional Factors'!C$11</f>
        <v>10018.098938125055</v>
      </c>
      <c r="D279" s="7">
        <f>('Employment Factors'!$C17)*(1-('Decline Factors'!M17))*('Gross-New Capacity Addition'!D249*1000/5)*'Regional Factors'!D$11</f>
        <v>0</v>
      </c>
      <c r="E279" s="7">
        <f>('Employment Factors'!$C17)*(1-('Decline Factors'!N17))*('Gross-New Capacity Addition'!E249*1000/5)*'Regional Factors'!E$11</f>
        <v>0</v>
      </c>
      <c r="F279" s="7">
        <f>('Employment Factors'!$C17)*(1-('Decline Factors'!O17))*('Gross-New Capacity Addition'!F249*1000/5)*'Regional Factors'!F$11</f>
        <v>0</v>
      </c>
      <c r="G279" s="7">
        <f>('Employment Factors'!$C17)*(1-('Decline Factors'!P17))*('Gross-New Capacity Addition'!G249*1000/5)*'Regional Factors'!G$11</f>
        <v>0</v>
      </c>
      <c r="H279" s="7">
        <f>('Employment Factors'!$C17)*(1-('Decline Factors'!Q17))*('Gross-New Capacity Addition'!H249*1000/5)*'Regional Factors'!H$11</f>
        <v>0</v>
      </c>
      <c r="I279" s="7">
        <f>('Employment Factors'!$C17)*(1-('Decline Factors'!R17))*('Gross-New Capacity Addition'!I249*1000/5)*'Regional Factors'!I$11</f>
        <v>0</v>
      </c>
    </row>
    <row r="280" spans="1:9" x14ac:dyDescent="0.3">
      <c r="A280" s="7" t="s">
        <v>18</v>
      </c>
      <c r="B280" s="7">
        <f>('Employment Factors'!$C18)*(1-('Decline Factors'!K18))*('Gross-New Capacity Addition'!B250*1000/5)*'Regional Factors'!B$11</f>
        <v>4674.4383610078403</v>
      </c>
      <c r="C280" s="7">
        <f>('Employment Factors'!$C18)*(1-('Decline Factors'!L18))*('Gross-New Capacity Addition'!C250*1000/5)*'Regional Factors'!C$11</f>
        <v>1502.7148407187581</v>
      </c>
      <c r="D280" s="7">
        <f>('Employment Factors'!$C18)*(1-('Decline Factors'!M18))*('Gross-New Capacity Addition'!D250*1000/5)*'Regional Factors'!D$11</f>
        <v>0</v>
      </c>
      <c r="E280" s="7">
        <f>('Employment Factors'!$C18)*(1-('Decline Factors'!N18))*('Gross-New Capacity Addition'!E250*1000/5)*'Regional Factors'!E$11</f>
        <v>0</v>
      </c>
      <c r="F280" s="7">
        <f>('Employment Factors'!$C18)*(1-('Decline Factors'!O18))*('Gross-New Capacity Addition'!F250*1000/5)*'Regional Factors'!F$11</f>
        <v>0</v>
      </c>
      <c r="G280" s="7">
        <f>('Employment Factors'!$C18)*(1-('Decline Factors'!P18))*('Gross-New Capacity Addition'!G250*1000/5)*'Regional Factors'!G$11</f>
        <v>341.82824157996049</v>
      </c>
      <c r="H280" s="7">
        <f>('Employment Factors'!$C18)*(1-('Decline Factors'!Q18))*('Gross-New Capacity Addition'!H250*1000/5)*'Regional Factors'!H$11</f>
        <v>0</v>
      </c>
      <c r="I280" s="7">
        <f>('Employment Factors'!$C18)*(1-('Decline Factors'!R18))*('Gross-New Capacity Addition'!I250*1000/5)*'Regional Factors'!I$11</f>
        <v>319.16694287713892</v>
      </c>
    </row>
    <row r="281" spans="1:9" x14ac:dyDescent="0.3">
      <c r="A281" s="7" t="s">
        <v>19</v>
      </c>
      <c r="B281" s="7">
        <f>('Employment Factors'!$C19)*(1-('Decline Factors'!K19))*('Gross-New Capacity Addition'!B251*1000/5)*'Regional Factors'!B$11</f>
        <v>0</v>
      </c>
      <c r="C281" s="7">
        <f>('Employment Factors'!$C19)*(1-('Decline Factors'!L19))*('Gross-New Capacity Addition'!C251*1000/5)*'Regional Factors'!C$11</f>
        <v>0</v>
      </c>
      <c r="D281" s="7">
        <f>('Employment Factors'!$C19)*(1-('Decline Factors'!M19))*('Gross-New Capacity Addition'!D251*1000/5)*'Regional Factors'!D$11</f>
        <v>0</v>
      </c>
      <c r="E281" s="7">
        <f>('Employment Factors'!$C19)*(1-('Decline Factors'!N19))*('Gross-New Capacity Addition'!E251*1000/5)*'Regional Factors'!E$11</f>
        <v>0</v>
      </c>
      <c r="F281" s="7">
        <f>('Employment Factors'!$C19)*(1-('Decline Factors'!O19))*('Gross-New Capacity Addition'!F251*1000/5)*'Regional Factors'!F$11</f>
        <v>0</v>
      </c>
      <c r="G281" s="7">
        <f>('Employment Factors'!$C19)*(1-('Decline Factors'!P19))*('Gross-New Capacity Addition'!G251*1000/5)*'Regional Factors'!G$11</f>
        <v>0</v>
      </c>
      <c r="H281" s="7">
        <f>('Employment Factors'!$C19)*(1-('Decline Factors'!Q19))*('Gross-New Capacity Addition'!H251*1000/5)*'Regional Factors'!H$11</f>
        <v>0</v>
      </c>
      <c r="I281" s="7">
        <f>('Employment Factors'!$C19)*(1-('Decline Factors'!R19))*('Gross-New Capacity Addition'!I251*1000/5)*'Regional Factors'!I$11</f>
        <v>0</v>
      </c>
    </row>
    <row r="282" spans="1:9" x14ac:dyDescent="0.3">
      <c r="A282" s="7" t="s">
        <v>20</v>
      </c>
      <c r="B282" s="7">
        <f>('Employment Factors'!$C20)*(1-('Decline Factors'!K20))*('Gross-New Capacity Addition'!B252*1000/5)*'Regional Factors'!B$11</f>
        <v>0</v>
      </c>
      <c r="C282" s="7">
        <f>('Employment Factors'!$C20)*(1-('Decline Factors'!L20))*('Gross-New Capacity Addition'!C252*1000/5)*'Regional Factors'!C$11</f>
        <v>0</v>
      </c>
      <c r="D282" s="7">
        <f>('Employment Factors'!$C20)*(1-('Decline Factors'!M20))*('Gross-New Capacity Addition'!D252*1000/5)*'Regional Factors'!D$11</f>
        <v>2061.163430550117</v>
      </c>
      <c r="E282" s="7">
        <f>('Employment Factors'!$C20)*(1-('Decline Factors'!N20))*('Gross-New Capacity Addition'!E252*1000/5)*'Regional Factors'!E$11</f>
        <v>0</v>
      </c>
      <c r="F282" s="7">
        <f>('Employment Factors'!$C20)*(1-('Decline Factors'!O20))*('Gross-New Capacity Addition'!F252*1000/5)*'Regional Factors'!F$11</f>
        <v>283.00424279714275</v>
      </c>
      <c r="G282" s="7">
        <f>('Employment Factors'!$C20)*(1-('Decline Factors'!P20))*('Gross-New Capacity Addition'!G252*1000/5)*'Regional Factors'!G$11</f>
        <v>6563.102238335242</v>
      </c>
      <c r="H282" s="7">
        <f>('Employment Factors'!$C20)*(1-('Decline Factors'!Q20))*('Gross-New Capacity Addition'!H252*1000/5)*'Regional Factors'!H$11</f>
        <v>0</v>
      </c>
      <c r="I282" s="7">
        <f>('Employment Factors'!$C20)*(1-('Decline Factors'!R20))*('Gross-New Capacity Addition'!I252*1000/5)*'Regional Factors'!I$11</f>
        <v>0</v>
      </c>
    </row>
    <row r="283" spans="1:9" x14ac:dyDescent="0.3">
      <c r="A283" s="7" t="s">
        <v>21</v>
      </c>
      <c r="B283" s="7">
        <f>('Employment Factors'!$C21)*(1-('Decline Factors'!K21))*('Gross-New Capacity Addition'!B253*1000/5)*'Regional Factors'!B$11</f>
        <v>3505.8287707558802</v>
      </c>
      <c r="C283" s="7">
        <f>('Employment Factors'!$C21)*(1-('Decline Factors'!L21))*('Gross-New Capacity Addition'!C253*1000/5)*'Regional Factors'!C$11</f>
        <v>0</v>
      </c>
      <c r="D283" s="7">
        <f>('Employment Factors'!$C21)*(1-('Decline Factors'!M21))*('Gross-New Capacity Addition'!D253*1000/5)*'Regional Factors'!D$11</f>
        <v>0</v>
      </c>
      <c r="E283" s="7">
        <f>('Employment Factors'!$C21)*(1-('Decline Factors'!N21))*('Gross-New Capacity Addition'!E253*1000/5)*'Regional Factors'!E$11</f>
        <v>0</v>
      </c>
      <c r="F283" s="7">
        <f>('Employment Factors'!$C21)*(1-('Decline Factors'!O21))*('Gross-New Capacity Addition'!F253*1000/5)*'Regional Factors'!F$11</f>
        <v>0</v>
      </c>
      <c r="G283" s="7">
        <f>('Employment Factors'!$C21)*(1-('Decline Factors'!P21))*('Gross-New Capacity Addition'!G253*1000/5)*'Regional Factors'!G$11</f>
        <v>0</v>
      </c>
      <c r="H283" s="7">
        <f>('Employment Factors'!$C21)*(1-('Decline Factors'!Q21))*('Gross-New Capacity Addition'!H253*1000/5)*'Regional Factors'!H$11</f>
        <v>0</v>
      </c>
      <c r="I283" s="7">
        <f>('Employment Factors'!$C21)*(1-('Decline Factors'!R21))*('Gross-New Capacity Addition'!I253*1000/5)*'Regional Factors'!I$11</f>
        <v>0</v>
      </c>
    </row>
    <row r="284" spans="1:9" x14ac:dyDescent="0.3">
      <c r="A284" s="7" t="s">
        <v>43</v>
      </c>
      <c r="B284" s="7">
        <f>('Employment Factors'!$C22)*(1-('Decline Factors'!K22))*('Gross-New Capacity Addition'!B254*1000/5)*'Regional Factors'!B$11</f>
        <v>0</v>
      </c>
      <c r="C284" s="7">
        <f>('Employment Factors'!$C22)*(1-('Decline Factors'!L22))*('Gross-New Capacity Addition'!C254*1000/5)*'Regional Factors'!C$11</f>
        <v>0</v>
      </c>
      <c r="D284" s="7">
        <f>('Employment Factors'!$C22)*(1-('Decline Factors'!M22))*('Gross-New Capacity Addition'!D254*1000/5)*'Regional Factors'!D$11</f>
        <v>0</v>
      </c>
      <c r="E284" s="7">
        <f>('Employment Factors'!$C22)*(1-('Decline Factors'!N22))*('Gross-New Capacity Addition'!E254*1000/5)*'Regional Factors'!E$11</f>
        <v>0</v>
      </c>
      <c r="F284" s="7">
        <f>('Employment Factors'!$C22)*(1-('Decline Factors'!O22))*('Gross-New Capacity Addition'!F254*1000/5)*'Regional Factors'!F$11</f>
        <v>0</v>
      </c>
      <c r="G284" s="7">
        <f>('Employment Factors'!$C22)*(1-('Decline Factors'!P22))*('Gross-New Capacity Addition'!G254*1000/5)*'Regional Factors'!G$11</f>
        <v>0</v>
      </c>
      <c r="H284" s="7">
        <f>('Employment Factors'!$C22)*(1-('Decline Factors'!Q22))*('Gross-New Capacity Addition'!H254*1000/5)*'Regional Factors'!H$11</f>
        <v>0</v>
      </c>
      <c r="I284" s="7">
        <f>('Employment Factors'!$C22)*(1-('Decline Factors'!R22))*('Gross-New Capacity Addition'!I254*1000/5)*'Regional Factors'!I$11</f>
        <v>0</v>
      </c>
    </row>
    <row r="285" spans="1:9" x14ac:dyDescent="0.3">
      <c r="A285" s="7" t="s">
        <v>139</v>
      </c>
      <c r="B285" s="7">
        <f>('Employment Factors'!$C23)*(1-('Decline Factors'!K23))*('Gross-New Capacity Addition'!B255*1000/5)*'Regional Factors'!B$11</f>
        <v>0</v>
      </c>
      <c r="C285" s="7">
        <f>('Employment Factors'!$C23)*(1-('Decline Factors'!L23))*('Gross-New Capacity Addition'!C255*1000/5)*'Regional Factors'!C$11</f>
        <v>0</v>
      </c>
      <c r="D285" s="7">
        <f>('Employment Factors'!$C23)*(1-('Decline Factors'!M23))*('Gross-New Capacity Addition'!D255*1000/5)*'Regional Factors'!D$11</f>
        <v>0</v>
      </c>
      <c r="E285" s="7">
        <f>('Employment Factors'!$C23)*(1-('Decline Factors'!N23))*('Gross-New Capacity Addition'!E255*1000/5)*'Regional Factors'!E$11</f>
        <v>0</v>
      </c>
      <c r="F285" s="7">
        <f>('Employment Factors'!$C23)*(1-('Decline Factors'!O23))*('Gross-New Capacity Addition'!F255*1000/5)*'Regional Factors'!F$11</f>
        <v>0</v>
      </c>
      <c r="G285" s="7">
        <f>('Employment Factors'!$C23)*(1-('Decline Factors'!P23))*('Gross-New Capacity Addition'!G255*1000/5)*'Regional Factors'!G$11</f>
        <v>0</v>
      </c>
      <c r="H285" s="7">
        <f>('Employment Factors'!$C23)*(1-('Decline Factors'!Q23))*('Gross-New Capacity Addition'!H255*1000/5)*'Regional Factors'!H$11</f>
        <v>0</v>
      </c>
      <c r="I285" s="7">
        <f>('Employment Factors'!$C23)*(1-('Decline Factors'!R23))*('Gross-New Capacity Addition'!I255*1000/5)*'Regional Factors'!I$11</f>
        <v>1276.6677715085557</v>
      </c>
    </row>
    <row r="286" spans="1:9" x14ac:dyDescent="0.3">
      <c r="A286" s="34" t="s">
        <v>230</v>
      </c>
      <c r="B286" s="7">
        <f>('Employment Factors'!$C24)*(1-('Decline Factors'!K24))*('Gross-New Capacity Addition'!B256*1000/5)*'Regional Factors'!B$11*'Import-Export Shares'!B$11</f>
        <v>0</v>
      </c>
      <c r="C286" s="7">
        <f>('Employment Factors'!$C24)*(1-('Decline Factors'!L24))*('Gross-New Capacity Addition'!C256*1000/5)*'Regional Factors'!C$11*'Import-Export Shares'!C$11</f>
        <v>0</v>
      </c>
      <c r="D286" s="7">
        <f>('Employment Factors'!$C24)*(1-('Decline Factors'!M24))*('Gross-New Capacity Addition'!D256*1000/5)*'Regional Factors'!D$11*'Import-Export Shares'!D$11</f>
        <v>1242.6659206373863</v>
      </c>
      <c r="E286" s="7">
        <f>('Employment Factors'!$C24)*(1-('Decline Factors'!N24))*('Gross-New Capacity Addition'!E256*1000/5)*'Regional Factors'!E$11*'Import-Export Shares'!E$11</f>
        <v>30686.411835647603</v>
      </c>
      <c r="F286" s="7">
        <f>('Employment Factors'!$C24)*(1-('Decline Factors'!O24))*('Gross-New Capacity Addition'!F256*1000/5)*'Regional Factors'!F$11*'Import-Export Shares'!F$11</f>
        <v>11455.509644126598</v>
      </c>
      <c r="G286" s="7">
        <f>('Employment Factors'!$C24)*(1-('Decline Factors'!P24))*('Gross-New Capacity Addition'!G256*1000/5)*'Regional Factors'!G$11*'Import-Export Shares'!G$11</f>
        <v>29288.248051544924</v>
      </c>
      <c r="H286" s="7">
        <f>('Employment Factors'!$C24)*(1-('Decline Factors'!Q24))*('Gross-New Capacity Addition'!H256*1000/5)*'Regional Factors'!H$11*'Import-Export Shares'!H$11</f>
        <v>49548.870170313035</v>
      </c>
      <c r="I286" s="7">
        <f>('Employment Factors'!$C24)*(1-('Decline Factors'!R24))*('Gross-New Capacity Addition'!I256*1000/5)*'Regional Factors'!I$11*'Import-Export Shares'!I$11</f>
        <v>52271.737664834014</v>
      </c>
    </row>
    <row r="287" spans="1:9" x14ac:dyDescent="0.3">
      <c r="A287" s="34" t="s">
        <v>231</v>
      </c>
      <c r="B287" s="7">
        <f>('Employment Factors'!$C25)*(1-('Decline Factors'!K25))*('Gross-New Capacity Addition'!B257*1000/5)*'Regional Factors'!B$11*'Import-Export Shares'!B$11</f>
        <v>0</v>
      </c>
      <c r="C287" s="7">
        <f>('Employment Factors'!$C25)*(1-('Decline Factors'!L25))*('Gross-New Capacity Addition'!C257*1000/5)*'Regional Factors'!C$11*'Import-Export Shares'!C$11</f>
        <v>7559.262615693101</v>
      </c>
      <c r="D287" s="7">
        <f>('Employment Factors'!$C25)*(1-('Decline Factors'!M25))*('Gross-New Capacity Addition'!D257*1000/5)*'Regional Factors'!D$11*'Import-Export Shares'!D$11</f>
        <v>55086.469993212384</v>
      </c>
      <c r="E287" s="7">
        <f>('Employment Factors'!$C25)*(1-('Decline Factors'!N25))*('Gross-New Capacity Addition'!E257*1000/5)*'Regional Factors'!E$11*'Import-Export Shares'!E$11</f>
        <v>53300.451033177684</v>
      </c>
      <c r="F287" s="7">
        <f>('Employment Factors'!$C25)*(1-('Decline Factors'!O25))*('Gross-New Capacity Addition'!F257*1000/5)*'Regional Factors'!F$11*'Import-Export Shares'!F$11</f>
        <v>32038.244462390765</v>
      </c>
      <c r="G287" s="7">
        <f>('Employment Factors'!$C25)*(1-('Decline Factors'!P25))*('Gross-New Capacity Addition'!G257*1000/5)*'Regional Factors'!G$11*'Import-Export Shares'!G$11</f>
        <v>32044.147641018248</v>
      </c>
      <c r="H287" s="7">
        <f>('Employment Factors'!$C25)*(1-('Decline Factors'!Q25))*('Gross-New Capacity Addition'!H257*1000/5)*'Regional Factors'!H$11*'Import-Export Shares'!H$11</f>
        <v>19982.213024509565</v>
      </c>
      <c r="I287" s="7">
        <f>('Employment Factors'!$C25)*(1-('Decline Factors'!R25))*('Gross-New Capacity Addition'!I257*1000/5)*'Regional Factors'!I$11*'Import-Export Shares'!I$11</f>
        <v>37686.592887432977</v>
      </c>
    </row>
    <row r="288" spans="1:9" x14ac:dyDescent="0.3">
      <c r="A288" s="7" t="s">
        <v>24</v>
      </c>
      <c r="B288" s="7">
        <f>('Employment Factors'!$C26)*(1-('Decline Factors'!K26))*('Gross-New Capacity Addition'!B258*1000/5)*'Regional Factors'!B$11</f>
        <v>0</v>
      </c>
      <c r="C288" s="7">
        <f>('Employment Factors'!$C26)*(1-('Decline Factors'!L26))*('Gross-New Capacity Addition'!C258*1000/5)*'Regional Factors'!C$11</f>
        <v>0</v>
      </c>
      <c r="D288" s="7">
        <f>('Employment Factors'!$C26)*(1-('Decline Factors'!M26))*('Gross-New Capacity Addition'!D258*1000/5)*'Regional Factors'!D$11</f>
        <v>0</v>
      </c>
      <c r="E288" s="7">
        <f>('Employment Factors'!$C26)*(1-('Decline Factors'!N26))*('Gross-New Capacity Addition'!E258*1000/5)*'Regional Factors'!E$11</f>
        <v>1955.7390517934318</v>
      </c>
      <c r="F288" s="7">
        <f>('Employment Factors'!$C26)*(1-('Decline Factors'!O26))*('Gross-New Capacity Addition'!F258*1000/5)*'Regional Factors'!F$11</f>
        <v>0</v>
      </c>
      <c r="G288" s="7">
        <f>('Employment Factors'!$C26)*(1-('Decline Factors'!P26))*('Gross-New Capacity Addition'!G258*1000/5)*'Regional Factors'!G$11</f>
        <v>0</v>
      </c>
      <c r="H288" s="7">
        <f>('Employment Factors'!$C26)*(1-('Decline Factors'!Q26))*('Gross-New Capacity Addition'!H258*1000/5)*'Regional Factors'!H$11</f>
        <v>0</v>
      </c>
      <c r="I288" s="7">
        <f>('Employment Factors'!$C26)*(1-('Decline Factors'!R26))*('Gross-New Capacity Addition'!I258*1000/5)*'Regional Factors'!I$11</f>
        <v>0</v>
      </c>
    </row>
    <row r="289" spans="1:9" x14ac:dyDescent="0.3">
      <c r="A289" s="7" t="s">
        <v>25</v>
      </c>
      <c r="B289" s="7">
        <f>('Employment Factors'!$C27)*(1-('Decline Factors'!K27))*('Gross-New Capacity Addition'!B259*1000/5)*'Regional Factors'!B$11</f>
        <v>0</v>
      </c>
      <c r="C289" s="7">
        <f>('Employment Factors'!$C27)*(1-('Decline Factors'!L27))*('Gross-New Capacity Addition'!C259*1000/5)*'Regional Factors'!C$11</f>
        <v>45.512331197396072</v>
      </c>
      <c r="D289" s="7">
        <f>('Employment Factors'!$C27)*(1-('Decline Factors'!M27))*('Gross-New Capacity Addition'!D259*1000/5)*'Regional Factors'!D$11</f>
        <v>220.72020837515362</v>
      </c>
      <c r="E289" s="7">
        <f>('Employment Factors'!$C27)*(1-('Decline Factors'!N27))*('Gross-New Capacity Addition'!E259*1000/5)*'Regional Factors'!E$11</f>
        <v>0</v>
      </c>
      <c r="F289" s="7">
        <f>('Employment Factors'!$C27)*(1-('Decline Factors'!O27))*('Gross-New Capacity Addition'!F259*1000/5)*'Regional Factors'!F$11</f>
        <v>0</v>
      </c>
      <c r="G289" s="7">
        <f>('Employment Factors'!$C27)*(1-('Decline Factors'!P27))*('Gross-New Capacity Addition'!G259*1000/5)*'Regional Factors'!G$11</f>
        <v>26.444168820967693</v>
      </c>
      <c r="H289" s="7">
        <f>('Employment Factors'!$C27)*(1-('Decline Factors'!Q27))*('Gross-New Capacity Addition'!H259*1000/5)*'Regional Factors'!H$11</f>
        <v>0</v>
      </c>
      <c r="I289" s="7">
        <f>('Employment Factors'!$C27)*(1-('Decline Factors'!R27))*('Gross-New Capacity Addition'!I259*1000/5)*'Regional Factors'!I$11</f>
        <v>21.791110768141618</v>
      </c>
    </row>
    <row r="290" spans="1:9" x14ac:dyDescent="0.3">
      <c r="A290" s="5" t="s">
        <v>255</v>
      </c>
      <c r="B290" s="5">
        <f>SUM(B265:B289)</f>
        <v>114090.22338379214</v>
      </c>
      <c r="C290" s="5">
        <f t="shared" ref="C290:I290" si="35">SUM(C265:C289)</f>
        <v>308787.026573373</v>
      </c>
      <c r="D290" s="5">
        <f t="shared" si="35"/>
        <v>247551.32933114882</v>
      </c>
      <c r="E290" s="5">
        <f t="shared" si="35"/>
        <v>225576.67381624566</v>
      </c>
      <c r="F290" s="5">
        <f t="shared" si="35"/>
        <v>142364.68873977094</v>
      </c>
      <c r="G290" s="5">
        <f t="shared" si="35"/>
        <v>211732.26319690896</v>
      </c>
      <c r="H290" s="5">
        <f t="shared" si="35"/>
        <v>220361.13289701808</v>
      </c>
      <c r="I290" s="5">
        <f t="shared" si="35"/>
        <v>254285.20736722506</v>
      </c>
    </row>
  </sheetData>
  <mergeCells count="10">
    <mergeCell ref="B1:I1"/>
    <mergeCell ref="B176:I176"/>
    <mergeCell ref="B205:I205"/>
    <mergeCell ref="B234:I234"/>
    <mergeCell ref="B263:I263"/>
    <mergeCell ref="B31:I31"/>
    <mergeCell ref="B60:I60"/>
    <mergeCell ref="B89:I89"/>
    <mergeCell ref="B118:I118"/>
    <mergeCell ref="B147:I147"/>
  </mergeCells>
  <hyperlinks>
    <hyperlink ref="K2" location="Contents!A1" display="Contents!A1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"/>
  <sheetViews>
    <sheetView workbookViewId="0"/>
  </sheetViews>
  <sheetFormatPr defaultRowHeight="14.4" x14ac:dyDescent="0.3"/>
  <cols>
    <col min="1" max="1" bestFit="true" customWidth="true" style="7" width="43.44140625" collapsed="true"/>
    <col min="2" max="2" bestFit="true" customWidth="true" style="7" width="9.0" collapsed="true"/>
    <col min="3" max="9" bestFit="true" customWidth="true" style="7" width="9.5546875" collapsed="true"/>
    <col min="10" max="16384" style="7" width="8.88671875" collapsed="true"/>
  </cols>
  <sheetData>
    <row r="1" spans="1:11" x14ac:dyDescent="0.3">
      <c r="A1" s="139" t="s">
        <v>39</v>
      </c>
      <c r="B1" s="170" t="s">
        <v>261</v>
      </c>
      <c r="C1" s="170"/>
      <c r="D1" s="170"/>
      <c r="E1" s="170"/>
      <c r="F1" s="170"/>
      <c r="G1" s="170"/>
      <c r="H1" s="170"/>
      <c r="I1" s="170"/>
    </row>
    <row r="2" spans="1:11" x14ac:dyDescent="0.3">
      <c r="A2" s="5" t="s">
        <v>0</v>
      </c>
      <c r="B2" s="35" t="s">
        <v>186</v>
      </c>
      <c r="C2" s="35" t="s">
        <v>146</v>
      </c>
      <c r="D2" s="35" t="s">
        <v>147</v>
      </c>
      <c r="E2" s="35" t="s">
        <v>148</v>
      </c>
      <c r="F2" s="35" t="s">
        <v>149</v>
      </c>
      <c r="G2" s="35" t="s">
        <v>150</v>
      </c>
      <c r="H2" s="35" t="s">
        <v>151</v>
      </c>
      <c r="I2" s="35" t="s">
        <v>152</v>
      </c>
      <c r="K2" s="130" t="s">
        <v>359</v>
      </c>
    </row>
    <row r="3" spans="1:11" x14ac:dyDescent="0.3">
      <c r="A3" s="7" t="s">
        <v>2</v>
      </c>
      <c r="B3" s="7">
        <f>B33+B62+B91+B120+B149+B178+B207+B236+B265</f>
        <v>31322.905491225378</v>
      </c>
      <c r="C3" s="7">
        <f t="shared" ref="C3:I3" si="0">C33+C62+C91+C120+C149+C178+C207+C236+C265</f>
        <v>53430.37852274828</v>
      </c>
      <c r="D3" s="7">
        <f t="shared" si="0"/>
        <v>300711.6339693669</v>
      </c>
      <c r="E3" s="7">
        <f t="shared" si="0"/>
        <v>141567.57145372956</v>
      </c>
      <c r="F3" s="7">
        <f t="shared" si="0"/>
        <v>6063.5343464296775</v>
      </c>
      <c r="G3" s="7">
        <f t="shared" si="0"/>
        <v>1851.5435200550805</v>
      </c>
      <c r="H3" s="7">
        <f t="shared" si="0"/>
        <v>557.72459531370589</v>
      </c>
      <c r="I3" s="7">
        <f t="shared" si="0"/>
        <v>455.94959288321195</v>
      </c>
    </row>
    <row r="4" spans="1:11" x14ac:dyDescent="0.3">
      <c r="A4" s="7" t="s">
        <v>3</v>
      </c>
      <c r="B4" s="7">
        <f t="shared" ref="B4:I19" si="1">B34+B63+B92+B121+B150+B179+B208+B237+B266</f>
        <v>2987.729580537929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</row>
    <row r="5" spans="1:11" x14ac:dyDescent="0.3">
      <c r="A5" s="7" t="s">
        <v>198</v>
      </c>
      <c r="B5" s="7">
        <f t="shared" si="1"/>
        <v>27450.93667235889</v>
      </c>
      <c r="C5" s="7">
        <f t="shared" si="1"/>
        <v>193770.7399407097</v>
      </c>
      <c r="D5" s="7">
        <f t="shared" si="1"/>
        <v>214195.71974574195</v>
      </c>
      <c r="E5" s="7">
        <f t="shared" si="1"/>
        <v>164222.30601953331</v>
      </c>
      <c r="F5" s="7">
        <f t="shared" si="1"/>
        <v>102122.34112018309</v>
      </c>
      <c r="G5" s="7">
        <f t="shared" si="1"/>
        <v>44284.031466237298</v>
      </c>
      <c r="H5" s="7">
        <f t="shared" si="1"/>
        <v>29281.9200437531</v>
      </c>
      <c r="I5" s="7">
        <f t="shared" si="1"/>
        <v>19885.691649031651</v>
      </c>
    </row>
    <row r="6" spans="1:11" x14ac:dyDescent="0.3">
      <c r="A6" s="7" t="s">
        <v>199</v>
      </c>
      <c r="B6" s="7">
        <f t="shared" si="1"/>
        <v>15535.539719898015</v>
      </c>
      <c r="C6" s="7">
        <f t="shared" si="1"/>
        <v>37053.554148641088</v>
      </c>
      <c r="D6" s="7">
        <f t="shared" si="1"/>
        <v>95129.996627946588</v>
      </c>
      <c r="E6" s="7">
        <f t="shared" si="1"/>
        <v>100799.15295405002</v>
      </c>
      <c r="F6" s="7">
        <f t="shared" si="1"/>
        <v>33271.69514181964</v>
      </c>
      <c r="G6" s="7">
        <f t="shared" si="1"/>
        <v>32534.624330891857</v>
      </c>
      <c r="H6" s="7">
        <f t="shared" si="1"/>
        <v>23519.791481499902</v>
      </c>
      <c r="I6" s="7">
        <f t="shared" si="1"/>
        <v>10551.762403574663</v>
      </c>
    </row>
    <row r="7" spans="1:11" x14ac:dyDescent="0.3">
      <c r="A7" s="7" t="s">
        <v>6</v>
      </c>
      <c r="B7" s="7">
        <f t="shared" si="1"/>
        <v>3067.0117451684932</v>
      </c>
      <c r="C7" s="7">
        <f t="shared" si="1"/>
        <v>3371.6980402642389</v>
      </c>
      <c r="D7" s="7">
        <f t="shared" si="1"/>
        <v>5166.0236886002194</v>
      </c>
      <c r="E7" s="7">
        <f t="shared" si="1"/>
        <v>1437.9795641196615</v>
      </c>
      <c r="F7" s="7">
        <f t="shared" si="1"/>
        <v>360.19083960919471</v>
      </c>
      <c r="G7" s="7">
        <f t="shared" si="1"/>
        <v>0</v>
      </c>
      <c r="H7" s="7">
        <f t="shared" si="1"/>
        <v>106.20036051815936</v>
      </c>
      <c r="I7" s="7">
        <f t="shared" si="1"/>
        <v>237.62671210635892</v>
      </c>
    </row>
    <row r="8" spans="1:11" x14ac:dyDescent="0.3">
      <c r="A8" s="7" t="s">
        <v>7</v>
      </c>
      <c r="B8" s="7">
        <f t="shared" si="1"/>
        <v>37928.125486053934</v>
      </c>
      <c r="C8" s="7">
        <f t="shared" si="1"/>
        <v>36549.086161247957</v>
      </c>
      <c r="D8" s="7">
        <f t="shared" si="1"/>
        <v>20896.941051586527</v>
      </c>
      <c r="E8" s="7">
        <f t="shared" si="1"/>
        <v>8338.8085695314203</v>
      </c>
      <c r="F8" s="7">
        <f t="shared" si="1"/>
        <v>2366.2444100084663</v>
      </c>
      <c r="G8" s="7">
        <f t="shared" si="1"/>
        <v>2434.210895821514</v>
      </c>
      <c r="H8" s="7">
        <f t="shared" si="1"/>
        <v>1208.3293665091792</v>
      </c>
      <c r="I8" s="7">
        <f t="shared" si="1"/>
        <v>684.15878450336413</v>
      </c>
    </row>
    <row r="9" spans="1:11" x14ac:dyDescent="0.3">
      <c r="A9" s="7" t="s">
        <v>8</v>
      </c>
      <c r="B9" s="7">
        <f t="shared" si="1"/>
        <v>36668.489631354467</v>
      </c>
      <c r="C9" s="7">
        <f t="shared" si="1"/>
        <v>18940.488702895298</v>
      </c>
      <c r="D9" s="7">
        <f t="shared" si="1"/>
        <v>11002.16708599161</v>
      </c>
      <c r="E9" s="7">
        <f t="shared" si="1"/>
        <v>5568.1648714699795</v>
      </c>
      <c r="F9" s="7">
        <f t="shared" si="1"/>
        <v>200.35307594834569</v>
      </c>
      <c r="G9" s="7">
        <f t="shared" si="1"/>
        <v>1765.1148945822833</v>
      </c>
      <c r="H9" s="7">
        <f t="shared" si="1"/>
        <v>1037.5897292004074</v>
      </c>
      <c r="I9" s="7">
        <f t="shared" si="1"/>
        <v>747.28208196107323</v>
      </c>
    </row>
    <row r="10" spans="1:11" x14ac:dyDescent="0.3">
      <c r="A10" s="7" t="s">
        <v>9</v>
      </c>
      <c r="B10" s="7">
        <f t="shared" si="1"/>
        <v>364.41046670277024</v>
      </c>
      <c r="C10" s="7">
        <f t="shared" si="1"/>
        <v>8017.3350122511401</v>
      </c>
      <c r="D10" s="7">
        <f t="shared" si="1"/>
        <v>7875.8321498928935</v>
      </c>
      <c r="E10" s="7">
        <f t="shared" si="1"/>
        <v>1094.4263030358413</v>
      </c>
      <c r="F10" s="7">
        <f t="shared" si="1"/>
        <v>385.99127319216711</v>
      </c>
      <c r="G10" s="7">
        <f t="shared" si="1"/>
        <v>0</v>
      </c>
      <c r="H10" s="7">
        <f t="shared" si="1"/>
        <v>0</v>
      </c>
      <c r="I10" s="7">
        <f t="shared" si="1"/>
        <v>0</v>
      </c>
    </row>
    <row r="11" spans="1:11" x14ac:dyDescent="0.3">
      <c r="A11" s="7" t="s">
        <v>10</v>
      </c>
      <c r="B11" s="7">
        <f t="shared" si="1"/>
        <v>567.9784337774895</v>
      </c>
      <c r="C11" s="7">
        <f t="shared" si="1"/>
        <v>92.478406413007164</v>
      </c>
      <c r="D11" s="7">
        <f t="shared" si="1"/>
        <v>596.21771492956952</v>
      </c>
      <c r="E11" s="7">
        <f t="shared" si="1"/>
        <v>0</v>
      </c>
      <c r="F11" s="7">
        <f t="shared" si="1"/>
        <v>0</v>
      </c>
      <c r="G11" s="7">
        <f t="shared" si="1"/>
        <v>0</v>
      </c>
      <c r="H11" s="7">
        <f t="shared" si="1"/>
        <v>689.410268514569</v>
      </c>
      <c r="I11" s="7">
        <f t="shared" si="1"/>
        <v>1810.4589884104598</v>
      </c>
    </row>
    <row r="12" spans="1:11" x14ac:dyDescent="0.3">
      <c r="A12" s="7" t="s">
        <v>11</v>
      </c>
      <c r="B12" s="7">
        <f t="shared" si="1"/>
        <v>4012.390240644404</v>
      </c>
      <c r="C12" s="7">
        <f t="shared" si="1"/>
        <v>47735.695388762229</v>
      </c>
      <c r="D12" s="7">
        <f t="shared" si="1"/>
        <v>1260.2448022168664</v>
      </c>
      <c r="E12" s="7">
        <f t="shared" si="1"/>
        <v>2083.8750773173006</v>
      </c>
      <c r="F12" s="7">
        <f t="shared" si="1"/>
        <v>44.884551635346511</v>
      </c>
      <c r="G12" s="7">
        <f t="shared" si="1"/>
        <v>0</v>
      </c>
      <c r="H12" s="7">
        <f t="shared" si="1"/>
        <v>1141.1583380791146</v>
      </c>
      <c r="I12" s="7">
        <f t="shared" si="1"/>
        <v>0</v>
      </c>
    </row>
    <row r="13" spans="1:11" x14ac:dyDescent="0.3">
      <c r="A13" s="7" t="s">
        <v>12</v>
      </c>
      <c r="B13" s="7">
        <f t="shared" si="1"/>
        <v>300.70211085329538</v>
      </c>
      <c r="C13" s="7">
        <f t="shared" si="1"/>
        <v>3316.1866246487011</v>
      </c>
      <c r="D13" s="7">
        <f t="shared" si="1"/>
        <v>225.91142133213742</v>
      </c>
      <c r="E13" s="7">
        <f t="shared" si="1"/>
        <v>137.94572600773839</v>
      </c>
      <c r="F13" s="7">
        <f t="shared" si="1"/>
        <v>0</v>
      </c>
      <c r="G13" s="7">
        <f t="shared" si="1"/>
        <v>0</v>
      </c>
      <c r="H13" s="7">
        <f t="shared" si="1"/>
        <v>0</v>
      </c>
      <c r="I13" s="7">
        <f t="shared" si="1"/>
        <v>0</v>
      </c>
    </row>
    <row r="14" spans="1:11" x14ac:dyDescent="0.3">
      <c r="A14" s="7" t="s">
        <v>13</v>
      </c>
      <c r="B14" s="7">
        <f t="shared" si="1"/>
        <v>0</v>
      </c>
      <c r="C14" s="7">
        <f t="shared" si="1"/>
        <v>146.9286811619028</v>
      </c>
      <c r="D14" s="7">
        <f t="shared" si="1"/>
        <v>0</v>
      </c>
      <c r="E14" s="7">
        <f t="shared" si="1"/>
        <v>0</v>
      </c>
      <c r="F14" s="7">
        <f t="shared" si="1"/>
        <v>1584.1246106320084</v>
      </c>
      <c r="G14" s="7">
        <f t="shared" si="1"/>
        <v>1419.6377891695247</v>
      </c>
      <c r="H14" s="7">
        <f t="shared" si="1"/>
        <v>1350.0604246324658</v>
      </c>
      <c r="I14" s="7">
        <f t="shared" si="1"/>
        <v>221.46919588527888</v>
      </c>
    </row>
    <row r="15" spans="1:11" x14ac:dyDescent="0.3">
      <c r="A15" s="7" t="s">
        <v>297</v>
      </c>
      <c r="B15" s="7">
        <f t="shared" si="1"/>
        <v>100874.55332683069</v>
      </c>
      <c r="C15" s="7">
        <f t="shared" si="1"/>
        <v>0</v>
      </c>
      <c r="D15" s="7">
        <f t="shared" si="1"/>
        <v>0</v>
      </c>
      <c r="E15" s="7">
        <f t="shared" si="1"/>
        <v>0</v>
      </c>
      <c r="F15" s="7">
        <f t="shared" si="1"/>
        <v>0</v>
      </c>
      <c r="G15" s="7">
        <f t="shared" si="1"/>
        <v>0</v>
      </c>
      <c r="H15" s="7">
        <f t="shared" si="1"/>
        <v>0</v>
      </c>
      <c r="I15" s="7">
        <f t="shared" si="1"/>
        <v>0</v>
      </c>
    </row>
    <row r="16" spans="1:11" x14ac:dyDescent="0.3">
      <c r="A16" s="7" t="s">
        <v>15</v>
      </c>
      <c r="B16" s="7">
        <f t="shared" si="1"/>
        <v>1428.6877824883263</v>
      </c>
      <c r="C16" s="7">
        <f t="shared" si="1"/>
        <v>0</v>
      </c>
      <c r="D16" s="7">
        <f t="shared" si="1"/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</row>
    <row r="17" spans="1:9" x14ac:dyDescent="0.3">
      <c r="A17" s="7" t="s">
        <v>17</v>
      </c>
      <c r="B17" s="7">
        <f t="shared" si="1"/>
        <v>25970.247987289782</v>
      </c>
      <c r="C17" s="7">
        <f t="shared" si="1"/>
        <v>6707.6564475543973</v>
      </c>
      <c r="D17" s="7">
        <f t="shared" si="1"/>
        <v>75312.584761880818</v>
      </c>
      <c r="E17" s="7">
        <f t="shared" si="1"/>
        <v>1109.5375009862591</v>
      </c>
      <c r="F17" s="7">
        <f t="shared" si="1"/>
        <v>0</v>
      </c>
      <c r="G17" s="7">
        <f t="shared" si="1"/>
        <v>151.2526817739255</v>
      </c>
      <c r="H17" s="7">
        <f t="shared" si="1"/>
        <v>306.41159155781685</v>
      </c>
      <c r="I17" s="7">
        <f t="shared" si="1"/>
        <v>282.03499947265374</v>
      </c>
    </row>
    <row r="18" spans="1:9" x14ac:dyDescent="0.3">
      <c r="A18" s="7" t="s">
        <v>18</v>
      </c>
      <c r="B18" s="7">
        <f t="shared" si="1"/>
        <v>26387.608867415642</v>
      </c>
      <c r="C18" s="7">
        <f t="shared" si="1"/>
        <v>25315.698522347822</v>
      </c>
      <c r="D18" s="7">
        <f t="shared" si="1"/>
        <v>4025.1653111795154</v>
      </c>
      <c r="E18" s="7">
        <f t="shared" si="1"/>
        <v>179.32075209585889</v>
      </c>
      <c r="F18" s="7">
        <f t="shared" si="1"/>
        <v>0</v>
      </c>
      <c r="G18" s="7">
        <f t="shared" si="1"/>
        <v>0</v>
      </c>
      <c r="H18" s="7">
        <f t="shared" si="1"/>
        <v>0</v>
      </c>
      <c r="I18" s="7">
        <f t="shared" si="1"/>
        <v>27.182175335425622</v>
      </c>
    </row>
    <row r="19" spans="1:9" x14ac:dyDescent="0.3">
      <c r="A19" s="7" t="s">
        <v>298</v>
      </c>
      <c r="B19" s="7">
        <f t="shared" si="1"/>
        <v>0</v>
      </c>
      <c r="C19" s="7">
        <f t="shared" si="1"/>
        <v>26.807892280072608</v>
      </c>
      <c r="D19" s="7">
        <f t="shared" si="1"/>
        <v>0</v>
      </c>
      <c r="E19" s="7">
        <f t="shared" si="1"/>
        <v>363.87438681429728</v>
      </c>
      <c r="F19" s="7">
        <f t="shared" si="1"/>
        <v>1249.0411737990016</v>
      </c>
      <c r="G19" s="7">
        <f t="shared" si="1"/>
        <v>63.685339694284409</v>
      </c>
      <c r="H19" s="7">
        <f t="shared" si="1"/>
        <v>0</v>
      </c>
      <c r="I19" s="7">
        <f t="shared" si="1"/>
        <v>85.83844842765987</v>
      </c>
    </row>
    <row r="20" spans="1:9" x14ac:dyDescent="0.3">
      <c r="A20" s="7" t="s">
        <v>299</v>
      </c>
      <c r="B20" s="7">
        <f t="shared" ref="B20:I28" si="2">B50+B79+B108+B137+B166+B195+B224+B253+B282</f>
        <v>0</v>
      </c>
      <c r="C20" s="7">
        <f t="shared" si="2"/>
        <v>1459.1832958671234</v>
      </c>
      <c r="D20" s="7">
        <f t="shared" si="2"/>
        <v>1184.8688312984702</v>
      </c>
      <c r="E20" s="7">
        <f t="shared" si="2"/>
        <v>1623.0798033921174</v>
      </c>
      <c r="F20" s="7">
        <f t="shared" si="2"/>
        <v>3933.5624558693162</v>
      </c>
      <c r="G20" s="7">
        <f t="shared" si="2"/>
        <v>456.94261485934618</v>
      </c>
      <c r="H20" s="7">
        <f t="shared" si="2"/>
        <v>2510.497004689294</v>
      </c>
      <c r="I20" s="7">
        <f t="shared" si="2"/>
        <v>8101.548738980031</v>
      </c>
    </row>
    <row r="21" spans="1:9" x14ac:dyDescent="0.3">
      <c r="A21" s="7" t="s">
        <v>296</v>
      </c>
      <c r="B21" s="7">
        <f t="shared" si="2"/>
        <v>8615.5647624486646</v>
      </c>
      <c r="C21" s="7">
        <f t="shared" si="2"/>
        <v>0</v>
      </c>
      <c r="D21" s="7">
        <f t="shared" si="2"/>
        <v>0</v>
      </c>
      <c r="E21" s="7">
        <f t="shared" si="2"/>
        <v>0</v>
      </c>
      <c r="F21" s="7">
        <f t="shared" si="2"/>
        <v>0</v>
      </c>
      <c r="G21" s="7">
        <f t="shared" si="2"/>
        <v>0</v>
      </c>
      <c r="H21" s="7">
        <f t="shared" si="2"/>
        <v>0</v>
      </c>
      <c r="I21" s="7">
        <f t="shared" si="2"/>
        <v>0</v>
      </c>
    </row>
    <row r="22" spans="1:9" x14ac:dyDescent="0.3">
      <c r="A22" s="7" t="s">
        <v>43</v>
      </c>
      <c r="B22" s="7">
        <f t="shared" si="2"/>
        <v>0</v>
      </c>
      <c r="C22" s="7">
        <f t="shared" si="2"/>
        <v>0</v>
      </c>
      <c r="D22" s="7">
        <f t="shared" si="2"/>
        <v>0</v>
      </c>
      <c r="E22" s="7">
        <f t="shared" si="2"/>
        <v>0</v>
      </c>
      <c r="F22" s="7">
        <f t="shared" si="2"/>
        <v>0</v>
      </c>
      <c r="G22" s="7">
        <f t="shared" si="2"/>
        <v>0</v>
      </c>
      <c r="H22" s="7">
        <f t="shared" si="2"/>
        <v>0</v>
      </c>
      <c r="I22" s="7">
        <f t="shared" si="2"/>
        <v>0</v>
      </c>
    </row>
    <row r="23" spans="1:9" x14ac:dyDescent="0.3">
      <c r="A23" s="7" t="s">
        <v>300</v>
      </c>
      <c r="B23" s="7">
        <f t="shared" si="2"/>
        <v>0</v>
      </c>
      <c r="C23" s="7">
        <f t="shared" si="2"/>
        <v>110.12971963705505</v>
      </c>
      <c r="D23" s="7">
        <f t="shared" si="2"/>
        <v>0</v>
      </c>
      <c r="E23" s="7">
        <f t="shared" si="2"/>
        <v>49.060284819970803</v>
      </c>
      <c r="F23" s="7">
        <f t="shared" si="2"/>
        <v>5413.6702682186115</v>
      </c>
      <c r="G23" s="7">
        <f t="shared" si="2"/>
        <v>5554.6925845663991</v>
      </c>
      <c r="H23" s="7">
        <f t="shared" si="2"/>
        <v>6164.5386953704001</v>
      </c>
      <c r="I23" s="7">
        <f t="shared" si="2"/>
        <v>998.98480431211749</v>
      </c>
    </row>
    <row r="24" spans="1:9" x14ac:dyDescent="0.3">
      <c r="A24" s="7" t="s">
        <v>230</v>
      </c>
      <c r="B24" s="7">
        <f t="shared" si="2"/>
        <v>0</v>
      </c>
      <c r="C24" s="7">
        <f t="shared" si="2"/>
        <v>675.43267567726093</v>
      </c>
      <c r="D24" s="7">
        <f t="shared" si="2"/>
        <v>20901.122795081261</v>
      </c>
      <c r="E24" s="7">
        <f t="shared" si="2"/>
        <v>165243.14002621893</v>
      </c>
      <c r="F24" s="7">
        <f t="shared" si="2"/>
        <v>110140.70449744968</v>
      </c>
      <c r="G24" s="7">
        <f t="shared" si="2"/>
        <v>45602.118239285548</v>
      </c>
      <c r="H24" s="7">
        <f t="shared" si="2"/>
        <v>26056.796214503363</v>
      </c>
      <c r="I24" s="7">
        <f t="shared" si="2"/>
        <v>19219.258266197856</v>
      </c>
    </row>
    <row r="25" spans="1:9" x14ac:dyDescent="0.3">
      <c r="A25" s="7" t="s">
        <v>231</v>
      </c>
      <c r="B25" s="7">
        <f t="shared" si="2"/>
        <v>0</v>
      </c>
      <c r="C25" s="7">
        <f t="shared" si="2"/>
        <v>14210.099153346506</v>
      </c>
      <c r="D25" s="7">
        <f t="shared" si="2"/>
        <v>67689.655332371345</v>
      </c>
      <c r="E25" s="7">
        <f t="shared" si="2"/>
        <v>72024.534882891938</v>
      </c>
      <c r="F25" s="7">
        <f t="shared" si="2"/>
        <v>20179.425574948244</v>
      </c>
      <c r="G25" s="7">
        <f t="shared" si="2"/>
        <v>21517.722693930638</v>
      </c>
      <c r="H25" s="7">
        <f t="shared" si="2"/>
        <v>16465.440422402069</v>
      </c>
      <c r="I25" s="7">
        <f t="shared" si="2"/>
        <v>6873.1256357323646</v>
      </c>
    </row>
    <row r="26" spans="1:9" x14ac:dyDescent="0.3">
      <c r="A26" s="7" t="s">
        <v>295</v>
      </c>
      <c r="B26" s="7">
        <f t="shared" si="2"/>
        <v>8379.0746793963099</v>
      </c>
      <c r="C26" s="7">
        <f t="shared" si="2"/>
        <v>3388.8677692808219</v>
      </c>
      <c r="D26" s="7">
        <f t="shared" si="2"/>
        <v>15428.575282627311</v>
      </c>
      <c r="E26" s="7">
        <f t="shared" si="2"/>
        <v>1481.9329465842241</v>
      </c>
      <c r="F26" s="7">
        <f t="shared" si="2"/>
        <v>0</v>
      </c>
      <c r="G26" s="7">
        <f t="shared" si="2"/>
        <v>140.47689881012184</v>
      </c>
      <c r="H26" s="7">
        <f t="shared" si="2"/>
        <v>0</v>
      </c>
      <c r="I26" s="7">
        <f t="shared" si="2"/>
        <v>0</v>
      </c>
    </row>
    <row r="27" spans="1:9" x14ac:dyDescent="0.3">
      <c r="A27" s="7" t="s">
        <v>294</v>
      </c>
      <c r="B27" s="7">
        <f t="shared" si="2"/>
        <v>0</v>
      </c>
      <c r="C27" s="7">
        <f t="shared" si="2"/>
        <v>256.66322266947577</v>
      </c>
      <c r="D27" s="7">
        <f t="shared" si="2"/>
        <v>272.74475821582337</v>
      </c>
      <c r="E27" s="7">
        <f t="shared" si="2"/>
        <v>6.0291498745613694</v>
      </c>
      <c r="F27" s="7">
        <f t="shared" si="2"/>
        <v>0</v>
      </c>
      <c r="G27" s="7">
        <f t="shared" si="2"/>
        <v>51.977369959900585</v>
      </c>
      <c r="H27" s="7">
        <f t="shared" si="2"/>
        <v>31.709313794845087</v>
      </c>
      <c r="I27" s="7">
        <f t="shared" si="2"/>
        <v>89.172620762429688</v>
      </c>
    </row>
    <row r="28" spans="1:9" x14ac:dyDescent="0.3">
      <c r="A28" s="7" t="s">
        <v>190</v>
      </c>
      <c r="B28" s="7">
        <f t="shared" si="2"/>
        <v>331861.95698444452</v>
      </c>
      <c r="C28" s="7">
        <f t="shared" si="2"/>
        <v>454575.10832840402</v>
      </c>
      <c r="D28" s="7">
        <f t="shared" si="2"/>
        <v>841875.40533025982</v>
      </c>
      <c r="E28" s="7">
        <f t="shared" si="2"/>
        <v>667330.74027247296</v>
      </c>
      <c r="F28" s="7">
        <f t="shared" si="2"/>
        <v>287315.76333974279</v>
      </c>
      <c r="G28" s="7">
        <f t="shared" si="2"/>
        <v>157828.03131963772</v>
      </c>
      <c r="H28" s="7">
        <f t="shared" si="2"/>
        <v>110427.57785033839</v>
      </c>
      <c r="I28" s="7">
        <f t="shared" si="2"/>
        <v>70271.545097576585</v>
      </c>
    </row>
    <row r="29" spans="1:9" x14ac:dyDescent="0.3">
      <c r="A29" s="5" t="s">
        <v>255</v>
      </c>
      <c r="B29" s="5">
        <f>SUM(B3:B28)</f>
        <v>663723.91396888904</v>
      </c>
      <c r="C29" s="5">
        <f t="shared" ref="C29:I29" si="3">SUM(C3:C28)</f>
        <v>909150.21665680804</v>
      </c>
      <c r="D29" s="5">
        <f t="shared" si="3"/>
        <v>1683750.8106605196</v>
      </c>
      <c r="E29" s="5">
        <f t="shared" si="3"/>
        <v>1334661.4805449457</v>
      </c>
      <c r="F29" s="5">
        <f t="shared" si="3"/>
        <v>574631.52667948557</v>
      </c>
      <c r="G29" s="5">
        <f t="shared" si="3"/>
        <v>315656.06263927545</v>
      </c>
      <c r="H29" s="5">
        <f t="shared" si="3"/>
        <v>220855.15570067678</v>
      </c>
      <c r="I29" s="5">
        <f t="shared" si="3"/>
        <v>140543.09019515317</v>
      </c>
    </row>
    <row r="30" spans="1:9" x14ac:dyDescent="0.3">
      <c r="A30" s="5"/>
    </row>
    <row r="31" spans="1:9" x14ac:dyDescent="0.3">
      <c r="A31" s="65" t="s">
        <v>32</v>
      </c>
      <c r="B31" s="170" t="s">
        <v>261</v>
      </c>
      <c r="C31" s="170"/>
      <c r="D31" s="170"/>
      <c r="E31" s="170"/>
      <c r="F31" s="170"/>
      <c r="G31" s="170"/>
      <c r="H31" s="170"/>
      <c r="I31" s="170"/>
    </row>
    <row r="32" spans="1:9" x14ac:dyDescent="0.3">
      <c r="A32" s="66" t="s">
        <v>0</v>
      </c>
      <c r="B32" s="35" t="s">
        <v>186</v>
      </c>
      <c r="C32" s="35" t="s">
        <v>146</v>
      </c>
      <c r="D32" s="35" t="s">
        <v>147</v>
      </c>
      <c r="E32" s="35" t="s">
        <v>148</v>
      </c>
      <c r="F32" s="35" t="s">
        <v>149</v>
      </c>
      <c r="G32" s="35" t="s">
        <v>150</v>
      </c>
      <c r="H32" s="35" t="s">
        <v>151</v>
      </c>
      <c r="I32" s="35" t="s">
        <v>152</v>
      </c>
    </row>
    <row r="33" spans="1:16" x14ac:dyDescent="0.3">
      <c r="A33" s="7" t="s">
        <v>2</v>
      </c>
      <c r="B33" s="7">
        <f>('Employment Factors'!$C3)*(1-('Decline Factors'!K3))*('Gross-New Capacity Addition'!AL3*1000/5)*'Regional Factors'!B$3</f>
        <v>5364.3003267179129</v>
      </c>
      <c r="C33" s="7">
        <f>('Employment Factors'!$C3)*(1-('Decline Factors'!L3))*('Gross-New Capacity Addition'!AM3*1000/5)*'Regional Factors'!C$3</f>
        <v>8167.3855309861237</v>
      </c>
      <c r="D33" s="7">
        <f>('Employment Factors'!$C3)*(1-('Decline Factors'!M3))*('Gross-New Capacity Addition'!AN3*1000/5)*'Regional Factors'!D$3</f>
        <v>56625.705094460318</v>
      </c>
      <c r="E33" s="7">
        <f>('Employment Factors'!$C3)*(1-('Decline Factors'!N3))*('Gross-New Capacity Addition'!AO3*1000/5)*'Regional Factors'!E$3</f>
        <v>27128.607197214402</v>
      </c>
      <c r="F33" s="7">
        <f>('Employment Factors'!$C3)*(1-('Decline Factors'!O3))*('Gross-New Capacity Addition'!AP3*1000/5)*'Regional Factors'!F$3</f>
        <v>1187.16191666177</v>
      </c>
      <c r="G33" s="7">
        <f>('Employment Factors'!$C3)*(1-('Decline Factors'!P3))*('Gross-New Capacity Addition'!AQ3*1000/5)*'Regional Factors'!G$3</f>
        <v>377.23324916673789</v>
      </c>
      <c r="H33" s="7">
        <f>('Employment Factors'!$C3)*(1-('Decline Factors'!Q3))*('Gross-New Capacity Addition'!AR3*1000/5)*'Regional Factors'!H$3</f>
        <v>124.22154877065817</v>
      </c>
      <c r="I33" s="7">
        <f>('Employment Factors'!$C3)*(1-('Decline Factors'!R3))*('Gross-New Capacity Addition'!AS3*1000/5)*'Regional Factors'!I$3</f>
        <v>103.33610755537633</v>
      </c>
      <c r="K33" s="75"/>
      <c r="L33" s="75"/>
      <c r="M33" s="75"/>
      <c r="N33" s="75"/>
      <c r="O33" s="75"/>
      <c r="P33" s="75"/>
    </row>
    <row r="34" spans="1:16" x14ac:dyDescent="0.3">
      <c r="A34" s="7" t="s">
        <v>3</v>
      </c>
      <c r="B34" s="7">
        <f>('Employment Factors'!$C4)*(1-('Decline Factors'!K4))*('Gross-New Capacity Addition'!AL4*1000/5)*'Regional Factors'!B$3</f>
        <v>0</v>
      </c>
      <c r="C34" s="7">
        <f>('Employment Factors'!$C4)*(1-('Decline Factors'!L4))*('Gross-New Capacity Addition'!AM4*1000/5)*'Regional Factors'!C$3</f>
        <v>0</v>
      </c>
      <c r="D34" s="7">
        <f>('Employment Factors'!$C4)*(1-('Decline Factors'!M4))*('Gross-New Capacity Addition'!AN4*1000/5)*'Regional Factors'!D$3</f>
        <v>0</v>
      </c>
      <c r="E34" s="7">
        <f>('Employment Factors'!$C4)*(1-('Decline Factors'!N4))*('Gross-New Capacity Addition'!AO4*1000/5)*'Regional Factors'!E$3</f>
        <v>0</v>
      </c>
      <c r="F34" s="7">
        <f>('Employment Factors'!$C4)*(1-('Decline Factors'!O4))*('Gross-New Capacity Addition'!AP4*1000/5)*'Regional Factors'!F$3</f>
        <v>0</v>
      </c>
      <c r="G34" s="7">
        <f>('Employment Factors'!$C4)*(1-('Decline Factors'!P4))*('Gross-New Capacity Addition'!AQ4*1000/5)*'Regional Factors'!G$3</f>
        <v>0</v>
      </c>
      <c r="H34" s="7">
        <f>('Employment Factors'!$C4)*(1-('Decline Factors'!Q4))*('Gross-New Capacity Addition'!AR4*1000/5)*'Regional Factors'!H$3</f>
        <v>0</v>
      </c>
      <c r="I34" s="7">
        <f>('Employment Factors'!$C4)*(1-('Decline Factors'!R4))*('Gross-New Capacity Addition'!AS4*1000/5)*'Regional Factors'!I$3</f>
        <v>0</v>
      </c>
    </row>
    <row r="35" spans="1:16" x14ac:dyDescent="0.3">
      <c r="A35" s="7" t="s">
        <v>198</v>
      </c>
      <c r="B35" s="7">
        <f>('Employment Factors'!$C5)*(1-('Decline Factors'!K5))*('Gross-New Capacity Addition'!AL5*1000/5)*'Regional Factors'!B$3</f>
        <v>3668.8641979551048</v>
      </c>
      <c r="C35" s="7">
        <f>('Employment Factors'!$C5)*(1-('Decline Factors'!L5))*('Gross-New Capacity Addition'!AM5*1000/5)*'Regional Factors'!C$3</f>
        <v>30201.612999706602</v>
      </c>
      <c r="D35" s="7">
        <f>('Employment Factors'!$C5)*(1-('Decline Factors'!M5))*('Gross-New Capacity Addition'!AN5*1000/5)*'Regional Factors'!D$3</f>
        <v>38963.151768370022</v>
      </c>
      <c r="E35" s="7">
        <f>('Employment Factors'!$C5)*(1-('Decline Factors'!N5))*('Gross-New Capacity Addition'!AO5*1000/5)*'Regional Factors'!E$3</f>
        <v>32637.934913570462</v>
      </c>
      <c r="F35" s="7">
        <f>('Employment Factors'!$C5)*(1-('Decline Factors'!O5))*('Gross-New Capacity Addition'!AP5*1000/5)*'Regional Factors'!F$3</f>
        <v>20281.645333857508</v>
      </c>
      <c r="G35" s="7">
        <f>('Employment Factors'!$C5)*(1-('Decline Factors'!P5))*('Gross-New Capacity Addition'!AQ5*1000/5)*'Regional Factors'!G$3</f>
        <v>9131.5642453034943</v>
      </c>
      <c r="H35" s="7">
        <f>('Employment Factors'!$C5)*(1-('Decline Factors'!Q5))*('Gross-New Capacity Addition'!AR5*1000/5)*'Regional Factors'!H$3</f>
        <v>6351.8465386661719</v>
      </c>
      <c r="I35" s="7">
        <f>('Employment Factors'!$C5)*(1-('Decline Factors'!R5))*('Gross-New Capacity Addition'!AS5*1000/5)*'Regional Factors'!I$3</f>
        <v>4368.1364390584058</v>
      </c>
    </row>
    <row r="36" spans="1:16" x14ac:dyDescent="0.3">
      <c r="A36" s="7" t="s">
        <v>199</v>
      </c>
      <c r="B36" s="7">
        <f>('Employment Factors'!$C6)*(1-('Decline Factors'!K6))*('Gross-New Capacity Addition'!AL6*1000/5)*'Regional Factors'!B$3</f>
        <v>1714.948015902386</v>
      </c>
      <c r="C36" s="7">
        <f>('Employment Factors'!$C6)*(1-('Decline Factors'!L6))*('Gross-New Capacity Addition'!AM6*1000/5)*'Regional Factors'!C$3</f>
        <v>5539.1749801513179</v>
      </c>
      <c r="D36" s="7">
        <f>('Employment Factors'!$C6)*(1-('Decline Factors'!M6))*('Gross-New Capacity Addition'!AN6*1000/5)*'Regional Factors'!D$3</f>
        <v>18529.526277170688</v>
      </c>
      <c r="E36" s="7">
        <f>('Employment Factors'!$C6)*(1-('Decline Factors'!N6))*('Gross-New Capacity Addition'!AO6*1000/5)*'Regional Factors'!E$3</f>
        <v>22186.571916252669</v>
      </c>
      <c r="F36" s="7">
        <f>('Employment Factors'!$C6)*(1-('Decline Factors'!O6))*('Gross-New Capacity Addition'!AP6*1000/5)*'Regional Factors'!F$3</f>
        <v>6900.6020859994042</v>
      </c>
      <c r="G36" s="7">
        <f>('Employment Factors'!$C6)*(1-('Decline Factors'!P6))*('Gross-New Capacity Addition'!AQ6*1000/5)*'Regional Factors'!G$3</f>
        <v>6731.7219718049237</v>
      </c>
      <c r="H36" s="7">
        <f>('Employment Factors'!$C6)*(1-('Decline Factors'!Q6))*('Gross-New Capacity Addition'!AR6*1000/5)*'Regional Factors'!H$3</f>
        <v>4958.3083682151664</v>
      </c>
      <c r="I36" s="7">
        <f>('Employment Factors'!$C6)*(1-('Decline Factors'!R6))*('Gross-New Capacity Addition'!AS6*1000/5)*'Regional Factors'!I$3</f>
        <v>2302.6806401878198</v>
      </c>
    </row>
    <row r="37" spans="1:16" x14ac:dyDescent="0.3">
      <c r="A37" s="7" t="s">
        <v>6</v>
      </c>
      <c r="B37" s="7">
        <f>('Employment Factors'!$C7)*(1-('Decline Factors'!K7))*('Gross-New Capacity Addition'!AL7*1000/5)*'Regional Factors'!B$3</f>
        <v>474.57944849170514</v>
      </c>
      <c r="C37" s="7">
        <f>('Employment Factors'!$C7)*(1-('Decline Factors'!L7))*('Gross-New Capacity Addition'!AM7*1000/5)*'Regional Factors'!C$3</f>
        <v>430.78215342077414</v>
      </c>
      <c r="D37" s="7">
        <f>('Employment Factors'!$C7)*(1-('Decline Factors'!M7))*('Gross-New Capacity Addition'!AN7*1000/5)*'Regional Factors'!D$3</f>
        <v>819.50244855024732</v>
      </c>
      <c r="E37" s="7">
        <f>('Employment Factors'!$C7)*(1-('Decline Factors'!N7))*('Gross-New Capacity Addition'!AO7*1000/5)*'Regional Factors'!E$3</f>
        <v>225.00536085858874</v>
      </c>
      <c r="F37" s="7">
        <f>('Employment Factors'!$C7)*(1-('Decline Factors'!O7))*('Gross-New Capacity Addition'!AP7*1000/5)*'Regional Factors'!F$3</f>
        <v>68.770936469676968</v>
      </c>
      <c r="G37" s="7">
        <f>('Employment Factors'!$C7)*(1-('Decline Factors'!P7))*('Gross-New Capacity Addition'!AQ7*1000/5)*'Regional Factors'!G$3</f>
        <v>0</v>
      </c>
      <c r="H37" s="7">
        <f>('Employment Factors'!$C7)*(1-('Decline Factors'!Q7))*('Gross-New Capacity Addition'!AR7*1000/5)*'Regional Factors'!H$3</f>
        <v>21.557833904781599</v>
      </c>
      <c r="I37" s="7">
        <f>('Employment Factors'!$C7)*(1-('Decline Factors'!R7))*('Gross-New Capacity Addition'!AS7*1000/5)*'Regional Factors'!I$3</f>
        <v>52.091974675043687</v>
      </c>
    </row>
    <row r="38" spans="1:16" x14ac:dyDescent="0.3">
      <c r="A38" s="7" t="s">
        <v>7</v>
      </c>
      <c r="B38" s="7">
        <f>('Employment Factors'!$C8)*(1-('Decline Factors'!K8))*('Gross-New Capacity Addition'!AL8*1000/5)*'Regional Factors'!B$3</f>
        <v>5305.4499574420852</v>
      </c>
      <c r="C38" s="7">
        <f>('Employment Factors'!$C8)*(1-('Decline Factors'!L8))*('Gross-New Capacity Addition'!AM8*1000/5)*'Regional Factors'!C$3</f>
        <v>5963.7979380410834</v>
      </c>
      <c r="D38" s="7">
        <f>('Employment Factors'!$C8)*(1-('Decline Factors'!M8))*('Gross-New Capacity Addition'!AN8*1000/5)*'Regional Factors'!D$3</f>
        <v>4118.1691909401425</v>
      </c>
      <c r="E38" s="7">
        <f>('Employment Factors'!$C8)*(1-('Decline Factors'!N8))*('Gross-New Capacity Addition'!AO8*1000/5)*'Regional Factors'!E$3</f>
        <v>1644.0658669720779</v>
      </c>
      <c r="F38" s="7">
        <f>('Employment Factors'!$C8)*(1-('Decline Factors'!O8))*('Gross-New Capacity Addition'!AP8*1000/5)*'Regional Factors'!F$3</f>
        <v>531.67735491549342</v>
      </c>
      <c r="G38" s="7">
        <f>('Employment Factors'!$C8)*(1-('Decline Factors'!P8))*('Gross-New Capacity Addition'!AQ8*1000/5)*'Regional Factors'!G$3</f>
        <v>498.08222879265986</v>
      </c>
      <c r="H38" s="7">
        <f>('Employment Factors'!$C8)*(1-('Decline Factors'!Q8))*('Gross-New Capacity Addition'!AR8*1000/5)*'Regional Factors'!H$3</f>
        <v>252.74701819399118</v>
      </c>
      <c r="I38" s="7">
        <f>('Employment Factors'!$C8)*(1-('Decline Factors'!R8))*('Gross-New Capacity Addition'!AS8*1000/5)*'Regional Factors'!I$3</f>
        <v>149.62970656659101</v>
      </c>
    </row>
    <row r="39" spans="1:16" x14ac:dyDescent="0.3">
      <c r="A39" s="7" t="s">
        <v>8</v>
      </c>
      <c r="B39" s="7">
        <f>('Employment Factors'!$C9)*(1-('Decline Factors'!K9))*('Gross-New Capacity Addition'!AL9*1000/5)*'Regional Factors'!B$3</f>
        <v>4589.4895825623571</v>
      </c>
      <c r="C39" s="7">
        <f>('Employment Factors'!$C9)*(1-('Decline Factors'!L9))*('Gross-New Capacity Addition'!AM9*1000/5)*'Regional Factors'!C$3</f>
        <v>3019.5254544340505</v>
      </c>
      <c r="D39" s="7">
        <f>('Employment Factors'!$C9)*(1-('Decline Factors'!M9))*('Gross-New Capacity Addition'!AN9*1000/5)*'Regional Factors'!D$3</f>
        <v>2159.3396506802246</v>
      </c>
      <c r="E39" s="7">
        <f>('Employment Factors'!$C9)*(1-('Decline Factors'!N9))*('Gross-New Capacity Addition'!AO9*1000/5)*'Regional Factors'!E$3</f>
        <v>1161.5682755780986</v>
      </c>
      <c r="F39" s="7">
        <f>('Employment Factors'!$C9)*(1-('Decline Factors'!O9))*('Gross-New Capacity Addition'!AP9*1000/5)*'Regional Factors'!F$3</f>
        <v>51.122822588028207</v>
      </c>
      <c r="G39" s="7">
        <f>('Employment Factors'!$C9)*(1-('Decline Factors'!P9))*('Gross-New Capacity Addition'!AQ9*1000/5)*'Regional Factors'!G$3</f>
        <v>363.18495849464784</v>
      </c>
      <c r="H39" s="7">
        <f>('Employment Factors'!$C9)*(1-('Decline Factors'!Q9))*('Gross-New Capacity Addition'!AR9*1000/5)*'Regional Factors'!H$3</f>
        <v>210.62251516165929</v>
      </c>
      <c r="I39" s="7">
        <f>('Employment Factors'!$C9)*(1-('Decline Factors'!R9))*('Gross-New Capacity Addition'!AS9*1000/5)*'Regional Factors'!I$3</f>
        <v>160.31754274991897</v>
      </c>
    </row>
    <row r="40" spans="1:16" x14ac:dyDescent="0.3">
      <c r="A40" s="7" t="s">
        <v>9</v>
      </c>
      <c r="B40" s="7">
        <f>('Employment Factors'!$C10)*(1-('Decline Factors'!K10))*('Gross-New Capacity Addition'!AL10*1000/5)*'Regional Factors'!B$3</f>
        <v>24.547212853019229</v>
      </c>
      <c r="C40" s="7">
        <f>('Employment Factors'!$C10)*(1-('Decline Factors'!L10))*('Gross-New Capacity Addition'!AM10*1000/5)*'Regional Factors'!C$3</f>
        <v>1385.2007847768255</v>
      </c>
      <c r="D40" s="7">
        <f>('Employment Factors'!$C10)*(1-('Decline Factors'!M10))*('Gross-New Capacity Addition'!AN10*1000/5)*'Regional Factors'!D$3</f>
        <v>1278.6161457626665</v>
      </c>
      <c r="E40" s="7">
        <f>('Employment Factors'!$C10)*(1-('Decline Factors'!N10))*('Gross-New Capacity Addition'!AO10*1000/5)*'Regional Factors'!E$3</f>
        <v>173.30914744625386</v>
      </c>
      <c r="F40" s="7">
        <f>('Employment Factors'!$C10)*(1-('Decline Factors'!O10))*('Gross-New Capacity Addition'!AP10*1000/5)*'Regional Factors'!F$3</f>
        <v>73.696991726245528</v>
      </c>
      <c r="G40" s="7">
        <f>('Employment Factors'!$C10)*(1-('Decline Factors'!P10))*('Gross-New Capacity Addition'!AQ10*1000/5)*'Regional Factors'!G$3</f>
        <v>0</v>
      </c>
      <c r="H40" s="7">
        <f>('Employment Factors'!$C10)*(1-('Decline Factors'!Q10))*('Gross-New Capacity Addition'!AR10*1000/5)*'Regional Factors'!H$3</f>
        <v>0</v>
      </c>
      <c r="I40" s="7">
        <f>('Employment Factors'!$C10)*(1-('Decline Factors'!R10))*('Gross-New Capacity Addition'!AS10*1000/5)*'Regional Factors'!I$3</f>
        <v>0</v>
      </c>
    </row>
    <row r="41" spans="1:16" x14ac:dyDescent="0.3">
      <c r="A41" s="7" t="s">
        <v>10</v>
      </c>
      <c r="B41" s="7">
        <f>('Employment Factors'!$C11)*(1-('Decline Factors'!K11))*('Gross-New Capacity Addition'!AL11*1000/5)*'Regional Factors'!B$3</f>
        <v>83.92209522399736</v>
      </c>
      <c r="C41" s="7">
        <f>('Employment Factors'!$C11)*(1-('Decline Factors'!L11))*('Gross-New Capacity Addition'!AM11*1000/5)*'Regional Factors'!C$3</f>
        <v>33.581829572625878</v>
      </c>
      <c r="D41" s="7">
        <f>('Employment Factors'!$C11)*(1-('Decline Factors'!M11))*('Gross-New Capacity Addition'!AN11*1000/5)*'Regional Factors'!D$3</f>
        <v>89.101660709383623</v>
      </c>
      <c r="E41" s="7">
        <f>('Employment Factors'!$C11)*(1-('Decline Factors'!N11))*('Gross-New Capacity Addition'!AO11*1000/5)*'Regional Factors'!E$3</f>
        <v>0</v>
      </c>
      <c r="F41" s="7">
        <f>('Employment Factors'!$C11)*(1-('Decline Factors'!O11))*('Gross-New Capacity Addition'!AP11*1000/5)*'Regional Factors'!F$3</f>
        <v>0</v>
      </c>
      <c r="G41" s="7">
        <f>('Employment Factors'!$C11)*(1-('Decline Factors'!P11))*('Gross-New Capacity Addition'!AQ11*1000/5)*'Regional Factors'!G$3</f>
        <v>0</v>
      </c>
      <c r="H41" s="7">
        <f>('Employment Factors'!$C11)*(1-('Decline Factors'!Q11))*('Gross-New Capacity Addition'!AR11*1000/5)*'Regional Factors'!H$3</f>
        <v>139.94483623571745</v>
      </c>
      <c r="I41" s="7">
        <f>('Employment Factors'!$C11)*(1-('Decline Factors'!R11))*('Gross-New Capacity Addition'!AS11*1000/5)*'Regional Factors'!I$3</f>
        <v>378.30246427025861</v>
      </c>
    </row>
    <row r="42" spans="1:16" x14ac:dyDescent="0.3">
      <c r="A42" s="7" t="s">
        <v>11</v>
      </c>
      <c r="B42" s="7">
        <f>('Employment Factors'!$C12)*(1-('Decline Factors'!K12))*('Gross-New Capacity Addition'!AL12*1000/5)*'Regional Factors'!B$3</f>
        <v>401.56722564682735</v>
      </c>
      <c r="C42" s="7">
        <f>('Employment Factors'!$C12)*(1-('Decline Factors'!L12))*('Gross-New Capacity Addition'!AM12*1000/5)*'Regional Factors'!C$3</f>
        <v>6583.6017952453194</v>
      </c>
      <c r="D42" s="7">
        <f>('Employment Factors'!$C12)*(1-('Decline Factors'!M12))*('Gross-New Capacity Addition'!AN12*1000/5)*'Regional Factors'!D$3</f>
        <v>144.82040177605433</v>
      </c>
      <c r="E42" s="7">
        <f>('Employment Factors'!$C12)*(1-('Decline Factors'!N12))*('Gross-New Capacity Addition'!AO12*1000/5)*'Regional Factors'!E$3</f>
        <v>183.94846012927127</v>
      </c>
      <c r="F42" s="7">
        <f>('Employment Factors'!$C12)*(1-('Decline Factors'!O12))*('Gross-New Capacity Addition'!AP12*1000/5)*'Regional Factors'!F$3</f>
        <v>11.452906122532418</v>
      </c>
      <c r="G42" s="7">
        <f>('Employment Factors'!$C12)*(1-('Decline Factors'!P12))*('Gross-New Capacity Addition'!AQ12*1000/5)*'Regional Factors'!G$3</f>
        <v>0</v>
      </c>
      <c r="H42" s="7">
        <f>('Employment Factors'!$C12)*(1-('Decline Factors'!Q12))*('Gross-New Capacity Addition'!AR12*1000/5)*'Regional Factors'!H$3</f>
        <v>237.38311964411309</v>
      </c>
      <c r="I42" s="7">
        <f>('Employment Factors'!$C12)*(1-('Decline Factors'!R12))*('Gross-New Capacity Addition'!AS12*1000/5)*'Regional Factors'!I$3</f>
        <v>0</v>
      </c>
    </row>
    <row r="43" spans="1:16" x14ac:dyDescent="0.3">
      <c r="A43" s="7" t="s">
        <v>12</v>
      </c>
      <c r="B43" s="7">
        <f>('Employment Factors'!$C13)*(1-('Decline Factors'!K13))*('Gross-New Capacity Addition'!AL13*1000/5)*'Regional Factors'!B$3</f>
        <v>60.843519037398082</v>
      </c>
      <c r="C43" s="7">
        <f>('Employment Factors'!$C13)*(1-('Decline Factors'!L13))*('Gross-New Capacity Addition'!AM13*1000/5)*'Regional Factors'!C$3</f>
        <v>360.50009877948503</v>
      </c>
      <c r="D43" s="7">
        <f>('Employment Factors'!$C13)*(1-('Decline Factors'!M13))*('Gross-New Capacity Addition'!AN13*1000/5)*'Regional Factors'!D$3</f>
        <v>29.260068653483142</v>
      </c>
      <c r="E43" s="7">
        <f>('Employment Factors'!$C13)*(1-('Decline Factors'!N13))*('Gross-New Capacity Addition'!AO13*1000/5)*'Regional Factors'!E$3</f>
        <v>29.0264328522256</v>
      </c>
      <c r="F43" s="7">
        <f>('Employment Factors'!$C13)*(1-('Decline Factors'!O13))*('Gross-New Capacity Addition'!AP13*1000/5)*'Regional Factors'!F$3</f>
        <v>0</v>
      </c>
      <c r="G43" s="7">
        <f>('Employment Factors'!$C13)*(1-('Decline Factors'!P13))*('Gross-New Capacity Addition'!AQ13*1000/5)*'Regional Factors'!G$3</f>
        <v>0</v>
      </c>
      <c r="H43" s="7">
        <f>('Employment Factors'!$C13)*(1-('Decline Factors'!Q13))*('Gross-New Capacity Addition'!AR13*1000/5)*'Regional Factors'!H$3</f>
        <v>0</v>
      </c>
      <c r="I43" s="7">
        <f>('Employment Factors'!$C13)*(1-('Decline Factors'!R13))*('Gross-New Capacity Addition'!AS13*1000/5)*'Regional Factors'!I$3</f>
        <v>0</v>
      </c>
    </row>
    <row r="44" spans="1:16" x14ac:dyDescent="0.3">
      <c r="A44" s="7" t="s">
        <v>13</v>
      </c>
      <c r="B44" s="7">
        <f>('Employment Factors'!$C14)*(1-('Decline Factors'!K14))*('Gross-New Capacity Addition'!AL14*1000/5)*'Regional Factors'!B$3</f>
        <v>0</v>
      </c>
      <c r="C44" s="7">
        <f>('Employment Factors'!$C14)*(1-('Decline Factors'!L14))*('Gross-New Capacity Addition'!AM14*1000/5)*'Regional Factors'!C$3</f>
        <v>53.35444371817934</v>
      </c>
      <c r="D44" s="7">
        <f>('Employment Factors'!$C14)*(1-('Decline Factors'!M14))*('Gross-New Capacity Addition'!AN14*1000/5)*'Regional Factors'!D$3</f>
        <v>0</v>
      </c>
      <c r="E44" s="7">
        <f>('Employment Factors'!$C14)*(1-('Decline Factors'!N14))*('Gross-New Capacity Addition'!AO14*1000/5)*'Regional Factors'!E$3</f>
        <v>0</v>
      </c>
      <c r="F44" s="7">
        <f>('Employment Factors'!$C14)*(1-('Decline Factors'!O14))*('Gross-New Capacity Addition'!AP14*1000/5)*'Regional Factors'!F$3</f>
        <v>306.22392601927197</v>
      </c>
      <c r="G44" s="7">
        <f>('Employment Factors'!$C14)*(1-('Decline Factors'!P14))*('Gross-New Capacity Addition'!AQ14*1000/5)*'Regional Factors'!G$3</f>
        <v>284.35809473058299</v>
      </c>
      <c r="H44" s="7">
        <f>('Employment Factors'!$C14)*(1-('Decline Factors'!Q14))*('Gross-New Capacity Addition'!AR14*1000/5)*'Regional Factors'!H$3</f>
        <v>289.44083616640569</v>
      </c>
      <c r="I44" s="7">
        <f>('Employment Factors'!$C14)*(1-('Decline Factors'!R14))*('Gross-New Capacity Addition'!AS14*1000/5)*'Regional Factors'!I$3</f>
        <v>47.878030382225127</v>
      </c>
    </row>
    <row r="45" spans="1:16" x14ac:dyDescent="0.3">
      <c r="A45" s="7" t="s">
        <v>14</v>
      </c>
      <c r="B45" s="7">
        <f>('Employment Factors'!$C15)*(1-('Decline Factors'!K15))*('Gross-New Capacity Addition'!AL15*1000/5)*'Regional Factors'!B$3</f>
        <v>16082.200913012677</v>
      </c>
      <c r="C45" s="7">
        <f>('Employment Factors'!$C15)*(1-('Decline Factors'!L15))*('Gross-New Capacity Addition'!AM15*1000/5)*'Regional Factors'!C$3</f>
        <v>0</v>
      </c>
      <c r="D45" s="7">
        <f>('Employment Factors'!$C15)*(1-('Decline Factors'!M15))*('Gross-New Capacity Addition'!AN15*1000/5)*'Regional Factors'!D$3</f>
        <v>0</v>
      </c>
      <c r="E45" s="7">
        <f>('Employment Factors'!$C15)*(1-('Decline Factors'!N15))*('Gross-New Capacity Addition'!AO15*1000/5)*'Regional Factors'!E$3</f>
        <v>0</v>
      </c>
      <c r="F45" s="7">
        <f>('Employment Factors'!$C15)*(1-('Decline Factors'!O15))*('Gross-New Capacity Addition'!AP15*1000/5)*'Regional Factors'!F$3</f>
        <v>0</v>
      </c>
      <c r="G45" s="7">
        <f>('Employment Factors'!$C15)*(1-('Decline Factors'!P15))*('Gross-New Capacity Addition'!AQ15*1000/5)*'Regional Factors'!G$3</f>
        <v>0</v>
      </c>
      <c r="H45" s="7">
        <f>('Employment Factors'!$C15)*(1-('Decline Factors'!Q15))*('Gross-New Capacity Addition'!AR15*1000/5)*'Regional Factors'!H$3</f>
        <v>0</v>
      </c>
      <c r="I45" s="7">
        <f>('Employment Factors'!$C15)*(1-('Decline Factors'!R15))*('Gross-New Capacity Addition'!AS15*1000/5)*'Regional Factors'!I$3</f>
        <v>0</v>
      </c>
    </row>
    <row r="46" spans="1:16" x14ac:dyDescent="0.3">
      <c r="A46" s="7" t="s">
        <v>15</v>
      </c>
      <c r="B46" s="7">
        <f>('Employment Factors'!$C16)*(1-('Decline Factors'!K16))*('Gross-New Capacity Addition'!AL16*1000/5)*'Regional Factors'!B$3</f>
        <v>211.37877734544338</v>
      </c>
      <c r="C46" s="7">
        <f>('Employment Factors'!$C16)*(1-('Decline Factors'!L16))*('Gross-New Capacity Addition'!AM16*1000/5)*'Regional Factors'!C$3</f>
        <v>0</v>
      </c>
      <c r="D46" s="7">
        <f>('Employment Factors'!$C16)*(1-('Decline Factors'!M16))*('Gross-New Capacity Addition'!AN16*1000/5)*'Regional Factors'!D$3</f>
        <v>0</v>
      </c>
      <c r="E46" s="7">
        <f>('Employment Factors'!$C16)*(1-('Decline Factors'!N16))*('Gross-New Capacity Addition'!AO16*1000/5)*'Regional Factors'!E$3</f>
        <v>0</v>
      </c>
      <c r="F46" s="7">
        <f>('Employment Factors'!$C16)*(1-('Decline Factors'!O16))*('Gross-New Capacity Addition'!AP16*1000/5)*'Regional Factors'!F$3</f>
        <v>0</v>
      </c>
      <c r="G46" s="7">
        <f>('Employment Factors'!$C16)*(1-('Decline Factors'!P16))*('Gross-New Capacity Addition'!AQ16*1000/5)*'Regional Factors'!G$3</f>
        <v>0</v>
      </c>
      <c r="H46" s="7">
        <f>('Employment Factors'!$C16)*(1-('Decline Factors'!Q16))*('Gross-New Capacity Addition'!AR16*1000/5)*'Regional Factors'!H$3</f>
        <v>0</v>
      </c>
      <c r="I46" s="7">
        <f>('Employment Factors'!$C16)*(1-('Decline Factors'!R16))*('Gross-New Capacity Addition'!AS16*1000/5)*'Regional Factors'!I$3</f>
        <v>0</v>
      </c>
    </row>
    <row r="47" spans="1:16" x14ac:dyDescent="0.3">
      <c r="A47" s="7" t="s">
        <v>17</v>
      </c>
      <c r="B47" s="7">
        <f>('Employment Factors'!$C17)*(1-('Decline Factors'!K17))*('Gross-New Capacity Addition'!AL17*1000/5)*'Regional Factors'!B$3</f>
        <v>3320.923191156412</v>
      </c>
      <c r="C47" s="7">
        <f>('Employment Factors'!$C17)*(1-('Decline Factors'!L17))*('Gross-New Capacity Addition'!AM17*1000/5)*'Regional Factors'!C$3</f>
        <v>1160.7555741579267</v>
      </c>
      <c r="D47" s="7">
        <f>('Employment Factors'!$C17)*(1-('Decline Factors'!M17))*('Gross-New Capacity Addition'!AN17*1000/5)*'Regional Factors'!D$3</f>
        <v>13874.925061758056</v>
      </c>
      <c r="E47" s="7">
        <f>('Employment Factors'!$C17)*(1-('Decline Factors'!N17))*('Gross-New Capacity Addition'!AO17*1000/5)*'Regional Factors'!E$3</f>
        <v>105.51975543713129</v>
      </c>
      <c r="F47" s="7">
        <f>('Employment Factors'!$C17)*(1-('Decline Factors'!O17))*('Gross-New Capacity Addition'!AP17*1000/5)*'Regional Factors'!F$3</f>
        <v>0</v>
      </c>
      <c r="G47" s="7">
        <f>('Employment Factors'!$C17)*(1-('Decline Factors'!P17))*('Gross-New Capacity Addition'!AQ17*1000/5)*'Regional Factors'!G$3</f>
        <v>33.086890912655271</v>
      </c>
      <c r="H47" s="7">
        <f>('Employment Factors'!$C17)*(1-('Decline Factors'!Q17))*('Gross-New Capacity Addition'!AR17*1000/5)*'Regional Factors'!H$3</f>
        <v>67.158493405831948</v>
      </c>
      <c r="I47" s="7">
        <f>('Employment Factors'!$C17)*(1-('Decline Factors'!R17))*('Gross-New Capacity Addition'!AS17*1000/5)*'Regional Factors'!I$3</f>
        <v>62.478036660254126</v>
      </c>
    </row>
    <row r="48" spans="1:16" x14ac:dyDescent="0.3">
      <c r="A48" s="7" t="s">
        <v>18</v>
      </c>
      <c r="B48" s="7">
        <f>('Employment Factors'!$C18)*(1-('Decline Factors'!K18))*('Gross-New Capacity Addition'!AL18*1000/5)*'Regional Factors'!B$3</f>
        <v>4003.8392410416909</v>
      </c>
      <c r="C48" s="7">
        <f>('Employment Factors'!$C18)*(1-('Decline Factors'!L18))*('Gross-New Capacity Addition'!AM18*1000/5)*'Regional Factors'!C$3</f>
        <v>3177.3309342583052</v>
      </c>
      <c r="D48" s="7">
        <f>('Employment Factors'!$C18)*(1-('Decline Factors'!M18))*('Gross-New Capacity Addition'!AN18*1000/5)*'Regional Factors'!D$3</f>
        <v>653.68499404826753</v>
      </c>
      <c r="E48" s="7">
        <f>('Employment Factors'!$C18)*(1-('Decline Factors'!N18))*('Gross-New Capacity Addition'!AO18*1000/5)*'Regional Factors'!E$3</f>
        <v>0</v>
      </c>
      <c r="F48" s="7">
        <f>('Employment Factors'!$C18)*(1-('Decline Factors'!O18))*('Gross-New Capacity Addition'!AP18*1000/5)*'Regional Factors'!F$3</f>
        <v>0</v>
      </c>
      <c r="G48" s="7">
        <f>('Employment Factors'!$C18)*(1-('Decline Factors'!P18))*('Gross-New Capacity Addition'!AQ18*1000/5)*'Regional Factors'!G$3</f>
        <v>0</v>
      </c>
      <c r="H48" s="7">
        <f>('Employment Factors'!$C18)*(1-('Decline Factors'!Q18))*('Gross-New Capacity Addition'!AR18*1000/5)*'Regional Factors'!H$3</f>
        <v>0</v>
      </c>
      <c r="I48" s="7">
        <f>('Employment Factors'!$C18)*(1-('Decline Factors'!R18))*('Gross-New Capacity Addition'!AS18*1000/5)*'Regional Factors'!I$3</f>
        <v>5.6798215145685571</v>
      </c>
    </row>
    <row r="49" spans="1:9" x14ac:dyDescent="0.3">
      <c r="A49" s="7" t="s">
        <v>19</v>
      </c>
      <c r="B49" s="7">
        <f>('Employment Factors'!$C19)*(1-('Decline Factors'!K19))*('Gross-New Capacity Addition'!AL19*1000/5)*'Regional Factors'!B$3</f>
        <v>0</v>
      </c>
      <c r="C49" s="7">
        <f>('Employment Factors'!$C19)*(1-('Decline Factors'!L19))*('Gross-New Capacity Addition'!AM19*1000/5)*'Regional Factors'!C$3</f>
        <v>9.7347922036001826</v>
      </c>
      <c r="D49" s="7">
        <f>('Employment Factors'!$C19)*(1-('Decline Factors'!M19))*('Gross-New Capacity Addition'!AN19*1000/5)*'Regional Factors'!D$3</f>
        <v>0</v>
      </c>
      <c r="E49" s="7">
        <f>('Employment Factors'!$C19)*(1-('Decline Factors'!N19))*('Gross-New Capacity Addition'!AO19*1000/5)*'Regional Factors'!E$3</f>
        <v>83.582753648885557</v>
      </c>
      <c r="F49" s="7">
        <f>('Employment Factors'!$C19)*(1-('Decline Factors'!O19))*('Gross-New Capacity Addition'!AP19*1000/5)*'Regional Factors'!F$3</f>
        <v>249.08884199086015</v>
      </c>
      <c r="G49" s="7">
        <f>('Employment Factors'!$C19)*(1-('Decline Factors'!P19))*('Gross-New Capacity Addition'!AQ19*1000/5)*'Regional Factors'!G$3</f>
        <v>13.931322489539061</v>
      </c>
      <c r="H49" s="7">
        <f>('Employment Factors'!$C19)*(1-('Decline Factors'!Q19))*('Gross-New Capacity Addition'!AR19*1000/5)*'Regional Factors'!H$3</f>
        <v>0</v>
      </c>
      <c r="I49" s="7">
        <f>('Employment Factors'!$C19)*(1-('Decline Factors'!R19))*('Gross-New Capacity Addition'!AS19*1000/5)*'Regional Factors'!I$3</f>
        <v>17.936278467058603</v>
      </c>
    </row>
    <row r="50" spans="1:9" x14ac:dyDescent="0.3">
      <c r="A50" s="7" t="s">
        <v>20</v>
      </c>
      <c r="B50" s="7">
        <f>('Employment Factors'!$C20)*(1-('Decline Factors'!K20))*('Gross-New Capacity Addition'!AL20*1000/5)*'Regional Factors'!B$3</f>
        <v>0</v>
      </c>
      <c r="C50" s="7">
        <f>('Employment Factors'!$C20)*(1-('Decline Factors'!L20))*('Gross-New Capacity Addition'!AM20*1000/5)*'Regional Factors'!C$3</f>
        <v>511.8922084141762</v>
      </c>
      <c r="D50" s="7">
        <f>('Employment Factors'!$C20)*(1-('Decline Factors'!M20))*('Gross-New Capacity Addition'!AN20*1000/5)*'Regional Factors'!D$3</f>
        <v>184.42523343054572</v>
      </c>
      <c r="E50" s="7">
        <f>('Employment Factors'!$C20)*(1-('Decline Factors'!N20))*('Gross-New Capacity Addition'!AO20*1000/5)*'Regional Factors'!E$3</f>
        <v>335.55282229007747</v>
      </c>
      <c r="F50" s="7">
        <f>('Employment Factors'!$C20)*(1-('Decline Factors'!O20))*('Gross-New Capacity Addition'!AP20*1000/5)*'Regional Factors'!F$3</f>
        <v>786.78900354219809</v>
      </c>
      <c r="G50" s="7">
        <f>('Employment Factors'!$C20)*(1-('Decline Factors'!P20))*('Gross-New Capacity Addition'!AQ20*1000/5)*'Regional Factors'!G$3</f>
        <v>92.643294555434778</v>
      </c>
      <c r="H50" s="7">
        <f>('Employment Factors'!$C20)*(1-('Decline Factors'!Q20))*('Gross-New Capacity Addition'!AR20*1000/5)*'Regional Factors'!H$3</f>
        <v>510.40454988432271</v>
      </c>
      <c r="I50" s="7">
        <f>('Employment Factors'!$C20)*(1-('Decline Factors'!R20))*('Gross-New Capacity Addition'!AS20*1000/5)*'Regional Factors'!I$3</f>
        <v>1735.7534548521512</v>
      </c>
    </row>
    <row r="51" spans="1:9" x14ac:dyDescent="0.3">
      <c r="A51" s="7" t="s">
        <v>21</v>
      </c>
      <c r="B51" s="7">
        <f>('Employment Factors'!$C21)*(1-('Decline Factors'!K21))*('Gross-New Capacity Addition'!AL21*1000/5)*'Regional Factors'!B$3</f>
        <v>989.25267797667505</v>
      </c>
      <c r="C51" s="7">
        <f>('Employment Factors'!$C21)*(1-('Decline Factors'!L21))*('Gross-New Capacity Addition'!AM21*1000/5)*'Regional Factors'!C$3</f>
        <v>0</v>
      </c>
      <c r="D51" s="7">
        <f>('Employment Factors'!$C21)*(1-('Decline Factors'!M21))*('Gross-New Capacity Addition'!AN21*1000/5)*'Regional Factors'!D$3</f>
        <v>0</v>
      </c>
      <c r="E51" s="7">
        <f>('Employment Factors'!$C21)*(1-('Decline Factors'!N21))*('Gross-New Capacity Addition'!AO21*1000/5)*'Regional Factors'!E$3</f>
        <v>0</v>
      </c>
      <c r="F51" s="7">
        <f>('Employment Factors'!$C21)*(1-('Decline Factors'!O21))*('Gross-New Capacity Addition'!AP21*1000/5)*'Regional Factors'!F$3</f>
        <v>0</v>
      </c>
      <c r="G51" s="7">
        <f>('Employment Factors'!$C21)*(1-('Decline Factors'!P21))*('Gross-New Capacity Addition'!AQ21*1000/5)*'Regional Factors'!G$3</f>
        <v>0</v>
      </c>
      <c r="H51" s="7">
        <f>('Employment Factors'!$C21)*(1-('Decline Factors'!Q21))*('Gross-New Capacity Addition'!AR21*1000/5)*'Regional Factors'!H$3</f>
        <v>0</v>
      </c>
      <c r="I51" s="7">
        <f>('Employment Factors'!$C21)*(1-('Decline Factors'!R21))*('Gross-New Capacity Addition'!AS21*1000/5)*'Regional Factors'!I$3</f>
        <v>0</v>
      </c>
    </row>
    <row r="52" spans="1:9" x14ac:dyDescent="0.3">
      <c r="A52" s="7" t="s">
        <v>43</v>
      </c>
      <c r="B52" s="7">
        <f>('Employment Factors'!$C22)*(1-('Decline Factors'!K22))*('Gross-New Capacity Addition'!AL22*1000/5)*'Regional Factors'!B$3</f>
        <v>0</v>
      </c>
      <c r="C52" s="7">
        <f>('Employment Factors'!$C22)*(1-('Decline Factors'!L22))*('Gross-New Capacity Addition'!AM22*1000/5)*'Regional Factors'!C$3</f>
        <v>0</v>
      </c>
      <c r="D52" s="7">
        <f>('Employment Factors'!$C22)*(1-('Decline Factors'!M22))*('Gross-New Capacity Addition'!AN22*1000/5)*'Regional Factors'!D$3</f>
        <v>0</v>
      </c>
      <c r="E52" s="7">
        <f>('Employment Factors'!$C22)*(1-('Decline Factors'!N22))*('Gross-New Capacity Addition'!AO22*1000/5)*'Regional Factors'!E$3</f>
        <v>0</v>
      </c>
      <c r="F52" s="7">
        <f>('Employment Factors'!$C22)*(1-('Decline Factors'!O22))*('Gross-New Capacity Addition'!AP22*1000/5)*'Regional Factors'!F$3</f>
        <v>0</v>
      </c>
      <c r="G52" s="7">
        <f>('Employment Factors'!$C22)*(1-('Decline Factors'!P22))*('Gross-New Capacity Addition'!AQ22*1000/5)*'Regional Factors'!G$3</f>
        <v>0</v>
      </c>
      <c r="H52" s="7">
        <f>('Employment Factors'!$C22)*(1-('Decline Factors'!Q22))*('Gross-New Capacity Addition'!AR22*1000/5)*'Regional Factors'!H$3</f>
        <v>0</v>
      </c>
      <c r="I52" s="7">
        <f>('Employment Factors'!$C22)*(1-('Decline Factors'!R22))*('Gross-New Capacity Addition'!AS22*1000/5)*'Regional Factors'!I$3</f>
        <v>0</v>
      </c>
    </row>
    <row r="53" spans="1:9" x14ac:dyDescent="0.3">
      <c r="A53" s="7" t="s">
        <v>139</v>
      </c>
      <c r="B53" s="7">
        <f>('Employment Factors'!$C23)*(1-('Decline Factors'!K23))*('Gross-New Capacity Addition'!AL23*1000/5)*'Regional Factors'!B$3</f>
        <v>0</v>
      </c>
      <c r="C53" s="7">
        <f>('Employment Factors'!$C23)*(1-('Decline Factors'!L23))*('Gross-New Capacity Addition'!AM23*1000/5)*'Regional Factors'!C$3</f>
        <v>39.991578782357507</v>
      </c>
      <c r="D53" s="7">
        <f>('Employment Factors'!$C23)*(1-('Decline Factors'!M23))*('Gross-New Capacity Addition'!AN23*1000/5)*'Regional Factors'!D$3</f>
        <v>0</v>
      </c>
      <c r="E53" s="7">
        <f>('Employment Factors'!$C23)*(1-('Decline Factors'!N23))*('Gross-New Capacity Addition'!AO23*1000/5)*'Regional Factors'!E$3</f>
        <v>21.103951087426253</v>
      </c>
      <c r="F53" s="7">
        <f>('Employment Factors'!$C23)*(1-('Decline Factors'!O23))*('Gross-New Capacity Addition'!AP23*1000/5)*'Regional Factors'!F$3</f>
        <v>1043.2561372935224</v>
      </c>
      <c r="G53" s="7">
        <f>('Employment Factors'!$C23)*(1-('Decline Factors'!P23))*('Gross-New Capacity Addition'!AQ23*1000/5)*'Regional Factors'!G$3</f>
        <v>1113.9253273927275</v>
      </c>
      <c r="H53" s="7">
        <f>('Employment Factors'!$C23)*(1-('Decline Factors'!Q23))*('Gross-New Capacity Addition'!AR23*1000/5)*'Regional Factors'!H$3</f>
        <v>1320.783703648028</v>
      </c>
      <c r="I53" s="7">
        <f>('Employment Factors'!$C23)*(1-('Decline Factors'!R23))*('Gross-New Capacity Addition'!AS23*1000/5)*'Regional Factors'!I$3</f>
        <v>215.83321755360518</v>
      </c>
    </row>
    <row r="54" spans="1:9" x14ac:dyDescent="0.3">
      <c r="A54" s="34" t="s">
        <v>230</v>
      </c>
      <c r="B54" s="7">
        <f>('Employment Factors'!$C24)*(1-('Decline Factors'!K24))*('Gross-New Capacity Addition'!AL24*1000/5)*'Regional Factors'!B$3</f>
        <v>0</v>
      </c>
      <c r="C54" s="7">
        <f>('Employment Factors'!$C24)*(1-('Decline Factors'!L24))*('Gross-New Capacity Addition'!AM24*1000/5)*'Regional Factors'!C$3</f>
        <v>245.27093277405552</v>
      </c>
      <c r="D54" s="7">
        <f>('Employment Factors'!$C24)*(1-('Decline Factors'!M24))*('Gross-New Capacity Addition'!AN24*1000/5)*'Regional Factors'!D$3</f>
        <v>3611.70507312164</v>
      </c>
      <c r="E54" s="7">
        <f>('Employment Factors'!$C24)*(1-('Decline Factors'!N24))*('Gross-New Capacity Addition'!AO24*1000/5)*'Regional Factors'!E$3</f>
        <v>31778.901490995413</v>
      </c>
      <c r="F54" s="7">
        <f>('Employment Factors'!$C24)*(1-('Decline Factors'!O24))*('Gross-New Capacity Addition'!AP24*1000/5)*'Regional Factors'!F$3</f>
        <v>21763.301076571588</v>
      </c>
      <c r="G54" s="7">
        <f>('Employment Factors'!$C24)*(1-('Decline Factors'!P24))*('Gross-New Capacity Addition'!AQ24*1000/5)*'Regional Factors'!G$3</f>
        <v>9326.8229631227059</v>
      </c>
      <c r="H54" s="7">
        <f>('Employment Factors'!$C24)*(1-('Decline Factors'!Q24))*('Gross-New Capacity Addition'!AR24*1000/5)*'Regional Factors'!H$3</f>
        <v>5625.567908635011</v>
      </c>
      <c r="I54" s="7">
        <f>('Employment Factors'!$C24)*(1-('Decline Factors'!R24))*('Gross-New Capacity Addition'!AS24*1000/5)*'Regional Factors'!I$3</f>
        <v>4223.601289867227</v>
      </c>
    </row>
    <row r="55" spans="1:9" x14ac:dyDescent="0.3">
      <c r="A55" s="34" t="s">
        <v>231</v>
      </c>
      <c r="B55" s="7">
        <f>('Employment Factors'!$C25)*(1-('Decline Factors'!K25))*('Gross-New Capacity Addition'!AL25*1000/5)*'Regional Factors'!B$3</f>
        <v>0</v>
      </c>
      <c r="C55" s="7">
        <f>('Employment Factors'!$C25)*(1-('Decline Factors'!L25))*('Gross-New Capacity Addition'!AM25*1000/5)*'Regional Factors'!C$3</f>
        <v>1124.7443960508326</v>
      </c>
      <c r="D55" s="7">
        <f>('Employment Factors'!$C25)*(1-('Decline Factors'!M25))*('Gross-New Capacity Addition'!AN25*1000/5)*'Regional Factors'!D$3</f>
        <v>13609.658321242552</v>
      </c>
      <c r="E55" s="7">
        <f>('Employment Factors'!$C25)*(1-('Decline Factors'!N25))*('Gross-New Capacity Addition'!AO25*1000/5)*'Regional Factors'!E$3</f>
        <v>16947.250542025391</v>
      </c>
      <c r="F55" s="7">
        <f>('Employment Factors'!$C25)*(1-('Decline Factors'!O25))*('Gross-New Capacity Addition'!AP25*1000/5)*'Regional Factors'!F$3</f>
        <v>4203.647938886973</v>
      </c>
      <c r="G55" s="7">
        <f>('Employment Factors'!$C25)*(1-('Decline Factors'!P25))*('Gross-New Capacity Addition'!AQ25*1000/5)*'Regional Factors'!G$3</f>
        <v>4475.1707883156896</v>
      </c>
      <c r="H55" s="7">
        <f>('Employment Factors'!$C25)*(1-('Decline Factors'!Q25))*('Gross-New Capacity Addition'!AR25*1000/5)*'Regional Factors'!H$3</f>
        <v>3450.8246130126713</v>
      </c>
      <c r="I55" s="7">
        <f>('Employment Factors'!$C25)*(1-('Decline Factors'!R25))*('Gross-New Capacity Addition'!AS25*1000/5)*'Regional Factors'!I$3</f>
        <v>1494.9556900369084</v>
      </c>
    </row>
    <row r="56" spans="1:9" x14ac:dyDescent="0.3">
      <c r="A56" s="7" t="s">
        <v>24</v>
      </c>
      <c r="B56" s="7">
        <f>('Employment Factors'!$C26)*(1-('Decline Factors'!K26))*('Gross-New Capacity Addition'!AL26*1000/5)*'Regional Factors'!B$3</f>
        <v>1013.3592998297685</v>
      </c>
      <c r="C56" s="7">
        <f>('Employment Factors'!$C26)*(1-('Decline Factors'!L26))*('Gross-New Capacity Addition'!AM26*1000/5)*'Regional Factors'!C$3</f>
        <v>451.51782496210092</v>
      </c>
      <c r="D56" s="7">
        <f>('Employment Factors'!$C26)*(1-('Decline Factors'!M26))*('Gross-New Capacity Addition'!AN26*1000/5)*'Regional Factors'!D$3</f>
        <v>1660.635017070744</v>
      </c>
      <c r="E56" s="7">
        <f>('Employment Factors'!$C26)*(1-('Decline Factors'!N26))*('Gross-New Capacity Addition'!AO26*1000/5)*'Regional Factors'!E$3</f>
        <v>217.09082301402637</v>
      </c>
      <c r="F56" s="7">
        <f>('Employment Factors'!$C26)*(1-('Decline Factors'!O26))*('Gross-New Capacity Addition'!AP26*1000/5)*'Regional Factors'!F$3</f>
        <v>0</v>
      </c>
      <c r="G56" s="7">
        <f>('Employment Factors'!$C26)*(1-('Decline Factors'!P26))*('Gross-New Capacity Addition'!AQ26*1000/5)*'Regional Factors'!G$3</f>
        <v>27.671234932925547</v>
      </c>
      <c r="H56" s="7">
        <f>('Employment Factors'!$C26)*(1-('Decline Factors'!Q26))*('Gross-New Capacity Addition'!AR26*1000/5)*'Regional Factors'!H$3</f>
        <v>0</v>
      </c>
      <c r="I56" s="7">
        <f>('Employment Factors'!$C26)*(1-('Decline Factors'!R26))*('Gross-New Capacity Addition'!AS26*1000/5)*'Regional Factors'!I$3</f>
        <v>0</v>
      </c>
    </row>
    <row r="57" spans="1:9" x14ac:dyDescent="0.3">
      <c r="A57" s="7" t="s">
        <v>25</v>
      </c>
      <c r="B57" s="7">
        <f>('Employment Factors'!$C27)*(1-('Decline Factors'!K27))*('Gross-New Capacity Addition'!AL27*1000/5)*'Regional Factors'!B$3</f>
        <v>0</v>
      </c>
      <c r="C57" s="7">
        <f>('Employment Factors'!$C27)*(1-('Decline Factors'!L27))*('Gross-New Capacity Addition'!AM27*1000/5)*'Regional Factors'!C$3</f>
        <v>89.932675350487031</v>
      </c>
      <c r="D57" s="7">
        <f>('Employment Factors'!$C27)*(1-('Decline Factors'!M27))*('Gross-New Capacity Addition'!AN27*1000/5)*'Regional Factors'!D$3</f>
        <v>40.376188969738052</v>
      </c>
      <c r="E57" s="7">
        <f>('Employment Factors'!$C27)*(1-('Decline Factors'!N27))*('Gross-New Capacity Addition'!AO27*1000/5)*'Regional Factors'!E$3</f>
        <v>1.7038441861813154</v>
      </c>
      <c r="F57" s="7">
        <f>('Employment Factors'!$C27)*(1-('Decline Factors'!O27))*('Gross-New Capacity Addition'!AP27*1000/5)*'Regional Factors'!F$3</f>
        <v>0</v>
      </c>
      <c r="G57" s="7">
        <f>('Employment Factors'!$C27)*(1-('Decline Factors'!P27))*('Gross-New Capacity Addition'!AQ27*1000/5)*'Regional Factors'!G$3</f>
        <v>10.238537635288139</v>
      </c>
      <c r="H57" s="7">
        <f>('Employment Factors'!$C27)*(1-('Decline Factors'!Q27))*('Gross-New Capacity Addition'!AR27*1000/5)*'Regional Factors'!H$3</f>
        <v>6.5088374971100205</v>
      </c>
      <c r="I57" s="7">
        <f>('Employment Factors'!$C27)*(1-('Decline Factors'!R27))*('Gross-New Capacity Addition'!AS27*1000/5)*'Regional Factors'!I$3</f>
        <v>19.389479789403119</v>
      </c>
    </row>
    <row r="58" spans="1:9" x14ac:dyDescent="0.3">
      <c r="A58" s="5" t="s">
        <v>255</v>
      </c>
      <c r="B58" s="5">
        <f>SUM(B33:B57)</f>
        <v>47309.46568219547</v>
      </c>
      <c r="C58" s="5">
        <f t="shared" ref="C58:I58" si="4">SUM(C33:C57)</f>
        <v>68549.688925786235</v>
      </c>
      <c r="D58" s="5">
        <f t="shared" si="4"/>
        <v>156392.6025967148</v>
      </c>
      <c r="E58" s="5">
        <f t="shared" si="4"/>
        <v>134860.74355355857</v>
      </c>
      <c r="F58" s="5">
        <f t="shared" si="4"/>
        <v>57458.437272645075</v>
      </c>
      <c r="G58" s="5">
        <f t="shared" si="4"/>
        <v>32479.635107650007</v>
      </c>
      <c r="H58" s="5">
        <f t="shared" si="4"/>
        <v>23567.320721041644</v>
      </c>
      <c r="I58" s="5">
        <f t="shared" si="4"/>
        <v>15338.000174186815</v>
      </c>
    </row>
    <row r="59" spans="1:9" x14ac:dyDescent="0.3">
      <c r="A59" s="5"/>
    </row>
    <row r="60" spans="1:9" x14ac:dyDescent="0.3">
      <c r="A60" s="67" t="s">
        <v>108</v>
      </c>
      <c r="B60" s="170" t="s">
        <v>261</v>
      </c>
      <c r="C60" s="170"/>
      <c r="D60" s="170"/>
      <c r="E60" s="170"/>
      <c r="F60" s="170"/>
      <c r="G60" s="170"/>
      <c r="H60" s="170"/>
      <c r="I60" s="170"/>
    </row>
    <row r="61" spans="1:9" x14ac:dyDescent="0.3">
      <c r="A61" s="66" t="s">
        <v>0</v>
      </c>
      <c r="B61" s="35" t="s">
        <v>186</v>
      </c>
      <c r="C61" s="35" t="s">
        <v>146</v>
      </c>
      <c r="D61" s="35" t="s">
        <v>147</v>
      </c>
      <c r="E61" s="35" t="s">
        <v>148</v>
      </c>
      <c r="F61" s="35" t="s">
        <v>149</v>
      </c>
      <c r="G61" s="35" t="s">
        <v>150</v>
      </c>
      <c r="H61" s="35" t="s">
        <v>151</v>
      </c>
      <c r="I61" s="35" t="s">
        <v>152</v>
      </c>
    </row>
    <row r="62" spans="1:9" x14ac:dyDescent="0.3">
      <c r="A62" s="7" t="s">
        <v>2</v>
      </c>
    </row>
    <row r="63" spans="1:9" x14ac:dyDescent="0.3">
      <c r="A63" s="7" t="s">
        <v>3</v>
      </c>
    </row>
    <row r="64" spans="1:9" x14ac:dyDescent="0.3">
      <c r="A64" s="7" t="s">
        <v>198</v>
      </c>
    </row>
    <row r="65" spans="1:1" x14ac:dyDescent="0.3">
      <c r="A65" s="7" t="s">
        <v>199</v>
      </c>
    </row>
    <row r="66" spans="1:1" x14ac:dyDescent="0.3">
      <c r="A66" s="7" t="s">
        <v>6</v>
      </c>
    </row>
    <row r="67" spans="1:1" x14ac:dyDescent="0.3">
      <c r="A67" s="7" t="s">
        <v>7</v>
      </c>
    </row>
    <row r="68" spans="1:1" x14ac:dyDescent="0.3">
      <c r="A68" s="7" t="s">
        <v>8</v>
      </c>
    </row>
    <row r="69" spans="1:1" x14ac:dyDescent="0.3">
      <c r="A69" s="7" t="s">
        <v>9</v>
      </c>
    </row>
    <row r="70" spans="1:1" x14ac:dyDescent="0.3">
      <c r="A70" s="7" t="s">
        <v>10</v>
      </c>
    </row>
    <row r="71" spans="1:1" x14ac:dyDescent="0.3">
      <c r="A71" s="7" t="s">
        <v>11</v>
      </c>
    </row>
    <row r="72" spans="1:1" x14ac:dyDescent="0.3">
      <c r="A72" s="7" t="s">
        <v>12</v>
      </c>
    </row>
    <row r="73" spans="1:1" x14ac:dyDescent="0.3">
      <c r="A73" s="7" t="s">
        <v>13</v>
      </c>
    </row>
    <row r="74" spans="1:1" x14ac:dyDescent="0.3">
      <c r="A74" s="7" t="s">
        <v>14</v>
      </c>
    </row>
    <row r="75" spans="1:1" x14ac:dyDescent="0.3">
      <c r="A75" s="7" t="s">
        <v>15</v>
      </c>
    </row>
    <row r="76" spans="1:1" x14ac:dyDescent="0.3">
      <c r="A76" s="7" t="s">
        <v>17</v>
      </c>
    </row>
    <row r="77" spans="1:1" x14ac:dyDescent="0.3">
      <c r="A77" s="7" t="s">
        <v>18</v>
      </c>
    </row>
    <row r="78" spans="1:1" x14ac:dyDescent="0.3">
      <c r="A78" s="7" t="s">
        <v>19</v>
      </c>
    </row>
    <row r="79" spans="1:1" x14ac:dyDescent="0.3">
      <c r="A79" s="7" t="s">
        <v>20</v>
      </c>
    </row>
    <row r="80" spans="1:1" x14ac:dyDescent="0.3">
      <c r="A80" s="7" t="s">
        <v>21</v>
      </c>
    </row>
    <row r="81" spans="1:9" x14ac:dyDescent="0.3">
      <c r="A81" s="7" t="s">
        <v>43</v>
      </c>
    </row>
    <row r="82" spans="1:9" x14ac:dyDescent="0.3">
      <c r="A82" s="7" t="s">
        <v>139</v>
      </c>
    </row>
    <row r="83" spans="1:9" x14ac:dyDescent="0.3">
      <c r="A83" s="34" t="s">
        <v>230</v>
      </c>
    </row>
    <row r="84" spans="1:9" x14ac:dyDescent="0.3">
      <c r="A84" s="34" t="s">
        <v>231</v>
      </c>
    </row>
    <row r="85" spans="1:9" x14ac:dyDescent="0.3">
      <c r="A85" s="7" t="s">
        <v>24</v>
      </c>
    </row>
    <row r="86" spans="1:9" x14ac:dyDescent="0.3">
      <c r="A86" s="7" t="s">
        <v>25</v>
      </c>
    </row>
    <row r="87" spans="1:9" x14ac:dyDescent="0.3">
      <c r="A87" s="5" t="s">
        <v>255</v>
      </c>
    </row>
    <row r="89" spans="1:9" x14ac:dyDescent="0.3">
      <c r="A89" s="68" t="s">
        <v>33</v>
      </c>
      <c r="B89" s="170" t="s">
        <v>261</v>
      </c>
      <c r="C89" s="170"/>
      <c r="D89" s="170"/>
      <c r="E89" s="170"/>
      <c r="F89" s="170"/>
      <c r="G89" s="170"/>
      <c r="H89" s="170"/>
      <c r="I89" s="170"/>
    </row>
    <row r="90" spans="1:9" x14ac:dyDescent="0.3">
      <c r="A90" s="66" t="s">
        <v>0</v>
      </c>
      <c r="B90" s="35" t="s">
        <v>186</v>
      </c>
      <c r="C90" s="35" t="s">
        <v>146</v>
      </c>
      <c r="D90" s="35" t="s">
        <v>147</v>
      </c>
      <c r="E90" s="35" t="s">
        <v>148</v>
      </c>
      <c r="F90" s="35" t="s">
        <v>149</v>
      </c>
      <c r="G90" s="35" t="s">
        <v>150</v>
      </c>
      <c r="H90" s="35" t="s">
        <v>151</v>
      </c>
      <c r="I90" s="35" t="s">
        <v>152</v>
      </c>
    </row>
    <row r="91" spans="1:9" x14ac:dyDescent="0.3">
      <c r="A91" s="7" t="s">
        <v>2</v>
      </c>
    </row>
    <row r="92" spans="1:9" x14ac:dyDescent="0.3">
      <c r="A92" s="7" t="s">
        <v>3</v>
      </c>
    </row>
    <row r="93" spans="1:9" x14ac:dyDescent="0.3">
      <c r="A93" s="7" t="s">
        <v>198</v>
      </c>
    </row>
    <row r="94" spans="1:9" x14ac:dyDescent="0.3">
      <c r="A94" s="7" t="s">
        <v>199</v>
      </c>
    </row>
    <row r="95" spans="1:9" x14ac:dyDescent="0.3">
      <c r="A95" s="7" t="s">
        <v>6</v>
      </c>
    </row>
    <row r="96" spans="1:9" x14ac:dyDescent="0.3">
      <c r="A96" s="7" t="s">
        <v>7</v>
      </c>
    </row>
    <row r="97" spans="1:1" x14ac:dyDescent="0.3">
      <c r="A97" s="7" t="s">
        <v>8</v>
      </c>
    </row>
    <row r="98" spans="1:1" x14ac:dyDescent="0.3">
      <c r="A98" s="7" t="s">
        <v>9</v>
      </c>
    </row>
    <row r="99" spans="1:1" x14ac:dyDescent="0.3">
      <c r="A99" s="7" t="s">
        <v>10</v>
      </c>
    </row>
    <row r="100" spans="1:1" x14ac:dyDescent="0.3">
      <c r="A100" s="7" t="s">
        <v>11</v>
      </c>
    </row>
    <row r="101" spans="1:1" x14ac:dyDescent="0.3">
      <c r="A101" s="7" t="s">
        <v>12</v>
      </c>
    </row>
    <row r="102" spans="1:1" x14ac:dyDescent="0.3">
      <c r="A102" s="7" t="s">
        <v>13</v>
      </c>
    </row>
    <row r="103" spans="1:1" x14ac:dyDescent="0.3">
      <c r="A103" s="7" t="s">
        <v>14</v>
      </c>
    </row>
    <row r="104" spans="1:1" x14ac:dyDescent="0.3">
      <c r="A104" s="7" t="s">
        <v>15</v>
      </c>
    </row>
    <row r="105" spans="1:1" x14ac:dyDescent="0.3">
      <c r="A105" s="7" t="s">
        <v>17</v>
      </c>
    </row>
    <row r="106" spans="1:1" x14ac:dyDescent="0.3">
      <c r="A106" s="7" t="s">
        <v>18</v>
      </c>
    </row>
    <row r="107" spans="1:1" x14ac:dyDescent="0.3">
      <c r="A107" s="7" t="s">
        <v>19</v>
      </c>
    </row>
    <row r="108" spans="1:1" x14ac:dyDescent="0.3">
      <c r="A108" s="7" t="s">
        <v>20</v>
      </c>
    </row>
    <row r="109" spans="1:1" x14ac:dyDescent="0.3">
      <c r="A109" s="7" t="s">
        <v>21</v>
      </c>
    </row>
    <row r="110" spans="1:1" x14ac:dyDescent="0.3">
      <c r="A110" s="7" t="s">
        <v>43</v>
      </c>
    </row>
    <row r="111" spans="1:1" x14ac:dyDescent="0.3">
      <c r="A111" s="7" t="s">
        <v>139</v>
      </c>
    </row>
    <row r="112" spans="1:1" x14ac:dyDescent="0.3">
      <c r="A112" s="34" t="s">
        <v>230</v>
      </c>
    </row>
    <row r="113" spans="1:9" x14ac:dyDescent="0.3">
      <c r="A113" s="34" t="s">
        <v>231</v>
      </c>
    </row>
    <row r="114" spans="1:9" x14ac:dyDescent="0.3">
      <c r="A114" s="7" t="s">
        <v>24</v>
      </c>
    </row>
    <row r="115" spans="1:9" x14ac:dyDescent="0.3">
      <c r="A115" s="7" t="s">
        <v>25</v>
      </c>
    </row>
    <row r="116" spans="1:9" x14ac:dyDescent="0.3">
      <c r="A116" s="5" t="s">
        <v>255</v>
      </c>
    </row>
    <row r="118" spans="1:9" x14ac:dyDescent="0.3">
      <c r="A118" s="69" t="s">
        <v>34</v>
      </c>
      <c r="B118" s="170" t="s">
        <v>261</v>
      </c>
      <c r="C118" s="170"/>
      <c r="D118" s="170"/>
      <c r="E118" s="170"/>
      <c r="F118" s="170"/>
      <c r="G118" s="170"/>
      <c r="H118" s="170"/>
      <c r="I118" s="170"/>
    </row>
    <row r="119" spans="1:9" x14ac:dyDescent="0.3">
      <c r="A119" s="66" t="s">
        <v>0</v>
      </c>
      <c r="B119" s="35" t="s">
        <v>186</v>
      </c>
      <c r="C119" s="35" t="s">
        <v>146</v>
      </c>
      <c r="D119" s="35" t="s">
        <v>147</v>
      </c>
      <c r="E119" s="35" t="s">
        <v>148</v>
      </c>
      <c r="F119" s="35" t="s">
        <v>149</v>
      </c>
      <c r="G119" s="35" t="s">
        <v>150</v>
      </c>
      <c r="H119" s="35" t="s">
        <v>151</v>
      </c>
      <c r="I119" s="35" t="s">
        <v>152</v>
      </c>
    </row>
    <row r="120" spans="1:9" x14ac:dyDescent="0.3">
      <c r="A120" s="7" t="s">
        <v>2</v>
      </c>
    </row>
    <row r="121" spans="1:9" x14ac:dyDescent="0.3">
      <c r="A121" s="7" t="s">
        <v>3</v>
      </c>
    </row>
    <row r="122" spans="1:9" x14ac:dyDescent="0.3">
      <c r="A122" s="7" t="s">
        <v>198</v>
      </c>
    </row>
    <row r="123" spans="1:9" x14ac:dyDescent="0.3">
      <c r="A123" s="7" t="s">
        <v>199</v>
      </c>
    </row>
    <row r="124" spans="1:9" x14ac:dyDescent="0.3">
      <c r="A124" s="7" t="s">
        <v>6</v>
      </c>
    </row>
    <row r="125" spans="1:9" x14ac:dyDescent="0.3">
      <c r="A125" s="7" t="s">
        <v>7</v>
      </c>
    </row>
    <row r="126" spans="1:9" x14ac:dyDescent="0.3">
      <c r="A126" s="7" t="s">
        <v>8</v>
      </c>
    </row>
    <row r="127" spans="1:9" x14ac:dyDescent="0.3">
      <c r="A127" s="7" t="s">
        <v>9</v>
      </c>
    </row>
    <row r="128" spans="1:9" x14ac:dyDescent="0.3">
      <c r="A128" s="7" t="s">
        <v>10</v>
      </c>
    </row>
    <row r="129" spans="1:1" x14ac:dyDescent="0.3">
      <c r="A129" s="7" t="s">
        <v>11</v>
      </c>
    </row>
    <row r="130" spans="1:1" x14ac:dyDescent="0.3">
      <c r="A130" s="7" t="s">
        <v>12</v>
      </c>
    </row>
    <row r="131" spans="1:1" x14ac:dyDescent="0.3">
      <c r="A131" s="7" t="s">
        <v>13</v>
      </c>
    </row>
    <row r="132" spans="1:1" x14ac:dyDescent="0.3">
      <c r="A132" s="7" t="s">
        <v>14</v>
      </c>
    </row>
    <row r="133" spans="1:1" x14ac:dyDescent="0.3">
      <c r="A133" s="7" t="s">
        <v>15</v>
      </c>
    </row>
    <row r="134" spans="1:1" x14ac:dyDescent="0.3">
      <c r="A134" s="7" t="s">
        <v>17</v>
      </c>
    </row>
    <row r="135" spans="1:1" x14ac:dyDescent="0.3">
      <c r="A135" s="7" t="s">
        <v>18</v>
      </c>
    </row>
    <row r="136" spans="1:1" x14ac:dyDescent="0.3">
      <c r="A136" s="7" t="s">
        <v>19</v>
      </c>
    </row>
    <row r="137" spans="1:1" x14ac:dyDescent="0.3">
      <c r="A137" s="7" t="s">
        <v>20</v>
      </c>
    </row>
    <row r="138" spans="1:1" x14ac:dyDescent="0.3">
      <c r="A138" s="7" t="s">
        <v>21</v>
      </c>
    </row>
    <row r="139" spans="1:1" x14ac:dyDescent="0.3">
      <c r="A139" s="7" t="s">
        <v>43</v>
      </c>
    </row>
    <row r="140" spans="1:1" x14ac:dyDescent="0.3">
      <c r="A140" s="7" t="s">
        <v>139</v>
      </c>
    </row>
    <row r="141" spans="1:1" x14ac:dyDescent="0.3">
      <c r="A141" s="34" t="s">
        <v>230</v>
      </c>
    </row>
    <row r="142" spans="1:1" x14ac:dyDescent="0.3">
      <c r="A142" s="34" t="s">
        <v>231</v>
      </c>
    </row>
    <row r="143" spans="1:1" x14ac:dyDescent="0.3">
      <c r="A143" s="7" t="s">
        <v>24</v>
      </c>
    </row>
    <row r="144" spans="1:1" x14ac:dyDescent="0.3">
      <c r="A144" s="7" t="s">
        <v>25</v>
      </c>
    </row>
    <row r="145" spans="1:9" x14ac:dyDescent="0.3">
      <c r="A145" s="5" t="s">
        <v>255</v>
      </c>
    </row>
    <row r="147" spans="1:9" x14ac:dyDescent="0.3">
      <c r="A147" s="70" t="s">
        <v>35</v>
      </c>
      <c r="B147" s="170" t="s">
        <v>261</v>
      </c>
      <c r="C147" s="170"/>
      <c r="D147" s="170"/>
      <c r="E147" s="170"/>
      <c r="F147" s="170"/>
      <c r="G147" s="170"/>
      <c r="H147" s="170"/>
      <c r="I147" s="170"/>
    </row>
    <row r="148" spans="1:9" x14ac:dyDescent="0.3">
      <c r="A148" s="66" t="s">
        <v>0</v>
      </c>
      <c r="B148" s="35" t="s">
        <v>186</v>
      </c>
      <c r="C148" s="35" t="s">
        <v>146</v>
      </c>
      <c r="D148" s="35" t="s">
        <v>147</v>
      </c>
      <c r="E148" s="35" t="s">
        <v>148</v>
      </c>
      <c r="F148" s="35" t="s">
        <v>149</v>
      </c>
      <c r="G148" s="35" t="s">
        <v>150</v>
      </c>
      <c r="H148" s="35" t="s">
        <v>151</v>
      </c>
      <c r="I148" s="35" t="s">
        <v>152</v>
      </c>
    </row>
    <row r="149" spans="1:9" x14ac:dyDescent="0.3">
      <c r="A149" s="7" t="s">
        <v>2</v>
      </c>
      <c r="B149" s="7">
        <f>('Employment Factors'!$C3)*(1-('Decline Factors'!K3))*('Gross-New Capacity Addition'!AL119*1000/5)*'Regional Factors'!B$7</f>
        <v>1631.0741535931504</v>
      </c>
      <c r="C149" s="7">
        <f>('Employment Factors'!$C3)*(1-('Decline Factors'!L3))*('Gross-New Capacity Addition'!AM119*1000/5)*'Regional Factors'!C$7</f>
        <v>10049.38881420148</v>
      </c>
      <c r="D149" s="7">
        <f>('Employment Factors'!$C3)*(1-('Decline Factors'!M3))*('Gross-New Capacity Addition'!AN119*1000/5)*'Regional Factors'!D$7</f>
        <v>86404.650351933655</v>
      </c>
      <c r="E149" s="7">
        <f>('Employment Factors'!$C3)*(1-('Decline Factors'!N3))*('Gross-New Capacity Addition'!AO119*1000/5)*'Regional Factors'!E$7</f>
        <v>39733.172588585228</v>
      </c>
      <c r="F149" s="7">
        <f>('Employment Factors'!$C3)*(1-('Decline Factors'!O3))*('Gross-New Capacity Addition'!AP119*1000/5)*'Regional Factors'!F$7</f>
        <v>1900.9484706612377</v>
      </c>
      <c r="G149" s="7">
        <f>('Employment Factors'!$C3)*(1-('Decline Factors'!P3))*('Gross-New Capacity Addition'!AQ119*1000/5)*'Regional Factors'!G$7</f>
        <v>508.61236616330893</v>
      </c>
      <c r="H149" s="7">
        <f>('Employment Factors'!$C3)*(1-('Decline Factors'!Q3))*('Gross-New Capacity Addition'!AR119*1000/5)*'Regional Factors'!H$7</f>
        <v>77.436826477462589</v>
      </c>
      <c r="I149" s="7">
        <f>('Employment Factors'!$C3)*(1-('Decline Factors'!R3))*('Gross-New Capacity Addition'!AS119*1000/5)*'Regional Factors'!I$7</f>
        <v>59.567086232268402</v>
      </c>
    </row>
    <row r="150" spans="1:9" x14ac:dyDescent="0.3">
      <c r="A150" s="7" t="s">
        <v>3</v>
      </c>
      <c r="B150" s="7">
        <f>('Employment Factors'!$C4)*(1-('Decline Factors'!K4))*('Gross-New Capacity Addition'!AL120*1000/5)*'Regional Factors'!B$7</f>
        <v>0</v>
      </c>
      <c r="C150" s="7">
        <f>('Employment Factors'!$C4)*(1-('Decline Factors'!L4))*('Gross-New Capacity Addition'!AM120*1000/5)*'Regional Factors'!C$7</f>
        <v>0</v>
      </c>
      <c r="D150" s="7">
        <f>('Employment Factors'!$C4)*(1-('Decline Factors'!M4))*('Gross-New Capacity Addition'!AN120*1000/5)*'Regional Factors'!D$7</f>
        <v>0</v>
      </c>
      <c r="E150" s="7">
        <f>('Employment Factors'!$C4)*(1-('Decline Factors'!N4))*('Gross-New Capacity Addition'!AO120*1000/5)*'Regional Factors'!E$7</f>
        <v>0</v>
      </c>
      <c r="F150" s="7">
        <f>('Employment Factors'!$C4)*(1-('Decline Factors'!O4))*('Gross-New Capacity Addition'!AP120*1000/5)*'Regional Factors'!F$7</f>
        <v>0</v>
      </c>
      <c r="G150" s="7">
        <f>('Employment Factors'!$C4)*(1-('Decline Factors'!P4))*('Gross-New Capacity Addition'!AQ120*1000/5)*'Regional Factors'!G$7</f>
        <v>0</v>
      </c>
      <c r="H150" s="7">
        <f>('Employment Factors'!$C4)*(1-('Decline Factors'!Q4))*('Gross-New Capacity Addition'!AR120*1000/5)*'Regional Factors'!H$7</f>
        <v>0</v>
      </c>
      <c r="I150" s="7">
        <f>('Employment Factors'!$C4)*(1-('Decline Factors'!R4))*('Gross-New Capacity Addition'!AS120*1000/5)*'Regional Factors'!I$7</f>
        <v>0</v>
      </c>
    </row>
    <row r="151" spans="1:9" x14ac:dyDescent="0.3">
      <c r="A151" s="7" t="s">
        <v>198</v>
      </c>
      <c r="B151" s="7">
        <f>('Employment Factors'!$C5)*(1-('Decline Factors'!K5))*('Gross-New Capacity Addition'!AL121*1000/5)*'Regional Factors'!B$7</f>
        <v>2116.9260291315359</v>
      </c>
      <c r="C151" s="7">
        <f>('Employment Factors'!$C5)*(1-('Decline Factors'!L5))*('Gross-New Capacity Addition'!AM121*1000/5)*'Regional Factors'!C$7</f>
        <v>48869.028094976697</v>
      </c>
      <c r="D151" s="7">
        <f>('Employment Factors'!$C5)*(1-('Decline Factors'!M5))*('Gross-New Capacity Addition'!AN121*1000/5)*'Regional Factors'!D$7</f>
        <v>61658.336849699117</v>
      </c>
      <c r="E151" s="7">
        <f>('Employment Factors'!$C5)*(1-('Decline Factors'!N5))*('Gross-New Capacity Addition'!AO121*1000/5)*'Regional Factors'!E$7</f>
        <v>47303.752215894019</v>
      </c>
      <c r="F151" s="7">
        <f>('Employment Factors'!$C5)*(1-('Decline Factors'!O5))*('Gross-New Capacity Addition'!AP121*1000/5)*'Regional Factors'!F$7</f>
        <v>29479.646697652519</v>
      </c>
      <c r="G151" s="7">
        <f>('Employment Factors'!$C5)*(1-('Decline Factors'!P5))*('Gross-New Capacity Addition'!AQ121*1000/5)*'Regional Factors'!G$7</f>
        <v>11239.720013230208</v>
      </c>
      <c r="H151" s="7">
        <f>('Employment Factors'!$C5)*(1-('Decline Factors'!Q5))*('Gross-New Capacity Addition'!AR121*1000/5)*'Regional Factors'!H$7</f>
        <v>5595.3600082088296</v>
      </c>
      <c r="I151" s="7">
        <f>('Employment Factors'!$C5)*(1-('Decline Factors'!R5))*('Gross-New Capacity Addition'!AS121*1000/5)*'Regional Factors'!I$7</f>
        <v>3935.3694417785105</v>
      </c>
    </row>
    <row r="152" spans="1:9" x14ac:dyDescent="0.3">
      <c r="A152" s="7" t="s">
        <v>199</v>
      </c>
      <c r="B152" s="7">
        <f>('Employment Factors'!$C6)*(1-('Decline Factors'!K6))*('Gross-New Capacity Addition'!AL122*1000/5)*'Regional Factors'!B$7</f>
        <v>832.88892949437457</v>
      </c>
      <c r="C152" s="7">
        <f>('Employment Factors'!$C6)*(1-('Decline Factors'!L6))*('Gross-New Capacity Addition'!AM122*1000/5)*'Regional Factors'!C$7</f>
        <v>4086.6274057809542</v>
      </c>
      <c r="D152" s="7">
        <f>('Employment Factors'!$C6)*(1-('Decline Factors'!M6))*('Gross-New Capacity Addition'!AN122*1000/5)*'Regional Factors'!D$7</f>
        <v>10262.00891050053</v>
      </c>
      <c r="E152" s="7">
        <f>('Employment Factors'!$C6)*(1-('Decline Factors'!N6))*('Gross-New Capacity Addition'!AO122*1000/5)*'Regional Factors'!E$7</f>
        <v>16198.232930483733</v>
      </c>
      <c r="F152" s="7">
        <f>('Employment Factors'!$C6)*(1-('Decline Factors'!O6))*('Gross-New Capacity Addition'!AP122*1000/5)*'Regional Factors'!F$7</f>
        <v>7774.7516491636907</v>
      </c>
      <c r="G152" s="7">
        <f>('Employment Factors'!$C6)*(1-('Decline Factors'!P6))*('Gross-New Capacity Addition'!AQ122*1000/5)*'Regional Factors'!G$7</f>
        <v>8063.213880167772</v>
      </c>
      <c r="H152" s="7">
        <f>('Employment Factors'!$C6)*(1-('Decline Factors'!Q6))*('Gross-New Capacity Addition'!AR122*1000/5)*'Regional Factors'!H$7</f>
        <v>5785.9103269462867</v>
      </c>
      <c r="I152" s="7">
        <f>('Employment Factors'!$C6)*(1-('Decline Factors'!R6))*('Gross-New Capacity Addition'!AS122*1000/5)*'Regional Factors'!I$7</f>
        <v>2234.1663965504749</v>
      </c>
    </row>
    <row r="153" spans="1:9" x14ac:dyDescent="0.3">
      <c r="A153" s="7" t="s">
        <v>6</v>
      </c>
      <c r="B153" s="7">
        <f>('Employment Factors'!$C7)*(1-('Decline Factors'!K7))*('Gross-New Capacity Addition'!AL123*1000/5)*'Regional Factors'!B$7</f>
        <v>90.126040878122623</v>
      </c>
      <c r="C153" s="7">
        <f>('Employment Factors'!$C7)*(1-('Decline Factors'!L7))*('Gross-New Capacity Addition'!AM123*1000/5)*'Regional Factors'!C$7</f>
        <v>1400.2024481455362</v>
      </c>
      <c r="D153" s="7">
        <f>('Employment Factors'!$C7)*(1-('Decline Factors'!M7))*('Gross-New Capacity Addition'!AN123*1000/5)*'Regional Factors'!D$7</f>
        <v>1285.9497750630746</v>
      </c>
      <c r="E153" s="7">
        <f>('Employment Factors'!$C7)*(1-('Decline Factors'!N7))*('Gross-New Capacity Addition'!AO123*1000/5)*'Regional Factors'!E$7</f>
        <v>452.40990880104198</v>
      </c>
      <c r="F153" s="7">
        <f>('Employment Factors'!$C7)*(1-('Decline Factors'!O7))*('Gross-New Capacity Addition'!AP123*1000/5)*'Regional Factors'!F$7</f>
        <v>125.33958451901977</v>
      </c>
      <c r="G153" s="7">
        <f>('Employment Factors'!$C7)*(1-('Decline Factors'!P7))*('Gross-New Capacity Addition'!AQ123*1000/5)*'Regional Factors'!G$7</f>
        <v>0</v>
      </c>
      <c r="H153" s="7">
        <f>('Employment Factors'!$C7)*(1-('Decline Factors'!Q7))*('Gross-New Capacity Addition'!AR123*1000/5)*'Regional Factors'!H$7</f>
        <v>33.59663157952928</v>
      </c>
      <c r="I153" s="7">
        <f>('Employment Factors'!$C7)*(1-('Decline Factors'!R7))*('Gross-New Capacity Addition'!AS123*1000/5)*'Regional Factors'!I$7</f>
        <v>48.044653058984387</v>
      </c>
    </row>
    <row r="154" spans="1:9" x14ac:dyDescent="0.3">
      <c r="A154" s="7" t="s">
        <v>7</v>
      </c>
      <c r="B154" s="7">
        <f>('Employment Factors'!$C8)*(1-('Decline Factors'!K8))*('Gross-New Capacity Addition'!AL124*1000/5)*'Regional Factors'!B$7</f>
        <v>9263.817477616225</v>
      </c>
      <c r="C154" s="7">
        <f>('Employment Factors'!$C8)*(1-('Decline Factors'!L8))*('Gross-New Capacity Addition'!AM124*1000/5)*'Regional Factors'!C$7</f>
        <v>7897.1408695545579</v>
      </c>
      <c r="D154" s="7">
        <f>('Employment Factors'!$C8)*(1-('Decline Factors'!M8))*('Gross-New Capacity Addition'!AN124*1000/5)*'Regional Factors'!D$7</f>
        <v>3307.4138040231155</v>
      </c>
      <c r="E154" s="7">
        <f>('Employment Factors'!$C8)*(1-('Decline Factors'!N8))*('Gross-New Capacity Addition'!AO124*1000/5)*'Regional Factors'!E$7</f>
        <v>1556.7261440190073</v>
      </c>
      <c r="F154" s="7">
        <f>('Employment Factors'!$C8)*(1-('Decline Factors'!O8))*('Gross-New Capacity Addition'!AP124*1000/5)*'Regional Factors'!F$7</f>
        <v>342.88300132789306</v>
      </c>
      <c r="G154" s="7">
        <f>('Employment Factors'!$C8)*(1-('Decline Factors'!P8))*('Gross-New Capacity Addition'!AQ124*1000/5)*'Regional Factors'!G$7</f>
        <v>650.56352950900452</v>
      </c>
      <c r="H154" s="7">
        <f>('Employment Factors'!$C8)*(1-('Decline Factors'!Q8))*('Gross-New Capacity Addition'!AR124*1000/5)*'Regional Factors'!H$7</f>
        <v>315.11323412524013</v>
      </c>
      <c r="I154" s="7">
        <f>('Employment Factors'!$C8)*(1-('Decline Factors'!R8))*('Gross-New Capacity Addition'!AS124*1000/5)*'Regional Factors'!I$7</f>
        <v>141.70066317073304</v>
      </c>
    </row>
    <row r="155" spans="1:9" x14ac:dyDescent="0.3">
      <c r="A155" s="7" t="s">
        <v>8</v>
      </c>
      <c r="B155" s="7">
        <f>('Employment Factors'!$C9)*(1-('Decline Factors'!K9))*('Gross-New Capacity Addition'!AL125*1000/5)*'Regional Factors'!B$7</f>
        <v>10378.738759168866</v>
      </c>
      <c r="C155" s="7">
        <f>('Employment Factors'!$C9)*(1-('Decline Factors'!L9))*('Gross-New Capacity Addition'!AM125*1000/5)*'Regional Factors'!C$7</f>
        <v>4534.5773544262047</v>
      </c>
      <c r="D155" s="7">
        <f>('Employment Factors'!$C9)*(1-('Decline Factors'!M9))*('Gross-New Capacity Addition'!AN125*1000/5)*'Regional Factors'!D$7</f>
        <v>1503.3699109195977</v>
      </c>
      <c r="E155" s="7">
        <f>('Employment Factors'!$C9)*(1-('Decline Factors'!N9))*('Gross-New Capacity Addition'!AO125*1000/5)*'Regional Factors'!E$7</f>
        <v>603.90238345564933</v>
      </c>
      <c r="F155" s="7">
        <f>('Employment Factors'!$C9)*(1-('Decline Factors'!O9))*('Gross-New Capacity Addition'!AP125*1000/5)*'Regional Factors'!F$7</f>
        <v>0</v>
      </c>
      <c r="G155" s="7">
        <f>('Employment Factors'!$C9)*(1-('Decline Factors'!P9))*('Gross-New Capacity Addition'!AQ125*1000/5)*'Regional Factors'!G$7</f>
        <v>454.69493997941174</v>
      </c>
      <c r="H155" s="7">
        <f>('Employment Factors'!$C9)*(1-('Decline Factors'!Q9))*('Gross-New Capacity Addition'!AR125*1000/5)*'Regional Factors'!H$7</f>
        <v>328.2429522137918</v>
      </c>
      <c r="I155" s="7">
        <f>('Employment Factors'!$C9)*(1-('Decline Factors'!R9))*('Gross-New Capacity Addition'!AS125*1000/5)*'Regional Factors'!I$7</f>
        <v>184.8269519618257</v>
      </c>
    </row>
    <row r="156" spans="1:9" x14ac:dyDescent="0.3">
      <c r="A156" s="7" t="s">
        <v>9</v>
      </c>
      <c r="B156" s="7">
        <f>('Employment Factors'!$C10)*(1-('Decline Factors'!K10))*('Gross-New Capacity Addition'!AL126*1000/5)*'Regional Factors'!B$7</f>
        <v>121.20398600850973</v>
      </c>
      <c r="C156" s="7">
        <f>('Employment Factors'!$C10)*(1-('Decline Factors'!L10))*('Gross-New Capacity Addition'!AM126*1000/5)*'Regional Factors'!C$7</f>
        <v>2928.8705572885874</v>
      </c>
      <c r="D156" s="7">
        <f>('Employment Factors'!$C10)*(1-('Decline Factors'!M10))*('Gross-New Capacity Addition'!AN126*1000/5)*'Regional Factors'!D$7</f>
        <v>2689.4104295634552</v>
      </c>
      <c r="E156" s="7">
        <f>('Employment Factors'!$C10)*(1-('Decline Factors'!N10))*('Gross-New Capacity Addition'!AO126*1000/5)*'Regional Factors'!E$7</f>
        <v>390.4501418279566</v>
      </c>
      <c r="F156" s="7">
        <f>('Employment Factors'!$C10)*(1-('Decline Factors'!O10))*('Gross-New Capacity Addition'!AP126*1000/5)*'Regional Factors'!F$7</f>
        <v>134.31764634093895</v>
      </c>
      <c r="G156" s="7">
        <f>('Employment Factors'!$C10)*(1-('Decline Factors'!P10))*('Gross-New Capacity Addition'!AQ126*1000/5)*'Regional Factors'!G$7</f>
        <v>0</v>
      </c>
      <c r="H156" s="7">
        <f>('Employment Factors'!$C10)*(1-('Decline Factors'!Q10))*('Gross-New Capacity Addition'!AR126*1000/5)*'Regional Factors'!H$7</f>
        <v>0</v>
      </c>
      <c r="I156" s="7">
        <f>('Employment Factors'!$C10)*(1-('Decline Factors'!R10))*('Gross-New Capacity Addition'!AS126*1000/5)*'Regional Factors'!I$7</f>
        <v>0</v>
      </c>
    </row>
    <row r="157" spans="1:9" x14ac:dyDescent="0.3">
      <c r="A157" s="7" t="s">
        <v>10</v>
      </c>
      <c r="B157" s="7">
        <f>('Employment Factors'!$C11)*(1-('Decline Factors'!K11))*('Gross-New Capacity Addition'!AL127*1000/5)*'Regional Factors'!B$7</f>
        <v>0</v>
      </c>
      <c r="C157" s="7">
        <f>('Employment Factors'!$C11)*(1-('Decline Factors'!L11))*('Gross-New Capacity Addition'!AM127*1000/5)*'Regional Factors'!C$7</f>
        <v>0</v>
      </c>
      <c r="D157" s="7">
        <f>('Employment Factors'!$C11)*(1-('Decline Factors'!M11))*('Gross-New Capacity Addition'!AN127*1000/5)*'Regional Factors'!D$7</f>
        <v>248.13651836802453</v>
      </c>
      <c r="E157" s="7">
        <f>('Employment Factors'!$C11)*(1-('Decline Factors'!N11))*('Gross-New Capacity Addition'!AO127*1000/5)*'Regional Factors'!E$7</f>
        <v>0</v>
      </c>
      <c r="F157" s="7">
        <f>('Employment Factors'!$C11)*(1-('Decline Factors'!O11))*('Gross-New Capacity Addition'!AP127*1000/5)*'Regional Factors'!F$7</f>
        <v>0</v>
      </c>
      <c r="G157" s="7">
        <f>('Employment Factors'!$C11)*(1-('Decline Factors'!P11))*('Gross-New Capacity Addition'!AQ127*1000/5)*'Regional Factors'!G$7</f>
        <v>0</v>
      </c>
      <c r="H157" s="7">
        <f>('Employment Factors'!$C11)*(1-('Decline Factors'!Q11))*('Gross-New Capacity Addition'!AR127*1000/5)*'Regional Factors'!H$7</f>
        <v>218.09589614780873</v>
      </c>
      <c r="I157" s="7">
        <f>('Employment Factors'!$C11)*(1-('Decline Factors'!R11))*('Gross-New Capacity Addition'!AS127*1000/5)*'Regional Factors'!I$7</f>
        <v>545.17186790179517</v>
      </c>
    </row>
    <row r="158" spans="1:9" x14ac:dyDescent="0.3">
      <c r="A158" s="7" t="s">
        <v>11</v>
      </c>
      <c r="B158" s="7">
        <f>('Employment Factors'!$C12)*(1-('Decline Factors'!K12))*('Gross-New Capacity Addition'!AL128*1000/5)*'Regional Factors'!B$7</f>
        <v>180.25208175624525</v>
      </c>
      <c r="C158" s="7">
        <f>('Employment Factors'!$C12)*(1-('Decline Factors'!L12))*('Gross-New Capacity Addition'!AM128*1000/5)*'Regional Factors'!C$7</f>
        <v>6921.653054896874</v>
      </c>
      <c r="D158" s="7">
        <f>('Employment Factors'!$C12)*(1-('Decline Factors'!M12))*('Gross-New Capacity Addition'!AN128*1000/5)*'Regional Factors'!D$7</f>
        <v>169.81303331034852</v>
      </c>
      <c r="E158" s="7">
        <f>('Employment Factors'!$C12)*(1-('Decline Factors'!N12))*('Gross-New Capacity Addition'!AO128*1000/5)*'Regional Factors'!E$7</f>
        <v>223.56845218941911</v>
      </c>
      <c r="F158" s="7">
        <f>('Employment Factors'!$C12)*(1-('Decline Factors'!O12))*('Gross-New Capacity Addition'!AP128*1000/5)*'Regional Factors'!F$7</f>
        <v>0</v>
      </c>
      <c r="G158" s="7">
        <f>('Employment Factors'!$C12)*(1-('Decline Factors'!P12))*('Gross-New Capacity Addition'!AQ128*1000/5)*'Regional Factors'!G$7</f>
        <v>0</v>
      </c>
      <c r="H158" s="7">
        <f>('Employment Factors'!$C12)*(1-('Decline Factors'!Q12))*('Gross-New Capacity Addition'!AR128*1000/5)*'Regional Factors'!H$7</f>
        <v>309.41088680884894</v>
      </c>
      <c r="I158" s="7">
        <f>('Employment Factors'!$C12)*(1-('Decline Factors'!R12))*('Gross-New Capacity Addition'!AS128*1000/5)*'Regional Factors'!I$7</f>
        <v>0</v>
      </c>
    </row>
    <row r="159" spans="1:9" x14ac:dyDescent="0.3">
      <c r="A159" s="7" t="s">
        <v>12</v>
      </c>
      <c r="B159" s="7">
        <f>('Employment Factors'!$C13)*(1-('Decline Factors'!K13))*('Gross-New Capacity Addition'!AL129*1000/5)*'Regional Factors'!B$7</f>
        <v>0</v>
      </c>
      <c r="C159" s="7">
        <f>('Employment Factors'!$C13)*(1-('Decline Factors'!L13))*('Gross-New Capacity Addition'!AM129*1000/5)*'Regional Factors'!C$7</f>
        <v>788.92887875555527</v>
      </c>
      <c r="D159" s="7">
        <f>('Employment Factors'!$C13)*(1-('Decline Factors'!M13))*('Gross-New Capacity Addition'!AN129*1000/5)*'Regional Factors'!D$7</f>
        <v>0</v>
      </c>
      <c r="E159" s="7">
        <f>('Employment Factors'!$C13)*(1-('Decline Factors'!N13))*('Gross-New Capacity Addition'!AO129*1000/5)*'Regional Factors'!E$7</f>
        <v>0</v>
      </c>
      <c r="F159" s="7">
        <f>('Employment Factors'!$C13)*(1-('Decline Factors'!O13))*('Gross-New Capacity Addition'!AP129*1000/5)*'Regional Factors'!F$7</f>
        <v>0</v>
      </c>
      <c r="G159" s="7">
        <f>('Employment Factors'!$C13)*(1-('Decline Factors'!P13))*('Gross-New Capacity Addition'!AQ129*1000/5)*'Regional Factors'!G$7</f>
        <v>0</v>
      </c>
      <c r="H159" s="7">
        <f>('Employment Factors'!$C13)*(1-('Decline Factors'!Q13))*('Gross-New Capacity Addition'!AR129*1000/5)*'Regional Factors'!H$7</f>
        <v>0</v>
      </c>
      <c r="I159" s="7">
        <f>('Employment Factors'!$C13)*(1-('Decline Factors'!R13))*('Gross-New Capacity Addition'!AS129*1000/5)*'Regional Factors'!I$7</f>
        <v>0</v>
      </c>
    </row>
    <row r="160" spans="1:9" x14ac:dyDescent="0.3">
      <c r="A160" s="7" t="s">
        <v>13</v>
      </c>
      <c r="B160" s="7">
        <f>('Employment Factors'!$C14)*(1-('Decline Factors'!K14))*('Gross-New Capacity Addition'!AL130*1000/5)*'Regional Factors'!B$7</f>
        <v>0</v>
      </c>
      <c r="C160" s="7">
        <f>('Employment Factors'!$C14)*(1-('Decline Factors'!L14))*('Gross-New Capacity Addition'!AM130*1000/5)*'Regional Factors'!C$7</f>
        <v>0</v>
      </c>
      <c r="D160" s="7">
        <f>('Employment Factors'!$C14)*(1-('Decline Factors'!M14))*('Gross-New Capacity Addition'!AN130*1000/5)*'Regional Factors'!D$7</f>
        <v>0</v>
      </c>
      <c r="E160" s="7">
        <f>('Employment Factors'!$C14)*(1-('Decline Factors'!N14))*('Gross-New Capacity Addition'!AO130*1000/5)*'Regional Factors'!E$7</f>
        <v>0</v>
      </c>
      <c r="F160" s="7">
        <f>('Employment Factors'!$C14)*(1-('Decline Factors'!O14))*('Gross-New Capacity Addition'!AP130*1000/5)*'Regional Factors'!F$7</f>
        <v>520.90581940863171</v>
      </c>
      <c r="G160" s="7">
        <f>('Employment Factors'!$C14)*(1-('Decline Factors'!P14))*('Gross-New Capacity Addition'!AQ130*1000/5)*'Regional Factors'!G$7</f>
        <v>431.31550355870684</v>
      </c>
      <c r="H160" s="7">
        <f>('Employment Factors'!$C14)*(1-('Decline Factors'!Q14))*('Gross-New Capacity Addition'!AR130*1000/5)*'Regional Factors'!H$7</f>
        <v>288.68910462019676</v>
      </c>
      <c r="I160" s="7">
        <f>('Employment Factors'!$C14)*(1-('Decline Factors'!R14))*('Gross-New Capacity Addition'!AS130*1000/5)*'Regional Factors'!I$7</f>
        <v>51.254953809622833</v>
      </c>
    </row>
    <row r="161" spans="1:9" x14ac:dyDescent="0.3">
      <c r="A161" s="7" t="s">
        <v>14</v>
      </c>
      <c r="B161" s="7">
        <f>('Employment Factors'!$C15)*(1-('Decline Factors'!K15))*('Gross-New Capacity Addition'!AL131*1000/5)*'Regional Factors'!B$7</f>
        <v>12894.239434597615</v>
      </c>
      <c r="C161" s="7">
        <f>('Employment Factors'!$C15)*(1-('Decline Factors'!L15))*('Gross-New Capacity Addition'!AM131*1000/5)*'Regional Factors'!C$7</f>
        <v>0</v>
      </c>
      <c r="D161" s="7">
        <f>('Employment Factors'!$C15)*(1-('Decline Factors'!M15))*('Gross-New Capacity Addition'!AN131*1000/5)*'Regional Factors'!D$7</f>
        <v>0</v>
      </c>
      <c r="E161" s="7">
        <f>('Employment Factors'!$C15)*(1-('Decline Factors'!N15))*('Gross-New Capacity Addition'!AO131*1000/5)*'Regional Factors'!E$7</f>
        <v>0</v>
      </c>
      <c r="F161" s="7">
        <f>('Employment Factors'!$C15)*(1-('Decline Factors'!O15))*('Gross-New Capacity Addition'!AP131*1000/5)*'Regional Factors'!F$7</f>
        <v>0</v>
      </c>
      <c r="G161" s="7">
        <f>('Employment Factors'!$C15)*(1-('Decline Factors'!P15))*('Gross-New Capacity Addition'!AQ131*1000/5)*'Regional Factors'!G$7</f>
        <v>0</v>
      </c>
      <c r="H161" s="7">
        <f>('Employment Factors'!$C15)*(1-('Decline Factors'!Q15))*('Gross-New Capacity Addition'!AR131*1000/5)*'Regional Factors'!H$7</f>
        <v>0</v>
      </c>
      <c r="I161" s="7">
        <f>('Employment Factors'!$C15)*(1-('Decline Factors'!R15))*('Gross-New Capacity Addition'!AS131*1000/5)*'Regional Factors'!I$7</f>
        <v>0</v>
      </c>
    </row>
    <row r="162" spans="1:9" x14ac:dyDescent="0.3">
      <c r="A162" s="7" t="s">
        <v>15</v>
      </c>
      <c r="B162" s="7">
        <f>('Employment Factors'!$C16)*(1-('Decline Factors'!K16))*('Gross-New Capacity Addition'!AL132*1000/5)*'Regional Factors'!B$7</f>
        <v>437.68106058628524</v>
      </c>
      <c r="C162" s="7">
        <f>('Employment Factors'!$C16)*(1-('Decline Factors'!L16))*('Gross-New Capacity Addition'!AM132*1000/5)*'Regional Factors'!C$7</f>
        <v>0</v>
      </c>
      <c r="D162" s="7">
        <f>('Employment Factors'!$C16)*(1-('Decline Factors'!M16))*('Gross-New Capacity Addition'!AN132*1000/5)*'Regional Factors'!D$7</f>
        <v>0</v>
      </c>
      <c r="E162" s="7">
        <f>('Employment Factors'!$C16)*(1-('Decline Factors'!N16))*('Gross-New Capacity Addition'!AO132*1000/5)*'Regional Factors'!E$7</f>
        <v>0</v>
      </c>
      <c r="F162" s="7">
        <f>('Employment Factors'!$C16)*(1-('Decline Factors'!O16))*('Gross-New Capacity Addition'!AP132*1000/5)*'Regional Factors'!F$7</f>
        <v>0</v>
      </c>
      <c r="G162" s="7">
        <f>('Employment Factors'!$C16)*(1-('Decline Factors'!P16))*('Gross-New Capacity Addition'!AQ132*1000/5)*'Regional Factors'!G$7</f>
        <v>0</v>
      </c>
      <c r="H162" s="7">
        <f>('Employment Factors'!$C16)*(1-('Decline Factors'!Q16))*('Gross-New Capacity Addition'!AR132*1000/5)*'Regional Factors'!H$7</f>
        <v>0</v>
      </c>
      <c r="I162" s="7">
        <f>('Employment Factors'!$C16)*(1-('Decline Factors'!R16))*('Gross-New Capacity Addition'!AS132*1000/5)*'Regional Factors'!I$7</f>
        <v>0</v>
      </c>
    </row>
    <row r="163" spans="1:9" x14ac:dyDescent="0.3">
      <c r="A163" s="7" t="s">
        <v>17</v>
      </c>
      <c r="B163" s="7">
        <f>('Employment Factors'!$C17)*(1-('Decline Factors'!K17))*('Gross-New Capacity Addition'!AL133*1000/5)*'Regional Factors'!B$7</f>
        <v>9643.797153410429</v>
      </c>
      <c r="C163" s="7">
        <f>('Employment Factors'!$C17)*(1-('Decline Factors'!L17))*('Gross-New Capacity Addition'!AM133*1000/5)*'Regional Factors'!C$7</f>
        <v>678.45250105476543</v>
      </c>
      <c r="D163" s="7">
        <f>('Employment Factors'!$C17)*(1-('Decline Factors'!M17))*('Gross-New Capacity Addition'!AN133*1000/5)*'Regional Factors'!D$7</f>
        <v>24510.145321149783</v>
      </c>
      <c r="E163" s="7">
        <f>('Employment Factors'!$C17)*(1-('Decline Factors'!N17))*('Gross-New Capacity Addition'!AO133*1000/5)*'Regional Factors'!E$7</f>
        <v>237.72665253492229</v>
      </c>
      <c r="F163" s="7">
        <f>('Employment Factors'!$C17)*(1-('Decline Factors'!O17))*('Gross-New Capacity Addition'!AP133*1000/5)*'Regional Factors'!F$7</f>
        <v>0</v>
      </c>
      <c r="G163" s="7">
        <f>('Employment Factors'!$C17)*(1-('Decline Factors'!P17))*('Gross-New Capacity Addition'!AQ133*1000/5)*'Regional Factors'!G$7</f>
        <v>22.305035297451596</v>
      </c>
      <c r="H163" s="7">
        <f>('Employment Factors'!$C17)*(1-('Decline Factors'!Q17))*('Gross-New Capacity Addition'!AR133*1000/5)*'Regional Factors'!H$7</f>
        <v>52.331304952941672</v>
      </c>
      <c r="I163" s="7">
        <f>('Employment Factors'!$C17)*(1-('Decline Factors'!R17))*('Gross-New Capacity Addition'!AS133*1000/5)*'Regional Factors'!I$7</f>
        <v>50.74820023866129</v>
      </c>
    </row>
    <row r="164" spans="1:9" x14ac:dyDescent="0.3">
      <c r="A164" s="7" t="s">
        <v>18</v>
      </c>
      <c r="B164" s="7">
        <f>('Employment Factors'!$C18)*(1-('Decline Factors'!K18))*('Gross-New Capacity Addition'!AL134*1000/5)*'Regional Factors'!B$7</f>
        <v>7553.1837844892862</v>
      </c>
      <c r="C164" s="7">
        <f>('Employment Factors'!$C18)*(1-('Decline Factors'!L18))*('Gross-New Capacity Addition'!AM134*1000/5)*'Regional Factors'!C$7</f>
        <v>10714.359169662692</v>
      </c>
      <c r="D164" s="7">
        <f>('Employment Factors'!$C18)*(1-('Decline Factors'!M18))*('Gross-New Capacity Addition'!AN134*1000/5)*'Regional Factors'!D$7</f>
        <v>1455.2007117329906</v>
      </c>
      <c r="E164" s="7">
        <f>('Employment Factors'!$C18)*(1-('Decline Factors'!N18))*('Gross-New Capacity Addition'!AO134*1000/5)*'Regional Factors'!E$7</f>
        <v>0</v>
      </c>
      <c r="F164" s="7">
        <f>('Employment Factors'!$C18)*(1-('Decline Factors'!O18))*('Gross-New Capacity Addition'!AP134*1000/5)*'Regional Factors'!F$7</f>
        <v>0</v>
      </c>
      <c r="G164" s="7">
        <f>('Employment Factors'!$C18)*(1-('Decline Factors'!P18))*('Gross-New Capacity Addition'!AQ134*1000/5)*'Regional Factors'!G$7</f>
        <v>0</v>
      </c>
      <c r="H164" s="7">
        <f>('Employment Factors'!$C18)*(1-('Decline Factors'!Q18))*('Gross-New Capacity Addition'!AR134*1000/5)*'Regional Factors'!H$7</f>
        <v>0</v>
      </c>
      <c r="I164" s="7">
        <f>('Employment Factors'!$C18)*(1-('Decline Factors'!R18))*('Gross-New Capacity Addition'!AS134*1000/5)*'Regional Factors'!I$7</f>
        <v>8.1851935868808532</v>
      </c>
    </row>
    <row r="165" spans="1:9" x14ac:dyDescent="0.3">
      <c r="A165" s="7" t="s">
        <v>19</v>
      </c>
      <c r="B165" s="7">
        <f>('Employment Factors'!$C19)*(1-('Decline Factors'!K19))*('Gross-New Capacity Addition'!AL135*1000/5)*'Regional Factors'!B$7</f>
        <v>0</v>
      </c>
      <c r="C165" s="7">
        <f>('Employment Factors'!$C19)*(1-('Decline Factors'!L19))*('Gross-New Capacity Addition'!AM135*1000/5)*'Regional Factors'!C$7</f>
        <v>0</v>
      </c>
      <c r="D165" s="7">
        <f>('Employment Factors'!$C19)*(1-('Decline Factors'!M19))*('Gross-New Capacity Addition'!AN135*1000/5)*'Regional Factors'!D$7</f>
        <v>0</v>
      </c>
      <c r="E165" s="7">
        <f>('Employment Factors'!$C19)*(1-('Decline Factors'!N19))*('Gross-New Capacity Addition'!AO135*1000/5)*'Regional Factors'!E$7</f>
        <v>89.773091154635139</v>
      </c>
      <c r="F165" s="7">
        <f>('Employment Factors'!$C19)*(1-('Decline Factors'!O19))*('Gross-New Capacity Addition'!AP135*1000/5)*'Regional Factors'!F$7</f>
        <v>349.21608062669208</v>
      </c>
      <c r="G165" s="7">
        <f>('Employment Factors'!$C19)*(1-('Decline Factors'!P19))*('Gross-New Capacity Addition'!AQ135*1000/5)*'Regional Factors'!G$7</f>
        <v>9.3915938094533029</v>
      </c>
      <c r="H165" s="7">
        <f>('Employment Factors'!$C19)*(1-('Decline Factors'!Q19))*('Gross-New Capacity Addition'!AR135*1000/5)*'Regional Factors'!H$7</f>
        <v>0</v>
      </c>
      <c r="I165" s="7">
        <f>('Employment Factors'!$C19)*(1-('Decline Factors'!R19))*('Gross-New Capacity Addition'!AS135*1000/5)*'Regional Factors'!I$7</f>
        <v>25.8479797480448</v>
      </c>
    </row>
    <row r="166" spans="1:9" x14ac:dyDescent="0.3">
      <c r="A166" s="7" t="s">
        <v>20</v>
      </c>
      <c r="B166" s="7">
        <f>('Employment Factors'!$C20)*(1-('Decline Factors'!K20))*('Gross-New Capacity Addition'!AL136*1000/5)*'Regional Factors'!B$7</f>
        <v>0</v>
      </c>
      <c r="C166" s="7">
        <f>('Employment Factors'!$C20)*(1-('Decline Factors'!L20))*('Gross-New Capacity Addition'!AM136*1000/5)*'Regional Factors'!C$7</f>
        <v>0</v>
      </c>
      <c r="D166" s="7">
        <f>('Employment Factors'!$C20)*(1-('Decline Factors'!M20))*('Gross-New Capacity Addition'!AN136*1000/5)*'Regional Factors'!D$7</f>
        <v>308.1601507199274</v>
      </c>
      <c r="E166" s="7">
        <f>('Employment Factors'!$C20)*(1-('Decline Factors'!N20))*('Gross-New Capacity Addition'!AO136*1000/5)*'Regional Factors'!E$7</f>
        <v>499.22597032333681</v>
      </c>
      <c r="F166" s="7">
        <f>('Employment Factors'!$C20)*(1-('Decline Factors'!O20))*('Gross-New Capacity Addition'!AP136*1000/5)*'Regional Factors'!F$7</f>
        <v>1083.7999244954008</v>
      </c>
      <c r="G166" s="7">
        <f>('Employment Factors'!$C20)*(1-('Decline Factors'!P20))*('Gross-New Capacity Addition'!AQ136*1000/5)*'Regional Factors'!G$7</f>
        <v>129.36920472521925</v>
      </c>
      <c r="H166" s="7">
        <f>('Employment Factors'!$C20)*(1-('Decline Factors'!Q20))*('Gross-New Capacity Addition'!AR136*1000/5)*'Regional Factors'!H$7</f>
        <v>787.06282649224283</v>
      </c>
      <c r="I166" s="7">
        <f>('Employment Factors'!$C20)*(1-('Decline Factors'!R20))*('Gross-New Capacity Addition'!AS136*1000/5)*'Regional Factors'!I$7</f>
        <v>2025.9991166247489</v>
      </c>
    </row>
    <row r="167" spans="1:9" x14ac:dyDescent="0.3">
      <c r="A167" s="7" t="s">
        <v>21</v>
      </c>
      <c r="B167" s="7">
        <f>('Employment Factors'!$C21)*(1-('Decline Factors'!K21))*('Gross-New Capacity Addition'!AL137*1000/5)*'Regional Factors'!B$7</f>
        <v>3453.8474320655732</v>
      </c>
      <c r="C167" s="7">
        <f>('Employment Factors'!$C21)*(1-('Decline Factors'!L21))*('Gross-New Capacity Addition'!AM137*1000/5)*'Regional Factors'!C$7</f>
        <v>0</v>
      </c>
      <c r="D167" s="7">
        <f>('Employment Factors'!$C21)*(1-('Decline Factors'!M21))*('Gross-New Capacity Addition'!AN137*1000/5)*'Regional Factors'!D$7</f>
        <v>0</v>
      </c>
      <c r="E167" s="7">
        <f>('Employment Factors'!$C21)*(1-('Decline Factors'!N21))*('Gross-New Capacity Addition'!AO137*1000/5)*'Regional Factors'!E$7</f>
        <v>0</v>
      </c>
      <c r="F167" s="7">
        <f>('Employment Factors'!$C21)*(1-('Decline Factors'!O21))*('Gross-New Capacity Addition'!AP137*1000/5)*'Regional Factors'!F$7</f>
        <v>0</v>
      </c>
      <c r="G167" s="7">
        <f>('Employment Factors'!$C21)*(1-('Decline Factors'!P21))*('Gross-New Capacity Addition'!AQ137*1000/5)*'Regional Factors'!G$7</f>
        <v>0</v>
      </c>
      <c r="H167" s="7">
        <f>('Employment Factors'!$C21)*(1-('Decline Factors'!Q21))*('Gross-New Capacity Addition'!AR137*1000/5)*'Regional Factors'!H$7</f>
        <v>0</v>
      </c>
      <c r="I167" s="7">
        <f>('Employment Factors'!$C21)*(1-('Decline Factors'!R21))*('Gross-New Capacity Addition'!AS137*1000/5)*'Regional Factors'!I$7</f>
        <v>0</v>
      </c>
    </row>
    <row r="168" spans="1:9" x14ac:dyDescent="0.3">
      <c r="A168" s="7" t="s">
        <v>43</v>
      </c>
      <c r="B168" s="7">
        <f>('Employment Factors'!$C22)*(1-('Decline Factors'!K22))*('Gross-New Capacity Addition'!AL138*1000/5)*'Regional Factors'!B$7</f>
        <v>0</v>
      </c>
      <c r="C168" s="7">
        <f>('Employment Factors'!$C22)*(1-('Decline Factors'!L22))*('Gross-New Capacity Addition'!AM138*1000/5)*'Regional Factors'!C$7</f>
        <v>0</v>
      </c>
      <c r="D168" s="7">
        <f>('Employment Factors'!$C22)*(1-('Decline Factors'!M22))*('Gross-New Capacity Addition'!AN138*1000/5)*'Regional Factors'!D$7</f>
        <v>0</v>
      </c>
      <c r="E168" s="7">
        <f>('Employment Factors'!$C22)*(1-('Decline Factors'!N22))*('Gross-New Capacity Addition'!AO138*1000/5)*'Regional Factors'!E$7</f>
        <v>0</v>
      </c>
      <c r="F168" s="7">
        <f>('Employment Factors'!$C22)*(1-('Decline Factors'!O22))*('Gross-New Capacity Addition'!AP138*1000/5)*'Regional Factors'!F$7</f>
        <v>0</v>
      </c>
      <c r="G168" s="7">
        <f>('Employment Factors'!$C22)*(1-('Decline Factors'!P22))*('Gross-New Capacity Addition'!AQ138*1000/5)*'Regional Factors'!G$7</f>
        <v>0</v>
      </c>
      <c r="H168" s="7">
        <f>('Employment Factors'!$C22)*(1-('Decline Factors'!Q22))*('Gross-New Capacity Addition'!AR138*1000/5)*'Regional Factors'!H$7</f>
        <v>0</v>
      </c>
      <c r="I168" s="7">
        <f>('Employment Factors'!$C22)*(1-('Decline Factors'!R22))*('Gross-New Capacity Addition'!AS138*1000/5)*'Regional Factors'!I$7</f>
        <v>0</v>
      </c>
    </row>
    <row r="169" spans="1:9" x14ac:dyDescent="0.3">
      <c r="A169" s="7" t="s">
        <v>139</v>
      </c>
      <c r="B169" s="7">
        <f>('Employment Factors'!$C23)*(1-('Decline Factors'!K23))*('Gross-New Capacity Addition'!AL139*1000/5)*'Regional Factors'!B$7</f>
        <v>0</v>
      </c>
      <c r="C169" s="7">
        <f>('Employment Factors'!$C23)*(1-('Decline Factors'!L23))*('Gross-New Capacity Addition'!AM139*1000/5)*'Regional Factors'!C$7</f>
        <v>0</v>
      </c>
      <c r="D169" s="7">
        <f>('Employment Factors'!$C23)*(1-('Decline Factors'!M23))*('Gross-New Capacity Addition'!AN139*1000/5)*'Regional Factors'!D$7</f>
        <v>0</v>
      </c>
      <c r="E169" s="7">
        <f>('Employment Factors'!$C23)*(1-('Decline Factors'!N23))*('Gross-New Capacity Addition'!AO139*1000/5)*'Regional Factors'!E$7</f>
        <v>0</v>
      </c>
      <c r="F169" s="7">
        <f>('Employment Factors'!$C23)*(1-('Decline Factors'!O23))*('Gross-New Capacity Addition'!AP139*1000/5)*'Regional Factors'!F$7</f>
        <v>1806.3332074923349</v>
      </c>
      <c r="G169" s="7">
        <f>('Employment Factors'!$C23)*(1-('Decline Factors'!P23))*('Gross-New Capacity Addition'!AQ139*1000/5)*'Regional Factors'!G$7</f>
        <v>1676.5951531917783</v>
      </c>
      <c r="H169" s="7">
        <f>('Employment Factors'!$C23)*(1-('Decline Factors'!Q23))*('Gross-New Capacity Addition'!AR139*1000/5)*'Regional Factors'!H$7</f>
        <v>1325.7263921411889</v>
      </c>
      <c r="I169" s="7">
        <f>('Employment Factors'!$C23)*(1-('Decline Factors'!R23))*('Gross-New Capacity Addition'!AS139*1000/5)*'Regional Factors'!I$7</f>
        <v>232.45949786741619</v>
      </c>
    </row>
    <row r="170" spans="1:9" x14ac:dyDescent="0.3">
      <c r="A170" s="34" t="s">
        <v>230</v>
      </c>
      <c r="B170" s="7">
        <f>('Employment Factors'!$C24)*(1-('Decline Factors'!K24))*('Gross-New Capacity Addition'!AL140*1000/5)*'Regional Factors'!B$7</f>
        <v>0</v>
      </c>
      <c r="C170" s="7">
        <f>('Employment Factors'!$C24)*(1-('Decline Factors'!L24))*('Gross-New Capacity Addition'!AM140*1000/5)*'Regional Factors'!C$7</f>
        <v>0</v>
      </c>
      <c r="D170" s="7">
        <f>('Employment Factors'!$C24)*(1-('Decline Factors'!M24))*('Gross-New Capacity Addition'!AN140*1000/5)*'Regional Factors'!D$7</f>
        <v>5976.6828753825494</v>
      </c>
      <c r="E170" s="7">
        <f>('Employment Factors'!$C24)*(1-('Decline Factors'!N24))*('Gross-New Capacity Addition'!AO140*1000/5)*'Regional Factors'!E$7</f>
        <v>49609.77431960337</v>
      </c>
      <c r="F170" s="7">
        <f>('Employment Factors'!$C24)*(1-('Decline Factors'!O24))*('Gross-New Capacity Addition'!AP140*1000/5)*'Regional Factors'!F$7</f>
        <v>32545.106380827212</v>
      </c>
      <c r="G170" s="7">
        <f>('Employment Factors'!$C24)*(1-('Decline Factors'!P24))*('Gross-New Capacity Addition'!AQ140*1000/5)*'Regional Factors'!G$7</f>
        <v>12222.892855126558</v>
      </c>
      <c r="H170" s="7">
        <f>('Employment Factors'!$C24)*(1-('Decline Factors'!Q24))*('Gross-New Capacity Addition'!AR140*1000/5)*'Regional Factors'!H$7</f>
        <v>5219.0638780362951</v>
      </c>
      <c r="I170" s="7">
        <f>('Employment Factors'!$C24)*(1-('Decline Factors'!R24))*('Gross-New Capacity Addition'!AS140*1000/5)*'Regional Factors'!I$7</f>
        <v>3785.5999596721213</v>
      </c>
    </row>
    <row r="171" spans="1:9" x14ac:dyDescent="0.3">
      <c r="A171" s="34" t="s">
        <v>231</v>
      </c>
      <c r="B171" s="7">
        <f>('Employment Factors'!$C25)*(1-('Decline Factors'!K25))*('Gross-New Capacity Addition'!AL141*1000/5)*'Regional Factors'!B$7</f>
        <v>0</v>
      </c>
      <c r="C171" s="7">
        <f>('Employment Factors'!$C25)*(1-('Decline Factors'!L25))*('Gross-New Capacity Addition'!AM141*1000/5)*'Regional Factors'!C$7</f>
        <v>1619.1306811819547</v>
      </c>
      <c r="D171" s="7">
        <f>('Employment Factors'!$C25)*(1-('Decline Factors'!M25))*('Gross-New Capacity Addition'!AN141*1000/5)*'Regional Factors'!D$7</f>
        <v>6227.0411696868705</v>
      </c>
      <c r="E171" s="7">
        <f>('Employment Factors'!$C25)*(1-('Decline Factors'!N25))*('Gross-New Capacity Addition'!AO141*1000/5)*'Regional Factors'!E$7</f>
        <v>12051.169557777714</v>
      </c>
      <c r="F171" s="7">
        <f>('Employment Factors'!$C25)*(1-('Decline Factors'!O25))*('Gross-New Capacity Addition'!AP141*1000/5)*'Regional Factors'!F$7</f>
        <v>4560.1831942831705</v>
      </c>
      <c r="G171" s="7">
        <f>('Employment Factors'!$C25)*(1-('Decline Factors'!P25))*('Gross-New Capacity Addition'!AQ141*1000/5)*'Regional Factors'!G$7</f>
        <v>5138.3448751773694</v>
      </c>
      <c r="H171" s="7">
        <f>('Employment Factors'!$C25)*(1-('Decline Factors'!Q25))*('Gross-New Capacity Addition'!AR141*1000/5)*'Regional Factors'!H$7</f>
        <v>4233.3281310389084</v>
      </c>
      <c r="I171" s="7">
        <f>('Employment Factors'!$C25)*(1-('Decline Factors'!R25))*('Gross-New Capacity Addition'!AS141*1000/5)*'Regional Factors'!I$7</f>
        <v>1502.9577628721001</v>
      </c>
    </row>
    <row r="172" spans="1:9" x14ac:dyDescent="0.3">
      <c r="A172" s="7" t="s">
        <v>24</v>
      </c>
      <c r="B172" s="7">
        <f>('Employment Factors'!$C26)*(1-('Decline Factors'!K26))*('Gross-New Capacity Addition'!AL142*1000/5)*'Regional Factors'!B$7</f>
        <v>2586.3756558511059</v>
      </c>
      <c r="C172" s="7">
        <f>('Employment Factors'!$C26)*(1-('Decline Factors'!L26))*('Gross-New Capacity Addition'!AM142*1000/5)*'Regional Factors'!C$7</f>
        <v>0</v>
      </c>
      <c r="D172" s="7">
        <f>('Employment Factors'!$C26)*(1-('Decline Factors'!M26))*('Gross-New Capacity Addition'!AN142*1000/5)*'Regional Factors'!D$7</f>
        <v>1202.6959287356781</v>
      </c>
      <c r="E172" s="7">
        <f>('Employment Factors'!$C26)*(1-('Decline Factors'!N26))*('Gross-New Capacity Addition'!AO142*1000/5)*'Regional Factors'!E$7</f>
        <v>250.50765535938041</v>
      </c>
      <c r="F172" s="7">
        <f>('Employment Factors'!$C26)*(1-('Decline Factors'!O26))*('Gross-New Capacity Addition'!AP142*1000/5)*'Regional Factors'!F$7</f>
        <v>0</v>
      </c>
      <c r="G172" s="7">
        <f>('Employment Factors'!$C26)*(1-('Decline Factors'!P26))*('Gross-New Capacity Addition'!AQ142*1000/5)*'Regional Factors'!G$7</f>
        <v>46.635378459426853</v>
      </c>
      <c r="H172" s="7">
        <f>('Employment Factors'!$C26)*(1-('Decline Factors'!Q26))*('Gross-New Capacity Addition'!AR142*1000/5)*'Regional Factors'!H$7</f>
        <v>0</v>
      </c>
      <c r="I172" s="7">
        <f>('Employment Factors'!$C26)*(1-('Decline Factors'!R26))*('Gross-New Capacity Addition'!AS142*1000/5)*'Regional Factors'!I$7</f>
        <v>0</v>
      </c>
    </row>
    <row r="173" spans="1:9" x14ac:dyDescent="0.3">
      <c r="A173" s="7" t="s">
        <v>25</v>
      </c>
      <c r="B173" s="7">
        <f>('Employment Factors'!$C27)*(1-('Decline Factors'!K27))*('Gross-New Capacity Addition'!AL143*1000/5)*'Regional Factors'!B$7</f>
        <v>0</v>
      </c>
      <c r="C173" s="7">
        <f>('Employment Factors'!$C27)*(1-('Decline Factors'!L27))*('Gross-New Capacity Addition'!AM143*1000/5)*'Regional Factors'!C$7</f>
        <v>0</v>
      </c>
      <c r="D173" s="7">
        <f>('Employment Factors'!$C27)*(1-('Decline Factors'!M27))*('Gross-New Capacity Addition'!AN143*1000/5)*'Regional Factors'!D$7</f>
        <v>87.998420919868664</v>
      </c>
      <c r="E173" s="7">
        <f>('Employment Factors'!$C27)*(1-('Decline Factors'!N27))*('Gross-New Capacity Addition'!AO143*1000/5)*'Regional Factors'!E$7</f>
        <v>0</v>
      </c>
      <c r="F173" s="7">
        <f>('Employment Factors'!$C27)*(1-('Decline Factors'!O27))*('Gross-New Capacity Addition'!AP143*1000/5)*'Regional Factors'!F$7</f>
        <v>0</v>
      </c>
      <c r="G173" s="7">
        <f>('Employment Factors'!$C27)*(1-('Decline Factors'!P27))*('Gross-New Capacity Addition'!AQ143*1000/5)*'Regional Factors'!G$7</f>
        <v>17.25539458756155</v>
      </c>
      <c r="H173" s="7">
        <f>('Employment Factors'!$C27)*(1-('Decline Factors'!Q27))*('Gross-New Capacity Addition'!AR143*1000/5)*'Regional Factors'!H$7</f>
        <v>9.3828716808815571</v>
      </c>
      <c r="I173" s="7">
        <f>('Employment Factors'!$C27)*(1-('Decline Factors'!R27))*('Gross-New Capacity Addition'!AS143*1000/5)*'Regional Factors'!I$7</f>
        <v>19.559532223445874</v>
      </c>
    </row>
    <row r="174" spans="1:9" x14ac:dyDescent="0.3">
      <c r="A174" s="5" t="s">
        <v>255</v>
      </c>
      <c r="B174" s="5">
        <f>SUM(B149:B173)</f>
        <v>61184.151978647322</v>
      </c>
      <c r="C174" s="5">
        <f t="shared" ref="C174:I174" si="5">SUM(C149:C173)</f>
        <v>100488.35982992586</v>
      </c>
      <c r="D174" s="5">
        <f t="shared" si="5"/>
        <v>207297.01416170862</v>
      </c>
      <c r="E174" s="5">
        <f t="shared" si="5"/>
        <v>169200.39201200937</v>
      </c>
      <c r="F174" s="5">
        <f t="shared" si="5"/>
        <v>80623.431656798755</v>
      </c>
      <c r="G174" s="5">
        <f t="shared" si="5"/>
        <v>40610.909722983226</v>
      </c>
      <c r="H174" s="5">
        <f t="shared" si="5"/>
        <v>24578.751271470454</v>
      </c>
      <c r="I174" s="5">
        <f t="shared" si="5"/>
        <v>14851.459257297633</v>
      </c>
    </row>
    <row r="176" spans="1:9" x14ac:dyDescent="0.3">
      <c r="A176" s="71" t="s">
        <v>36</v>
      </c>
      <c r="B176" s="170" t="s">
        <v>261</v>
      </c>
      <c r="C176" s="170"/>
      <c r="D176" s="170"/>
      <c r="E176" s="170"/>
      <c r="F176" s="170"/>
      <c r="G176" s="170"/>
      <c r="H176" s="170"/>
      <c r="I176" s="170"/>
    </row>
    <row r="177" spans="1:9" x14ac:dyDescent="0.3">
      <c r="A177" s="66" t="s">
        <v>0</v>
      </c>
      <c r="B177" s="35" t="s">
        <v>186</v>
      </c>
      <c r="C177" s="35" t="s">
        <v>146</v>
      </c>
      <c r="D177" s="35" t="s">
        <v>147</v>
      </c>
      <c r="E177" s="35" t="s">
        <v>148</v>
      </c>
      <c r="F177" s="35" t="s">
        <v>149</v>
      </c>
      <c r="G177" s="35" t="s">
        <v>150</v>
      </c>
      <c r="H177" s="35" t="s">
        <v>151</v>
      </c>
      <c r="I177" s="35" t="s">
        <v>152</v>
      </c>
    </row>
    <row r="178" spans="1:9" x14ac:dyDescent="0.3">
      <c r="A178" s="7" t="s">
        <v>2</v>
      </c>
      <c r="B178" s="7">
        <f>('Employment Factors'!$C3)*(1-('Decline Factors'!K3))*('Gross-New Capacity Addition'!AL148*1000/5)*'Regional Factors'!B$8</f>
        <v>21131.531010914314</v>
      </c>
      <c r="C178" s="7">
        <f>('Employment Factors'!$C3)*(1-('Decline Factors'!L3))*('Gross-New Capacity Addition'!AM148*1000/5)*'Regional Factors'!C$8</f>
        <v>27841.184177560677</v>
      </c>
      <c r="D178" s="7">
        <f>('Employment Factors'!$C3)*(1-('Decline Factors'!M3))*('Gross-New Capacity Addition'!AN148*1000/5)*'Regional Factors'!D$8</f>
        <v>150164.43692297293</v>
      </c>
      <c r="E178" s="7">
        <f>('Employment Factors'!$C3)*(1-('Decline Factors'!N3))*('Gross-New Capacity Addition'!AO148*1000/5)*'Regional Factors'!E$8</f>
        <v>71020.991667929935</v>
      </c>
      <c r="F178" s="7">
        <f>('Employment Factors'!$C3)*(1-('Decline Factors'!O3))*('Gross-New Capacity Addition'!AP148*1000/5)*'Regional Factors'!F$8</f>
        <v>2815.7743591066696</v>
      </c>
      <c r="G178" s="7">
        <f>('Employment Factors'!$C3)*(1-('Decline Factors'!P3))*('Gross-New Capacity Addition'!AQ148*1000/5)*'Regional Factors'!G$8</f>
        <v>902.0787047250335</v>
      </c>
      <c r="H178" s="7">
        <f>('Employment Factors'!$C3)*(1-('Decline Factors'!Q3))*('Gross-New Capacity Addition'!AR148*1000/5)*'Regional Factors'!H$8</f>
        <v>294.13902006558516</v>
      </c>
      <c r="I178" s="7">
        <f>('Employment Factors'!$C3)*(1-('Decline Factors'!R3))*('Gross-New Capacity Addition'!AS148*1000/5)*'Regional Factors'!I$8</f>
        <v>242.28639909556722</v>
      </c>
    </row>
    <row r="179" spans="1:9" x14ac:dyDescent="0.3">
      <c r="A179" s="7" t="s">
        <v>3</v>
      </c>
      <c r="B179" s="7">
        <f>('Employment Factors'!$C4)*(1-('Decline Factors'!K4))*('Gross-New Capacity Addition'!AL149*1000/5)*'Regional Factors'!B$8</f>
        <v>2597.729580537929</v>
      </c>
      <c r="C179" s="7">
        <f>('Employment Factors'!$C4)*(1-('Decline Factors'!L4))*('Gross-New Capacity Addition'!AM149*1000/5)*'Regional Factors'!C$8</f>
        <v>0</v>
      </c>
      <c r="D179" s="7">
        <f>('Employment Factors'!$C4)*(1-('Decline Factors'!M4))*('Gross-New Capacity Addition'!AN149*1000/5)*'Regional Factors'!D$8</f>
        <v>0</v>
      </c>
      <c r="E179" s="7">
        <f>('Employment Factors'!$C4)*(1-('Decline Factors'!N4))*('Gross-New Capacity Addition'!AO149*1000/5)*'Regional Factors'!E$8</f>
        <v>0</v>
      </c>
      <c r="F179" s="7">
        <f>('Employment Factors'!$C4)*(1-('Decline Factors'!O4))*('Gross-New Capacity Addition'!AP149*1000/5)*'Regional Factors'!F$8</f>
        <v>0</v>
      </c>
      <c r="G179" s="7">
        <f>('Employment Factors'!$C4)*(1-('Decline Factors'!P4))*('Gross-New Capacity Addition'!AQ149*1000/5)*'Regional Factors'!G$8</f>
        <v>0</v>
      </c>
      <c r="H179" s="7">
        <f>('Employment Factors'!$C4)*(1-('Decline Factors'!Q4))*('Gross-New Capacity Addition'!AR149*1000/5)*'Regional Factors'!H$8</f>
        <v>0</v>
      </c>
      <c r="I179" s="7">
        <f>('Employment Factors'!$C4)*(1-('Decline Factors'!R4))*('Gross-New Capacity Addition'!AS149*1000/5)*'Regional Factors'!I$8</f>
        <v>0</v>
      </c>
    </row>
    <row r="180" spans="1:9" x14ac:dyDescent="0.3">
      <c r="A180" s="7" t="s">
        <v>198</v>
      </c>
      <c r="B180" s="7">
        <f>('Employment Factors'!$C5)*(1-('Decline Factors'!K5))*('Gross-New Capacity Addition'!AL150*1000/5)*'Regional Factors'!B$8</f>
        <v>19219.64644527225</v>
      </c>
      <c r="C180" s="7">
        <f>('Employment Factors'!$C5)*(1-('Decline Factors'!L5))*('Gross-New Capacity Addition'!AM150*1000/5)*'Regional Factors'!C$8</f>
        <v>97148.219541678569</v>
      </c>
      <c r="D180" s="7">
        <f>('Employment Factors'!$C5)*(1-('Decline Factors'!M5))*('Gross-New Capacity Addition'!AN150*1000/5)*'Regional Factors'!D$8</f>
        <v>102993.94069289023</v>
      </c>
      <c r="E180" s="7">
        <f>('Employment Factors'!$C5)*(1-('Decline Factors'!N5))*('Gross-New Capacity Addition'!AO150*1000/5)*'Regional Factors'!E$8</f>
        <v>77469.777585721007</v>
      </c>
      <c r="F180" s="7">
        <f>('Employment Factors'!$C5)*(1-('Decline Factors'!O5))*('Gross-New Capacity Addition'!AP150*1000/5)*'Regional Factors'!F$8</f>
        <v>48522.263697368711</v>
      </c>
      <c r="G180" s="7">
        <f>('Employment Factors'!$C5)*(1-('Decline Factors'!P5))*('Gross-New Capacity Addition'!AQ150*1000/5)*'Regional Factors'!G$8</f>
        <v>21836.329816399248</v>
      </c>
      <c r="H180" s="7">
        <f>('Employment Factors'!$C5)*(1-('Decline Factors'!Q5))*('Gross-New Capacity Addition'!AR150*1000/5)*'Regional Factors'!H$8</f>
        <v>15040.272279486793</v>
      </c>
      <c r="I180" s="7">
        <f>('Employment Factors'!$C5)*(1-('Decline Factors'!R5))*('Gross-New Capacity Addition'!AS150*1000/5)*'Regional Factors'!I$8</f>
        <v>10241.725507325169</v>
      </c>
    </row>
    <row r="181" spans="1:9" x14ac:dyDescent="0.3">
      <c r="A181" s="7" t="s">
        <v>199</v>
      </c>
      <c r="B181" s="7">
        <f>('Employment Factors'!$C6)*(1-('Decline Factors'!K6))*('Gross-New Capacity Addition'!AL151*1000/5)*'Regional Factors'!B$8</f>
        <v>11781.702774501255</v>
      </c>
      <c r="C181" s="7">
        <f>('Employment Factors'!$C6)*(1-('Decline Factors'!L6))*('Gross-New Capacity Addition'!AM151*1000/5)*'Regional Factors'!C$8</f>
        <v>23134.733277830444</v>
      </c>
      <c r="D181" s="7">
        <f>('Employment Factors'!$C6)*(1-('Decline Factors'!M6))*('Gross-New Capacity Addition'!AN151*1000/5)*'Regional Factors'!D$8</f>
        <v>54670.675007938094</v>
      </c>
      <c r="E181" s="7">
        <f>('Employment Factors'!$C6)*(1-('Decline Factors'!N6))*('Gross-New Capacity Addition'!AO151*1000/5)*'Regional Factors'!E$8</f>
        <v>53281.590192223004</v>
      </c>
      <c r="F181" s="7">
        <f>('Employment Factors'!$C6)*(1-('Decline Factors'!O6))*('Gross-New Capacity Addition'!AP151*1000/5)*'Regional Factors'!F$8</f>
        <v>15554.991687975586</v>
      </c>
      <c r="G181" s="7">
        <f>('Employment Factors'!$C6)*(1-('Decline Factors'!P6))*('Gross-New Capacity Addition'!AQ151*1000/5)*'Regional Factors'!G$8</f>
        <v>16097.581669453421</v>
      </c>
      <c r="H181" s="7">
        <f>('Employment Factors'!$C6)*(1-('Decline Factors'!Q6))*('Gross-New Capacity Addition'!AR151*1000/5)*'Regional Factors'!H$8</f>
        <v>11740.571414887152</v>
      </c>
      <c r="I181" s="7">
        <f>('Employment Factors'!$C6)*(1-('Decline Factors'!R6))*('Gross-New Capacity Addition'!AS151*1000/5)*'Regional Factors'!I$8</f>
        <v>5398.9666707661445</v>
      </c>
    </row>
    <row r="182" spans="1:9" x14ac:dyDescent="0.3">
      <c r="A182" s="7" t="s">
        <v>6</v>
      </c>
      <c r="B182" s="7">
        <f>('Employment Factors'!$C7)*(1-('Decline Factors'!K7))*('Gross-New Capacity Addition'!AL152*1000/5)*'Regional Factors'!B$8</f>
        <v>1925.2062557986656</v>
      </c>
      <c r="C182" s="7">
        <f>('Employment Factors'!$C7)*(1-('Decline Factors'!L7))*('Gross-New Capacity Addition'!AM152*1000/5)*'Regional Factors'!C$8</f>
        <v>1511.0310857567522</v>
      </c>
      <c r="D182" s="7">
        <f>('Employment Factors'!$C7)*(1-('Decline Factors'!M7))*('Gross-New Capacity Addition'!AN152*1000/5)*'Regional Factors'!D$8</f>
        <v>2662.1626414574857</v>
      </c>
      <c r="E182" s="7">
        <f>('Employment Factors'!$C7)*(1-('Decline Factors'!N7))*('Gross-New Capacity Addition'!AO152*1000/5)*'Regional Factors'!E$8</f>
        <v>717.91723563650135</v>
      </c>
      <c r="F182" s="7">
        <f>('Employment Factors'!$C7)*(1-('Decline Factors'!O7))*('Gross-New Capacity Addition'!AP152*1000/5)*'Regional Factors'!F$8</f>
        <v>166.08031862049796</v>
      </c>
      <c r="G182" s="7">
        <f>('Employment Factors'!$C7)*(1-('Decline Factors'!P7))*('Gross-New Capacity Addition'!AQ152*1000/5)*'Regional Factors'!G$8</f>
        <v>0</v>
      </c>
      <c r="H182" s="7">
        <f>('Employment Factors'!$C7)*(1-('Decline Factors'!Q7))*('Gross-New Capacity Addition'!AR152*1000/5)*'Regional Factors'!H$8</f>
        <v>51.045895033848481</v>
      </c>
      <c r="I182" s="7">
        <f>('Employment Factors'!$C7)*(1-('Decline Factors'!R7))*('Gross-New Capacity Addition'!AS152*1000/5)*'Regional Factors'!I$8</f>
        <v>122.13714319586026</v>
      </c>
    </row>
    <row r="183" spans="1:9" x14ac:dyDescent="0.3">
      <c r="A183" s="7" t="s">
        <v>7</v>
      </c>
      <c r="B183" s="7">
        <f>('Employment Factors'!$C8)*(1-('Decline Factors'!K8))*('Gross-New Capacity Addition'!AL153*1000/5)*'Regional Factors'!B$8</f>
        <v>19295.358050995626</v>
      </c>
      <c r="C183" s="7">
        <f>('Employment Factors'!$C8)*(1-('Decline Factors'!L8))*('Gross-New Capacity Addition'!AM153*1000/5)*'Regional Factors'!C$8</f>
        <v>17837.147353652315</v>
      </c>
      <c r="D183" s="7">
        <f>('Employment Factors'!$C8)*(1-('Decline Factors'!M8))*('Gross-New Capacity Addition'!AN153*1000/5)*'Regional Factors'!D$8</f>
        <v>10114.858056623269</v>
      </c>
      <c r="E183" s="7">
        <f>('Employment Factors'!$C8)*(1-('Decline Factors'!N8))*('Gross-New Capacity Addition'!AO153*1000/5)*'Regional Factors'!E$8</f>
        <v>4350.5165585403347</v>
      </c>
      <c r="F183" s="7">
        <f>('Employment Factors'!$C8)*(1-('Decline Factors'!O8))*('Gross-New Capacity Addition'!AP153*1000/5)*'Regional Factors'!F$8</f>
        <v>987.68405376508008</v>
      </c>
      <c r="G183" s="7">
        <f>('Employment Factors'!$C8)*(1-('Decline Factors'!P8))*('Gross-New Capacity Addition'!AQ153*1000/5)*'Regional Factors'!G$8</f>
        <v>1191.0651375198497</v>
      </c>
      <c r="H183" s="7">
        <f>('Employment Factors'!$C8)*(1-('Decline Factors'!Q8))*('Gross-New Capacity Addition'!AR153*1000/5)*'Regional Factors'!H$8</f>
        <v>598.46911418994773</v>
      </c>
      <c r="I183" s="7">
        <f>('Employment Factors'!$C8)*(1-('Decline Factors'!R8))*('Gross-New Capacity Addition'!AS153*1000/5)*'Regional Factors'!I$8</f>
        <v>350.82841476604</v>
      </c>
    </row>
    <row r="184" spans="1:9" x14ac:dyDescent="0.3">
      <c r="A184" s="7" t="s">
        <v>8</v>
      </c>
      <c r="B184" s="7">
        <f>('Employment Factors'!$C9)*(1-('Decline Factors'!K9))*('Gross-New Capacity Addition'!AL154*1000/5)*'Regional Factors'!B$8</f>
        <v>18611.511289623242</v>
      </c>
      <c r="C184" s="7">
        <f>('Employment Factors'!$C9)*(1-('Decline Factors'!L9))*('Gross-New Capacity Addition'!AM154*1000/5)*'Regional Factors'!C$8</f>
        <v>9172.6358940350437</v>
      </c>
      <c r="D184" s="7">
        <f>('Employment Factors'!$C9)*(1-('Decline Factors'!M9))*('Gross-New Capacity Addition'!AN154*1000/5)*'Regional Factors'!D$8</f>
        <v>5099.457524391788</v>
      </c>
      <c r="E184" s="7">
        <f>('Employment Factors'!$C9)*(1-('Decline Factors'!N9))*('Gross-New Capacity Addition'!AO154*1000/5)*'Regional Factors'!E$8</f>
        <v>2577.6942124362317</v>
      </c>
      <c r="F184" s="7">
        <f>('Employment Factors'!$C9)*(1-('Decline Factors'!O9))*('Gross-New Capacity Addition'!AP154*1000/5)*'Regional Factors'!F$8</f>
        <v>61.730253360317498</v>
      </c>
      <c r="G184" s="7">
        <f>('Employment Factors'!$C9)*(1-('Decline Factors'!P9))*('Gross-New Capacity Addition'!AQ154*1000/5)*'Regional Factors'!G$8</f>
        <v>868.48499610822387</v>
      </c>
      <c r="H184" s="7">
        <f>('Employment Factors'!$C9)*(1-('Decline Factors'!Q9))*('Gross-New Capacity Addition'!AR154*1000/5)*'Regional Factors'!H$8</f>
        <v>498.72426182495644</v>
      </c>
      <c r="I184" s="7">
        <f>('Employment Factors'!$C9)*(1-('Decline Factors'!R9))*('Gross-New Capacity Addition'!AS154*1000/5)*'Regional Factors'!I$8</f>
        <v>375.88758724932859</v>
      </c>
    </row>
    <row r="185" spans="1:9" x14ac:dyDescent="0.3">
      <c r="A185" s="7" t="s">
        <v>9</v>
      </c>
      <c r="B185" s="7">
        <f>('Employment Factors'!$C10)*(1-('Decline Factors'!K10))*('Gross-New Capacity Addition'!AL155*1000/5)*'Regional Factors'!B$8</f>
        <v>199.15926784124125</v>
      </c>
      <c r="C185" s="7">
        <f>('Employment Factors'!$C10)*(1-('Decline Factors'!L10))*('Gross-New Capacity Addition'!AM155*1000/5)*'Regional Factors'!C$8</f>
        <v>3703.2636701857268</v>
      </c>
      <c r="D185" s="7">
        <f>('Employment Factors'!$C10)*(1-('Decline Factors'!M10))*('Gross-New Capacity Addition'!AN155*1000/5)*'Regional Factors'!D$8</f>
        <v>3693.9221459953437</v>
      </c>
      <c r="E185" s="7">
        <f>('Employment Factors'!$C10)*(1-('Decline Factors'!N10))*('Gross-New Capacity Addition'!AO155*1000/5)*'Regional Factors'!E$8</f>
        <v>514.06415661877384</v>
      </c>
      <c r="F185" s="7">
        <f>('Employment Factors'!$C10)*(1-('Decline Factors'!O10))*('Gross-New Capacity Addition'!AP155*1000/5)*'Regional Factors'!F$8</f>
        <v>177.97663512498266</v>
      </c>
      <c r="G185" s="7">
        <f>('Employment Factors'!$C10)*(1-('Decline Factors'!P10))*('Gross-New Capacity Addition'!AQ155*1000/5)*'Regional Factors'!G$8</f>
        <v>0</v>
      </c>
      <c r="H185" s="7">
        <f>('Employment Factors'!$C10)*(1-('Decline Factors'!Q10))*('Gross-New Capacity Addition'!AR155*1000/5)*'Regional Factors'!H$8</f>
        <v>0</v>
      </c>
      <c r="I185" s="7">
        <f>('Employment Factors'!$C10)*(1-('Decline Factors'!R10))*('Gross-New Capacity Addition'!AS155*1000/5)*'Regional Factors'!I$8</f>
        <v>0</v>
      </c>
    </row>
    <row r="186" spans="1:9" x14ac:dyDescent="0.3">
      <c r="A186" s="7" t="s">
        <v>10</v>
      </c>
      <c r="B186" s="7">
        <f>('Employment Factors'!$C11)*(1-('Decline Factors'!K11))*('Gross-New Capacity Addition'!AL156*1000/5)*'Regional Factors'!B$8</f>
        <v>444.0563385534922</v>
      </c>
      <c r="C186" s="7">
        <f>('Employment Factors'!$C11)*(1-('Decline Factors'!L11))*('Gross-New Capacity Addition'!AM156*1000/5)*'Regional Factors'!C$8</f>
        <v>58.896576840381286</v>
      </c>
      <c r="D186" s="7">
        <f>('Employment Factors'!$C11)*(1-('Decline Factors'!M11))*('Gross-New Capacity Addition'!AN156*1000/5)*'Regional Factors'!D$8</f>
        <v>258.97953585216135</v>
      </c>
      <c r="E186" s="7">
        <f>('Employment Factors'!$C11)*(1-('Decline Factors'!N11))*('Gross-New Capacity Addition'!AO156*1000/5)*'Regional Factors'!E$8</f>
        <v>0</v>
      </c>
      <c r="F186" s="7">
        <f>('Employment Factors'!$C11)*(1-('Decline Factors'!O11))*('Gross-New Capacity Addition'!AP156*1000/5)*'Regional Factors'!F$8</f>
        <v>0</v>
      </c>
      <c r="G186" s="7">
        <f>('Employment Factors'!$C11)*(1-('Decline Factors'!P11))*('Gross-New Capacity Addition'!AQ156*1000/5)*'Regional Factors'!G$8</f>
        <v>0</v>
      </c>
      <c r="H186" s="7">
        <f>('Employment Factors'!$C11)*(1-('Decline Factors'!Q11))*('Gross-New Capacity Addition'!AR156*1000/5)*'Regional Factors'!H$8</f>
        <v>331.36953613104288</v>
      </c>
      <c r="I186" s="7">
        <f>('Employment Factors'!$C11)*(1-('Decline Factors'!R11))*('Gross-New Capacity Addition'!AS156*1000/5)*'Regional Factors'!I$8</f>
        <v>886.98465623840605</v>
      </c>
    </row>
    <row r="187" spans="1:9" x14ac:dyDescent="0.3">
      <c r="A187" s="7" t="s">
        <v>11</v>
      </c>
      <c r="B187" s="7">
        <f>('Employment Factors'!$C12)*(1-('Decline Factors'!K12))*('Gross-New Capacity Addition'!AL157*1000/5)*'Regional Factors'!B$8</f>
        <v>3097.0709332413312</v>
      </c>
      <c r="C187" s="7">
        <f>('Employment Factors'!$C12)*(1-('Decline Factors'!L12))*('Gross-New Capacity Addition'!AM157*1000/5)*'Regional Factors'!C$8</f>
        <v>27164.051473013678</v>
      </c>
      <c r="D187" s="7">
        <f>('Employment Factors'!$C12)*(1-('Decline Factors'!M12))*('Gross-New Capacity Addition'!AN157*1000/5)*'Regional Factors'!D$8</f>
        <v>804.93542279646761</v>
      </c>
      <c r="E187" s="7">
        <f>('Employment Factors'!$C12)*(1-('Decline Factors'!N12))*('Gross-New Capacity Addition'!AO157*1000/5)*'Regional Factors'!E$8</f>
        <v>1420.3740695711749</v>
      </c>
      <c r="F187" s="7">
        <f>('Employment Factors'!$C12)*(1-('Decline Factors'!O12))*('Gross-New Capacity Addition'!AP157*1000/5)*'Regional Factors'!F$8</f>
        <v>13.829259826929405</v>
      </c>
      <c r="G187" s="7">
        <f>('Employment Factors'!$C12)*(1-('Decline Factors'!P12))*('Gross-New Capacity Addition'!AQ157*1000/5)*'Regional Factors'!G$8</f>
        <v>0</v>
      </c>
      <c r="H187" s="7">
        <f>('Employment Factors'!$C12)*(1-('Decline Factors'!Q12))*('Gross-New Capacity Addition'!AR157*1000/5)*'Regional Factors'!H$8</f>
        <v>562.08958013509903</v>
      </c>
      <c r="I187" s="7">
        <f>('Employment Factors'!$C12)*(1-('Decline Factors'!R12))*('Gross-New Capacity Addition'!AS157*1000/5)*'Regional Factors'!I$8</f>
        <v>0</v>
      </c>
    </row>
    <row r="188" spans="1:9" x14ac:dyDescent="0.3">
      <c r="A188" s="7" t="s">
        <v>12</v>
      </c>
      <c r="B188" s="7">
        <f>('Employment Factors'!$C13)*(1-('Decline Factors'!K13))*('Gross-New Capacity Addition'!AL158*1000/5)*'Regional Factors'!B$8</f>
        <v>225.35859181589728</v>
      </c>
      <c r="C188" s="7">
        <f>('Employment Factors'!$C13)*(1-('Decline Factors'!L13))*('Gross-New Capacity Addition'!AM158*1000/5)*'Regional Factors'!C$8</f>
        <v>1886.3950208510346</v>
      </c>
      <c r="D188" s="7">
        <f>('Employment Factors'!$C13)*(1-('Decline Factors'!M13))*('Gross-New Capacity Addition'!AN158*1000/5)*'Regional Factors'!D$8</f>
        <v>170.09243011973174</v>
      </c>
      <c r="E188" s="7">
        <f>('Employment Factors'!$C13)*(1-('Decline Factors'!N13))*('Gross-New Capacity Addition'!AO158*1000/5)*'Regional Factors'!E$8</f>
        <v>96.12804736426699</v>
      </c>
      <c r="F188" s="7">
        <f>('Employment Factors'!$C13)*(1-('Decline Factors'!O13))*('Gross-New Capacity Addition'!AP158*1000/5)*'Regional Factors'!F$8</f>
        <v>0</v>
      </c>
      <c r="G188" s="7">
        <f>('Employment Factors'!$C13)*(1-('Decline Factors'!P13))*('Gross-New Capacity Addition'!AQ158*1000/5)*'Regional Factors'!G$8</f>
        <v>0</v>
      </c>
      <c r="H188" s="7">
        <f>('Employment Factors'!$C13)*(1-('Decline Factors'!Q13))*('Gross-New Capacity Addition'!AR158*1000/5)*'Regional Factors'!H$8</f>
        <v>0</v>
      </c>
      <c r="I188" s="7">
        <f>('Employment Factors'!$C13)*(1-('Decline Factors'!R13))*('Gross-New Capacity Addition'!AS158*1000/5)*'Regional Factors'!I$8</f>
        <v>0</v>
      </c>
    </row>
    <row r="189" spans="1:9" x14ac:dyDescent="0.3">
      <c r="A189" s="7" t="s">
        <v>13</v>
      </c>
      <c r="B189" s="7">
        <f>('Employment Factors'!$C14)*(1-('Decline Factors'!K14))*('Gross-New Capacity Addition'!AL159*1000/5)*'Regional Factors'!B$8</f>
        <v>0</v>
      </c>
      <c r="C189" s="7">
        <f>('Employment Factors'!$C14)*(1-('Decline Factors'!L14))*('Gross-New Capacity Addition'!AM159*1000/5)*'Regional Factors'!C$8</f>
        <v>93.574237443723462</v>
      </c>
      <c r="D189" s="7">
        <f>('Employment Factors'!$C14)*(1-('Decline Factors'!M14))*('Gross-New Capacity Addition'!AN159*1000/5)*'Regional Factors'!D$8</f>
        <v>0</v>
      </c>
      <c r="E189" s="7">
        <f>('Employment Factors'!$C14)*(1-('Decline Factors'!N14))*('Gross-New Capacity Addition'!AO159*1000/5)*'Regional Factors'!E$8</f>
        <v>0</v>
      </c>
      <c r="F189" s="7">
        <f>('Employment Factors'!$C14)*(1-('Decline Factors'!O14))*('Gross-New Capacity Addition'!AP159*1000/5)*'Regional Factors'!F$8</f>
        <v>739.52413349678761</v>
      </c>
      <c r="G189" s="7">
        <f>('Employment Factors'!$C14)*(1-('Decline Factors'!P14))*('Gross-New Capacity Addition'!AQ159*1000/5)*'Regional Factors'!G$8</f>
        <v>679.98614209974687</v>
      </c>
      <c r="H189" s="7">
        <f>('Employment Factors'!$C14)*(1-('Decline Factors'!Q14))*('Gross-New Capacity Addition'!AR159*1000/5)*'Regional Factors'!H$8</f>
        <v>685.35487408976587</v>
      </c>
      <c r="I189" s="7">
        <f>('Employment Factors'!$C14)*(1-('Decline Factors'!R14))*('Gross-New Capacity Addition'!AS159*1000/5)*'Regional Factors'!I$8</f>
        <v>112.25694340074801</v>
      </c>
    </row>
    <row r="190" spans="1:9" x14ac:dyDescent="0.3">
      <c r="A190" s="7" t="s">
        <v>14</v>
      </c>
      <c r="B190" s="7">
        <f>('Employment Factors'!$C15)*(1-('Decline Factors'!K15))*('Gross-New Capacity Addition'!AL160*1000/5)*'Regional Factors'!B$8</f>
        <v>65774.512979220395</v>
      </c>
      <c r="C190" s="7">
        <f>('Employment Factors'!$C15)*(1-('Decline Factors'!L15))*('Gross-New Capacity Addition'!AM160*1000/5)*'Regional Factors'!C$8</f>
        <v>0</v>
      </c>
      <c r="D190" s="7">
        <f>('Employment Factors'!$C15)*(1-('Decline Factors'!M15))*('Gross-New Capacity Addition'!AN160*1000/5)*'Regional Factors'!D$8</f>
        <v>0</v>
      </c>
      <c r="E190" s="7">
        <f>('Employment Factors'!$C15)*(1-('Decline Factors'!N15))*('Gross-New Capacity Addition'!AO160*1000/5)*'Regional Factors'!E$8</f>
        <v>0</v>
      </c>
      <c r="F190" s="7">
        <f>('Employment Factors'!$C15)*(1-('Decline Factors'!O15))*('Gross-New Capacity Addition'!AP160*1000/5)*'Regional Factors'!F$8</f>
        <v>0</v>
      </c>
      <c r="G190" s="7">
        <f>('Employment Factors'!$C15)*(1-('Decline Factors'!P15))*('Gross-New Capacity Addition'!AQ160*1000/5)*'Regional Factors'!G$8</f>
        <v>0</v>
      </c>
      <c r="H190" s="7">
        <f>('Employment Factors'!$C15)*(1-('Decline Factors'!Q15))*('Gross-New Capacity Addition'!AR160*1000/5)*'Regional Factors'!H$8</f>
        <v>0</v>
      </c>
      <c r="I190" s="7">
        <f>('Employment Factors'!$C15)*(1-('Decline Factors'!R15))*('Gross-New Capacity Addition'!AS160*1000/5)*'Regional Factors'!I$8</f>
        <v>0</v>
      </c>
    </row>
    <row r="191" spans="1:9" x14ac:dyDescent="0.3">
      <c r="A191" s="7" t="s">
        <v>15</v>
      </c>
      <c r="B191" s="7">
        <f>('Employment Factors'!$C16)*(1-('Decline Factors'!K16))*('Gross-New Capacity Addition'!AL161*1000/5)*'Regional Factors'!B$8</f>
        <v>756.22794455659744</v>
      </c>
      <c r="C191" s="7">
        <f>('Employment Factors'!$C16)*(1-('Decline Factors'!L16))*('Gross-New Capacity Addition'!AM161*1000/5)*'Regional Factors'!C$8</f>
        <v>0</v>
      </c>
      <c r="D191" s="7">
        <f>('Employment Factors'!$C16)*(1-('Decline Factors'!M16))*('Gross-New Capacity Addition'!AN161*1000/5)*'Regional Factors'!D$8</f>
        <v>0</v>
      </c>
      <c r="E191" s="7">
        <f>('Employment Factors'!$C16)*(1-('Decline Factors'!N16))*('Gross-New Capacity Addition'!AO161*1000/5)*'Regional Factors'!E$8</f>
        <v>0</v>
      </c>
      <c r="F191" s="7">
        <f>('Employment Factors'!$C16)*(1-('Decline Factors'!O16))*('Gross-New Capacity Addition'!AP161*1000/5)*'Regional Factors'!F$8</f>
        <v>0</v>
      </c>
      <c r="G191" s="7">
        <f>('Employment Factors'!$C16)*(1-('Decline Factors'!P16))*('Gross-New Capacity Addition'!AQ161*1000/5)*'Regional Factors'!G$8</f>
        <v>0</v>
      </c>
      <c r="H191" s="7">
        <f>('Employment Factors'!$C16)*(1-('Decline Factors'!Q16))*('Gross-New Capacity Addition'!AR161*1000/5)*'Regional Factors'!H$8</f>
        <v>0</v>
      </c>
      <c r="I191" s="7">
        <f>('Employment Factors'!$C16)*(1-('Decline Factors'!R16))*('Gross-New Capacity Addition'!AS161*1000/5)*'Regional Factors'!I$8</f>
        <v>0</v>
      </c>
    </row>
    <row r="192" spans="1:9" x14ac:dyDescent="0.3">
      <c r="A192" s="7" t="s">
        <v>17</v>
      </c>
      <c r="B192" s="7">
        <f>('Employment Factors'!$C17)*(1-('Decline Factors'!K17))*('Gross-New Capacity Addition'!AL162*1000/5)*'Regional Factors'!B$8</f>
        <v>12302.447642722938</v>
      </c>
      <c r="C192" s="7">
        <f>('Employment Factors'!$C17)*(1-('Decline Factors'!L17))*('Gross-New Capacity Addition'!AM162*1000/5)*'Regional Factors'!C$8</f>
        <v>3720.8283723417053</v>
      </c>
      <c r="D192" s="7">
        <f>('Employment Factors'!$C17)*(1-('Decline Factors'!M17))*('Gross-New Capacity Addition'!AN162*1000/5)*'Regional Factors'!D$8</f>
        <v>35669.224378972976</v>
      </c>
      <c r="E192" s="7">
        <f>('Employment Factors'!$C17)*(1-('Decline Factors'!N17))*('Gross-New Capacity Addition'!AO162*1000/5)*'Regional Factors'!E$8</f>
        <v>677.94109301420553</v>
      </c>
      <c r="F192" s="7">
        <f>('Employment Factors'!$C17)*(1-('Decline Factors'!O17))*('Gross-New Capacity Addition'!AP162*1000/5)*'Regional Factors'!F$8</f>
        <v>0</v>
      </c>
      <c r="G192" s="7">
        <f>('Employment Factors'!$C17)*(1-('Decline Factors'!P17))*('Gross-New Capacity Addition'!AQ162*1000/5)*'Regional Factors'!G$8</f>
        <v>79.120755563818619</v>
      </c>
      <c r="H192" s="7">
        <f>('Employment Factors'!$C17)*(1-('Decline Factors'!Q17))*('Gross-New Capacity Addition'!AR162*1000/5)*'Regional Factors'!H$8</f>
        <v>159.02179319904326</v>
      </c>
      <c r="I192" s="7">
        <f>('Employment Factors'!$C17)*(1-('Decline Factors'!R17))*('Gross-New Capacity Addition'!AS162*1000/5)*'Regional Factors'!I$8</f>
        <v>146.48876257373834</v>
      </c>
    </row>
    <row r="193" spans="1:9" x14ac:dyDescent="0.3">
      <c r="A193" s="7" t="s">
        <v>18</v>
      </c>
      <c r="B193" s="7">
        <f>('Employment Factors'!$C18)*(1-('Decline Factors'!K18))*('Gross-New Capacity Addition'!AL163*1000/5)*'Regional Factors'!B$8</f>
        <v>13974.985841884665</v>
      </c>
      <c r="C193" s="7">
        <f>('Employment Factors'!$C18)*(1-('Decline Factors'!L18))*('Gross-New Capacity Addition'!AM163*1000/5)*'Regional Factors'!C$8</f>
        <v>11113.388418426826</v>
      </c>
      <c r="D193" s="7">
        <f>('Employment Factors'!$C18)*(1-('Decline Factors'!M18))*('Gross-New Capacity Addition'!AN163*1000/5)*'Regional Factors'!D$8</f>
        <v>1804.6796053982569</v>
      </c>
      <c r="E193" s="7">
        <f>('Employment Factors'!$C18)*(1-('Decline Factors'!N18))*('Gross-New Capacity Addition'!AO163*1000/5)*'Regional Factors'!E$8</f>
        <v>146.77075209585888</v>
      </c>
      <c r="F193" s="7">
        <f>('Employment Factors'!$C18)*(1-('Decline Factors'!O18))*('Gross-New Capacity Addition'!AP163*1000/5)*'Regional Factors'!F$8</f>
        <v>0</v>
      </c>
      <c r="G193" s="7">
        <f>('Employment Factors'!$C18)*(1-('Decline Factors'!P18))*('Gross-New Capacity Addition'!AQ163*1000/5)*'Regional Factors'!G$8</f>
        <v>0</v>
      </c>
      <c r="H193" s="7">
        <f>('Employment Factors'!$C18)*(1-('Decline Factors'!Q18))*('Gross-New Capacity Addition'!AR163*1000/5)*'Regional Factors'!H$8</f>
        <v>0</v>
      </c>
      <c r="I193" s="7">
        <f>('Employment Factors'!$C18)*(1-('Decline Factors'!R18))*('Gross-New Capacity Addition'!AS163*1000/5)*'Regional Factors'!I$8</f>
        <v>13.317160233976212</v>
      </c>
    </row>
    <row r="194" spans="1:9" x14ac:dyDescent="0.3">
      <c r="A194" s="7" t="s">
        <v>19</v>
      </c>
      <c r="B194" s="7">
        <f>('Employment Factors'!$C19)*(1-('Decline Factors'!K19))*('Gross-New Capacity Addition'!AL164*1000/5)*'Regional Factors'!B$8</f>
        <v>0</v>
      </c>
      <c r="C194" s="7">
        <f>('Employment Factors'!$C19)*(1-('Decline Factors'!L19))*('Gross-New Capacity Addition'!AM164*1000/5)*'Regional Factors'!C$8</f>
        <v>17.073100076472425</v>
      </c>
      <c r="D194" s="7">
        <f>('Employment Factors'!$C19)*(1-('Decline Factors'!M19))*('Gross-New Capacity Addition'!AN164*1000/5)*'Regional Factors'!D$8</f>
        <v>0</v>
      </c>
      <c r="E194" s="7">
        <f>('Employment Factors'!$C19)*(1-('Decline Factors'!N19))*('Gross-New Capacity Addition'!AO164*1000/5)*'Regional Factors'!E$8</f>
        <v>177.66985780025027</v>
      </c>
      <c r="F194" s="7">
        <f>('Employment Factors'!$C19)*(1-('Decline Factors'!O19))*('Gross-New Capacity Addition'!AP164*1000/5)*'Regional Factors'!F$8</f>
        <v>601.54414591829175</v>
      </c>
      <c r="G194" s="7">
        <f>('Employment Factors'!$C19)*(1-('Decline Factors'!P19))*('Gross-New Capacity Addition'!AQ164*1000/5)*'Regional Factors'!G$8</f>
        <v>33.314002342660466</v>
      </c>
      <c r="H194" s="7">
        <f>('Employment Factors'!$C19)*(1-('Decline Factors'!Q19))*('Gross-New Capacity Addition'!AR164*1000/5)*'Regional Factors'!H$8</f>
        <v>0</v>
      </c>
      <c r="I194" s="7">
        <f>('Employment Factors'!$C19)*(1-('Decline Factors'!R19))*('Gross-New Capacity Addition'!AS164*1000/5)*'Regional Factors'!I$8</f>
        <v>42.054190212556463</v>
      </c>
    </row>
    <row r="195" spans="1:9" x14ac:dyDescent="0.3">
      <c r="A195" s="7" t="s">
        <v>20</v>
      </c>
      <c r="B195" s="7">
        <f>('Employment Factors'!$C20)*(1-('Decline Factors'!K20))*('Gross-New Capacity Addition'!AL165*1000/5)*'Regional Factors'!B$8</f>
        <v>0</v>
      </c>
      <c r="C195" s="7">
        <f>('Employment Factors'!$C20)*(1-('Decline Factors'!L20))*('Gross-New Capacity Addition'!AM165*1000/5)*'Regional Factors'!C$8</f>
        <v>939.85108745294713</v>
      </c>
      <c r="D195" s="7">
        <f>('Employment Factors'!$C20)*(1-('Decline Factors'!M20))*('Gross-New Capacity Addition'!AN165*1000/5)*'Regional Factors'!D$8</f>
        <v>536.04344714799697</v>
      </c>
      <c r="E195" s="7">
        <f>('Employment Factors'!$C20)*(1-('Decline Factors'!N20))*('Gross-New Capacity Addition'!AO165*1000/5)*'Regional Factors'!E$8</f>
        <v>754.82101077870311</v>
      </c>
      <c r="F195" s="7">
        <f>('Employment Factors'!$C20)*(1-('Decline Factors'!O20))*('Gross-New Capacity Addition'!AP165*1000/5)*'Regional Factors'!F$8</f>
        <v>1894.8295278317169</v>
      </c>
      <c r="G195" s="7">
        <f>('Employment Factors'!$C20)*(1-('Decline Factors'!P20))*('Gross-New Capacity Addition'!AQ165*1000/5)*'Regional Factors'!G$8</f>
        <v>221.53811557869216</v>
      </c>
      <c r="H195" s="7">
        <f>('Employment Factors'!$C20)*(1-('Decline Factors'!Q20))*('Gross-New Capacity Addition'!AR165*1000/5)*'Regional Factors'!H$8</f>
        <v>1208.5656283127287</v>
      </c>
      <c r="I195" s="7">
        <f>('Employment Factors'!$C20)*(1-('Decline Factors'!R20))*('Gross-New Capacity Addition'!AS165*1000/5)*'Regional Factors'!I$8</f>
        <v>4069.724167503131</v>
      </c>
    </row>
    <row r="196" spans="1:9" x14ac:dyDescent="0.3">
      <c r="A196" s="7" t="s">
        <v>21</v>
      </c>
      <c r="B196" s="7">
        <f>('Employment Factors'!$C21)*(1-('Decline Factors'!K21))*('Gross-New Capacity Addition'!AL166*1000/5)*'Regional Factors'!B$8</f>
        <v>3819.9946524064176</v>
      </c>
      <c r="C196" s="7">
        <f>('Employment Factors'!$C21)*(1-('Decline Factors'!L21))*('Gross-New Capacity Addition'!AM166*1000/5)*'Regional Factors'!C$8</f>
        <v>0</v>
      </c>
      <c r="D196" s="7">
        <f>('Employment Factors'!$C21)*(1-('Decline Factors'!M21))*('Gross-New Capacity Addition'!AN166*1000/5)*'Regional Factors'!D$8</f>
        <v>0</v>
      </c>
      <c r="E196" s="7">
        <f>('Employment Factors'!$C21)*(1-('Decline Factors'!N21))*('Gross-New Capacity Addition'!AO166*1000/5)*'Regional Factors'!E$8</f>
        <v>0</v>
      </c>
      <c r="F196" s="7">
        <f>('Employment Factors'!$C21)*(1-('Decline Factors'!O21))*('Gross-New Capacity Addition'!AP166*1000/5)*'Regional Factors'!F$8</f>
        <v>0</v>
      </c>
      <c r="G196" s="7">
        <f>('Employment Factors'!$C21)*(1-('Decline Factors'!P21))*('Gross-New Capacity Addition'!AQ166*1000/5)*'Regional Factors'!G$8</f>
        <v>0</v>
      </c>
      <c r="H196" s="7">
        <f>('Employment Factors'!$C21)*(1-('Decline Factors'!Q21))*('Gross-New Capacity Addition'!AR166*1000/5)*'Regional Factors'!H$8</f>
        <v>0</v>
      </c>
      <c r="I196" s="7">
        <f>('Employment Factors'!$C21)*(1-('Decline Factors'!R21))*('Gross-New Capacity Addition'!AS166*1000/5)*'Regional Factors'!I$8</f>
        <v>0</v>
      </c>
    </row>
    <row r="197" spans="1:9" x14ac:dyDescent="0.3">
      <c r="A197" s="7" t="s">
        <v>43</v>
      </c>
      <c r="B197" s="7">
        <f>('Employment Factors'!$C22)*(1-('Decline Factors'!K22))*('Gross-New Capacity Addition'!AL167*1000/5)*'Regional Factors'!B$8</f>
        <v>0</v>
      </c>
      <c r="C197" s="7">
        <f>('Employment Factors'!$C22)*(1-('Decline Factors'!L22))*('Gross-New Capacity Addition'!AM167*1000/5)*'Regional Factors'!C$8</f>
        <v>0</v>
      </c>
      <c r="D197" s="7">
        <f>('Employment Factors'!$C22)*(1-('Decline Factors'!M22))*('Gross-New Capacity Addition'!AN167*1000/5)*'Regional Factors'!D$8</f>
        <v>0</v>
      </c>
      <c r="E197" s="7">
        <f>('Employment Factors'!$C22)*(1-('Decline Factors'!N22))*('Gross-New Capacity Addition'!AO167*1000/5)*'Regional Factors'!E$8</f>
        <v>0</v>
      </c>
      <c r="F197" s="7">
        <f>('Employment Factors'!$C22)*(1-('Decline Factors'!O22))*('Gross-New Capacity Addition'!AP167*1000/5)*'Regional Factors'!F$8</f>
        <v>0</v>
      </c>
      <c r="G197" s="7">
        <f>('Employment Factors'!$C22)*(1-('Decline Factors'!P22))*('Gross-New Capacity Addition'!AQ167*1000/5)*'Regional Factors'!G$8</f>
        <v>0</v>
      </c>
      <c r="H197" s="7">
        <f>('Employment Factors'!$C22)*(1-('Decline Factors'!Q22))*('Gross-New Capacity Addition'!AR167*1000/5)*'Regional Factors'!H$8</f>
        <v>0</v>
      </c>
      <c r="I197" s="7">
        <f>('Employment Factors'!$C22)*(1-('Decline Factors'!R22))*('Gross-New Capacity Addition'!AS167*1000/5)*'Regional Factors'!I$8</f>
        <v>0</v>
      </c>
    </row>
    <row r="198" spans="1:9" x14ac:dyDescent="0.3">
      <c r="A198" s="7" t="s">
        <v>139</v>
      </c>
      <c r="B198" s="7">
        <f>('Employment Factors'!$C23)*(1-('Decline Factors'!K23))*('Gross-New Capacity Addition'!AL168*1000/5)*'Regional Factors'!B$8</f>
        <v>0</v>
      </c>
      <c r="C198" s="7">
        <f>('Employment Factors'!$C23)*(1-('Decline Factors'!L23))*('Gross-New Capacity Addition'!AM168*1000/5)*'Regional Factors'!C$8</f>
        <v>70.138140854697539</v>
      </c>
      <c r="D198" s="7">
        <f>('Employment Factors'!$C23)*(1-('Decline Factors'!M23))*('Gross-New Capacity Addition'!AN168*1000/5)*'Regional Factors'!D$8</f>
        <v>0</v>
      </c>
      <c r="E198" s="7">
        <f>('Employment Factors'!$C23)*(1-('Decline Factors'!N23))*('Gross-New Capacity Addition'!AO168*1000/5)*'Regional Factors'!E$8</f>
        <v>27.95633373254455</v>
      </c>
      <c r="F198" s="7">
        <f>('Employment Factors'!$C23)*(1-('Decline Factors'!O23))*('Gross-New Capacity Addition'!AP168*1000/5)*'Regional Factors'!F$8</f>
        <v>2519.4409234327541</v>
      </c>
      <c r="G198" s="7">
        <f>('Employment Factors'!$C23)*(1-('Decline Factors'!P23))*('Gross-New Capacity Addition'!AQ168*1000/5)*'Regional Factors'!G$8</f>
        <v>2663.7321039818935</v>
      </c>
      <c r="H198" s="7">
        <f>('Employment Factors'!$C23)*(1-('Decline Factors'!Q23))*('Gross-New Capacity Addition'!AR168*1000/5)*'Regional Factors'!H$8</f>
        <v>3127.4285995811838</v>
      </c>
      <c r="I198" s="7">
        <f>('Employment Factors'!$C23)*(1-('Decline Factors'!R23))*('Gross-New Capacity Addition'!AS168*1000/5)*'Regional Factors'!I$8</f>
        <v>506.0520888910961</v>
      </c>
    </row>
    <row r="199" spans="1:9" x14ac:dyDescent="0.3">
      <c r="A199" s="34" t="s">
        <v>230</v>
      </c>
      <c r="B199" s="7">
        <f>('Employment Factors'!$C24)*(1-('Decline Factors'!K24))*('Gross-New Capacity Addition'!AL169*1000/5)*'Regional Factors'!B$8</f>
        <v>0</v>
      </c>
      <c r="C199" s="7">
        <f>('Employment Factors'!$C24)*(1-('Decline Factors'!L24))*('Gross-New Capacity Addition'!AM169*1000/5)*'Regional Factors'!C$8</f>
        <v>430.16174290320544</v>
      </c>
      <c r="D199" s="7">
        <f>('Employment Factors'!$C24)*(1-('Decline Factors'!M24))*('Gross-New Capacity Addition'!AN169*1000/5)*'Regional Factors'!D$8</f>
        <v>10122.143929910406</v>
      </c>
      <c r="E199" s="7">
        <f>('Employment Factors'!$C24)*(1-('Decline Factors'!N24))*('Gross-New Capacity Addition'!AO169*1000/5)*'Regional Factors'!E$8</f>
        <v>77079.5358822868</v>
      </c>
      <c r="F199" s="7">
        <f>('Employment Factors'!$C24)*(1-('Decline Factors'!O24))*('Gross-New Capacity Addition'!AP169*1000/5)*'Regional Factors'!F$8</f>
        <v>52321.829040050892</v>
      </c>
      <c r="G199" s="7">
        <f>('Employment Factors'!$C24)*(1-('Decline Factors'!P24))*('Gross-New Capacity Addition'!AQ169*1000/5)*'Regional Factors'!G$8</f>
        <v>22303.252421036279</v>
      </c>
      <c r="H199" s="7">
        <f>('Employment Factors'!$C24)*(1-('Decline Factors'!Q24))*('Gross-New Capacity Addition'!AR169*1000/5)*'Regional Factors'!H$8</f>
        <v>13320.547427832058</v>
      </c>
      <c r="I199" s="7">
        <f>('Employment Factors'!$C24)*(1-('Decline Factors'!R24))*('Gross-New Capacity Addition'!AS169*1000/5)*'Regional Factors'!I$8</f>
        <v>9902.8420166585074</v>
      </c>
    </row>
    <row r="200" spans="1:9" x14ac:dyDescent="0.3">
      <c r="A200" s="34" t="s">
        <v>231</v>
      </c>
      <c r="B200" s="7">
        <f>('Employment Factors'!$C25)*(1-('Decline Factors'!K25))*('Gross-New Capacity Addition'!AL170*1000/5)*'Regional Factors'!B$8</f>
        <v>0</v>
      </c>
      <c r="C200" s="7">
        <f>('Employment Factors'!$C25)*(1-('Decline Factors'!L25))*('Gross-New Capacity Addition'!AM170*1000/5)*'Regional Factors'!C$8</f>
        <v>9305.7113261910072</v>
      </c>
      <c r="D200" s="7">
        <f>('Employment Factors'!$C25)*(1-('Decline Factors'!M25))*('Gross-New Capacity Addition'!AN170*1000/5)*'Regional Factors'!D$8</f>
        <v>38799.086946763025</v>
      </c>
      <c r="E200" s="7">
        <f>('Employment Factors'!$C25)*(1-('Decline Factors'!N25))*('Gross-New Capacity Addition'!AO170*1000/5)*'Regional Factors'!E$8</f>
        <v>37048.173667090392</v>
      </c>
      <c r="F200" s="7">
        <f>('Employment Factors'!$C25)*(1-('Decline Factors'!O25))*('Gross-New Capacity Addition'!AP170*1000/5)*'Regional Factors'!F$8</f>
        <v>9491.487081999152</v>
      </c>
      <c r="G200" s="7">
        <f>('Employment Factors'!$C25)*(1-('Decline Factors'!P25))*('Gross-New Capacity Addition'!AQ170*1000/5)*'Regional Factors'!G$8</f>
        <v>10701.485823596586</v>
      </c>
      <c r="H200" s="7">
        <f>('Employment Factors'!$C25)*(1-('Decline Factors'!Q25))*('Gross-New Capacity Addition'!AR170*1000/5)*'Regional Factors'!H$8</f>
        <v>8171.0635564825861</v>
      </c>
      <c r="I200" s="7">
        <f>('Employment Factors'!$C25)*(1-('Decline Factors'!R25))*('Gross-New Capacity Addition'!AS170*1000/5)*'Regional Factors'!I$8</f>
        <v>3505.1390991514727</v>
      </c>
    </row>
    <row r="201" spans="1:9" x14ac:dyDescent="0.3">
      <c r="A201" s="7" t="s">
        <v>24</v>
      </c>
      <c r="B201" s="7">
        <f>('Employment Factors'!$C26)*(1-('Decline Factors'!K26))*('Gross-New Capacity Addition'!AL171*1000/5)*'Regional Factors'!B$8</f>
        <v>4569.339723715435</v>
      </c>
      <c r="C201" s="7">
        <f>('Employment Factors'!$C26)*(1-('Decline Factors'!L26))*('Gross-New Capacity Addition'!AM171*1000/5)*'Regional Factors'!C$8</f>
        <v>2578.0166109853881</v>
      </c>
      <c r="D201" s="7">
        <f>('Employment Factors'!$C26)*(1-('Decline Factors'!M26))*('Gross-New Capacity Addition'!AN171*1000/5)*'Regional Factors'!D$8</f>
        <v>10684.577670154222</v>
      </c>
      <c r="E201" s="7">
        <f>('Employment Factors'!$C26)*(1-('Decline Factors'!N26))*('Gross-New Capacity Addition'!AO171*1000/5)*'Regional Factors'!E$8</f>
        <v>827.66780154415062</v>
      </c>
      <c r="F201" s="7">
        <f>('Employment Factors'!$C26)*(1-('Decline Factors'!O26))*('Gross-New Capacity Addition'!AP171*1000/5)*'Regional Factors'!F$8</f>
        <v>0</v>
      </c>
      <c r="G201" s="7">
        <f>('Employment Factors'!$C26)*(1-('Decline Factors'!P26))*('Gross-New Capacity Addition'!AQ171*1000/5)*'Regional Factors'!G$8</f>
        <v>66.170285417769435</v>
      </c>
      <c r="H201" s="7">
        <f>('Employment Factors'!$C26)*(1-('Decline Factors'!Q26))*('Gross-New Capacity Addition'!AR171*1000/5)*'Regional Factors'!H$8</f>
        <v>0</v>
      </c>
      <c r="I201" s="7">
        <f>('Employment Factors'!$C26)*(1-('Decline Factors'!R26))*('Gross-New Capacity Addition'!AS171*1000/5)*'Regional Factors'!I$8</f>
        <v>0</v>
      </c>
    </row>
    <row r="202" spans="1:9" x14ac:dyDescent="0.3">
      <c r="A202" s="7" t="s">
        <v>25</v>
      </c>
      <c r="B202" s="7">
        <f>('Employment Factors'!$C27)*(1-('Decline Factors'!K27))*('Gross-New Capacity Addition'!AL172*1000/5)*'Regional Factors'!B$8</f>
        <v>0</v>
      </c>
      <c r="C202" s="7">
        <f>('Employment Factors'!$C27)*(1-('Decline Factors'!L27))*('Gross-New Capacity Addition'!AM172*1000/5)*'Regional Factors'!C$8</f>
        <v>162.50554731898873</v>
      </c>
      <c r="D202" s="7">
        <f>('Employment Factors'!$C27)*(1-('Decline Factors'!M27))*('Gross-New Capacity Addition'!AN172*1000/5)*'Regional Factors'!D$8</f>
        <v>125.64736261193093</v>
      </c>
      <c r="E202" s="7">
        <f>('Employment Factors'!$C27)*(1-('Decline Factors'!N27))*('Gross-New Capacity Addition'!AO172*1000/5)*'Regional Factors'!E$8</f>
        <v>3.9498842598086257</v>
      </c>
      <c r="F202" s="7">
        <f>('Employment Factors'!$C27)*(1-('Decline Factors'!O27))*('Gross-New Capacity Addition'!AP172*1000/5)*'Regional Factors'!F$8</f>
        <v>0</v>
      </c>
      <c r="G202" s="7">
        <f>('Employment Factors'!$C27)*(1-('Decline Factors'!P27))*('Gross-New Capacity Addition'!AQ172*1000/5)*'Regional Factors'!G$8</f>
        <v>24.483437737050892</v>
      </c>
      <c r="H202" s="7">
        <f>('Employment Factors'!$C27)*(1-('Decline Factors'!Q27))*('Gross-New Capacity Addition'!AR172*1000/5)*'Regional Factors'!H$8</f>
        <v>15.412004616853512</v>
      </c>
      <c r="I202" s="7">
        <f>('Employment Factors'!$C27)*(1-('Decline Factors'!R27))*('Gross-New Capacity Addition'!AS172*1000/5)*'Regional Factors'!I$8</f>
        <v>45.461430178152121</v>
      </c>
    </row>
    <row r="203" spans="1:9" x14ac:dyDescent="0.3">
      <c r="A203" s="5" t="s">
        <v>255</v>
      </c>
      <c r="B203" s="5">
        <f>SUM(B178:B202)</f>
        <v>199725.83932360171</v>
      </c>
      <c r="C203" s="5">
        <f t="shared" ref="C203:I203" si="6">SUM(C178:C202)</f>
        <v>237888.80665539953</v>
      </c>
      <c r="D203" s="5">
        <f t="shared" si="6"/>
        <v>428374.86372199637</v>
      </c>
      <c r="E203" s="5">
        <f t="shared" si="6"/>
        <v>328193.54000864387</v>
      </c>
      <c r="F203" s="5">
        <f t="shared" si="6"/>
        <v>135868.98511787839</v>
      </c>
      <c r="G203" s="5">
        <f t="shared" si="6"/>
        <v>77668.623411560271</v>
      </c>
      <c r="H203" s="5">
        <f t="shared" si="6"/>
        <v>55804.074985868639</v>
      </c>
      <c r="I203" s="5">
        <f t="shared" si="6"/>
        <v>35962.152237439892</v>
      </c>
    </row>
    <row r="205" spans="1:9" x14ac:dyDescent="0.3">
      <c r="A205" s="72" t="s">
        <v>37</v>
      </c>
      <c r="B205" s="170" t="s">
        <v>261</v>
      </c>
      <c r="C205" s="170"/>
      <c r="D205" s="170"/>
      <c r="E205" s="170"/>
      <c r="F205" s="170"/>
      <c r="G205" s="170"/>
      <c r="H205" s="170"/>
      <c r="I205" s="170"/>
    </row>
    <row r="206" spans="1:9" x14ac:dyDescent="0.3">
      <c r="A206" s="66" t="s">
        <v>0</v>
      </c>
      <c r="B206" s="35" t="s">
        <v>186</v>
      </c>
      <c r="C206" s="35" t="s">
        <v>146</v>
      </c>
      <c r="D206" s="35" t="s">
        <v>147</v>
      </c>
      <c r="E206" s="35" t="s">
        <v>148</v>
      </c>
      <c r="F206" s="35" t="s">
        <v>149</v>
      </c>
      <c r="G206" s="35" t="s">
        <v>150</v>
      </c>
      <c r="H206" s="35" t="s">
        <v>151</v>
      </c>
      <c r="I206" s="35" t="s">
        <v>152</v>
      </c>
    </row>
    <row r="207" spans="1:9" x14ac:dyDescent="0.3">
      <c r="A207" s="7" t="s">
        <v>2</v>
      </c>
    </row>
    <row r="208" spans="1:9" x14ac:dyDescent="0.3">
      <c r="A208" s="7" t="s">
        <v>3</v>
      </c>
    </row>
    <row r="209" spans="1:1" x14ac:dyDescent="0.3">
      <c r="A209" s="7" t="s">
        <v>198</v>
      </c>
    </row>
    <row r="210" spans="1:1" x14ac:dyDescent="0.3">
      <c r="A210" s="7" t="s">
        <v>199</v>
      </c>
    </row>
    <row r="211" spans="1:1" x14ac:dyDescent="0.3">
      <c r="A211" s="7" t="s">
        <v>6</v>
      </c>
    </row>
    <row r="212" spans="1:1" x14ac:dyDescent="0.3">
      <c r="A212" s="7" t="s">
        <v>7</v>
      </c>
    </row>
    <row r="213" spans="1:1" x14ac:dyDescent="0.3">
      <c r="A213" s="7" t="s">
        <v>8</v>
      </c>
    </row>
    <row r="214" spans="1:1" x14ac:dyDescent="0.3">
      <c r="A214" s="7" t="s">
        <v>9</v>
      </c>
    </row>
    <row r="215" spans="1:1" x14ac:dyDescent="0.3">
      <c r="A215" s="7" t="s">
        <v>10</v>
      </c>
    </row>
    <row r="216" spans="1:1" x14ac:dyDescent="0.3">
      <c r="A216" s="7" t="s">
        <v>11</v>
      </c>
    </row>
    <row r="217" spans="1:1" x14ac:dyDescent="0.3">
      <c r="A217" s="7" t="s">
        <v>12</v>
      </c>
    </row>
    <row r="218" spans="1:1" x14ac:dyDescent="0.3">
      <c r="A218" s="7" t="s">
        <v>13</v>
      </c>
    </row>
    <row r="219" spans="1:1" x14ac:dyDescent="0.3">
      <c r="A219" s="7" t="s">
        <v>14</v>
      </c>
    </row>
    <row r="220" spans="1:1" x14ac:dyDescent="0.3">
      <c r="A220" s="7" t="s">
        <v>15</v>
      </c>
    </row>
    <row r="221" spans="1:1" x14ac:dyDescent="0.3">
      <c r="A221" s="7" t="s">
        <v>17</v>
      </c>
    </row>
    <row r="222" spans="1:1" x14ac:dyDescent="0.3">
      <c r="A222" s="7" t="s">
        <v>18</v>
      </c>
    </row>
    <row r="223" spans="1:1" x14ac:dyDescent="0.3">
      <c r="A223" s="7" t="s">
        <v>19</v>
      </c>
    </row>
    <row r="224" spans="1:1" x14ac:dyDescent="0.3">
      <c r="A224" s="7" t="s">
        <v>20</v>
      </c>
    </row>
    <row r="225" spans="1:9" x14ac:dyDescent="0.3">
      <c r="A225" s="7" t="s">
        <v>21</v>
      </c>
    </row>
    <row r="226" spans="1:9" x14ac:dyDescent="0.3">
      <c r="A226" s="7" t="s">
        <v>43</v>
      </c>
    </row>
    <row r="227" spans="1:9" x14ac:dyDescent="0.3">
      <c r="A227" s="7" t="s">
        <v>139</v>
      </c>
    </row>
    <row r="228" spans="1:9" x14ac:dyDescent="0.3">
      <c r="A228" s="34" t="s">
        <v>230</v>
      </c>
    </row>
    <row r="229" spans="1:9" x14ac:dyDescent="0.3">
      <c r="A229" s="34" t="s">
        <v>231</v>
      </c>
    </row>
    <row r="230" spans="1:9" x14ac:dyDescent="0.3">
      <c r="A230" s="7" t="s">
        <v>24</v>
      </c>
    </row>
    <row r="231" spans="1:9" x14ac:dyDescent="0.3">
      <c r="A231" s="7" t="s">
        <v>25</v>
      </c>
    </row>
    <row r="232" spans="1:9" x14ac:dyDescent="0.3">
      <c r="A232" s="5" t="s">
        <v>255</v>
      </c>
    </row>
    <row r="234" spans="1:9" x14ac:dyDescent="0.3">
      <c r="A234" s="73" t="s">
        <v>30</v>
      </c>
      <c r="B234" s="170" t="s">
        <v>261</v>
      </c>
      <c r="C234" s="170"/>
      <c r="D234" s="170"/>
      <c r="E234" s="170"/>
      <c r="F234" s="170"/>
      <c r="G234" s="170"/>
      <c r="H234" s="170"/>
      <c r="I234" s="170"/>
    </row>
    <row r="235" spans="1:9" x14ac:dyDescent="0.3">
      <c r="A235" s="66" t="s">
        <v>0</v>
      </c>
      <c r="B235" s="35" t="s">
        <v>186</v>
      </c>
      <c r="C235" s="35" t="s">
        <v>146</v>
      </c>
      <c r="D235" s="35" t="s">
        <v>147</v>
      </c>
      <c r="E235" s="35" t="s">
        <v>148</v>
      </c>
      <c r="F235" s="35" t="s">
        <v>149</v>
      </c>
      <c r="G235" s="35" t="s">
        <v>150</v>
      </c>
      <c r="H235" s="35" t="s">
        <v>151</v>
      </c>
      <c r="I235" s="35" t="s">
        <v>152</v>
      </c>
    </row>
    <row r="236" spans="1:9" x14ac:dyDescent="0.3">
      <c r="A236" s="7" t="s">
        <v>2</v>
      </c>
      <c r="B236" s="7">
        <f>('Employment Factors'!$C3)*(1-('Decline Factors'!K3))*('Gross-New Capacity Addition'!AL206*1000/5)*'Regional Factors'!B$10</f>
        <v>3196</v>
      </c>
      <c r="C236" s="7">
        <f>('Employment Factors'!$C3)*(1-('Decline Factors'!L3))*('Gross-New Capacity Addition'!AM206*1000/5)*'Regional Factors'!C$10</f>
        <v>7372.420000000001</v>
      </c>
      <c r="D236" s="7">
        <f>('Employment Factors'!$C3)*(1-('Decline Factors'!M3))*('Gross-New Capacity Addition'!AN206*1000/5)*'Regional Factors'!D$10</f>
        <v>7516.8415999999988</v>
      </c>
      <c r="E236" s="7">
        <f>('Employment Factors'!$C3)*(1-('Decline Factors'!N3))*('Gross-New Capacity Addition'!AO206*1000/5)*'Regional Factors'!E$10</f>
        <v>3684.7999999999993</v>
      </c>
      <c r="F236" s="7">
        <f>('Employment Factors'!$C3)*(1-('Decline Factors'!O3))*('Gross-New Capacity Addition'!AP206*1000/5)*'Regional Factors'!F$10</f>
        <v>159.64959999999996</v>
      </c>
      <c r="G236" s="7">
        <f>('Employment Factors'!$C3)*(1-('Decline Factors'!P3))*('Gross-New Capacity Addition'!AQ206*1000/5)*'Regional Factors'!G$10</f>
        <v>63.619200000000014</v>
      </c>
      <c r="H236" s="7">
        <f>('Employment Factors'!$C3)*(1-('Decline Factors'!Q3))*('Gross-New Capacity Addition'!AR206*1000/5)*'Regional Factors'!H$10</f>
        <v>61.927199999999971</v>
      </c>
      <c r="I236" s="7">
        <f>('Employment Factors'!$C3)*(1-('Decline Factors'!R3))*('Gross-New Capacity Addition'!AS206*1000/5)*'Regional Factors'!I$10</f>
        <v>50.759999999999984</v>
      </c>
    </row>
    <row r="237" spans="1:9" x14ac:dyDescent="0.3">
      <c r="A237" s="7" t="s">
        <v>3</v>
      </c>
      <c r="B237" s="7">
        <f>('Employment Factors'!$C4)*(1-('Decline Factors'!K4))*('Gross-New Capacity Addition'!AL207*1000/5)*'Regional Factors'!B$10</f>
        <v>389.99999999999989</v>
      </c>
      <c r="C237" s="7">
        <f>('Employment Factors'!$C4)*(1-('Decline Factors'!L4))*('Gross-New Capacity Addition'!AM207*1000/5)*'Regional Factors'!C$10</f>
        <v>0</v>
      </c>
      <c r="D237" s="7">
        <f>('Employment Factors'!$C4)*(1-('Decline Factors'!M4))*('Gross-New Capacity Addition'!AN207*1000/5)*'Regional Factors'!D$10</f>
        <v>0</v>
      </c>
      <c r="E237" s="7">
        <f>('Employment Factors'!$C4)*(1-('Decline Factors'!N4))*('Gross-New Capacity Addition'!AO207*1000/5)*'Regional Factors'!E$10</f>
        <v>0</v>
      </c>
      <c r="F237" s="7">
        <f>('Employment Factors'!$C4)*(1-('Decline Factors'!O4))*('Gross-New Capacity Addition'!AP207*1000/5)*'Regional Factors'!F$10</f>
        <v>0</v>
      </c>
      <c r="G237" s="7">
        <f>('Employment Factors'!$C4)*(1-('Decline Factors'!P4))*('Gross-New Capacity Addition'!AQ207*1000/5)*'Regional Factors'!G$10</f>
        <v>0</v>
      </c>
      <c r="H237" s="7">
        <f>('Employment Factors'!$C4)*(1-('Decline Factors'!Q4))*('Gross-New Capacity Addition'!AR207*1000/5)*'Regional Factors'!H$10</f>
        <v>0</v>
      </c>
      <c r="I237" s="7">
        <f>('Employment Factors'!$C4)*(1-('Decline Factors'!R4))*('Gross-New Capacity Addition'!AS207*1000/5)*'Regional Factors'!I$10</f>
        <v>0</v>
      </c>
    </row>
    <row r="238" spans="1:9" x14ac:dyDescent="0.3">
      <c r="A238" s="7" t="s">
        <v>198</v>
      </c>
      <c r="B238" s="7">
        <f>('Employment Factors'!$C5)*(1-('Decline Factors'!K5))*('Gross-New Capacity Addition'!AL208*1000/5)*'Regional Factors'!B$10</f>
        <v>2445.4999999999995</v>
      </c>
      <c r="C238" s="7">
        <f>('Employment Factors'!$C5)*(1-('Decline Factors'!L5))*('Gross-New Capacity Addition'!AM208*1000/5)*'Regional Factors'!C$10</f>
        <v>17551.879304347829</v>
      </c>
      <c r="D238" s="7">
        <f>('Employment Factors'!$C5)*(1-('Decline Factors'!M5))*('Gross-New Capacity Addition'!AN208*1000/5)*'Regional Factors'!D$10</f>
        <v>10580.290434782608</v>
      </c>
      <c r="E238" s="7">
        <f>('Employment Factors'!$C5)*(1-('Decline Factors'!N5))*('Gross-New Capacity Addition'!AO208*1000/5)*'Regional Factors'!E$10</f>
        <v>6810.841304347824</v>
      </c>
      <c r="F238" s="7">
        <f>('Employment Factors'!$C5)*(1-('Decline Factors'!O5))*('Gross-New Capacity Addition'!AP208*1000/5)*'Regional Factors'!F$10</f>
        <v>3838.7853913043464</v>
      </c>
      <c r="G238" s="7">
        <f>('Employment Factors'!$C5)*(1-('Decline Factors'!P5))*('Gross-New Capacity Addition'!AQ208*1000/5)*'Regional Factors'!G$10</f>
        <v>2076.4173913043478</v>
      </c>
      <c r="H238" s="7">
        <f>('Employment Factors'!$C5)*(1-('Decline Factors'!Q5))*('Gross-New Capacity Addition'!AR208*1000/5)*'Regional Factors'!H$10</f>
        <v>2294.4412173913042</v>
      </c>
      <c r="I238" s="7">
        <f>('Employment Factors'!$C5)*(1-('Decline Factors'!R5))*('Gross-New Capacity Addition'!AS208*1000/5)*'Regional Factors'!I$10</f>
        <v>1340.460260869565</v>
      </c>
    </row>
    <row r="239" spans="1:9" x14ac:dyDescent="0.3">
      <c r="A239" s="7" t="s">
        <v>199</v>
      </c>
      <c r="B239" s="7">
        <f>('Employment Factors'!$C6)*(1-('Decline Factors'!K6))*('Gross-New Capacity Addition'!AL209*1000/5)*'Regional Factors'!B$10</f>
        <v>1205.9999999999995</v>
      </c>
      <c r="C239" s="7">
        <f>('Employment Factors'!$C6)*(1-('Decline Factors'!L6))*('Gross-New Capacity Addition'!AM209*1000/5)*'Regional Factors'!C$10</f>
        <v>4293.018484878372</v>
      </c>
      <c r="D239" s="7">
        <f>('Employment Factors'!$C6)*(1-('Decline Factors'!M6))*('Gross-New Capacity Addition'!AN209*1000/5)*'Regional Factors'!D$10</f>
        <v>11667.786432337276</v>
      </c>
      <c r="E239" s="7">
        <f>('Employment Factors'!$C6)*(1-('Decline Factors'!N6))*('Gross-New Capacity Addition'!AO209*1000/5)*'Regional Factors'!E$10</f>
        <v>9132.7579150906295</v>
      </c>
      <c r="F239" s="7">
        <f>('Employment Factors'!$C6)*(1-('Decline Factors'!O6))*('Gross-New Capacity Addition'!AP209*1000/5)*'Regional Factors'!F$10</f>
        <v>3041.3497186809591</v>
      </c>
      <c r="G239" s="7">
        <f>('Employment Factors'!$C6)*(1-('Decline Factors'!P6))*('Gross-New Capacity Addition'!AQ209*1000/5)*'Regional Factors'!G$10</f>
        <v>1642.1068094657376</v>
      </c>
      <c r="H239" s="7">
        <f>('Employment Factors'!$C6)*(1-('Decline Factors'!Q6))*('Gross-New Capacity Addition'!AR209*1000/5)*'Regional Factors'!H$10</f>
        <v>1035.0013714512977</v>
      </c>
      <c r="I239" s="7">
        <f>('Employment Factors'!$C6)*(1-('Decline Factors'!R6))*('Gross-New Capacity Addition'!AS209*1000/5)*'Regional Factors'!I$10</f>
        <v>615.94869607022395</v>
      </c>
    </row>
    <row r="240" spans="1:9" x14ac:dyDescent="0.3">
      <c r="A240" s="7" t="s">
        <v>6</v>
      </c>
      <c r="B240" s="7">
        <f>('Employment Factors'!$C7)*(1-('Decline Factors'!K7))*('Gross-New Capacity Addition'!AL210*1000/5)*'Regional Factors'!B$10</f>
        <v>577.1</v>
      </c>
      <c r="C240" s="7">
        <f>('Employment Factors'!$C7)*(1-('Decline Factors'!L7))*('Gross-New Capacity Addition'!AM210*1000/5)*'Regional Factors'!C$10</f>
        <v>29.682352941176458</v>
      </c>
      <c r="D240" s="7">
        <f>('Employment Factors'!$C7)*(1-('Decline Factors'!M7))*('Gross-New Capacity Addition'!AN210*1000/5)*'Regional Factors'!D$10</f>
        <v>398.40882352941179</v>
      </c>
      <c r="E240" s="7">
        <f>('Employment Factors'!$C7)*(1-('Decline Factors'!N7))*('Gross-New Capacity Addition'!AO210*1000/5)*'Regional Factors'!E$10</f>
        <v>42.647058823529399</v>
      </c>
      <c r="F240" s="7">
        <f>('Employment Factors'!$C7)*(1-('Decline Factors'!O7))*('Gross-New Capacity Addition'!AP210*1000/5)*'Regional Factors'!F$10</f>
        <v>0</v>
      </c>
      <c r="G240" s="7">
        <f>('Employment Factors'!$C7)*(1-('Decline Factors'!P7))*('Gross-New Capacity Addition'!AQ210*1000/5)*'Regional Factors'!G$10</f>
        <v>0</v>
      </c>
      <c r="H240" s="7">
        <f>('Employment Factors'!$C7)*(1-('Decline Factors'!Q7))*('Gross-New Capacity Addition'!AR210*1000/5)*'Regional Factors'!H$10</f>
        <v>0</v>
      </c>
      <c r="I240" s="7">
        <f>('Employment Factors'!$C7)*(1-('Decline Factors'!R7))*('Gross-New Capacity Addition'!AS210*1000/5)*'Regional Factors'!I$10</f>
        <v>15.352941176470582</v>
      </c>
    </row>
    <row r="241" spans="1:9" x14ac:dyDescent="0.3">
      <c r="A241" s="7" t="s">
        <v>7</v>
      </c>
      <c r="B241" s="7">
        <f>('Employment Factors'!$C8)*(1-('Decline Factors'!K8))*('Gross-New Capacity Addition'!AL211*1000/5)*'Regional Factors'!B$10</f>
        <v>4063.5</v>
      </c>
      <c r="C241" s="7">
        <f>('Employment Factors'!$C8)*(1-('Decline Factors'!L8))*('Gross-New Capacity Addition'!AM211*1000/5)*'Regional Factors'!C$10</f>
        <v>4851</v>
      </c>
      <c r="D241" s="7">
        <f>('Employment Factors'!$C8)*(1-('Decline Factors'!M8))*('Gross-New Capacity Addition'!AN211*1000/5)*'Regional Factors'!D$10</f>
        <v>3356.5</v>
      </c>
      <c r="E241" s="7">
        <f>('Employment Factors'!$C8)*(1-('Decline Factors'!N8))*('Gross-New Capacity Addition'!AO211*1000/5)*'Regional Factors'!E$10</f>
        <v>787.5</v>
      </c>
      <c r="F241" s="7">
        <f>('Employment Factors'!$C8)*(1-('Decline Factors'!O8))*('Gross-New Capacity Addition'!AP211*1000/5)*'Regional Factors'!F$10</f>
        <v>503.99999999999989</v>
      </c>
      <c r="G241" s="7">
        <f>('Employment Factors'!$C8)*(1-('Decline Factors'!P8))*('Gross-New Capacity Addition'!AQ211*1000/5)*'Regional Factors'!G$10</f>
        <v>94.5</v>
      </c>
      <c r="H241" s="7">
        <f>('Employment Factors'!$C8)*(1-('Decline Factors'!Q8))*('Gross-New Capacity Addition'!AR211*1000/5)*'Regional Factors'!H$10</f>
        <v>41.999999999999986</v>
      </c>
      <c r="I241" s="7">
        <f>('Employment Factors'!$C8)*(1-('Decline Factors'!R8))*('Gross-New Capacity Addition'!AS211*1000/5)*'Regional Factors'!I$10</f>
        <v>41.999999999999986</v>
      </c>
    </row>
    <row r="242" spans="1:9" x14ac:dyDescent="0.3">
      <c r="A242" s="7" t="s">
        <v>8</v>
      </c>
      <c r="B242" s="7">
        <f>('Employment Factors'!$C9)*(1-('Decline Factors'!K9))*('Gross-New Capacity Addition'!AL212*1000/5)*'Regional Factors'!B$10</f>
        <v>3088.75</v>
      </c>
      <c r="C242" s="7">
        <f>('Employment Factors'!$C9)*(1-('Decline Factors'!L9))*('Gross-New Capacity Addition'!AM212*1000/5)*'Regional Factors'!C$10</f>
        <v>2213.75</v>
      </c>
      <c r="D242" s="7">
        <f>('Employment Factors'!$C9)*(1-('Decline Factors'!M9))*('Gross-New Capacity Addition'!AN212*1000/5)*'Regional Factors'!D$10</f>
        <v>2240.0000000000005</v>
      </c>
      <c r="E242" s="7">
        <f>('Employment Factors'!$C9)*(1-('Decline Factors'!N9))*('Gross-New Capacity Addition'!AO212*1000/5)*'Regional Factors'!E$10</f>
        <v>1224.9999999999998</v>
      </c>
      <c r="F242" s="7">
        <f>('Employment Factors'!$C9)*(1-('Decline Factors'!O9))*('Gross-New Capacity Addition'!AP212*1000/5)*'Regional Factors'!F$10</f>
        <v>87.499999999999972</v>
      </c>
      <c r="G242" s="7">
        <f>('Employment Factors'!$C9)*(1-('Decline Factors'!P9))*('Gross-New Capacity Addition'!AQ212*1000/5)*'Regional Factors'!G$10</f>
        <v>78.750000000000014</v>
      </c>
      <c r="H242" s="7">
        <f>('Employment Factors'!$C9)*(1-('Decline Factors'!Q9))*('Gross-New Capacity Addition'!AR212*1000/5)*'Regional Factors'!H$10</f>
        <v>0</v>
      </c>
      <c r="I242" s="7">
        <f>('Employment Factors'!$C9)*(1-('Decline Factors'!R9))*('Gross-New Capacity Addition'!AS212*1000/5)*'Regional Factors'!I$10</f>
        <v>26.249999999999993</v>
      </c>
    </row>
    <row r="243" spans="1:9" x14ac:dyDescent="0.3">
      <c r="A243" s="7" t="s">
        <v>9</v>
      </c>
      <c r="B243" s="7">
        <f>('Employment Factors'!$C10)*(1-('Decline Factors'!K10))*('Gross-New Capacity Addition'!AL213*1000/5)*'Regional Factors'!B$10</f>
        <v>19.499999999999993</v>
      </c>
      <c r="C243" s="7">
        <f>('Employment Factors'!$C10)*(1-('Decline Factors'!L10))*('Gross-New Capacity Addition'!AM213*1000/5)*'Regional Factors'!C$10</f>
        <v>0</v>
      </c>
      <c r="D243" s="7">
        <f>('Employment Factors'!$C10)*(1-('Decline Factors'!M10))*('Gross-New Capacity Addition'!AN213*1000/5)*'Regional Factors'!D$10</f>
        <v>213.88342857142851</v>
      </c>
      <c r="E243" s="7">
        <f>('Employment Factors'!$C10)*(1-('Decline Factors'!N10))*('Gross-New Capacity Addition'!AO213*1000/5)*'Regional Factors'!E$10</f>
        <v>16.602857142857136</v>
      </c>
      <c r="F243" s="7">
        <f>('Employment Factors'!$C10)*(1-('Decline Factors'!O10))*('Gross-New Capacity Addition'!AP213*1000/5)*'Regional Factors'!F$10</f>
        <v>0</v>
      </c>
      <c r="G243" s="7">
        <f>('Employment Factors'!$C10)*(1-('Decline Factors'!P10))*('Gross-New Capacity Addition'!AQ213*1000/5)*'Regional Factors'!G$10</f>
        <v>0</v>
      </c>
      <c r="H243" s="7">
        <f>('Employment Factors'!$C10)*(1-('Decline Factors'!Q10))*('Gross-New Capacity Addition'!AR213*1000/5)*'Regional Factors'!H$10</f>
        <v>0</v>
      </c>
      <c r="I243" s="7">
        <f>('Employment Factors'!$C10)*(1-('Decline Factors'!R10))*('Gross-New Capacity Addition'!AS213*1000/5)*'Regional Factors'!I$10</f>
        <v>0</v>
      </c>
    </row>
    <row r="244" spans="1:9" x14ac:dyDescent="0.3">
      <c r="A244" s="7" t="s">
        <v>10</v>
      </c>
      <c r="B244" s="7">
        <f>('Employment Factors'!$C11)*(1-('Decline Factors'!K11))*('Gross-New Capacity Addition'!AL214*1000/5)*'Regional Factors'!B$10</f>
        <v>39.999999999999986</v>
      </c>
      <c r="C244" s="7">
        <f>('Employment Factors'!$C11)*(1-('Decline Factors'!L11))*('Gross-New Capacity Addition'!AM214*1000/5)*'Regional Factors'!C$10</f>
        <v>0</v>
      </c>
      <c r="D244" s="7">
        <f>('Employment Factors'!$C11)*(1-('Decline Factors'!M11))*('Gross-New Capacity Addition'!AN214*1000/5)*'Regional Factors'!D$10</f>
        <v>0</v>
      </c>
      <c r="E244" s="7">
        <f>('Employment Factors'!$C11)*(1-('Decline Factors'!N11))*('Gross-New Capacity Addition'!AO214*1000/5)*'Regional Factors'!E$10</f>
        <v>0</v>
      </c>
      <c r="F244" s="7">
        <f>('Employment Factors'!$C11)*(1-('Decline Factors'!O11))*('Gross-New Capacity Addition'!AP214*1000/5)*'Regional Factors'!F$10</f>
        <v>0</v>
      </c>
      <c r="G244" s="7">
        <f>('Employment Factors'!$C11)*(1-('Decline Factors'!P11))*('Gross-New Capacity Addition'!AQ214*1000/5)*'Regional Factors'!G$10</f>
        <v>0</v>
      </c>
      <c r="H244" s="7">
        <f>('Employment Factors'!$C11)*(1-('Decline Factors'!Q11))*('Gross-New Capacity Addition'!AR214*1000/5)*'Regional Factors'!H$10</f>
        <v>0</v>
      </c>
      <c r="I244" s="7">
        <f>('Employment Factors'!$C11)*(1-('Decline Factors'!R11))*('Gross-New Capacity Addition'!AS214*1000/5)*'Regional Factors'!I$10</f>
        <v>0</v>
      </c>
    </row>
    <row r="245" spans="1:9" x14ac:dyDescent="0.3">
      <c r="A245" s="7" t="s">
        <v>11</v>
      </c>
      <c r="B245" s="7">
        <f>('Employment Factors'!$C12)*(1-('Decline Factors'!K12))*('Gross-New Capacity Addition'!AL215*1000/5)*'Regional Factors'!B$10</f>
        <v>333.49999999999989</v>
      </c>
      <c r="C245" s="7">
        <f>('Employment Factors'!$C12)*(1-('Decline Factors'!L12))*('Gross-New Capacity Addition'!AM215*1000/5)*'Regional Factors'!C$10</f>
        <v>7066.3890656063622</v>
      </c>
      <c r="D245" s="7">
        <f>('Employment Factors'!$C12)*(1-('Decline Factors'!M12))*('Gross-New Capacity Addition'!AN215*1000/5)*'Regional Factors'!D$10</f>
        <v>140.67594433399597</v>
      </c>
      <c r="E245" s="7">
        <f>('Employment Factors'!$C12)*(1-('Decline Factors'!N12))*('Gross-New Capacity Addition'!AO215*1000/5)*'Regional Factors'!E$10</f>
        <v>255.98409542743534</v>
      </c>
      <c r="F245" s="7">
        <f>('Employment Factors'!$C12)*(1-('Decline Factors'!O12))*('Gross-New Capacity Addition'!AP215*1000/5)*'Regional Factors'!F$10</f>
        <v>19.602385685884684</v>
      </c>
      <c r="G245" s="7">
        <f>('Employment Factors'!$C12)*(1-('Decline Factors'!P12))*('Gross-New Capacity Addition'!AQ215*1000/5)*'Regional Factors'!G$10</f>
        <v>0</v>
      </c>
      <c r="H245" s="7">
        <f>('Employment Factors'!$C12)*(1-('Decline Factors'!Q12))*('Gross-New Capacity Addition'!AR215*1000/5)*'Regional Factors'!H$10</f>
        <v>32.274751491053664</v>
      </c>
      <c r="I245" s="7">
        <f>('Employment Factors'!$C12)*(1-('Decline Factors'!R12))*('Gross-New Capacity Addition'!AS215*1000/5)*'Regional Factors'!I$10</f>
        <v>0</v>
      </c>
    </row>
    <row r="246" spans="1:9" x14ac:dyDescent="0.3">
      <c r="A246" s="7" t="s">
        <v>12</v>
      </c>
      <c r="B246" s="7">
        <f>('Employment Factors'!$C13)*(1-('Decline Factors'!K13))*('Gross-New Capacity Addition'!AL216*1000/5)*'Regional Factors'!B$10</f>
        <v>14.499999999999995</v>
      </c>
      <c r="C246" s="7">
        <f>('Employment Factors'!$C13)*(1-('Decline Factors'!L13))*('Gross-New Capacity Addition'!AM216*1000/5)*'Regional Factors'!C$10</f>
        <v>280.36262626262624</v>
      </c>
      <c r="D246" s="7">
        <f>('Employment Factors'!$C13)*(1-('Decline Factors'!M13))*('Gross-New Capacity Addition'!AN216*1000/5)*'Regional Factors'!D$10</f>
        <v>26.55892255892255</v>
      </c>
      <c r="E246" s="7">
        <f>('Employment Factors'!$C13)*(1-('Decline Factors'!N13))*('Gross-New Capacity Addition'!AO216*1000/5)*'Regional Factors'!E$10</f>
        <v>12.791245791245787</v>
      </c>
      <c r="F246" s="7">
        <f>('Employment Factors'!$C13)*(1-('Decline Factors'!O13))*('Gross-New Capacity Addition'!AP216*1000/5)*'Regional Factors'!F$10</f>
        <v>0</v>
      </c>
      <c r="G246" s="7">
        <f>('Employment Factors'!$C13)*(1-('Decline Factors'!P13))*('Gross-New Capacity Addition'!AQ216*1000/5)*'Regional Factors'!G$10</f>
        <v>0</v>
      </c>
      <c r="H246" s="7">
        <f>('Employment Factors'!$C13)*(1-('Decline Factors'!Q13))*('Gross-New Capacity Addition'!AR216*1000/5)*'Regional Factors'!H$10</f>
        <v>0</v>
      </c>
      <c r="I246" s="7">
        <f>('Employment Factors'!$C13)*(1-('Decline Factors'!R13))*('Gross-New Capacity Addition'!AS216*1000/5)*'Regional Factors'!I$10</f>
        <v>0</v>
      </c>
    </row>
    <row r="247" spans="1:9" x14ac:dyDescent="0.3">
      <c r="A247" s="7" t="s">
        <v>13</v>
      </c>
      <c r="B247" s="7">
        <f>('Employment Factors'!$C14)*(1-('Decline Factors'!K14))*('Gross-New Capacity Addition'!AL217*1000/5)*'Regional Factors'!B$10</f>
        <v>0</v>
      </c>
      <c r="C247" s="7">
        <f>('Employment Factors'!$C14)*(1-('Decline Factors'!L14))*('Gross-New Capacity Addition'!AM217*1000/5)*'Regional Factors'!C$10</f>
        <v>0</v>
      </c>
      <c r="D247" s="7">
        <f>('Employment Factors'!$C14)*(1-('Decline Factors'!M14))*('Gross-New Capacity Addition'!AN217*1000/5)*'Regional Factors'!D$10</f>
        <v>0</v>
      </c>
      <c r="E247" s="7">
        <f>('Employment Factors'!$C14)*(1-('Decline Factors'!N14))*('Gross-New Capacity Addition'!AO217*1000/5)*'Regional Factors'!E$10</f>
        <v>0</v>
      </c>
      <c r="F247" s="7">
        <f>('Employment Factors'!$C14)*(1-('Decline Factors'!O14))*('Gross-New Capacity Addition'!AP217*1000/5)*'Regional Factors'!F$10</f>
        <v>17.470731707317071</v>
      </c>
      <c r="G247" s="7">
        <f>('Employment Factors'!$C14)*(1-('Decline Factors'!P14))*('Gross-New Capacity Addition'!AQ217*1000/5)*'Regional Factors'!G$10</f>
        <v>23.978048780487807</v>
      </c>
      <c r="H247" s="7">
        <f>('Employment Factors'!$C14)*(1-('Decline Factors'!Q14))*('Gross-New Capacity Addition'!AR217*1000/5)*'Regional Factors'!H$10</f>
        <v>86.575609756097521</v>
      </c>
      <c r="I247" s="7">
        <f>('Employment Factors'!$C14)*(1-('Decline Factors'!R14))*('Gross-New Capacity Addition'!AS217*1000/5)*'Regional Factors'!I$10</f>
        <v>10.079268292682924</v>
      </c>
    </row>
    <row r="248" spans="1:9" x14ac:dyDescent="0.3">
      <c r="A248" s="7" t="s">
        <v>14</v>
      </c>
      <c r="B248" s="7">
        <f>('Employment Factors'!$C15)*(1-('Decline Factors'!K15))*('Gross-New Capacity Addition'!AL218*1000/5)*'Regional Factors'!B$10</f>
        <v>6123.6</v>
      </c>
      <c r="C248" s="7">
        <f>('Employment Factors'!$C15)*(1-('Decline Factors'!L15))*('Gross-New Capacity Addition'!AM218*1000/5)*'Regional Factors'!C$10</f>
        <v>0</v>
      </c>
      <c r="D248" s="7">
        <f>('Employment Factors'!$C15)*(1-('Decline Factors'!M15))*('Gross-New Capacity Addition'!AN218*1000/5)*'Regional Factors'!D$10</f>
        <v>0</v>
      </c>
      <c r="E248" s="7">
        <f>('Employment Factors'!$C15)*(1-('Decline Factors'!N15))*('Gross-New Capacity Addition'!AO218*1000/5)*'Regional Factors'!E$10</f>
        <v>0</v>
      </c>
      <c r="F248" s="7">
        <f>('Employment Factors'!$C15)*(1-('Decline Factors'!O15))*('Gross-New Capacity Addition'!AP218*1000/5)*'Regional Factors'!F$10</f>
        <v>0</v>
      </c>
      <c r="G248" s="7">
        <f>('Employment Factors'!$C15)*(1-('Decline Factors'!P15))*('Gross-New Capacity Addition'!AQ218*1000/5)*'Regional Factors'!G$10</f>
        <v>0</v>
      </c>
      <c r="H248" s="7">
        <f>('Employment Factors'!$C15)*(1-('Decline Factors'!Q15))*('Gross-New Capacity Addition'!AR218*1000/5)*'Regional Factors'!H$10</f>
        <v>0</v>
      </c>
      <c r="I248" s="7">
        <f>('Employment Factors'!$C15)*(1-('Decline Factors'!R15))*('Gross-New Capacity Addition'!AS218*1000/5)*'Regional Factors'!I$10</f>
        <v>0</v>
      </c>
    </row>
    <row r="249" spans="1:9" x14ac:dyDescent="0.3">
      <c r="A249" s="7" t="s">
        <v>15</v>
      </c>
      <c r="B249" s="7">
        <f>('Employment Factors'!$C16)*(1-('Decline Factors'!K16))*('Gross-New Capacity Addition'!AL219*1000/5)*'Regional Factors'!B$10</f>
        <v>23.400000000000006</v>
      </c>
      <c r="C249" s="7">
        <f>('Employment Factors'!$C16)*(1-('Decline Factors'!L16))*('Gross-New Capacity Addition'!AM219*1000/5)*'Regional Factors'!C$10</f>
        <v>0</v>
      </c>
      <c r="D249" s="7">
        <f>('Employment Factors'!$C16)*(1-('Decline Factors'!M16))*('Gross-New Capacity Addition'!AN219*1000/5)*'Regional Factors'!D$10</f>
        <v>0</v>
      </c>
      <c r="E249" s="7">
        <f>('Employment Factors'!$C16)*(1-('Decline Factors'!N16))*('Gross-New Capacity Addition'!AO219*1000/5)*'Regional Factors'!E$10</f>
        <v>0</v>
      </c>
      <c r="F249" s="7">
        <f>('Employment Factors'!$C16)*(1-('Decline Factors'!O16))*('Gross-New Capacity Addition'!AP219*1000/5)*'Regional Factors'!F$10</f>
        <v>0</v>
      </c>
      <c r="G249" s="7">
        <f>('Employment Factors'!$C16)*(1-('Decline Factors'!P16))*('Gross-New Capacity Addition'!AQ219*1000/5)*'Regional Factors'!G$10</f>
        <v>0</v>
      </c>
      <c r="H249" s="7">
        <f>('Employment Factors'!$C16)*(1-('Decline Factors'!Q16))*('Gross-New Capacity Addition'!AR219*1000/5)*'Regional Factors'!H$10</f>
        <v>0</v>
      </c>
      <c r="I249" s="7">
        <f>('Employment Factors'!$C16)*(1-('Decline Factors'!R16))*('Gross-New Capacity Addition'!AS219*1000/5)*'Regional Factors'!I$10</f>
        <v>0</v>
      </c>
    </row>
    <row r="250" spans="1:9" x14ac:dyDescent="0.3">
      <c r="A250" s="7" t="s">
        <v>17</v>
      </c>
      <c r="B250" s="7">
        <f>('Employment Factors'!$C17)*(1-('Decline Factors'!K17))*('Gross-New Capacity Addition'!AL220*1000/5)*'Regional Factors'!B$10</f>
        <v>703.08</v>
      </c>
      <c r="C250" s="7">
        <f>('Employment Factors'!$C17)*(1-('Decline Factors'!L17))*('Gross-New Capacity Addition'!AM220*1000/5)*'Regional Factors'!C$10</f>
        <v>1147.6200000000001</v>
      </c>
      <c r="D250" s="7">
        <f>('Employment Factors'!$C17)*(1-('Decline Factors'!M17))*('Gross-New Capacity Addition'!AN220*1000/5)*'Regional Factors'!D$10</f>
        <v>1258.29</v>
      </c>
      <c r="E250" s="7">
        <f>('Employment Factors'!$C17)*(1-('Decline Factors'!N17))*('Gross-New Capacity Addition'!AO220*1000/5)*'Regional Factors'!E$10</f>
        <v>88.34999999999998</v>
      </c>
      <c r="F250" s="7">
        <f>('Employment Factors'!$C17)*(1-('Decline Factors'!O17))*('Gross-New Capacity Addition'!AP220*1000/5)*'Regional Factors'!F$10</f>
        <v>0</v>
      </c>
      <c r="G250" s="7">
        <f>('Employment Factors'!$C17)*(1-('Decline Factors'!P17))*('Gross-New Capacity Addition'!AQ220*1000/5)*'Regional Factors'!G$10</f>
        <v>16.740000000000006</v>
      </c>
      <c r="H250" s="7">
        <f>('Employment Factors'!$C17)*(1-('Decline Factors'!Q17))*('Gross-New Capacity Addition'!AR220*1000/5)*'Regional Factors'!H$10</f>
        <v>27.899999999999995</v>
      </c>
      <c r="I250" s="7">
        <f>('Employment Factors'!$C17)*(1-('Decline Factors'!R17))*('Gross-New Capacity Addition'!AS220*1000/5)*'Regional Factors'!I$10</f>
        <v>22.319999999999993</v>
      </c>
    </row>
    <row r="251" spans="1:9" x14ac:dyDescent="0.3">
      <c r="A251" s="7" t="s">
        <v>18</v>
      </c>
      <c r="B251" s="7">
        <f>('Employment Factors'!$C18)*(1-('Decline Factors'!K18))*('Gross-New Capacity Addition'!AL221*1000/5)*'Regional Factors'!B$10</f>
        <v>855.6</v>
      </c>
      <c r="C251" s="7">
        <f>('Employment Factors'!$C18)*(1-('Decline Factors'!L18))*('Gross-New Capacity Addition'!AM221*1000/5)*'Regional Factors'!C$10</f>
        <v>310.62</v>
      </c>
      <c r="D251" s="7">
        <f>('Employment Factors'!$C18)*(1-('Decline Factors'!M18))*('Gross-New Capacity Addition'!AN221*1000/5)*'Regional Factors'!D$10</f>
        <v>111.60000000000001</v>
      </c>
      <c r="E251" s="7">
        <f>('Employment Factors'!$C18)*(1-('Decline Factors'!N18))*('Gross-New Capacity Addition'!AO221*1000/5)*'Regional Factors'!E$10</f>
        <v>32.549999999999997</v>
      </c>
      <c r="F251" s="7">
        <f>('Employment Factors'!$C18)*(1-('Decline Factors'!O18))*('Gross-New Capacity Addition'!AP221*1000/5)*'Regional Factors'!F$10</f>
        <v>0</v>
      </c>
      <c r="G251" s="7">
        <f>('Employment Factors'!$C18)*(1-('Decline Factors'!P18))*('Gross-New Capacity Addition'!AQ221*1000/5)*'Regional Factors'!G$10</f>
        <v>0</v>
      </c>
      <c r="H251" s="7">
        <f>('Employment Factors'!$C18)*(1-('Decline Factors'!Q18))*('Gross-New Capacity Addition'!AR221*1000/5)*'Regional Factors'!H$10</f>
        <v>0</v>
      </c>
      <c r="I251" s="7">
        <f>('Employment Factors'!$C18)*(1-('Decline Factors'!R18))*('Gross-New Capacity Addition'!AS221*1000/5)*'Regional Factors'!I$10</f>
        <v>0</v>
      </c>
    </row>
    <row r="252" spans="1:9" x14ac:dyDescent="0.3">
      <c r="A252" s="7" t="s">
        <v>19</v>
      </c>
      <c r="B252" s="7">
        <f>('Employment Factors'!$C19)*(1-('Decline Factors'!K19))*('Gross-New Capacity Addition'!AL222*1000/5)*'Regional Factors'!B$10</f>
        <v>0</v>
      </c>
      <c r="C252" s="7">
        <f>('Employment Factors'!$C19)*(1-('Decline Factors'!L19))*('Gross-New Capacity Addition'!AM222*1000/5)*'Regional Factors'!C$10</f>
        <v>0</v>
      </c>
      <c r="D252" s="7">
        <f>('Employment Factors'!$C19)*(1-('Decline Factors'!M19))*('Gross-New Capacity Addition'!AN222*1000/5)*'Regional Factors'!D$10</f>
        <v>0</v>
      </c>
      <c r="E252" s="7">
        <f>('Employment Factors'!$C19)*(1-('Decline Factors'!N19))*('Gross-New Capacity Addition'!AO222*1000/5)*'Regional Factors'!E$10</f>
        <v>12.848684210526317</v>
      </c>
      <c r="F252" s="7">
        <f>('Employment Factors'!$C19)*(1-('Decline Factors'!O19))*('Gross-New Capacity Addition'!AP222*1000/5)*'Regional Factors'!F$10</f>
        <v>49.192105263157892</v>
      </c>
      <c r="G252" s="7">
        <f>('Employment Factors'!$C19)*(1-('Decline Factors'!P19))*('Gross-New Capacity Addition'!AQ222*1000/5)*'Regional Factors'!G$10</f>
        <v>7.0484210526315803</v>
      </c>
      <c r="H252" s="7">
        <f>('Employment Factors'!$C19)*(1-('Decline Factors'!Q19))*('Gross-New Capacity Addition'!AR222*1000/5)*'Regional Factors'!H$10</f>
        <v>0</v>
      </c>
      <c r="I252" s="7">
        <f>('Employment Factors'!$C19)*(1-('Decline Factors'!R19))*('Gross-New Capacity Addition'!AS222*1000/5)*'Regional Factors'!I$10</f>
        <v>0</v>
      </c>
    </row>
    <row r="253" spans="1:9" x14ac:dyDescent="0.3">
      <c r="A253" s="7" t="s">
        <v>20</v>
      </c>
      <c r="B253" s="7">
        <f>('Employment Factors'!$C20)*(1-('Decline Factors'!K20))*('Gross-New Capacity Addition'!AL223*1000/5)*'Regional Factors'!B$10</f>
        <v>0</v>
      </c>
      <c r="C253" s="7">
        <f>('Employment Factors'!$C20)*(1-('Decline Factors'!L20))*('Gross-New Capacity Addition'!AM223*1000/5)*'Regional Factors'!C$10</f>
        <v>7.4399999999999986</v>
      </c>
      <c r="D253" s="7">
        <f>('Employment Factors'!$C20)*(1-('Decline Factors'!M20))*('Gross-New Capacity Addition'!AN223*1000/5)*'Regional Factors'!D$10</f>
        <v>156.24000000000004</v>
      </c>
      <c r="E253" s="7">
        <f>('Employment Factors'!$C20)*(1-('Decline Factors'!N20))*('Gross-New Capacity Addition'!AO223*1000/5)*'Regional Factors'!E$10</f>
        <v>33.480000000000004</v>
      </c>
      <c r="F253" s="7">
        <f>('Employment Factors'!$C20)*(1-('Decline Factors'!O20))*('Gross-New Capacity Addition'!AP223*1000/5)*'Regional Factors'!F$10</f>
        <v>168.14400000000006</v>
      </c>
      <c r="G253" s="7">
        <f>('Employment Factors'!$C20)*(1-('Decline Factors'!P20))*('Gross-New Capacity Addition'!AQ223*1000/5)*'Regional Factors'!G$10</f>
        <v>13.392000000000005</v>
      </c>
      <c r="H253" s="7">
        <f>('Employment Factors'!$C20)*(1-('Decline Factors'!Q20))*('Gross-New Capacity Addition'!AR223*1000/5)*'Regional Factors'!H$10</f>
        <v>4.4639999999999995</v>
      </c>
      <c r="I253" s="7">
        <f>('Employment Factors'!$C20)*(1-('Decline Factors'!R20))*('Gross-New Capacity Addition'!AS223*1000/5)*'Regional Factors'!I$10</f>
        <v>270.07199999999995</v>
      </c>
    </row>
    <row r="254" spans="1:9" x14ac:dyDescent="0.3">
      <c r="A254" s="7" t="s">
        <v>21</v>
      </c>
      <c r="B254" s="7">
        <f>('Employment Factors'!$C21)*(1-('Decline Factors'!K21))*('Gross-New Capacity Addition'!AL224*1000/5)*'Regional Factors'!B$10</f>
        <v>352.47</v>
      </c>
      <c r="C254" s="7">
        <f>('Employment Factors'!$C21)*(1-('Decline Factors'!L21))*('Gross-New Capacity Addition'!AM224*1000/5)*'Regional Factors'!C$10</f>
        <v>0</v>
      </c>
      <c r="D254" s="7">
        <f>('Employment Factors'!$C21)*(1-('Decline Factors'!M21))*('Gross-New Capacity Addition'!AN224*1000/5)*'Regional Factors'!D$10</f>
        <v>0</v>
      </c>
      <c r="E254" s="7">
        <f>('Employment Factors'!$C21)*(1-('Decline Factors'!N21))*('Gross-New Capacity Addition'!AO224*1000/5)*'Regional Factors'!E$10</f>
        <v>0</v>
      </c>
      <c r="F254" s="7">
        <f>('Employment Factors'!$C21)*(1-('Decline Factors'!O21))*('Gross-New Capacity Addition'!AP224*1000/5)*'Regional Factors'!F$10</f>
        <v>0</v>
      </c>
      <c r="G254" s="7">
        <f>('Employment Factors'!$C21)*(1-('Decline Factors'!P21))*('Gross-New Capacity Addition'!AQ224*1000/5)*'Regional Factors'!G$10</f>
        <v>0</v>
      </c>
      <c r="H254" s="7">
        <f>('Employment Factors'!$C21)*(1-('Decline Factors'!Q21))*('Gross-New Capacity Addition'!AR224*1000/5)*'Regional Factors'!H$10</f>
        <v>0</v>
      </c>
      <c r="I254" s="7">
        <f>('Employment Factors'!$C21)*(1-('Decline Factors'!R21))*('Gross-New Capacity Addition'!AS224*1000/5)*'Regional Factors'!I$10</f>
        <v>0</v>
      </c>
    </row>
    <row r="255" spans="1:9" x14ac:dyDescent="0.3">
      <c r="A255" s="7" t="s">
        <v>43</v>
      </c>
      <c r="B255" s="7">
        <f>('Employment Factors'!$C22)*(1-('Decline Factors'!K22))*('Gross-New Capacity Addition'!AL225*1000/5)*'Regional Factors'!B$10</f>
        <v>0</v>
      </c>
      <c r="C255" s="7">
        <f>('Employment Factors'!$C22)*(1-('Decline Factors'!L22))*('Gross-New Capacity Addition'!AM225*1000/5)*'Regional Factors'!C$10</f>
        <v>0</v>
      </c>
      <c r="D255" s="7">
        <f>('Employment Factors'!$C22)*(1-('Decline Factors'!M22))*('Gross-New Capacity Addition'!AN225*1000/5)*'Regional Factors'!D$10</f>
        <v>0</v>
      </c>
      <c r="E255" s="7">
        <f>('Employment Factors'!$C22)*(1-('Decline Factors'!N22))*('Gross-New Capacity Addition'!AO225*1000/5)*'Regional Factors'!E$10</f>
        <v>0</v>
      </c>
      <c r="F255" s="7">
        <f>('Employment Factors'!$C22)*(1-('Decline Factors'!O22))*('Gross-New Capacity Addition'!AP225*1000/5)*'Regional Factors'!F$10</f>
        <v>0</v>
      </c>
      <c r="G255" s="7">
        <f>('Employment Factors'!$C22)*(1-('Decline Factors'!P22))*('Gross-New Capacity Addition'!AQ225*1000/5)*'Regional Factors'!G$10</f>
        <v>0</v>
      </c>
      <c r="H255" s="7">
        <f>('Employment Factors'!$C22)*(1-('Decline Factors'!Q22))*('Gross-New Capacity Addition'!AR225*1000/5)*'Regional Factors'!H$10</f>
        <v>0</v>
      </c>
      <c r="I255" s="7">
        <f>('Employment Factors'!$C22)*(1-('Decline Factors'!R22))*('Gross-New Capacity Addition'!AS225*1000/5)*'Regional Factors'!I$10</f>
        <v>0</v>
      </c>
    </row>
    <row r="256" spans="1:9" x14ac:dyDescent="0.3">
      <c r="A256" s="7" t="s">
        <v>139</v>
      </c>
      <c r="B256" s="7">
        <f>('Employment Factors'!$C23)*(1-('Decline Factors'!K23))*('Gross-New Capacity Addition'!AL226*1000/5)*'Regional Factors'!B$10</f>
        <v>0</v>
      </c>
      <c r="C256" s="7">
        <f>('Employment Factors'!$C23)*(1-('Decline Factors'!L23))*('Gross-New Capacity Addition'!AM226*1000/5)*'Regional Factors'!C$10</f>
        <v>0</v>
      </c>
      <c r="D256" s="7">
        <f>('Employment Factors'!$C23)*(1-('Decline Factors'!M23))*('Gross-New Capacity Addition'!AN226*1000/5)*'Regional Factors'!D$10</f>
        <v>0</v>
      </c>
      <c r="E256" s="7">
        <f>('Employment Factors'!$C23)*(1-('Decline Factors'!N23))*('Gross-New Capacity Addition'!AO226*1000/5)*'Regional Factors'!E$10</f>
        <v>0</v>
      </c>
      <c r="F256" s="7">
        <f>('Employment Factors'!$C23)*(1-('Decline Factors'!O23))*('Gross-New Capacity Addition'!AP226*1000/5)*'Regional Factors'!F$10</f>
        <v>44.64</v>
      </c>
      <c r="G256" s="7">
        <f>('Employment Factors'!$C23)*(1-('Decline Factors'!P23))*('Gross-New Capacity Addition'!AQ226*1000/5)*'Regional Factors'!G$10</f>
        <v>100.44000000000001</v>
      </c>
      <c r="H256" s="7">
        <f>('Employment Factors'!$C23)*(1-('Decline Factors'!Q23))*('Gross-New Capacity Addition'!AR226*1000/5)*'Regional Factors'!H$10</f>
        <v>390.59999999999991</v>
      </c>
      <c r="I256" s="7">
        <f>('Employment Factors'!$C23)*(1-('Decline Factors'!R23))*('Gross-New Capacity Addition'!AS226*1000/5)*'Regional Factors'!I$10</f>
        <v>44.639999999999986</v>
      </c>
    </row>
    <row r="257" spans="1:9" x14ac:dyDescent="0.3">
      <c r="A257" s="34" t="s">
        <v>230</v>
      </c>
      <c r="B257" s="7">
        <f>('Employment Factors'!$C24)*(1-('Decline Factors'!K24))*('Gross-New Capacity Addition'!AL227*1000/5)*'Regional Factors'!B$10</f>
        <v>0</v>
      </c>
      <c r="C257" s="7">
        <f>('Employment Factors'!$C24)*(1-('Decline Factors'!L24))*('Gross-New Capacity Addition'!AM227*1000/5)*'Regional Factors'!C$10</f>
        <v>0</v>
      </c>
      <c r="D257" s="7">
        <f>('Employment Factors'!$C24)*(1-('Decline Factors'!M24))*('Gross-New Capacity Addition'!AN227*1000/5)*'Regional Factors'!D$10</f>
        <v>1190.5909166666663</v>
      </c>
      <c r="E257" s="7">
        <f>('Employment Factors'!$C24)*(1-('Decline Factors'!N24))*('Gross-New Capacity Addition'!AO227*1000/5)*'Regional Factors'!E$10</f>
        <v>6774.9283333333315</v>
      </c>
      <c r="F257" s="7">
        <f>('Employment Factors'!$C24)*(1-('Decline Factors'!O24))*('Gross-New Capacity Addition'!AP227*1000/5)*'Regional Factors'!F$10</f>
        <v>3510.4679999999994</v>
      </c>
      <c r="G257" s="7">
        <f>('Employment Factors'!$C24)*(1-('Decline Factors'!P24))*('Gross-New Capacity Addition'!AQ227*1000/5)*'Regional Factors'!G$10</f>
        <v>1749.1500000000003</v>
      </c>
      <c r="H257" s="7">
        <f>('Employment Factors'!$C24)*(1-('Decline Factors'!Q24))*('Gross-New Capacity Addition'!AR227*1000/5)*'Regional Factors'!H$10</f>
        <v>1891.6169999999986</v>
      </c>
      <c r="I257" s="7">
        <f>('Employment Factors'!$C24)*(1-('Decline Factors'!R24))*('Gross-New Capacity Addition'!AS227*1000/5)*'Regional Factors'!I$10</f>
        <v>1307.2149999999999</v>
      </c>
    </row>
    <row r="258" spans="1:9" x14ac:dyDescent="0.3">
      <c r="A258" s="34" t="s">
        <v>231</v>
      </c>
      <c r="B258" s="7">
        <f>('Employment Factors'!$C25)*(1-('Decline Factors'!K25))*('Gross-New Capacity Addition'!AL228*1000/5)*'Regional Factors'!B$10</f>
        <v>0</v>
      </c>
      <c r="C258" s="7">
        <f>('Employment Factors'!$C25)*(1-('Decline Factors'!L25))*('Gross-New Capacity Addition'!AM228*1000/5)*'Regional Factors'!C$10</f>
        <v>2160.5127499227115</v>
      </c>
      <c r="D258" s="7">
        <f>('Employment Factors'!$C25)*(1-('Decline Factors'!M25))*('Gross-New Capacity Addition'!AN228*1000/5)*'Regional Factors'!D$10</f>
        <v>9053.8688946788934</v>
      </c>
      <c r="E258" s="7">
        <f>('Employment Factors'!$C25)*(1-('Decline Factors'!N25))*('Gross-New Capacity Addition'!AO228*1000/5)*'Regional Factors'!E$10</f>
        <v>5977.9411159984411</v>
      </c>
      <c r="F258" s="7">
        <f>('Employment Factors'!$C25)*(1-('Decline Factors'!O25))*('Gross-New Capacity Addition'!AP228*1000/5)*'Regional Factors'!F$10</f>
        <v>1924.1073597789457</v>
      </c>
      <c r="G258" s="7">
        <f>('Employment Factors'!$C25)*(1-('Decline Factors'!P25))*('Gross-New Capacity Addition'!AQ228*1000/5)*'Regional Factors'!G$10</f>
        <v>1202.7212068409951</v>
      </c>
      <c r="H258" s="7">
        <f>('Employment Factors'!$C25)*(1-('Decline Factors'!Q25))*('Gross-New Capacity Addition'!AR228*1000/5)*'Regional Factors'!H$10</f>
        <v>610.22412186790132</v>
      </c>
      <c r="I258" s="7">
        <f>('Employment Factors'!$C25)*(1-('Decline Factors'!R25))*('Gross-New Capacity Addition'!AS228*1000/5)*'Regional Factors'!I$10</f>
        <v>370.07308367188267</v>
      </c>
    </row>
    <row r="259" spans="1:9" x14ac:dyDescent="0.3">
      <c r="A259" s="7" t="s">
        <v>24</v>
      </c>
      <c r="B259" s="7">
        <f>('Employment Factors'!$C26)*(1-('Decline Factors'!K26))*('Gross-New Capacity Addition'!AL229*1000/5)*'Regional Factors'!B$10</f>
        <v>209.99999999999994</v>
      </c>
      <c r="C259" s="7">
        <f>('Employment Factors'!$C26)*(1-('Decline Factors'!L26))*('Gross-New Capacity Addition'!AM229*1000/5)*'Regional Factors'!C$10</f>
        <v>359.3333333333332</v>
      </c>
      <c r="D259" s="7">
        <f>('Employment Factors'!$C26)*(1-('Decline Factors'!M26))*('Gross-New Capacity Addition'!AN229*1000/5)*'Regional Factors'!D$10</f>
        <v>1880.6666666666665</v>
      </c>
      <c r="E259" s="7">
        <f>('Employment Factors'!$C26)*(1-('Decline Factors'!N26))*('Gross-New Capacity Addition'!AO229*1000/5)*'Regional Factors'!E$10</f>
        <v>186.66666666666666</v>
      </c>
      <c r="F259" s="7">
        <f>('Employment Factors'!$C26)*(1-('Decline Factors'!O26))*('Gross-New Capacity Addition'!AP229*1000/5)*'Regional Factors'!F$10</f>
        <v>0</v>
      </c>
      <c r="G259" s="7">
        <f>('Employment Factors'!$C26)*(1-('Decline Factors'!P26))*('Gross-New Capacity Addition'!AQ229*1000/5)*'Regional Factors'!G$10</f>
        <v>0</v>
      </c>
      <c r="H259" s="7">
        <f>('Employment Factors'!$C26)*(1-('Decline Factors'!Q26))*('Gross-New Capacity Addition'!AR229*1000/5)*'Regional Factors'!H$10</f>
        <v>0</v>
      </c>
      <c r="I259" s="7">
        <f>('Employment Factors'!$C26)*(1-('Decline Factors'!R26))*('Gross-New Capacity Addition'!AS229*1000/5)*'Regional Factors'!I$10</f>
        <v>0</v>
      </c>
    </row>
    <row r="260" spans="1:9" x14ac:dyDescent="0.3">
      <c r="A260" s="7" t="s">
        <v>25</v>
      </c>
      <c r="B260" s="7">
        <f>('Employment Factors'!$C27)*(1-('Decline Factors'!K27))*('Gross-New Capacity Addition'!AL230*1000/5)*'Regional Factors'!B$10</f>
        <v>0</v>
      </c>
      <c r="C260" s="7">
        <f>('Employment Factors'!$C27)*(1-('Decline Factors'!L27))*('Gross-New Capacity Addition'!AM230*1000/5)*'Regional Factors'!C$10</f>
        <v>4.2249999999999996</v>
      </c>
      <c r="D260" s="7">
        <f>('Employment Factors'!$C27)*(1-('Decline Factors'!M27))*('Gross-New Capacity Addition'!AN230*1000/5)*'Regional Factors'!D$10</f>
        <v>18.722785714285713</v>
      </c>
      <c r="E260" s="7">
        <f>('Employment Factors'!$C27)*(1-('Decline Factors'!N27))*('Gross-New Capacity Addition'!AO230*1000/5)*'Regional Factors'!E$10</f>
        <v>0.37542142857142846</v>
      </c>
      <c r="F260" s="7">
        <f>('Employment Factors'!$C27)*(1-('Decline Factors'!O27))*('Gross-New Capacity Addition'!AP230*1000/5)*'Regional Factors'!F$10</f>
        <v>0</v>
      </c>
      <c r="G260" s="7">
        <f>('Employment Factors'!$C27)*(1-('Decline Factors'!P27))*('Gross-New Capacity Addition'!AQ230*1000/5)*'Regional Factors'!G$10</f>
        <v>0</v>
      </c>
      <c r="H260" s="7">
        <f>('Employment Factors'!$C27)*(1-('Decline Factors'!Q27))*('Gross-New Capacity Addition'!AR230*1000/5)*'Regional Factors'!H$10</f>
        <v>0.40559999999999991</v>
      </c>
      <c r="I260" s="7">
        <f>('Employment Factors'!$C27)*(1-('Decline Factors'!R27))*('Gross-New Capacity Addition'!AS230*1000/5)*'Regional Factors'!I$10</f>
        <v>4.7621785714285698</v>
      </c>
    </row>
    <row r="261" spans="1:9" x14ac:dyDescent="0.3">
      <c r="A261" s="5" t="s">
        <v>255</v>
      </c>
      <c r="B261" s="5">
        <f>SUM(B236:B260)</f>
        <v>23642.500000000004</v>
      </c>
      <c r="C261" s="5">
        <f t="shared" ref="C261:I261" si="7">SUM(C236:C260)</f>
        <v>47648.252917292419</v>
      </c>
      <c r="D261" s="5">
        <f t="shared" si="7"/>
        <v>49810.92484984015</v>
      </c>
      <c r="E261" s="5">
        <f t="shared" si="7"/>
        <v>35076.064698261056</v>
      </c>
      <c r="F261" s="5">
        <f t="shared" si="7"/>
        <v>13364.909292420611</v>
      </c>
      <c r="G261" s="5">
        <f t="shared" si="7"/>
        <v>7068.8630774441999</v>
      </c>
      <c r="H261" s="5">
        <f t="shared" si="7"/>
        <v>6477.4308719576529</v>
      </c>
      <c r="I261" s="5">
        <f t="shared" si="7"/>
        <v>4119.9334286522535</v>
      </c>
    </row>
    <row r="263" spans="1:9" x14ac:dyDescent="0.3">
      <c r="A263" s="74" t="s">
        <v>31</v>
      </c>
      <c r="B263" s="170" t="s">
        <v>261</v>
      </c>
      <c r="C263" s="170"/>
      <c r="D263" s="170"/>
      <c r="E263" s="170"/>
      <c r="F263" s="170"/>
      <c r="G263" s="170"/>
      <c r="H263" s="170"/>
      <c r="I263" s="170"/>
    </row>
    <row r="264" spans="1:9" x14ac:dyDescent="0.3">
      <c r="A264" s="66" t="s">
        <v>0</v>
      </c>
      <c r="B264" s="35" t="s">
        <v>186</v>
      </c>
      <c r="C264" s="35" t="s">
        <v>146</v>
      </c>
      <c r="D264" s="35" t="s">
        <v>147</v>
      </c>
      <c r="E264" s="35" t="s">
        <v>148</v>
      </c>
      <c r="F264" s="35" t="s">
        <v>149</v>
      </c>
      <c r="G264" s="35" t="s">
        <v>150</v>
      </c>
      <c r="H264" s="35" t="s">
        <v>151</v>
      </c>
      <c r="I264" s="35" t="s">
        <v>152</v>
      </c>
    </row>
    <row r="265" spans="1:9" x14ac:dyDescent="0.3">
      <c r="A265" s="7" t="s">
        <v>2</v>
      </c>
    </row>
    <row r="266" spans="1:9" x14ac:dyDescent="0.3">
      <c r="A266" s="7" t="s">
        <v>3</v>
      </c>
    </row>
    <row r="267" spans="1:9" x14ac:dyDescent="0.3">
      <c r="A267" s="7" t="s">
        <v>198</v>
      </c>
    </row>
    <row r="268" spans="1:9" x14ac:dyDescent="0.3">
      <c r="A268" s="7" t="s">
        <v>199</v>
      </c>
    </row>
    <row r="269" spans="1:9" x14ac:dyDescent="0.3">
      <c r="A269" s="7" t="s">
        <v>6</v>
      </c>
    </row>
    <row r="270" spans="1:9" x14ac:dyDescent="0.3">
      <c r="A270" s="7" t="s">
        <v>7</v>
      </c>
    </row>
    <row r="271" spans="1:9" x14ac:dyDescent="0.3">
      <c r="A271" s="7" t="s">
        <v>8</v>
      </c>
    </row>
    <row r="272" spans="1:9" x14ac:dyDescent="0.3">
      <c r="A272" s="7" t="s">
        <v>9</v>
      </c>
    </row>
    <row r="273" spans="1:1" x14ac:dyDescent="0.3">
      <c r="A273" s="7" t="s">
        <v>10</v>
      </c>
    </row>
    <row r="274" spans="1:1" x14ac:dyDescent="0.3">
      <c r="A274" s="7" t="s">
        <v>11</v>
      </c>
    </row>
    <row r="275" spans="1:1" x14ac:dyDescent="0.3">
      <c r="A275" s="7" t="s">
        <v>12</v>
      </c>
    </row>
    <row r="276" spans="1:1" x14ac:dyDescent="0.3">
      <c r="A276" s="7" t="s">
        <v>13</v>
      </c>
    </row>
    <row r="277" spans="1:1" x14ac:dyDescent="0.3">
      <c r="A277" s="7" t="s">
        <v>14</v>
      </c>
    </row>
    <row r="278" spans="1:1" x14ac:dyDescent="0.3">
      <c r="A278" s="7" t="s">
        <v>15</v>
      </c>
    </row>
    <row r="279" spans="1:1" x14ac:dyDescent="0.3">
      <c r="A279" s="7" t="s">
        <v>17</v>
      </c>
    </row>
    <row r="280" spans="1:1" x14ac:dyDescent="0.3">
      <c r="A280" s="7" t="s">
        <v>18</v>
      </c>
    </row>
    <row r="281" spans="1:1" x14ac:dyDescent="0.3">
      <c r="A281" s="7" t="s">
        <v>19</v>
      </c>
    </row>
    <row r="282" spans="1:1" x14ac:dyDescent="0.3">
      <c r="A282" s="7" t="s">
        <v>20</v>
      </c>
    </row>
    <row r="283" spans="1:1" x14ac:dyDescent="0.3">
      <c r="A283" s="7" t="s">
        <v>21</v>
      </c>
    </row>
    <row r="284" spans="1:1" x14ac:dyDescent="0.3">
      <c r="A284" s="7" t="s">
        <v>43</v>
      </c>
    </row>
    <row r="285" spans="1:1" x14ac:dyDescent="0.3">
      <c r="A285" s="7" t="s">
        <v>139</v>
      </c>
    </row>
    <row r="286" spans="1:1" x14ac:dyDescent="0.3">
      <c r="A286" s="34" t="s">
        <v>230</v>
      </c>
    </row>
    <row r="287" spans="1:1" x14ac:dyDescent="0.3">
      <c r="A287" s="34" t="s">
        <v>231</v>
      </c>
    </row>
    <row r="288" spans="1:1" x14ac:dyDescent="0.3">
      <c r="A288" s="7" t="s">
        <v>24</v>
      </c>
    </row>
    <row r="289" spans="1:1" x14ac:dyDescent="0.3">
      <c r="A289" s="7" t="s">
        <v>25</v>
      </c>
    </row>
    <row r="290" spans="1:1" x14ac:dyDescent="0.3">
      <c r="A290" s="5" t="s">
        <v>255</v>
      </c>
    </row>
  </sheetData>
  <mergeCells count="10">
    <mergeCell ref="B1:I1"/>
    <mergeCell ref="B263:I263"/>
    <mergeCell ref="B31:I31"/>
    <mergeCell ref="B147:I147"/>
    <mergeCell ref="B176:I176"/>
    <mergeCell ref="B234:I234"/>
    <mergeCell ref="B60:I60"/>
    <mergeCell ref="B89:I89"/>
    <mergeCell ref="B118:I118"/>
    <mergeCell ref="B205:I205"/>
  </mergeCells>
  <hyperlinks>
    <hyperlink ref="K2" location="Contents!A1" display="Contents!A1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workbookViewId="0"/>
  </sheetViews>
  <sheetFormatPr defaultRowHeight="14.4" x14ac:dyDescent="0.3"/>
  <cols>
    <col min="1" max="1" bestFit="true" customWidth="true" style="7" width="43.44140625" collapsed="true"/>
    <col min="2" max="2" bestFit="true" customWidth="true" style="7" width="10.0" collapsed="true"/>
    <col min="3" max="4" bestFit="true" customWidth="true" style="7" width="11.44140625" collapsed="true"/>
    <col min="5" max="6" bestFit="true" customWidth="true" style="7" width="10.0" collapsed="true"/>
    <col min="7" max="7" bestFit="true" customWidth="true" style="7" width="11.44140625" collapsed="true"/>
    <col min="8" max="9" bestFit="true" customWidth="true" style="7" width="10.0" collapsed="true"/>
    <col min="10" max="16384" style="7" width="8.88671875" collapsed="true"/>
  </cols>
  <sheetData>
    <row r="1" spans="1:17" x14ac:dyDescent="0.3">
      <c r="A1" s="139" t="s">
        <v>39</v>
      </c>
      <c r="B1" s="170" t="s">
        <v>204</v>
      </c>
      <c r="C1" s="170"/>
      <c r="D1" s="170"/>
      <c r="E1" s="170"/>
      <c r="F1" s="170"/>
      <c r="G1" s="170"/>
      <c r="H1" s="170"/>
      <c r="I1" s="170"/>
      <c r="J1" s="75"/>
    </row>
    <row r="2" spans="1:17" x14ac:dyDescent="0.3">
      <c r="A2" s="5" t="s">
        <v>0</v>
      </c>
      <c r="B2" s="35" t="s">
        <v>186</v>
      </c>
      <c r="C2" s="35" t="s">
        <v>146</v>
      </c>
      <c r="D2" s="35" t="s">
        <v>147</v>
      </c>
      <c r="E2" s="35" t="s">
        <v>148</v>
      </c>
      <c r="F2" s="35" t="s">
        <v>149</v>
      </c>
      <c r="G2" s="35" t="s">
        <v>150</v>
      </c>
      <c r="H2" s="35" t="s">
        <v>151</v>
      </c>
      <c r="I2" s="35" t="s">
        <v>152</v>
      </c>
      <c r="Q2" s="130" t="s">
        <v>359</v>
      </c>
    </row>
    <row r="3" spans="1:17" x14ac:dyDescent="0.3">
      <c r="A3" s="7" t="s">
        <v>2</v>
      </c>
      <c r="B3" s="7">
        <f>B33+B62+B91+B120+B149+B178+B207+B236+B265</f>
        <v>207565.82300187452</v>
      </c>
      <c r="C3" s="7">
        <f t="shared" ref="C3:I3" si="0">C33+C62+C91+C120+C149+C178+C207+C236+C265</f>
        <v>392335.77194646827</v>
      </c>
      <c r="D3" s="7">
        <f t="shared" si="0"/>
        <v>1447939.0656968481</v>
      </c>
      <c r="E3" s="7">
        <f t="shared" si="0"/>
        <v>673807.74278279382</v>
      </c>
      <c r="F3" s="7">
        <f t="shared" si="0"/>
        <v>117097.78302163808</v>
      </c>
      <c r="G3" s="7">
        <f t="shared" si="0"/>
        <v>59685.495004045675</v>
      </c>
      <c r="H3" s="7">
        <f t="shared" si="0"/>
        <v>69549.322073548727</v>
      </c>
      <c r="I3" s="7">
        <f t="shared" si="0"/>
        <v>145299.54921472189</v>
      </c>
    </row>
    <row r="4" spans="1:17" x14ac:dyDescent="0.3">
      <c r="A4" s="7" t="s">
        <v>3</v>
      </c>
      <c r="B4" s="7">
        <f t="shared" ref="B4:I19" si="1">B34+B63+B92+B121+B150+B179+B208+B237+B266</f>
        <v>8392.2095223997385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</row>
    <row r="5" spans="1:17" x14ac:dyDescent="0.3">
      <c r="A5" s="7" t="s">
        <v>198</v>
      </c>
      <c r="B5" s="7">
        <f t="shared" si="1"/>
        <v>566884.79276343831</v>
      </c>
      <c r="C5" s="7">
        <f t="shared" si="1"/>
        <v>2146200.4434692296</v>
      </c>
      <c r="D5" s="7">
        <f t="shared" si="1"/>
        <v>3367713.1719405367</v>
      </c>
      <c r="E5" s="7">
        <f t="shared" si="1"/>
        <v>3364631.1424352517</v>
      </c>
      <c r="F5" s="7">
        <f t="shared" si="1"/>
        <v>3123362.7793509644</v>
      </c>
      <c r="G5" s="7">
        <f t="shared" si="1"/>
        <v>2503532.4632879151</v>
      </c>
      <c r="H5" s="7">
        <f t="shared" si="1"/>
        <v>2934330.5159423398</v>
      </c>
      <c r="I5" s="7">
        <f t="shared" si="1"/>
        <v>3383173.1327038906</v>
      </c>
    </row>
    <row r="6" spans="1:17" x14ac:dyDescent="0.3">
      <c r="A6" s="7" t="s">
        <v>199</v>
      </c>
      <c r="B6" s="7">
        <f t="shared" si="1"/>
        <v>617771.27338718774</v>
      </c>
      <c r="C6" s="7">
        <f t="shared" si="1"/>
        <v>1509950.3611076446</v>
      </c>
      <c r="D6" s="7">
        <f t="shared" si="1"/>
        <v>3760969.4398636902</v>
      </c>
      <c r="E6" s="7">
        <f t="shared" si="1"/>
        <v>5731855.5567772761</v>
      </c>
      <c r="F6" s="7">
        <f t="shared" si="1"/>
        <v>3851264.8143830593</v>
      </c>
      <c r="G6" s="7">
        <f t="shared" si="1"/>
        <v>3965781.4487385279</v>
      </c>
      <c r="H6" s="7">
        <f t="shared" si="1"/>
        <v>3027795.9051054451</v>
      </c>
      <c r="I6" s="7">
        <f t="shared" si="1"/>
        <v>3422699.2548967544</v>
      </c>
    </row>
    <row r="7" spans="1:17" x14ac:dyDescent="0.3">
      <c r="A7" s="7" t="s">
        <v>6</v>
      </c>
      <c r="B7" s="7">
        <f t="shared" si="1"/>
        <v>98502.286014861646</v>
      </c>
      <c r="C7" s="7">
        <f t="shared" si="1"/>
        <v>47743.935184090573</v>
      </c>
      <c r="D7" s="7">
        <f t="shared" si="1"/>
        <v>244173.0523492551</v>
      </c>
      <c r="E7" s="7">
        <f t="shared" si="1"/>
        <v>89632.262486233478</v>
      </c>
      <c r="F7" s="7">
        <f t="shared" si="1"/>
        <v>42832.134797981242</v>
      </c>
      <c r="G7" s="7">
        <f t="shared" si="1"/>
        <v>34662.457988085975</v>
      </c>
      <c r="H7" s="7">
        <f t="shared" si="1"/>
        <v>33395.459592813975</v>
      </c>
      <c r="I7" s="7">
        <f t="shared" si="1"/>
        <v>71840.668952344116</v>
      </c>
    </row>
    <row r="8" spans="1:17" x14ac:dyDescent="0.3">
      <c r="A8" s="7" t="s">
        <v>7</v>
      </c>
      <c r="B8" s="7">
        <f t="shared" si="1"/>
        <v>483926.38603969611</v>
      </c>
      <c r="C8" s="7">
        <f t="shared" si="1"/>
        <v>576852.97696792812</v>
      </c>
      <c r="D8" s="7">
        <f t="shared" si="1"/>
        <v>346435.66646772873</v>
      </c>
      <c r="E8" s="7">
        <f t="shared" si="1"/>
        <v>138104.66829640311</v>
      </c>
      <c r="F8" s="7">
        <f t="shared" si="1"/>
        <v>109544.60118388354</v>
      </c>
      <c r="G8" s="7">
        <f t="shared" si="1"/>
        <v>304227.97807603609</v>
      </c>
      <c r="H8" s="7">
        <f t="shared" si="1"/>
        <v>221905.30727097346</v>
      </c>
      <c r="I8" s="7">
        <f t="shared" si="1"/>
        <v>348391.85338387609</v>
      </c>
    </row>
    <row r="9" spans="1:17" x14ac:dyDescent="0.3">
      <c r="A9" s="7" t="s">
        <v>8</v>
      </c>
      <c r="B9" s="7">
        <f t="shared" si="1"/>
        <v>487356.24375661038</v>
      </c>
      <c r="C9" s="7">
        <f t="shared" si="1"/>
        <v>179803.60513145261</v>
      </c>
      <c r="D9" s="7">
        <f t="shared" si="1"/>
        <v>173524.11081299599</v>
      </c>
      <c r="E9" s="7">
        <f t="shared" si="1"/>
        <v>119966.04359416963</v>
      </c>
      <c r="F9" s="7">
        <f t="shared" si="1"/>
        <v>51846.510900324341</v>
      </c>
      <c r="G9" s="7">
        <f t="shared" si="1"/>
        <v>350709.95492002484</v>
      </c>
      <c r="H9" s="7">
        <f t="shared" si="1"/>
        <v>204140.45386775376</v>
      </c>
      <c r="I9" s="7">
        <f t="shared" si="1"/>
        <v>439380.95229010086</v>
      </c>
    </row>
    <row r="10" spans="1:17" x14ac:dyDescent="0.3">
      <c r="A10" s="7" t="s">
        <v>9</v>
      </c>
      <c r="B10" s="7">
        <f t="shared" si="1"/>
        <v>4857.1462160164074</v>
      </c>
      <c r="C10" s="7">
        <f t="shared" si="1"/>
        <v>49340.326095842</v>
      </c>
      <c r="D10" s="7">
        <f t="shared" si="1"/>
        <v>69829.6669555751</v>
      </c>
      <c r="E10" s="7">
        <f t="shared" si="1"/>
        <v>8820.9001534499403</v>
      </c>
      <c r="F10" s="7">
        <f t="shared" si="1"/>
        <v>4917.6261220934975</v>
      </c>
      <c r="G10" s="7">
        <f t="shared" si="1"/>
        <v>0</v>
      </c>
      <c r="H10" s="7">
        <f t="shared" si="1"/>
        <v>0</v>
      </c>
      <c r="I10" s="7">
        <f t="shared" si="1"/>
        <v>1377.5240926071194</v>
      </c>
    </row>
    <row r="11" spans="1:17" x14ac:dyDescent="0.3">
      <c r="A11" s="7" t="s">
        <v>10</v>
      </c>
      <c r="B11" s="7">
        <f t="shared" si="1"/>
        <v>4956.8838089598958</v>
      </c>
      <c r="C11" s="7">
        <f t="shared" si="1"/>
        <v>1249.5071193866377</v>
      </c>
      <c r="D11" s="7">
        <f t="shared" si="1"/>
        <v>1789.5454685640959</v>
      </c>
      <c r="E11" s="7">
        <f t="shared" si="1"/>
        <v>0</v>
      </c>
      <c r="F11" s="7">
        <f t="shared" si="1"/>
        <v>0</v>
      </c>
      <c r="G11" s="7">
        <f t="shared" si="1"/>
        <v>0</v>
      </c>
      <c r="H11" s="7">
        <f t="shared" si="1"/>
        <v>5937.1079453443344</v>
      </c>
      <c r="I11" s="7">
        <f t="shared" si="1"/>
        <v>32648.702758477975</v>
      </c>
    </row>
    <row r="12" spans="1:17" x14ac:dyDescent="0.3">
      <c r="A12" s="7" t="s">
        <v>11</v>
      </c>
      <c r="B12" s="7">
        <f t="shared" si="1"/>
        <v>104699.54256004278</v>
      </c>
      <c r="C12" s="7">
        <f t="shared" si="1"/>
        <v>1515477.7073231242</v>
      </c>
      <c r="D12" s="7">
        <f t="shared" si="1"/>
        <v>53082.170624993698</v>
      </c>
      <c r="E12" s="7">
        <f t="shared" si="1"/>
        <v>84793.216294564423</v>
      </c>
      <c r="F12" s="7">
        <f t="shared" si="1"/>
        <v>23744.557976144446</v>
      </c>
      <c r="G12" s="7">
        <f t="shared" si="1"/>
        <v>112982.07195565285</v>
      </c>
      <c r="H12" s="7">
        <f t="shared" si="1"/>
        <v>751686.81571940088</v>
      </c>
      <c r="I12" s="7">
        <f t="shared" si="1"/>
        <v>69375.411418265852</v>
      </c>
    </row>
    <row r="13" spans="1:17" x14ac:dyDescent="0.3">
      <c r="A13" s="7" t="s">
        <v>12</v>
      </c>
      <c r="B13" s="7">
        <f t="shared" si="1"/>
        <v>5737.2733328399081</v>
      </c>
      <c r="C13" s="7">
        <f t="shared" si="1"/>
        <v>91117.969890795095</v>
      </c>
      <c r="D13" s="7">
        <f t="shared" si="1"/>
        <v>8214.5299180858201</v>
      </c>
      <c r="E13" s="7">
        <f t="shared" si="1"/>
        <v>5272.5858074899352</v>
      </c>
      <c r="F13" s="7">
        <f t="shared" si="1"/>
        <v>5541.2320025380623</v>
      </c>
      <c r="G13" s="7">
        <f t="shared" si="1"/>
        <v>5444.8046110443402</v>
      </c>
      <c r="H13" s="7">
        <f t="shared" si="1"/>
        <v>11132.571534825778</v>
      </c>
      <c r="I13" s="7">
        <f t="shared" si="1"/>
        <v>0</v>
      </c>
    </row>
    <row r="14" spans="1:17" x14ac:dyDescent="0.3">
      <c r="A14" s="7" t="s">
        <v>13</v>
      </c>
      <c r="B14" s="7">
        <f t="shared" si="1"/>
        <v>0</v>
      </c>
      <c r="C14" s="7">
        <f t="shared" si="1"/>
        <v>4791.8699186991871</v>
      </c>
      <c r="D14" s="7">
        <f t="shared" si="1"/>
        <v>0</v>
      </c>
      <c r="E14" s="7">
        <f t="shared" si="1"/>
        <v>4755.9249447968978</v>
      </c>
      <c r="F14" s="7">
        <f t="shared" si="1"/>
        <v>59112.703324991839</v>
      </c>
      <c r="G14" s="7">
        <f t="shared" si="1"/>
        <v>90319.482538718934</v>
      </c>
      <c r="H14" s="7">
        <f t="shared" si="1"/>
        <v>191935.00802671758</v>
      </c>
      <c r="I14" s="7">
        <f t="shared" si="1"/>
        <v>90851.566345241488</v>
      </c>
    </row>
    <row r="15" spans="1:17" x14ac:dyDescent="0.3">
      <c r="A15" s="7" t="s">
        <v>297</v>
      </c>
      <c r="B15" s="7">
        <f t="shared" si="1"/>
        <v>2218533.338345808</v>
      </c>
      <c r="C15" s="7">
        <f t="shared" si="1"/>
        <v>0</v>
      </c>
      <c r="D15" s="7">
        <f t="shared" si="1"/>
        <v>0</v>
      </c>
      <c r="E15" s="7">
        <f t="shared" si="1"/>
        <v>0</v>
      </c>
      <c r="F15" s="7">
        <f t="shared" si="1"/>
        <v>0</v>
      </c>
      <c r="G15" s="7">
        <f t="shared" si="1"/>
        <v>0</v>
      </c>
      <c r="H15" s="7">
        <f t="shared" si="1"/>
        <v>0</v>
      </c>
      <c r="I15" s="7">
        <f t="shared" si="1"/>
        <v>0</v>
      </c>
    </row>
    <row r="16" spans="1:17" x14ac:dyDescent="0.3">
      <c r="A16" s="7" t="s">
        <v>15</v>
      </c>
      <c r="B16" s="7">
        <f t="shared" si="1"/>
        <v>109357.40022897976</v>
      </c>
      <c r="C16" s="7">
        <f t="shared" si="1"/>
        <v>0</v>
      </c>
      <c r="D16" s="7">
        <f t="shared" si="1"/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</row>
    <row r="17" spans="1:10" x14ac:dyDescent="0.3">
      <c r="A17" s="7" t="s">
        <v>17</v>
      </c>
      <c r="B17" s="7">
        <f t="shared" si="1"/>
        <v>127949.05910274594</v>
      </c>
      <c r="C17" s="7">
        <f t="shared" si="1"/>
        <v>74917.322162691678</v>
      </c>
      <c r="D17" s="7">
        <f t="shared" si="1"/>
        <v>432544.77698939078</v>
      </c>
      <c r="E17" s="7">
        <f t="shared" si="1"/>
        <v>7953.1096967542971</v>
      </c>
      <c r="F17" s="7">
        <f t="shared" si="1"/>
        <v>303.81563138028201</v>
      </c>
      <c r="G17" s="7">
        <f t="shared" si="1"/>
        <v>3204.0780469694791</v>
      </c>
      <c r="H17" s="7">
        <f t="shared" si="1"/>
        <v>8648.6989329627686</v>
      </c>
      <c r="I17" s="7">
        <f t="shared" si="1"/>
        <v>64433.673240336779</v>
      </c>
    </row>
    <row r="18" spans="1:10" x14ac:dyDescent="0.3">
      <c r="A18" s="7" t="s">
        <v>18</v>
      </c>
      <c r="B18" s="7">
        <f t="shared" si="1"/>
        <v>156103.21168529594</v>
      </c>
      <c r="C18" s="7">
        <f t="shared" si="1"/>
        <v>64848.883569181788</v>
      </c>
      <c r="D18" s="7">
        <f t="shared" si="1"/>
        <v>25537.393578066625</v>
      </c>
      <c r="E18" s="7">
        <f t="shared" si="1"/>
        <v>2065.0102676943975</v>
      </c>
      <c r="F18" s="7">
        <f t="shared" si="1"/>
        <v>2072.8022584247155</v>
      </c>
      <c r="G18" s="7">
        <f t="shared" si="1"/>
        <v>1094.4976593619783</v>
      </c>
      <c r="H18" s="7">
        <f t="shared" si="1"/>
        <v>5918.5254107819128</v>
      </c>
      <c r="I18" s="7">
        <f t="shared" si="1"/>
        <v>24396.967500173956</v>
      </c>
    </row>
    <row r="19" spans="1:10" x14ac:dyDescent="0.3">
      <c r="A19" s="7" t="s">
        <v>298</v>
      </c>
      <c r="B19" s="7">
        <f t="shared" si="1"/>
        <v>7504.5521215540202</v>
      </c>
      <c r="C19" s="7">
        <f t="shared" si="1"/>
        <v>253.15789473684211</v>
      </c>
      <c r="D19" s="7">
        <f t="shared" si="1"/>
        <v>2760.6085846331484</v>
      </c>
      <c r="E19" s="7">
        <f t="shared" si="1"/>
        <v>6192.0732235387823</v>
      </c>
      <c r="F19" s="7">
        <f t="shared" si="1"/>
        <v>23879.849616314015</v>
      </c>
      <c r="G19" s="7">
        <f t="shared" si="1"/>
        <v>1656.8606943572181</v>
      </c>
      <c r="H19" s="7">
        <f t="shared" si="1"/>
        <v>0</v>
      </c>
      <c r="I19" s="7">
        <f t="shared" si="1"/>
        <v>1012.7466150041054</v>
      </c>
    </row>
    <row r="20" spans="1:10" x14ac:dyDescent="0.3">
      <c r="A20" s="7" t="s">
        <v>299</v>
      </c>
      <c r="B20" s="7">
        <f t="shared" ref="B20:I28" si="2">B50+B79+B108+B137+B166+B195+B224+B253+B282</f>
        <v>0</v>
      </c>
      <c r="C20" s="7">
        <f t="shared" si="2"/>
        <v>15327.898654961535</v>
      </c>
      <c r="D20" s="7">
        <f t="shared" si="2"/>
        <v>41276.682963929881</v>
      </c>
      <c r="E20" s="7">
        <f t="shared" si="2"/>
        <v>18266.313727099987</v>
      </c>
      <c r="F20" s="7">
        <f t="shared" si="2"/>
        <v>74574.080877611719</v>
      </c>
      <c r="G20" s="7">
        <f t="shared" si="2"/>
        <v>15809.207872120696</v>
      </c>
      <c r="H20" s="7">
        <f t="shared" si="2"/>
        <v>15749.700269113389</v>
      </c>
      <c r="I20" s="7">
        <f t="shared" si="2"/>
        <v>207544.65532187594</v>
      </c>
    </row>
    <row r="21" spans="1:10" x14ac:dyDescent="0.3">
      <c r="A21" s="7" t="s">
        <v>296</v>
      </c>
      <c r="B21" s="7">
        <f t="shared" si="2"/>
        <v>32558.688209589585</v>
      </c>
      <c r="C21" s="7">
        <f t="shared" si="2"/>
        <v>0</v>
      </c>
      <c r="D21" s="7">
        <f t="shared" si="2"/>
        <v>0</v>
      </c>
      <c r="E21" s="7">
        <f t="shared" si="2"/>
        <v>0</v>
      </c>
      <c r="F21" s="7">
        <f t="shared" si="2"/>
        <v>0</v>
      </c>
      <c r="G21" s="7">
        <f t="shared" si="2"/>
        <v>0</v>
      </c>
      <c r="H21" s="7">
        <f t="shared" si="2"/>
        <v>0</v>
      </c>
      <c r="I21" s="7">
        <f t="shared" si="2"/>
        <v>0</v>
      </c>
    </row>
    <row r="22" spans="1:10" x14ac:dyDescent="0.3">
      <c r="A22" s="7" t="s">
        <v>43</v>
      </c>
      <c r="B22" s="7">
        <f t="shared" si="2"/>
        <v>0</v>
      </c>
      <c r="C22" s="7">
        <f t="shared" si="2"/>
        <v>229.26346983475722</v>
      </c>
      <c r="D22" s="7">
        <f t="shared" si="2"/>
        <v>442.65396390894017</v>
      </c>
      <c r="E22" s="7">
        <f t="shared" si="2"/>
        <v>1011.166708426891</v>
      </c>
      <c r="F22" s="7">
        <f t="shared" si="2"/>
        <v>2068.6025910171861</v>
      </c>
      <c r="G22" s="7">
        <f t="shared" si="2"/>
        <v>3475.9202492696986</v>
      </c>
      <c r="H22" s="7">
        <f t="shared" si="2"/>
        <v>6982.1338051028133</v>
      </c>
      <c r="I22" s="7">
        <f t="shared" si="2"/>
        <v>4746.1429341551793</v>
      </c>
    </row>
    <row r="23" spans="1:10" x14ac:dyDescent="0.3">
      <c r="A23" s="7" t="s">
        <v>300</v>
      </c>
      <c r="B23" s="7">
        <f t="shared" si="2"/>
        <v>0</v>
      </c>
      <c r="C23" s="7">
        <f t="shared" si="2"/>
        <v>1040</v>
      </c>
      <c r="D23" s="7">
        <f t="shared" si="2"/>
        <v>0</v>
      </c>
      <c r="E23" s="7">
        <f t="shared" si="2"/>
        <v>3646.2996862200366</v>
      </c>
      <c r="F23" s="7">
        <f t="shared" si="2"/>
        <v>61602.685317741663</v>
      </c>
      <c r="G23" s="7">
        <f t="shared" si="2"/>
        <v>104302.9797059905</v>
      </c>
      <c r="H23" s="7">
        <f t="shared" si="2"/>
        <v>248029.04338463815</v>
      </c>
      <c r="I23" s="7">
        <f t="shared" si="2"/>
        <v>120693.93699540243</v>
      </c>
    </row>
    <row r="24" spans="1:10" x14ac:dyDescent="0.3">
      <c r="A24" s="7" t="s">
        <v>230</v>
      </c>
      <c r="B24" s="7">
        <f t="shared" si="2"/>
        <v>0</v>
      </c>
      <c r="C24" s="7">
        <f t="shared" si="2"/>
        <v>3374.1604362282669</v>
      </c>
      <c r="D24" s="7">
        <f t="shared" si="2"/>
        <v>109892.86052436524</v>
      </c>
      <c r="E24" s="7">
        <f t="shared" si="2"/>
        <v>1054246.2895856835</v>
      </c>
      <c r="F24" s="7">
        <f t="shared" si="2"/>
        <v>982158.09930161585</v>
      </c>
      <c r="G24" s="7">
        <f t="shared" si="2"/>
        <v>772062.37578329258</v>
      </c>
      <c r="H24" s="7">
        <f t="shared" si="2"/>
        <v>875855.74036382383</v>
      </c>
      <c r="I24" s="7">
        <f t="shared" si="2"/>
        <v>1003465.2242709664</v>
      </c>
    </row>
    <row r="25" spans="1:10" x14ac:dyDescent="0.3">
      <c r="A25" s="7" t="s">
        <v>231</v>
      </c>
      <c r="B25" s="7">
        <f t="shared" si="2"/>
        <v>0</v>
      </c>
      <c r="C25" s="7">
        <f t="shared" si="2"/>
        <v>166744.6931751568</v>
      </c>
      <c r="D25" s="7">
        <f t="shared" si="2"/>
        <v>773184.2759782176</v>
      </c>
      <c r="E25" s="7">
        <f t="shared" si="2"/>
        <v>1419370.8366174516</v>
      </c>
      <c r="F25" s="7">
        <f t="shared" si="2"/>
        <v>799517.8520210745</v>
      </c>
      <c r="G25" s="7">
        <f t="shared" si="2"/>
        <v>745545.90298598434</v>
      </c>
      <c r="H25" s="7">
        <f t="shared" si="2"/>
        <v>564819.64521984919</v>
      </c>
      <c r="I25" s="7">
        <f t="shared" si="2"/>
        <v>771122.99405894161</v>
      </c>
    </row>
    <row r="26" spans="1:10" x14ac:dyDescent="0.3">
      <c r="A26" s="7" t="s">
        <v>295</v>
      </c>
      <c r="B26" s="7">
        <f t="shared" si="2"/>
        <v>107194.17743861042</v>
      </c>
      <c r="C26" s="7">
        <f t="shared" si="2"/>
        <v>92465.581049498083</v>
      </c>
      <c r="D26" s="7">
        <f t="shared" si="2"/>
        <v>384986.57351607818</v>
      </c>
      <c r="E26" s="7">
        <f t="shared" si="2"/>
        <v>146490.3036923387</v>
      </c>
      <c r="F26" s="7">
        <f t="shared" si="2"/>
        <v>28048.730809095712</v>
      </c>
      <c r="G26" s="7">
        <f t="shared" si="2"/>
        <v>30832.997729824769</v>
      </c>
      <c r="H26" s="7">
        <f t="shared" si="2"/>
        <v>53514.630256460594</v>
      </c>
      <c r="I26" s="7">
        <f t="shared" si="2"/>
        <v>58179.741123223561</v>
      </c>
    </row>
    <row r="27" spans="1:10" x14ac:dyDescent="0.3">
      <c r="A27" s="7" t="s">
        <v>294</v>
      </c>
      <c r="B27" s="7">
        <f t="shared" si="2"/>
        <v>0</v>
      </c>
      <c r="C27" s="7">
        <f t="shared" si="2"/>
        <v>2444.1636728172489</v>
      </c>
      <c r="D27" s="7">
        <f t="shared" si="2"/>
        <v>1183.0955454842983</v>
      </c>
      <c r="E27" s="7">
        <f t="shared" si="2"/>
        <v>1617.9468303900044</v>
      </c>
      <c r="F27" s="7">
        <f t="shared" si="2"/>
        <v>48.394346965369309</v>
      </c>
      <c r="G27" s="7">
        <f t="shared" si="2"/>
        <v>498.41375567289799</v>
      </c>
      <c r="H27" s="7">
        <f t="shared" si="2"/>
        <v>2268.1267859669133</v>
      </c>
      <c r="I27" s="7">
        <f t="shared" si="2"/>
        <v>16625.91332390995</v>
      </c>
    </row>
    <row r="28" spans="1:10" x14ac:dyDescent="0.3">
      <c r="A28" s="7" t="s">
        <v>190</v>
      </c>
      <c r="B28" s="7">
        <f t="shared" si="2"/>
        <v>5349850.2875365131</v>
      </c>
      <c r="C28" s="7">
        <f t="shared" si="2"/>
        <v>6936509.5982397674</v>
      </c>
      <c r="D28" s="7">
        <f t="shared" si="2"/>
        <v>11245479.34174235</v>
      </c>
      <c r="E28" s="7">
        <f t="shared" si="2"/>
        <v>12882499.393608028</v>
      </c>
      <c r="F28" s="7">
        <f t="shared" si="2"/>
        <v>9363539.6558348592</v>
      </c>
      <c r="G28" s="7">
        <f t="shared" si="2"/>
        <v>9105829.3916028962</v>
      </c>
      <c r="H28" s="7">
        <f t="shared" si="2"/>
        <v>9233594.7115078643</v>
      </c>
      <c r="I28" s="7">
        <f t="shared" si="2"/>
        <v>10277260.611440269</v>
      </c>
    </row>
    <row r="29" spans="1:10" x14ac:dyDescent="0.3">
      <c r="A29" s="5" t="s">
        <v>255</v>
      </c>
      <c r="B29" s="5">
        <f>SUM(B3:B28)</f>
        <v>10699700.575073022</v>
      </c>
      <c r="C29" s="5">
        <f t="shared" ref="C29:I29" si="3">SUM(C3:C28)</f>
        <v>13873019.196479535</v>
      </c>
      <c r="D29" s="5">
        <f t="shared" si="3"/>
        <v>22490958.683484696</v>
      </c>
      <c r="E29" s="5">
        <f t="shared" si="3"/>
        <v>25764998.787216056</v>
      </c>
      <c r="F29" s="5">
        <f t="shared" si="3"/>
        <v>18727079.311669722</v>
      </c>
      <c r="G29" s="5">
        <f t="shared" si="3"/>
        <v>18211658.783205792</v>
      </c>
      <c r="H29" s="5">
        <f t="shared" si="3"/>
        <v>18467189.423015729</v>
      </c>
      <c r="I29" s="5">
        <f t="shared" si="3"/>
        <v>20554521.222880539</v>
      </c>
    </row>
    <row r="31" spans="1:10" x14ac:dyDescent="0.3">
      <c r="A31" s="65" t="s">
        <v>32</v>
      </c>
      <c r="B31" s="170" t="s">
        <v>204</v>
      </c>
      <c r="C31" s="170"/>
      <c r="D31" s="170"/>
      <c r="E31" s="170"/>
      <c r="F31" s="170"/>
      <c r="G31" s="170"/>
      <c r="H31" s="170"/>
      <c r="I31" s="170"/>
      <c r="J31" s="75" t="s">
        <v>138</v>
      </c>
    </row>
    <row r="32" spans="1:10" x14ac:dyDescent="0.3">
      <c r="A32" s="66" t="s">
        <v>0</v>
      </c>
      <c r="B32" s="35" t="s">
        <v>186</v>
      </c>
      <c r="C32" s="35" t="s">
        <v>146</v>
      </c>
      <c r="D32" s="35" t="s">
        <v>147</v>
      </c>
      <c r="E32" s="35" t="s">
        <v>148</v>
      </c>
      <c r="F32" s="35" t="s">
        <v>149</v>
      </c>
      <c r="G32" s="35" t="s">
        <v>150</v>
      </c>
      <c r="H32" s="35" t="s">
        <v>151</v>
      </c>
      <c r="I32" s="35" t="s">
        <v>152</v>
      </c>
    </row>
    <row r="33" spans="1:9" x14ac:dyDescent="0.3">
      <c r="A33" s="7" t="s">
        <v>2</v>
      </c>
      <c r="B33" s="7">
        <f>('Employment Factors'!$D3)*(1-('Decline Factors'!K3))*('Gross-New Capacity Addition'!B3*1000/5)*'Regional Factors'!B$3</f>
        <v>28197.823995263123</v>
      </c>
      <c r="C33" s="7">
        <f>('Employment Factors'!$D3)*(1-('Decline Factors'!L3))*('Gross-New Capacity Addition'!C3*1000/5)*'Regional Factors'!C$3</f>
        <v>42409.994256249774</v>
      </c>
      <c r="D33" s="7">
        <f>('Employment Factors'!$D3)*(1-('Decline Factors'!M3))*('Gross-New Capacity Addition'!D3*1000/5)*'Regional Factors'!D$3</f>
        <v>104635.4299301046</v>
      </c>
      <c r="E33" s="7">
        <f>('Employment Factors'!$D3)*(1-('Decline Factors'!N3))*('Gross-New Capacity Addition'!E3*1000/5)*'Regional Factors'!E$3</f>
        <v>72615.745677165643</v>
      </c>
      <c r="F33" s="7">
        <f>('Employment Factors'!$D3)*(1-('Decline Factors'!O3))*('Gross-New Capacity Addition'!F3*1000/5)*'Regional Factors'!F$3</f>
        <v>49651.513596553072</v>
      </c>
      <c r="G33" s="7">
        <f>('Employment Factors'!$D3)*(1-('Decline Factors'!P3))*('Gross-New Capacity Addition'!G3*1000/5)*'Regional Factors'!G$3</f>
        <v>29679.249485269596</v>
      </c>
      <c r="H33" s="7">
        <f>('Employment Factors'!$D3)*(1-('Decline Factors'!Q3))*('Gross-New Capacity Addition'!H3*1000/5)*'Regional Factors'!H$3</f>
        <v>27064.439561947664</v>
      </c>
      <c r="I33" s="7">
        <f>('Employment Factors'!$D3)*(1-('Decline Factors'!R3))*('Gross-New Capacity Addition'!I3*1000/5)*'Regional Factors'!I$3</f>
        <v>42213.899256664386</v>
      </c>
    </row>
    <row r="34" spans="1:9" x14ac:dyDescent="0.3">
      <c r="A34" s="7" t="s">
        <v>3</v>
      </c>
      <c r="B34" s="7">
        <f>('Employment Factors'!$D4)*(1-('Decline Factors'!K4))*('Gross-New Capacity Addition'!B4*1000/5)*'Regional Factors'!B$3</f>
        <v>8392.2095223997385</v>
      </c>
      <c r="C34" s="7">
        <f>('Employment Factors'!$D4)*(1-('Decline Factors'!L4))*('Gross-New Capacity Addition'!C4*1000/5)*'Regional Factors'!C$3</f>
        <v>0</v>
      </c>
      <c r="D34" s="7">
        <f>('Employment Factors'!$D4)*(1-('Decline Factors'!M4))*('Gross-New Capacity Addition'!D4*1000/5)*'Regional Factors'!D$3</f>
        <v>0</v>
      </c>
      <c r="E34" s="7">
        <f>('Employment Factors'!$D4)*(1-('Decline Factors'!N4))*('Gross-New Capacity Addition'!E4*1000/5)*'Regional Factors'!E$3</f>
        <v>0</v>
      </c>
      <c r="F34" s="7">
        <f>('Employment Factors'!$D4)*(1-('Decline Factors'!O4))*('Gross-New Capacity Addition'!F4*1000/5)*'Regional Factors'!F$3</f>
        <v>0</v>
      </c>
      <c r="G34" s="7">
        <f>('Employment Factors'!$D4)*(1-('Decline Factors'!P4))*('Gross-New Capacity Addition'!G4*1000/5)*'Regional Factors'!G$3</f>
        <v>0</v>
      </c>
      <c r="H34" s="7">
        <f>('Employment Factors'!$D4)*(1-('Decline Factors'!Q4))*('Gross-New Capacity Addition'!H4*1000/5)*'Regional Factors'!H$3</f>
        <v>0</v>
      </c>
      <c r="I34" s="7">
        <f>('Employment Factors'!$D4)*(1-('Decline Factors'!R4))*('Gross-New Capacity Addition'!I4*1000/5)*'Regional Factors'!I$3</f>
        <v>0</v>
      </c>
    </row>
    <row r="35" spans="1:9" x14ac:dyDescent="0.3">
      <c r="A35" s="7" t="s">
        <v>198</v>
      </c>
      <c r="B35" s="7">
        <f>('Employment Factors'!$D5)*(1-('Decline Factors'!K5))*('Gross-New Capacity Addition'!B5*1000/5)*'Regional Factors'!B$3</f>
        <v>103643.78760163678</v>
      </c>
      <c r="C35" s="7">
        <f>('Employment Factors'!$D5)*(1-('Decline Factors'!L5))*('Gross-New Capacity Addition'!C5*1000/5)*'Regional Factors'!C$3</f>
        <v>139561.07479139129</v>
      </c>
      <c r="D35" s="7">
        <f>('Employment Factors'!$D5)*(1-('Decline Factors'!M5))*('Gross-New Capacity Addition'!D5*1000/5)*'Regional Factors'!D$3</f>
        <v>76667.095636484926</v>
      </c>
      <c r="E35" s="7">
        <f>('Employment Factors'!$D5)*(1-('Decline Factors'!N5))*('Gross-New Capacity Addition'!E5*1000/5)*'Regional Factors'!E$3</f>
        <v>90239.66608317208</v>
      </c>
      <c r="F35" s="7">
        <f>('Employment Factors'!$D5)*(1-('Decline Factors'!O5))*('Gross-New Capacity Addition'!F5*1000/5)*'Regional Factors'!F$3</f>
        <v>120556.68440675136</v>
      </c>
      <c r="G35" s="7">
        <f>('Employment Factors'!$D5)*(1-('Decline Factors'!P5))*('Gross-New Capacity Addition'!G5*1000/5)*'Regional Factors'!G$3</f>
        <v>130949.22099587395</v>
      </c>
      <c r="H35" s="7">
        <f>('Employment Factors'!$D5)*(1-('Decline Factors'!Q5))*('Gross-New Capacity Addition'!H5*1000/5)*'Regional Factors'!H$3</f>
        <v>84048.901593116389</v>
      </c>
      <c r="I35" s="7">
        <f>('Employment Factors'!$D5)*(1-('Decline Factors'!R5))*('Gross-New Capacity Addition'!I5*1000/5)*'Regional Factors'!I$3</f>
        <v>59871.001240430211</v>
      </c>
    </row>
    <row r="36" spans="1:9" x14ac:dyDescent="0.3">
      <c r="A36" s="7" t="s">
        <v>199</v>
      </c>
      <c r="B36" s="7">
        <f>('Employment Factors'!$D6)*(1-('Decline Factors'!K6))*('Gross-New Capacity Addition'!B6*1000/5)*'Regional Factors'!B$3</f>
        <v>196377.70282415388</v>
      </c>
      <c r="C36" s="7">
        <f>('Employment Factors'!$D6)*(1-('Decline Factors'!L6))*('Gross-New Capacity Addition'!C6*1000/5)*'Regional Factors'!C$3</f>
        <v>302540.36096317746</v>
      </c>
      <c r="D36" s="7">
        <f>('Employment Factors'!$D6)*(1-('Decline Factors'!M6))*('Gross-New Capacity Addition'!D6*1000/5)*'Regional Factors'!D$3</f>
        <v>684815.47008733172</v>
      </c>
      <c r="E36" s="7">
        <f>('Employment Factors'!$D6)*(1-('Decline Factors'!N6))*('Gross-New Capacity Addition'!E6*1000/5)*'Regional Factors'!E$3</f>
        <v>577527.1845518474</v>
      </c>
      <c r="F36" s="7">
        <f>('Employment Factors'!$D6)*(1-('Decline Factors'!O6))*('Gross-New Capacity Addition'!F6*1000/5)*'Regional Factors'!F$3</f>
        <v>434796.06971454382</v>
      </c>
      <c r="G36" s="7">
        <f>('Employment Factors'!$D6)*(1-('Decline Factors'!P6))*('Gross-New Capacity Addition'!G6*1000/5)*'Regional Factors'!G$3</f>
        <v>435385.00315156212</v>
      </c>
      <c r="H36" s="7">
        <f>('Employment Factors'!$D6)*(1-('Decline Factors'!Q6))*('Gross-New Capacity Addition'!H6*1000/5)*'Regional Factors'!H$3</f>
        <v>284352.65989323065</v>
      </c>
      <c r="I36" s="7">
        <f>('Employment Factors'!$D6)*(1-('Decline Factors'!R6))*('Gross-New Capacity Addition'!I6*1000/5)*'Regional Factors'!I$3</f>
        <v>318502.89333763852</v>
      </c>
    </row>
    <row r="37" spans="1:9" x14ac:dyDescent="0.3">
      <c r="A37" s="7" t="s">
        <v>6</v>
      </c>
      <c r="B37" s="7">
        <f>('Employment Factors'!$D7)*(1-('Decline Factors'!K7))*('Gross-New Capacity Addition'!B7*1000/5)*'Regional Factors'!B$3</f>
        <v>23498.186662719268</v>
      </c>
      <c r="C37" s="7">
        <f>('Employment Factors'!$D7)*(1-('Decline Factors'!L7))*('Gross-New Capacity Addition'!C7*1000/5)*'Regional Factors'!C$3</f>
        <v>0</v>
      </c>
      <c r="D37" s="7">
        <f>('Employment Factors'!$D7)*(1-('Decline Factors'!M7))*('Gross-New Capacity Addition'!D7*1000/5)*'Regional Factors'!D$3</f>
        <v>24496.71032284289</v>
      </c>
      <c r="E37" s="7">
        <f>('Employment Factors'!$D7)*(1-('Decline Factors'!N7))*('Gross-New Capacity Addition'!E7*1000/5)*'Regional Factors'!E$3</f>
        <v>9343.9378628705763</v>
      </c>
      <c r="F37" s="7">
        <f>('Employment Factors'!$D7)*(1-('Decline Factors'!O7))*('Gross-New Capacity Addition'!F7*1000/5)*'Regional Factors'!F$3</f>
        <v>11066.587477879049</v>
      </c>
      <c r="G37" s="7">
        <f>('Employment Factors'!$D7)*(1-('Decline Factors'!P7))*('Gross-New Capacity Addition'!G7*1000/5)*'Regional Factors'!G$3</f>
        <v>15040.130045896003</v>
      </c>
      <c r="H37" s="7">
        <f>('Employment Factors'!$D7)*(1-('Decline Factors'!Q7))*('Gross-New Capacity Addition'!H7*1000/5)*'Regional Factors'!H$3</f>
        <v>20814.460321858103</v>
      </c>
      <c r="I37" s="7">
        <f>('Employment Factors'!$D7)*(1-('Decline Factors'!R7))*('Gross-New Capacity Addition'!I7*1000/5)*'Regional Factors'!I$3</f>
        <v>10059.13993724982</v>
      </c>
    </row>
    <row r="38" spans="1:9" x14ac:dyDescent="0.3">
      <c r="A38" s="7" t="s">
        <v>7</v>
      </c>
      <c r="B38" s="7">
        <f>('Employment Factors'!$D8)*(1-('Decline Factors'!K8))*('Gross-New Capacity Addition'!B8*1000/5)*'Regional Factors'!B$3</f>
        <v>32603.733994522987</v>
      </c>
      <c r="C38" s="7">
        <f>('Employment Factors'!$D8)*(1-('Decline Factors'!L8))*('Gross-New Capacity Addition'!C8*1000/5)*'Regional Factors'!C$3</f>
        <v>17501.690929483346</v>
      </c>
      <c r="D38" s="7">
        <f>('Employment Factors'!$D8)*(1-('Decline Factors'!M8))*('Gross-New Capacity Addition'!D8*1000/5)*'Regional Factors'!D$3</f>
        <v>35871.479094973525</v>
      </c>
      <c r="E38" s="7">
        <f>('Employment Factors'!$D8)*(1-('Decline Factors'!N8))*('Gross-New Capacity Addition'!E8*1000/5)*'Regional Factors'!E$3</f>
        <v>21830.108544197916</v>
      </c>
      <c r="F38" s="7">
        <f>('Employment Factors'!$D8)*(1-('Decline Factors'!O8))*('Gross-New Capacity Addition'!F8*1000/5)*'Regional Factors'!F$3</f>
        <v>25941.180833239465</v>
      </c>
      <c r="G38" s="7">
        <f>('Employment Factors'!$D8)*(1-('Decline Factors'!P8))*('Gross-New Capacity Addition'!G8*1000/5)*'Regional Factors'!G$3</f>
        <v>70205.876058393958</v>
      </c>
      <c r="H38" s="7">
        <f>('Employment Factors'!$D8)*(1-('Decline Factors'!Q8))*('Gross-New Capacity Addition'!H8*1000/5)*'Regional Factors'!H$3</f>
        <v>30281.499894099143</v>
      </c>
      <c r="I38" s="7">
        <f>('Employment Factors'!$D8)*(1-('Decline Factors'!R8))*('Gross-New Capacity Addition'!I8*1000/5)*'Regional Factors'!I$3</f>
        <v>34347.651825735025</v>
      </c>
    </row>
    <row r="39" spans="1:9" x14ac:dyDescent="0.3">
      <c r="A39" s="7" t="s">
        <v>8</v>
      </c>
      <c r="B39" s="7">
        <f>('Employment Factors'!$D9)*(1-('Decline Factors'!K9))*('Gross-New Capacity Addition'!B9*1000/5)*'Regional Factors'!B$3</f>
        <v>42695.365945208672</v>
      </c>
      <c r="C39" s="7">
        <f>('Employment Factors'!$D9)*(1-('Decline Factors'!L9))*('Gross-New Capacity Addition'!C9*1000/5)*'Regional Factors'!C$3</f>
        <v>15910.628117712133</v>
      </c>
      <c r="D39" s="7">
        <f>('Employment Factors'!$D9)*(1-('Decline Factors'!M9))*('Gross-New Capacity Addition'!D9*1000/5)*'Regional Factors'!D$3</f>
        <v>20381.52221305314</v>
      </c>
      <c r="E39" s="7">
        <f>('Employment Factors'!$D9)*(1-('Decline Factors'!N9))*('Gross-New Capacity Addition'!E9*1000/5)*'Regional Factors'!E$3</f>
        <v>16792.391187844551</v>
      </c>
      <c r="F39" s="7">
        <f>('Employment Factors'!$D9)*(1-('Decline Factors'!O9))*('Gross-New Capacity Addition'!F9*1000/5)*'Regional Factors'!F$3</f>
        <v>8647.0602777464883</v>
      </c>
      <c r="G39" s="7">
        <f>('Employment Factors'!$D9)*(1-('Decline Factors'!P9))*('Gross-New Capacity Addition'!G9*1000/5)*'Regional Factors'!G$3</f>
        <v>100920.94683394133</v>
      </c>
      <c r="H39" s="7">
        <f>('Employment Factors'!$D9)*(1-('Decline Factors'!Q9))*('Gross-New Capacity Addition'!H9*1000/5)*'Regional Factors'!H$3</f>
        <v>44531.617491322264</v>
      </c>
      <c r="I39" s="7">
        <f>('Employment Factors'!$D9)*(1-('Decline Factors'!R9))*('Gross-New Capacity Addition'!I9*1000/5)*'Regional Factors'!I$3</f>
        <v>40674.850846265159</v>
      </c>
    </row>
    <row r="40" spans="1:9" x14ac:dyDescent="0.3">
      <c r="A40" s="7" t="s">
        <v>9</v>
      </c>
      <c r="B40" s="7">
        <f>('Employment Factors'!$D10)*(1-('Decline Factors'!K10))*('Gross-New Capacity Addition'!B10*1000/5)*'Regional Factors'!B$3</f>
        <v>1426.6756188079555</v>
      </c>
      <c r="C40" s="7">
        <f>('Employment Factors'!$D10)*(1-('Decline Factors'!L10))*('Gross-New Capacity Addition'!C10*1000/5)*'Regional Factors'!C$3</f>
        <v>0</v>
      </c>
      <c r="D40" s="7">
        <f>('Employment Factors'!$D10)*(1-('Decline Factors'!M10))*('Gross-New Capacity Addition'!D10*1000/5)*'Regional Factors'!D$3</f>
        <v>2694.1172178127304</v>
      </c>
      <c r="E40" s="7">
        <f>('Employment Factors'!$D10)*(1-('Decline Factors'!N10))*('Gross-New Capacity Addition'!E10*1000/5)*'Regional Factors'!E$3</f>
        <v>1313.8263128590036</v>
      </c>
      <c r="F40" s="7">
        <f>('Employment Factors'!$D10)*(1-('Decline Factors'!O10))*('Gross-New Capacity Addition'!F10*1000/5)*'Regional Factors'!F$3</f>
        <v>1284.9731890729993</v>
      </c>
      <c r="G40" s="7">
        <f>('Employment Factors'!$D10)*(1-('Decline Factors'!P10))*('Gross-New Capacity Addition'!G10*1000/5)*'Regional Factors'!G$3</f>
        <v>0</v>
      </c>
      <c r="H40" s="7">
        <f>('Employment Factors'!$D10)*(1-('Decline Factors'!Q10))*('Gross-New Capacity Addition'!H10*1000/5)*'Regional Factors'!H$3</f>
        <v>0</v>
      </c>
      <c r="I40" s="7">
        <f>('Employment Factors'!$D10)*(1-('Decline Factors'!R10))*('Gross-New Capacity Addition'!I10*1000/5)*'Regional Factors'!I$3</f>
        <v>0</v>
      </c>
    </row>
    <row r="41" spans="1:9" x14ac:dyDescent="0.3">
      <c r="A41" s="7" t="s">
        <v>10</v>
      </c>
      <c r="B41" s="7">
        <f>('Employment Factors'!$D11)*(1-('Decline Factors'!K11))*('Gross-New Capacity Addition'!B11*1000/5)*'Regional Factors'!B$3</f>
        <v>3356.8838089598958</v>
      </c>
      <c r="C41" s="7">
        <f>('Employment Factors'!$D11)*(1-('Decline Factors'!L11))*('Gross-New Capacity Addition'!C11*1000/5)*'Regional Factors'!C$3</f>
        <v>0</v>
      </c>
      <c r="D41" s="7">
        <f>('Employment Factors'!$D11)*(1-('Decline Factors'!M11))*('Gross-New Capacity Addition'!D11*1000/5)*'Regional Factors'!D$3</f>
        <v>0</v>
      </c>
      <c r="E41" s="7">
        <f>('Employment Factors'!$D11)*(1-('Decline Factors'!N11))*('Gross-New Capacity Addition'!E11*1000/5)*'Regional Factors'!E$3</f>
        <v>0</v>
      </c>
      <c r="F41" s="7">
        <f>('Employment Factors'!$D11)*(1-('Decline Factors'!O11))*('Gross-New Capacity Addition'!F11*1000/5)*'Regional Factors'!F$3</f>
        <v>0</v>
      </c>
      <c r="G41" s="7">
        <f>('Employment Factors'!$D11)*(1-('Decline Factors'!P11))*('Gross-New Capacity Addition'!G11*1000/5)*'Regional Factors'!G$3</f>
        <v>0</v>
      </c>
      <c r="H41" s="7">
        <f>('Employment Factors'!$D11)*(1-('Decline Factors'!Q11))*('Gross-New Capacity Addition'!H11*1000/5)*'Regional Factors'!H$3</f>
        <v>0</v>
      </c>
      <c r="I41" s="7">
        <f>('Employment Factors'!$D11)*(1-('Decline Factors'!R11))*('Gross-New Capacity Addition'!I11*1000/5)*'Regional Factors'!I$3</f>
        <v>0</v>
      </c>
    </row>
    <row r="42" spans="1:9" x14ac:dyDescent="0.3">
      <c r="A42" s="7" t="s">
        <v>11</v>
      </c>
      <c r="B42" s="7">
        <f>('Employment Factors'!$D12)*(1-('Decline Factors'!K12))*('Gross-New Capacity Addition'!B12*1000/5)*'Regional Factors'!B$3</f>
        <v>67557.286655317905</v>
      </c>
      <c r="C42" s="7">
        <f>('Employment Factors'!$D12)*(1-('Decline Factors'!L12))*('Gross-New Capacity Addition'!C12*1000/5)*'Regional Factors'!C$3</f>
        <v>377389.90849019191</v>
      </c>
      <c r="D42" s="7">
        <f>('Employment Factors'!$D12)*(1-('Decline Factors'!M12))*('Gross-New Capacity Addition'!D12*1000/5)*'Regional Factors'!D$3</f>
        <v>19624.785237650438</v>
      </c>
      <c r="E42" s="7">
        <f>('Employment Factors'!$D12)*(1-('Decline Factors'!N12))*('Gross-New Capacity Addition'!E12*1000/5)*'Regional Factors'!E$3</f>
        <v>49075.179018154056</v>
      </c>
      <c r="F42" s="7">
        <f>('Employment Factors'!$D12)*(1-('Decline Factors'!O12))*('Gross-New Capacity Addition'!F12*1000/5)*'Regional Factors'!F$3</f>
        <v>13269.573990244462</v>
      </c>
      <c r="G42" s="7">
        <f>('Employment Factors'!$D12)*(1-('Decline Factors'!P12))*('Gross-New Capacity Addition'!G12*1000/5)*'Regional Factors'!G$3</f>
        <v>77475.056820552112</v>
      </c>
      <c r="H42" s="7">
        <f>('Employment Factors'!$D12)*(1-('Decline Factors'!Q12))*('Gross-New Capacity Addition'!H12*1000/5)*'Regional Factors'!H$3</f>
        <v>285455.06174132234</v>
      </c>
      <c r="I42" s="7">
        <f>('Employment Factors'!$D12)*(1-('Decline Factors'!R12))*('Gross-New Capacity Addition'!I12*1000/5)*'Regional Factors'!I$3</f>
        <v>36227.302542995611</v>
      </c>
    </row>
    <row r="43" spans="1:9" x14ac:dyDescent="0.3">
      <c r="A43" s="7" t="s">
        <v>12</v>
      </c>
      <c r="B43" s="7">
        <f>('Employment Factors'!$D13)*(1-('Decline Factors'!K13))*('Gross-New Capacity Addition'!B13*1000/5)*'Regional Factors'!B$3</f>
        <v>2937.2733328399086</v>
      </c>
      <c r="C43" s="7">
        <f>('Employment Factors'!$D13)*(1-('Decline Factors'!L13))*('Gross-New Capacity Addition'!C13*1000/5)*'Regional Factors'!C$3</f>
        <v>28530.250892666987</v>
      </c>
      <c r="D43" s="7">
        <f>('Employment Factors'!$D13)*(1-('Decline Factors'!M13))*('Gross-New Capacity Addition'!D13*1000/5)*'Regional Factors'!D$3</f>
        <v>5650.2201537760566</v>
      </c>
      <c r="E43" s="7">
        <f>('Employment Factors'!$D13)*(1-('Decline Factors'!N13))*('Gross-New Capacity Addition'!E13*1000/5)*'Regional Factors'!E$3</f>
        <v>2802.5521374562654</v>
      </c>
      <c r="F43" s="7">
        <f>('Employment Factors'!$D13)*(1-('Decline Factors'!O13))*('Gross-New Capacity Addition'!F13*1000/5)*'Regional Factors'!F$3</f>
        <v>5541.2320025380623</v>
      </c>
      <c r="G43" s="7">
        <f>('Employment Factors'!$D13)*(1-('Decline Factors'!P13))*('Gross-New Capacity Addition'!G13*1000/5)*'Regional Factors'!G$3</f>
        <v>5444.8046110443402</v>
      </c>
      <c r="H43" s="7">
        <f>('Employment Factors'!$D13)*(1-('Decline Factors'!Q13))*('Gross-New Capacity Addition'!H13*1000/5)*'Regional Factors'!H$3</f>
        <v>7982.380574611575</v>
      </c>
      <c r="I43" s="7">
        <f>('Employment Factors'!$D13)*(1-('Decline Factors'!R13))*('Gross-New Capacity Addition'!I13*1000/5)*'Regional Factors'!I$3</f>
        <v>0</v>
      </c>
    </row>
    <row r="44" spans="1:9" x14ac:dyDescent="0.3">
      <c r="A44" s="7" t="s">
        <v>13</v>
      </c>
      <c r="B44" s="7">
        <f>('Employment Factors'!$D14)*(1-('Decline Factors'!K14))*('Gross-New Capacity Addition'!B14*1000/5)*'Regional Factors'!B$3</f>
        <v>0</v>
      </c>
      <c r="C44" s="7">
        <f>('Employment Factors'!$D14)*(1-('Decline Factors'!L14))*('Gross-New Capacity Addition'!C14*1000/5)*'Regional Factors'!C$3</f>
        <v>0</v>
      </c>
      <c r="D44" s="7">
        <f>('Employment Factors'!$D14)*(1-('Decline Factors'!M14))*('Gross-New Capacity Addition'!D14*1000/5)*'Regional Factors'!D$3</f>
        <v>0</v>
      </c>
      <c r="E44" s="7">
        <f>('Employment Factors'!$D14)*(1-('Decline Factors'!N14))*('Gross-New Capacity Addition'!E14*1000/5)*'Regional Factors'!E$3</f>
        <v>0</v>
      </c>
      <c r="F44" s="7">
        <f>('Employment Factors'!$D14)*(1-('Decline Factors'!O14))*('Gross-New Capacity Addition'!F14*1000/5)*'Regional Factors'!F$3</f>
        <v>1642.5804460803863</v>
      </c>
      <c r="G44" s="7">
        <f>('Employment Factors'!$D14)*(1-('Decline Factors'!P14))*('Gross-New Capacity Addition'!G14*1000/5)*'Regional Factors'!G$3</f>
        <v>9151.7547729383041</v>
      </c>
      <c r="H44" s="7">
        <f>('Employment Factors'!$D14)*(1-('Decline Factors'!Q14))*('Gross-New Capacity Addition'!H14*1000/5)*'Regional Factors'!H$3</f>
        <v>11178.404707116362</v>
      </c>
      <c r="I44" s="7">
        <f>('Employment Factors'!$D14)*(1-('Decline Factors'!R14))*('Gross-New Capacity Addition'!I14*1000/5)*'Regional Factors'!I$3</f>
        <v>1320.7732519234521</v>
      </c>
    </row>
    <row r="45" spans="1:9" x14ac:dyDescent="0.3">
      <c r="A45" s="7" t="s">
        <v>14</v>
      </c>
      <c r="B45" s="7">
        <f>('Employment Factors'!$D15)*(1-('Decline Factors'!K15))*('Gross-New Capacity Addition'!B15*1000/5)*'Regional Factors'!B$3</f>
        <v>117490.93331359634</v>
      </c>
      <c r="C45" s="7">
        <f>('Employment Factors'!$D15)*(1-('Decline Factors'!L15))*('Gross-New Capacity Addition'!C15*1000/5)*'Regional Factors'!C$3</f>
        <v>0</v>
      </c>
      <c r="D45" s="7">
        <f>('Employment Factors'!$D15)*(1-('Decline Factors'!M15))*('Gross-New Capacity Addition'!D15*1000/5)*'Regional Factors'!D$3</f>
        <v>0</v>
      </c>
      <c r="E45" s="7">
        <f>('Employment Factors'!$D15)*(1-('Decline Factors'!N15))*('Gross-New Capacity Addition'!E15*1000/5)*'Regional Factors'!E$3</f>
        <v>0</v>
      </c>
      <c r="F45" s="7">
        <f>('Employment Factors'!$D15)*(1-('Decline Factors'!O15))*('Gross-New Capacity Addition'!F15*1000/5)*'Regional Factors'!F$3</f>
        <v>0</v>
      </c>
      <c r="G45" s="7">
        <f>('Employment Factors'!$D15)*(1-('Decline Factors'!P15))*('Gross-New Capacity Addition'!G15*1000/5)*'Regional Factors'!G$3</f>
        <v>0</v>
      </c>
      <c r="H45" s="7">
        <f>('Employment Factors'!$D15)*(1-('Decline Factors'!Q15))*('Gross-New Capacity Addition'!H15*1000/5)*'Regional Factors'!H$3</f>
        <v>0</v>
      </c>
      <c r="I45" s="7">
        <f>('Employment Factors'!$D15)*(1-('Decline Factors'!R15))*('Gross-New Capacity Addition'!I15*1000/5)*'Regional Factors'!I$3</f>
        <v>0</v>
      </c>
    </row>
    <row r="46" spans="1:9" x14ac:dyDescent="0.3">
      <c r="A46" s="7" t="s">
        <v>15</v>
      </c>
      <c r="B46" s="7">
        <f>('Employment Factors'!$D16)*(1-('Decline Factors'!K16))*('Gross-New Capacity Addition'!B16*1000/5)*'Regional Factors'!B$3</f>
        <v>0</v>
      </c>
      <c r="C46" s="7">
        <f>('Employment Factors'!$D16)*(1-('Decline Factors'!L16))*('Gross-New Capacity Addition'!C16*1000/5)*'Regional Factors'!C$3</f>
        <v>0</v>
      </c>
      <c r="D46" s="7">
        <f>('Employment Factors'!$D16)*(1-('Decline Factors'!M16))*('Gross-New Capacity Addition'!D16*1000/5)*'Regional Factors'!D$3</f>
        <v>0</v>
      </c>
      <c r="E46" s="7">
        <f>('Employment Factors'!$D16)*(1-('Decline Factors'!N16))*('Gross-New Capacity Addition'!E16*1000/5)*'Regional Factors'!E$3</f>
        <v>0</v>
      </c>
      <c r="F46" s="7">
        <f>('Employment Factors'!$D16)*(1-('Decline Factors'!O16))*('Gross-New Capacity Addition'!F16*1000/5)*'Regional Factors'!F$3</f>
        <v>0</v>
      </c>
      <c r="G46" s="7">
        <f>('Employment Factors'!$D16)*(1-('Decline Factors'!P16))*('Gross-New Capacity Addition'!G16*1000/5)*'Regional Factors'!G$3</f>
        <v>0</v>
      </c>
      <c r="H46" s="7">
        <f>('Employment Factors'!$D16)*(1-('Decline Factors'!Q16))*('Gross-New Capacity Addition'!H16*1000/5)*'Regional Factors'!H$3</f>
        <v>0</v>
      </c>
      <c r="I46" s="7">
        <f>('Employment Factors'!$D16)*(1-('Decline Factors'!R16))*('Gross-New Capacity Addition'!I16*1000/5)*'Regional Factors'!I$3</f>
        <v>0</v>
      </c>
    </row>
    <row r="47" spans="1:9" x14ac:dyDescent="0.3">
      <c r="A47" s="7" t="s">
        <v>17</v>
      </c>
      <c r="B47" s="7">
        <f>('Employment Factors'!$D17)*(1-('Decline Factors'!K17))*('Gross-New Capacity Addition'!B17*1000/5)*'Regional Factors'!B$3</f>
        <v>5727.6829990378219</v>
      </c>
      <c r="C47" s="7">
        <f>('Employment Factors'!$D17)*(1-('Decline Factors'!L17))*('Gross-New Capacity Addition'!C17*1000/5)*'Regional Factors'!C$3</f>
        <v>1118.0441380013931</v>
      </c>
      <c r="D47" s="7">
        <f>('Employment Factors'!$D17)*(1-('Decline Factors'!M17))*('Gross-New Capacity Addition'!D17*1000/5)*'Regional Factors'!D$3</f>
        <v>11171.277580559938</v>
      </c>
      <c r="E47" s="7">
        <f>('Employment Factors'!$D17)*(1-('Decline Factors'!N17))*('Gross-New Capacity Addition'!E17*1000/5)*'Regional Factors'!E$3</f>
        <v>5605.0278694562212</v>
      </c>
      <c r="F47" s="7">
        <f>('Employment Factors'!$D17)*(1-('Decline Factors'!O17))*('Gross-New Capacity Addition'!F17*1000/5)*'Regional Factors'!F$3</f>
        <v>303.81563138028201</v>
      </c>
      <c r="G47" s="7">
        <f>('Employment Factors'!$D17)*(1-('Decline Factors'!P17))*('Gross-New Capacity Addition'!G17*1000/5)*'Regional Factors'!G$3</f>
        <v>925.00985347208268</v>
      </c>
      <c r="H47" s="7">
        <f>('Employment Factors'!$D17)*(1-('Decline Factors'!Q17))*('Gross-New Capacity Addition'!H17*1000/5)*'Regional Factors'!H$3</f>
        <v>1251.6995186750044</v>
      </c>
      <c r="I47" s="7">
        <f>('Employment Factors'!$D17)*(1-('Decline Factors'!R17))*('Gross-New Capacity Addition'!I17*1000/5)*'Regional Factors'!I$3</f>
        <v>11115.34963066105</v>
      </c>
    </row>
    <row r="48" spans="1:9" x14ac:dyDescent="0.3">
      <c r="A48" s="7" t="s">
        <v>18</v>
      </c>
      <c r="B48" s="7">
        <f>('Employment Factors'!$D18)*(1-('Decline Factors'!K18))*('Gross-New Capacity Addition'!B18*1000/5)*'Regional Factors'!B$3</f>
        <v>8727.8979032957286</v>
      </c>
      <c r="C48" s="7">
        <f>('Employment Factors'!$D18)*(1-('Decline Factors'!L18))*('Gross-New Capacity Addition'!C18*1000/5)*'Regional Factors'!C$3</f>
        <v>559.02206900069655</v>
      </c>
      <c r="D48" s="7">
        <f>('Employment Factors'!$D18)*(1-('Decline Factors'!M18))*('Gross-New Capacity Addition'!D18*1000/5)*'Regional Factors'!D$3</f>
        <v>0</v>
      </c>
      <c r="E48" s="7">
        <f>('Employment Factors'!$D18)*(1-('Decline Factors'!N18))*('Gross-New Capacity Addition'!E18*1000/5)*'Regional Factors'!E$3</f>
        <v>2065.0102676943975</v>
      </c>
      <c r="F48" s="7">
        <f>('Employment Factors'!$D18)*(1-('Decline Factors'!O18))*('Gross-New Capacity Addition'!F18*1000/5)*'Regional Factors'!F$3</f>
        <v>1519.07815690141</v>
      </c>
      <c r="G48" s="7">
        <f>('Employment Factors'!$D18)*(1-('Decline Factors'!P18))*('Gross-New Capacity Addition'!G18*1000/5)*'Regional Factors'!G$3</f>
        <v>616.67323564805508</v>
      </c>
      <c r="H48" s="7">
        <f>('Employment Factors'!$D18)*(1-('Decline Factors'!Q18))*('Gross-New Capacity Addition'!H18*1000/5)*'Regional Factors'!H$3</f>
        <v>3442.1736763562617</v>
      </c>
      <c r="I48" s="7">
        <f>('Employment Factors'!$D18)*(1-('Decline Factors'!R18))*('Gross-New Capacity Addition'!I18*1000/5)*'Regional Factors'!I$3</f>
        <v>9845.0239585855015</v>
      </c>
    </row>
    <row r="49" spans="1:9" x14ac:dyDescent="0.3">
      <c r="A49" s="7" t="s">
        <v>19</v>
      </c>
      <c r="B49" s="7">
        <f>('Employment Factors'!$D19)*(1-('Decline Factors'!K19))*('Gross-New Capacity Addition'!B19*1000/5)*'Regional Factors'!B$3</f>
        <v>0</v>
      </c>
      <c r="C49" s="7">
        <f>('Employment Factors'!$D19)*(1-('Decline Factors'!L19))*('Gross-New Capacity Addition'!C19*1000/5)*'Regional Factors'!C$3</f>
        <v>0</v>
      </c>
      <c r="D49" s="7">
        <f>('Employment Factors'!$D19)*(1-('Decline Factors'!M19))*('Gross-New Capacity Addition'!D19*1000/5)*'Regional Factors'!D$3</f>
        <v>0</v>
      </c>
      <c r="E49" s="7">
        <f>('Employment Factors'!$D19)*(1-('Decline Factors'!N19))*('Gross-New Capacity Addition'!E19*1000/5)*'Regional Factors'!E$3</f>
        <v>0</v>
      </c>
      <c r="F49" s="7">
        <f>('Employment Factors'!$D19)*(1-('Decline Factors'!O19))*('Gross-New Capacity Addition'!F19*1000/5)*'Regional Factors'!F$3</f>
        <v>1607.0247870378075</v>
      </c>
      <c r="G49" s="7">
        <f>('Employment Factors'!$D19)*(1-('Decline Factors'!P19))*('Gross-New Capacity Addition'!G19*1000/5)*'Regional Factors'!G$3</f>
        <v>259.65188869391795</v>
      </c>
      <c r="H49" s="7">
        <f>('Employment Factors'!$D19)*(1-('Decline Factors'!Q19))*('Gross-New Capacity Addition'!H19*1000/5)*'Regional Factors'!H$3</f>
        <v>0</v>
      </c>
      <c r="I49" s="7">
        <f>('Employment Factors'!$D19)*(1-('Decline Factors'!R19))*('Gross-New Capacity Addition'!I19*1000/5)*'Regional Factors'!I$3</f>
        <v>0</v>
      </c>
    </row>
    <row r="50" spans="1:9" x14ac:dyDescent="0.3">
      <c r="A50" s="7" t="s">
        <v>20</v>
      </c>
      <c r="B50" s="7">
        <f>('Employment Factors'!$D20)*(1-('Decline Factors'!K20))*('Gross-New Capacity Addition'!B20*1000/5)*'Regional Factors'!B$3</f>
        <v>0</v>
      </c>
      <c r="C50" s="7">
        <f>('Employment Factors'!$D20)*(1-('Decline Factors'!L20))*('Gross-New Capacity Addition'!C20*1000/5)*'Regional Factors'!C$3</f>
        <v>447.2176552005572</v>
      </c>
      <c r="D50" s="7">
        <f>('Employment Factors'!$D20)*(1-('Decline Factors'!M20))*('Gross-New Capacity Addition'!D20*1000/5)*'Regional Factors'!D$3</f>
        <v>1374.9264714535307</v>
      </c>
      <c r="E50" s="7">
        <f>('Employment Factors'!$D20)*(1-('Decline Factors'!N20))*('Gross-New Capacity Addition'!E20*1000/5)*'Regional Factors'!E$3</f>
        <v>0</v>
      </c>
      <c r="F50" s="7">
        <f>('Employment Factors'!$D20)*(1-('Decline Factors'!O20))*('Gross-New Capacity Addition'!F20*1000/5)*'Regional Factors'!F$3</f>
        <v>4617.9975969802863</v>
      </c>
      <c r="G50" s="7">
        <f>('Employment Factors'!$D20)*(1-('Decline Factors'!P20))*('Gross-New Capacity Addition'!G20*1000/5)*'Regional Factors'!G$3</f>
        <v>1480.0157655553321</v>
      </c>
      <c r="H50" s="7">
        <f>('Employment Factors'!$D20)*(1-('Decline Factors'!Q20))*('Gross-New Capacity Addition'!H20*1000/5)*'Regional Factors'!H$3</f>
        <v>0</v>
      </c>
      <c r="I50" s="7">
        <f>('Employment Factors'!$D20)*(1-('Decline Factors'!R20))*('Gross-New Capacity Addition'!I20*1000/5)*'Regional Factors'!I$3</f>
        <v>0</v>
      </c>
    </row>
    <row r="51" spans="1:9" x14ac:dyDescent="0.3">
      <c r="A51" s="7" t="s">
        <v>21</v>
      </c>
      <c r="B51" s="7">
        <f>('Employment Factors'!$D21)*(1-('Decline Factors'!K21))*('Gross-New Capacity Addition'!B21*1000/5)*'Regional Factors'!B$3</f>
        <v>545.49361895598304</v>
      </c>
      <c r="C51" s="7">
        <f>('Employment Factors'!$D21)*(1-('Decline Factors'!L21))*('Gross-New Capacity Addition'!C21*1000/5)*'Regional Factors'!C$3</f>
        <v>0</v>
      </c>
      <c r="D51" s="7">
        <f>('Employment Factors'!$D21)*(1-('Decline Factors'!M21))*('Gross-New Capacity Addition'!D21*1000/5)*'Regional Factors'!D$3</f>
        <v>0</v>
      </c>
      <c r="E51" s="7">
        <f>('Employment Factors'!$D21)*(1-('Decline Factors'!N21))*('Gross-New Capacity Addition'!E21*1000/5)*'Regional Factors'!E$3</f>
        <v>0</v>
      </c>
      <c r="F51" s="7">
        <f>('Employment Factors'!$D21)*(1-('Decline Factors'!O21))*('Gross-New Capacity Addition'!F21*1000/5)*'Regional Factors'!F$3</f>
        <v>0</v>
      </c>
      <c r="G51" s="7">
        <f>('Employment Factors'!$D21)*(1-('Decline Factors'!P21))*('Gross-New Capacity Addition'!G21*1000/5)*'Regional Factors'!G$3</f>
        <v>0</v>
      </c>
      <c r="H51" s="7">
        <f>('Employment Factors'!$D21)*(1-('Decline Factors'!Q21))*('Gross-New Capacity Addition'!H21*1000/5)*'Regional Factors'!H$3</f>
        <v>0</v>
      </c>
      <c r="I51" s="7">
        <f>('Employment Factors'!$D21)*(1-('Decline Factors'!R21))*('Gross-New Capacity Addition'!I21*1000/5)*'Regional Factors'!I$3</f>
        <v>0</v>
      </c>
    </row>
    <row r="52" spans="1:9" x14ac:dyDescent="0.3">
      <c r="A52" s="7" t="s">
        <v>43</v>
      </c>
      <c r="B52" s="7">
        <f>('Employment Factors'!$D22)*(1-('Decline Factors'!K22))*('Gross-New Capacity Addition'!B22*1000/5)*'Regional Factors'!B$3</f>
        <v>0</v>
      </c>
      <c r="C52" s="7">
        <f>('Employment Factors'!$D22)*(1-('Decline Factors'!L22))*('Gross-New Capacity Addition'!C22*1000/5)*'Regional Factors'!C$3</f>
        <v>73.456792728188461</v>
      </c>
      <c r="D52" s="7">
        <f>('Employment Factors'!$D22)*(1-('Decline Factors'!M22))*('Gross-New Capacity Addition'!D22*1000/5)*'Regional Factors'!D$3</f>
        <v>275.40829921352963</v>
      </c>
      <c r="E52" s="7">
        <f>('Employment Factors'!$D22)*(1-('Decline Factors'!N22))*('Gross-New Capacity Addition'!E22*1000/5)*'Regional Factors'!E$3</f>
        <v>625.88982498571272</v>
      </c>
      <c r="F52" s="7">
        <f>('Employment Factors'!$D22)*(1-('Decline Factors'!O22))*('Gross-New Capacity Addition'!F22*1000/5)*'Regional Factors'!F$3</f>
        <v>409.48048658302946</v>
      </c>
      <c r="G52" s="7">
        <f>('Employment Factors'!$D22)*(1-('Decline Factors'!P22))*('Gross-New Capacity Addition'!G22*1000/5)*'Regional Factors'!G$3</f>
        <v>686.22047652126037</v>
      </c>
      <c r="H52" s="7">
        <f>('Employment Factors'!$D22)*(1-('Decline Factors'!Q22))*('Gross-New Capacity Addition'!H22*1000/5)*'Regional Factors'!H$3</f>
        <v>852.61069360182171</v>
      </c>
      <c r="I52" s="7">
        <f>('Employment Factors'!$D22)*(1-('Decline Factors'!R22))*('Gross-New Capacity Addition'!I22*1000/5)*'Regional Factors'!I$3</f>
        <v>320.10318281458467</v>
      </c>
    </row>
    <row r="53" spans="1:9" x14ac:dyDescent="0.3">
      <c r="A53" s="7" t="s">
        <v>139</v>
      </c>
      <c r="B53" s="7">
        <f>('Employment Factors'!$D23)*(1-('Decline Factors'!K23))*('Gross-New Capacity Addition'!B23*1000/5)*'Regional Factors'!B$3</f>
        <v>0</v>
      </c>
      <c r="C53" s="7">
        <f>('Employment Factors'!$D23)*(1-('Decline Factors'!L23))*('Gross-New Capacity Addition'!C23*1000/5)*'Regional Factors'!C$3</f>
        <v>0</v>
      </c>
      <c r="D53" s="7">
        <f>('Employment Factors'!$D23)*(1-('Decline Factors'!M23))*('Gross-New Capacity Addition'!D23*1000/5)*'Regional Factors'!D$3</f>
        <v>0</v>
      </c>
      <c r="E53" s="7">
        <f>('Employment Factors'!$D23)*(1-('Decline Factors'!N23))*('Gross-New Capacity Addition'!E23*1000/5)*'Regional Factors'!E$3</f>
        <v>0</v>
      </c>
      <c r="F53" s="7">
        <f>('Employment Factors'!$D23)*(1-('Decline Factors'!O23))*('Gross-New Capacity Addition'!F23*1000/5)*'Regional Factors'!F$3</f>
        <v>2430.5250510422561</v>
      </c>
      <c r="G53" s="7">
        <f>('Employment Factors'!$D23)*(1-('Decline Factors'!P23))*('Gross-New Capacity Addition'!G23*1000/5)*'Regional Factors'!G$3</f>
        <v>9866.7717703688813</v>
      </c>
      <c r="H53" s="7">
        <f>('Employment Factors'!$D23)*(1-('Decline Factors'!Q23))*('Gross-New Capacity Addition'!H23*1000/5)*'Regional Factors'!H$3</f>
        <v>15020.394224100051</v>
      </c>
      <c r="I53" s="7">
        <f>('Employment Factors'!$D23)*(1-('Decline Factors'!R23))*('Gross-New Capacity Addition'!I23*1000/5)*'Regional Factors'!I$3</f>
        <v>1270.3256720755485</v>
      </c>
    </row>
    <row r="54" spans="1:9" x14ac:dyDescent="0.3">
      <c r="A54" s="34" t="s">
        <v>230</v>
      </c>
      <c r="B54" s="7">
        <f>('Employment Factors'!$D24)*(1-('Decline Factors'!K24))*('Gross-New Capacity Addition'!B24*1000/5)*'Regional Factors'!B$3</f>
        <v>0</v>
      </c>
      <c r="C54" s="7">
        <f>('Employment Factors'!$D24)*(1-('Decline Factors'!L24))*('Gross-New Capacity Addition'!C24*1000/5)*'Regional Factors'!C$3</f>
        <v>0</v>
      </c>
      <c r="D54" s="7">
        <f>('Employment Factors'!$D24)*(1-('Decline Factors'!M24))*('Gross-New Capacity Addition'!D24*1000/5)*'Regional Factors'!D$3</f>
        <v>721.83639751310341</v>
      </c>
      <c r="E54" s="7">
        <f>('Employment Factors'!$D24)*(1-('Decline Factors'!N24))*('Gross-New Capacity Addition'!E24*1000/5)*'Regional Factors'!E$3</f>
        <v>20662.129659821756</v>
      </c>
      <c r="F54" s="7">
        <f>('Employment Factors'!$D24)*(1-('Decline Factors'!O24))*('Gross-New Capacity Addition'!F24*1000/5)*'Regional Factors'!F$3</f>
        <v>43501.256918356106</v>
      </c>
      <c r="G54" s="7">
        <f>('Employment Factors'!$D24)*(1-('Decline Factors'!P24))*('Gross-New Capacity Addition'!G24*1000/5)*'Regional Factors'!G$3</f>
        <v>47820.163240342139</v>
      </c>
      <c r="H54" s="7">
        <f>('Employment Factors'!$D24)*(1-('Decline Factors'!Q24))*('Gross-New Capacity Addition'!H24*1000/5)*'Regional Factors'!H$3</f>
        <v>34471.804744309607</v>
      </c>
      <c r="I54" s="7">
        <f>('Employment Factors'!$D24)*(1-('Decline Factors'!R24))*('Gross-New Capacity Addition'!I24*1000/5)*'Regional Factors'!I$3</f>
        <v>22008.392268708885</v>
      </c>
    </row>
    <row r="55" spans="1:9" x14ac:dyDescent="0.3">
      <c r="A55" s="34" t="s">
        <v>231</v>
      </c>
      <c r="B55" s="7">
        <f>('Employment Factors'!$D25)*(1-('Decline Factors'!K25))*('Gross-New Capacity Addition'!B25*1000/5)*'Regional Factors'!B$3</f>
        <v>0</v>
      </c>
      <c r="C55" s="7">
        <f>('Employment Factors'!$D25)*(1-('Decline Factors'!L25))*('Gross-New Capacity Addition'!C25*1000/5)*'Regional Factors'!C$3</f>
        <v>64864.751141854926</v>
      </c>
      <c r="D55" s="7">
        <f>('Employment Factors'!$D25)*(1-('Decline Factors'!M25))*('Gross-New Capacity Addition'!D25*1000/5)*'Regional Factors'!D$3</f>
        <v>158648.94615592435</v>
      </c>
      <c r="E55" s="7">
        <f>('Employment Factors'!$D25)*(1-('Decline Factors'!N25))*('Gross-New Capacity Addition'!E25*1000/5)*'Regional Factors'!E$3</f>
        <v>104890.97705273013</v>
      </c>
      <c r="F55" s="7">
        <f>('Employment Factors'!$D25)*(1-('Decline Factors'!O25))*('Gross-New Capacity Addition'!F25*1000/5)*'Regional Factors'!F$3</f>
        <v>65299.948352980246</v>
      </c>
      <c r="G55" s="7">
        <f>('Employment Factors'!$D25)*(1-('Decline Factors'!P25))*('Gross-New Capacity Addition'!G25*1000/5)*'Regional Factors'!G$3</f>
        <v>50542.096700631912</v>
      </c>
      <c r="H55" s="7">
        <f>('Employment Factors'!$D25)*(1-('Decline Factors'!Q25))*('Gross-New Capacity Addition'!H25*1000/5)*'Regional Factors'!H$3</f>
        <v>53259.126326099351</v>
      </c>
      <c r="I55" s="7">
        <f>('Employment Factors'!$D25)*(1-('Decline Factors'!R25))*('Gross-New Capacity Addition'!I25*1000/5)*'Regional Factors'!I$3</f>
        <v>89418.328693032541</v>
      </c>
    </row>
    <row r="56" spans="1:9" x14ac:dyDescent="0.3">
      <c r="A56" s="7" t="s">
        <v>24</v>
      </c>
      <c r="B56" s="7">
        <f>('Employment Factors'!$D26)*(1-('Decline Factors'!K26))*('Gross-New Capacity Addition'!B26*1000/5)*'Regional Factors'!B$3</f>
        <v>18630.705139727419</v>
      </c>
      <c r="C56" s="7">
        <f>('Employment Factors'!$D26)*(1-('Decline Factors'!L26))*('Gross-New Capacity Addition'!C26*1000/5)*'Regional Factors'!C$3</f>
        <v>14849.919576531323</v>
      </c>
      <c r="D56" s="7">
        <f>('Employment Factors'!$D26)*(1-('Decline Factors'!M26))*('Gross-New Capacity Addition'!D26*1000/5)*'Regional Factors'!D$3</f>
        <v>108701.45180295009</v>
      </c>
      <c r="E56" s="7">
        <f>('Employment Factors'!$D26)*(1-('Decline Factors'!N26))*('Gross-New Capacity Addition'!E26*1000/5)*'Regional Factors'!E$3</f>
        <v>8955.941966850427</v>
      </c>
      <c r="F56" s="7">
        <f>('Employment Factors'!$D26)*(1-('Decline Factors'!O26))*('Gross-New Capacity Addition'!F26*1000/5)*'Regional Factors'!F$3</f>
        <v>4611.7654814647931</v>
      </c>
      <c r="G56" s="7">
        <f>('Employment Factors'!$D26)*(1-('Decline Factors'!P26))*('Gross-New Capacity Addition'!G26*1000/5)*'Regional Factors'!G$3</f>
        <v>16381.371080291925</v>
      </c>
      <c r="H56" s="7">
        <f>('Employment Factors'!$D26)*(1-('Decline Factors'!Q26))*('Gross-New Capacity Addition'!H26*1000/5)*'Regional Factors'!H$3</f>
        <v>11875.09799768594</v>
      </c>
      <c r="I56" s="7">
        <f>('Employment Factors'!$D26)*(1-('Decline Factors'!R26))*('Gross-New Capacity Addition'!I26*1000/5)*'Regional Factors'!I$3</f>
        <v>12051.807658152642</v>
      </c>
    </row>
    <row r="57" spans="1:9" x14ac:dyDescent="0.3">
      <c r="A57" s="7" t="s">
        <v>25</v>
      </c>
      <c r="B57" s="7">
        <f>('Employment Factors'!$D27)*(1-('Decline Factors'!K27))*('Gross-New Capacity Addition'!B27*1000/5)*'Regional Factors'!B$3</f>
        <v>0</v>
      </c>
      <c r="C57" s="7">
        <f>('Employment Factors'!$D27)*(1-('Decline Factors'!L27))*('Gross-New Capacity Addition'!C27*1000/5)*'Regional Factors'!C$3</f>
        <v>46.441833424673256</v>
      </c>
      <c r="D57" s="7">
        <f>('Employment Factors'!$D27)*(1-('Decline Factors'!M27))*('Gross-New Capacity Addition'!D27*1000/5)*'Regional Factors'!D$3</f>
        <v>246.80685616696073</v>
      </c>
      <c r="E57" s="7">
        <f>('Employment Factors'!$D27)*(1-('Decline Factors'!N27))*('Gross-New Capacity Addition'!E27*1000/5)*'Regional Factors'!E$3</f>
        <v>21.776943444684278</v>
      </c>
      <c r="F57" s="7">
        <f>('Employment Factors'!$D27)*(1-('Decline Factors'!O27))*('Gross-New Capacity Addition'!F27*1000/5)*'Regional Factors'!F$3</f>
        <v>21.92280177907125</v>
      </c>
      <c r="G57" s="7">
        <f>('Employment Factors'!$D27)*(1-('Decline Factors'!P27))*('Gross-New Capacity Addition'!G27*1000/5)*'Regional Factors'!G$3</f>
        <v>218.09902655051656</v>
      </c>
      <c r="H57" s="7">
        <f>('Employment Factors'!$D27)*(1-('Decline Factors'!Q27))*('Gross-New Capacity Addition'!H27*1000/5)*'Regional Factors'!H$3</f>
        <v>1954.9620790136375</v>
      </c>
      <c r="I57" s="7">
        <f>('Employment Factors'!$D27)*(1-('Decline Factors'!R27))*('Gross-New Capacity Addition'!I27*1000/5)*'Regional Factors'!I$3</f>
        <v>1566.2110443852068</v>
      </c>
    </row>
    <row r="58" spans="1:9" x14ac:dyDescent="0.3">
      <c r="A58" s="5" t="s">
        <v>255</v>
      </c>
      <c r="B58" s="5">
        <f>SUM(B33:B57)</f>
        <v>661809.64293644333</v>
      </c>
      <c r="C58" s="5">
        <f t="shared" ref="C58:I58" si="4">SUM(C33:C57)</f>
        <v>1005802.7616476145</v>
      </c>
      <c r="D58" s="5">
        <f t="shared" si="4"/>
        <v>1255977.4834578116</v>
      </c>
      <c r="E58" s="5">
        <f t="shared" si="4"/>
        <v>984367.34496055078</v>
      </c>
      <c r="F58" s="5">
        <f t="shared" si="4"/>
        <v>796720.27119915443</v>
      </c>
      <c r="G58" s="5">
        <f t="shared" si="4"/>
        <v>1003048.115813548</v>
      </c>
      <c r="H58" s="5">
        <f t="shared" si="4"/>
        <v>917837.29503846599</v>
      </c>
      <c r="I58" s="5">
        <f t="shared" si="4"/>
        <v>690813.05434731813</v>
      </c>
    </row>
    <row r="59" spans="1:9" x14ac:dyDescent="0.3">
      <c r="A59" s="5"/>
      <c r="B59" s="5"/>
      <c r="C59" s="5"/>
      <c r="D59" s="5"/>
      <c r="E59" s="5"/>
      <c r="F59" s="5"/>
      <c r="G59" s="5"/>
      <c r="H59" s="5"/>
      <c r="I59" s="5"/>
    </row>
    <row r="60" spans="1:9" x14ac:dyDescent="0.3">
      <c r="A60" s="67" t="s">
        <v>108</v>
      </c>
      <c r="B60" s="170" t="s">
        <v>204</v>
      </c>
      <c r="C60" s="170"/>
      <c r="D60" s="170"/>
      <c r="E60" s="170"/>
      <c r="F60" s="170"/>
      <c r="G60" s="170"/>
      <c r="H60" s="170"/>
      <c r="I60" s="170"/>
    </row>
    <row r="61" spans="1:9" x14ac:dyDescent="0.3">
      <c r="A61" s="66" t="s">
        <v>0</v>
      </c>
      <c r="B61" s="35" t="s">
        <v>186</v>
      </c>
      <c r="C61" s="35" t="s">
        <v>146</v>
      </c>
      <c r="D61" s="35" t="s">
        <v>147</v>
      </c>
      <c r="E61" s="35" t="s">
        <v>148</v>
      </c>
      <c r="F61" s="35" t="s">
        <v>149</v>
      </c>
      <c r="G61" s="35" t="s">
        <v>150</v>
      </c>
      <c r="H61" s="35" t="s">
        <v>151</v>
      </c>
      <c r="I61" s="35" t="s">
        <v>152</v>
      </c>
    </row>
    <row r="62" spans="1:9" x14ac:dyDescent="0.3">
      <c r="A62" s="7" t="s">
        <v>2</v>
      </c>
      <c r="B62" s="7">
        <f>('Employment Factors'!$D3)*(1-('Decline Factors'!K3))*('Gross-New Capacity Addition'!B32*1000/5)*'Regional Factors'!B$4</f>
        <v>0</v>
      </c>
      <c r="C62" s="7">
        <f>('Employment Factors'!$D3)*(1-('Decline Factors'!L3))*('Gross-New Capacity Addition'!C32*1000/5)*'Regional Factors'!C$4</f>
        <v>19111.633658074159</v>
      </c>
      <c r="D62" s="7">
        <f>('Employment Factors'!$D3)*(1-('Decline Factors'!M3))*('Gross-New Capacity Addition'!D32*1000/5)*'Regional Factors'!D$4</f>
        <v>147321.56535108323</v>
      </c>
      <c r="E62" s="7">
        <f>('Employment Factors'!$D3)*(1-('Decline Factors'!N3))*('Gross-New Capacity Addition'!E32*1000/5)*'Regional Factors'!E$4</f>
        <v>30477.947131629491</v>
      </c>
      <c r="F62" s="7">
        <f>('Employment Factors'!$D3)*(1-('Decline Factors'!O3))*('Gross-New Capacity Addition'!F32*1000/5)*'Regional Factors'!F$4</f>
        <v>18769.88976724106</v>
      </c>
      <c r="G62" s="7">
        <f>('Employment Factors'!$D3)*(1-('Decline Factors'!P3))*('Gross-New Capacity Addition'!G32*1000/5)*'Regional Factors'!G$4</f>
        <v>9539.2816658922839</v>
      </c>
      <c r="H62" s="7">
        <f>('Employment Factors'!$D3)*(1-('Decline Factors'!Q3))*('Gross-New Capacity Addition'!H32*1000/5)*'Regional Factors'!H$4</f>
        <v>8511.7792524118631</v>
      </c>
      <c r="I62" s="7">
        <f>('Employment Factors'!$D3)*(1-('Decline Factors'!R3))*('Gross-New Capacity Addition'!I32*1000/5)*'Regional Factors'!I$4</f>
        <v>23594.499865105907</v>
      </c>
    </row>
    <row r="63" spans="1:9" x14ac:dyDescent="0.3">
      <c r="A63" s="7" t="s">
        <v>3</v>
      </c>
      <c r="B63" s="7">
        <f>('Employment Factors'!$D4)*(1-('Decline Factors'!K4))*('Gross-New Capacity Addition'!B33*1000/5)*'Regional Factors'!B$4</f>
        <v>0</v>
      </c>
      <c r="C63" s="7">
        <f>('Employment Factors'!$D4)*(1-('Decline Factors'!L4))*('Gross-New Capacity Addition'!C33*1000/5)*'Regional Factors'!C$4</f>
        <v>0</v>
      </c>
      <c r="D63" s="7">
        <f>('Employment Factors'!$D4)*(1-('Decline Factors'!M4))*('Gross-New Capacity Addition'!D33*1000/5)*'Regional Factors'!D$4</f>
        <v>0</v>
      </c>
      <c r="E63" s="7">
        <f>('Employment Factors'!$D4)*(1-('Decline Factors'!N4))*('Gross-New Capacity Addition'!E33*1000/5)*'Regional Factors'!E$4</f>
        <v>0</v>
      </c>
      <c r="F63" s="7">
        <f>('Employment Factors'!$D4)*(1-('Decline Factors'!O4))*('Gross-New Capacity Addition'!F33*1000/5)*'Regional Factors'!F$4</f>
        <v>0</v>
      </c>
      <c r="G63" s="7">
        <f>('Employment Factors'!$D4)*(1-('Decline Factors'!P4))*('Gross-New Capacity Addition'!G33*1000/5)*'Regional Factors'!G$4</f>
        <v>0</v>
      </c>
      <c r="H63" s="7">
        <f>('Employment Factors'!$D4)*(1-('Decline Factors'!Q4))*('Gross-New Capacity Addition'!H33*1000/5)*'Regional Factors'!H$4</f>
        <v>0</v>
      </c>
      <c r="I63" s="7">
        <f>('Employment Factors'!$D4)*(1-('Decline Factors'!R4))*('Gross-New Capacity Addition'!I33*1000/5)*'Regional Factors'!I$4</f>
        <v>0</v>
      </c>
    </row>
    <row r="64" spans="1:9" x14ac:dyDescent="0.3">
      <c r="A64" s="7" t="s">
        <v>198</v>
      </c>
      <c r="B64" s="7">
        <f>('Employment Factors'!$D5)*(1-('Decline Factors'!K5))*('Gross-New Capacity Addition'!B34*1000/5)*'Regional Factors'!B$4</f>
        <v>0</v>
      </c>
      <c r="C64" s="7">
        <f>('Employment Factors'!$D5)*(1-('Decline Factors'!L5))*('Gross-New Capacity Addition'!C34*1000/5)*'Regional Factors'!C$4</f>
        <v>18207.559252922005</v>
      </c>
      <c r="D64" s="7">
        <f>('Employment Factors'!$D5)*(1-('Decline Factors'!M5))*('Gross-New Capacity Addition'!D34*1000/5)*'Regional Factors'!D$4</f>
        <v>52811.076599849097</v>
      </c>
      <c r="E64" s="7">
        <f>('Employment Factors'!$D5)*(1-('Decline Factors'!N5))*('Gross-New Capacity Addition'!E34*1000/5)*'Regional Factors'!E$4</f>
        <v>100626.03047689205</v>
      </c>
      <c r="F64" s="7">
        <f>('Employment Factors'!$D5)*(1-('Decline Factors'!O5))*('Gross-New Capacity Addition'!F34*1000/5)*'Regional Factors'!F$4</f>
        <v>44333.907140955962</v>
      </c>
      <c r="G64" s="7">
        <f>('Employment Factors'!$D5)*(1-('Decline Factors'!P5))*('Gross-New Capacity Addition'!G34*1000/5)*'Regional Factors'!G$4</f>
        <v>40666.799929667337</v>
      </c>
      <c r="H64" s="7">
        <f>('Employment Factors'!$D5)*(1-('Decline Factors'!Q5))*('Gross-New Capacity Addition'!H34*1000/5)*'Regional Factors'!H$4</f>
        <v>28836.458131945936</v>
      </c>
      <c r="I64" s="7">
        <f>('Employment Factors'!$D5)*(1-('Decline Factors'!R5))*('Gross-New Capacity Addition'!I34*1000/5)*'Regional Factors'!I$4</f>
        <v>33396.069033151056</v>
      </c>
    </row>
    <row r="65" spans="1:9" x14ac:dyDescent="0.3">
      <c r="A65" s="7" t="s">
        <v>199</v>
      </c>
      <c r="B65" s="7">
        <f>('Employment Factors'!$D6)*(1-('Decline Factors'!K6))*('Gross-New Capacity Addition'!B35*1000/5)*'Regional Factors'!B$4</f>
        <v>0</v>
      </c>
      <c r="C65" s="7">
        <f>('Employment Factors'!$D6)*(1-('Decline Factors'!L6))*('Gross-New Capacity Addition'!C35*1000/5)*'Regional Factors'!C$4</f>
        <v>0</v>
      </c>
      <c r="D65" s="7">
        <f>('Employment Factors'!$D6)*(1-('Decline Factors'!M6))*('Gross-New Capacity Addition'!D35*1000/5)*'Regional Factors'!D$4</f>
        <v>14386.755809657358</v>
      </c>
      <c r="E65" s="7">
        <f>('Employment Factors'!$D6)*(1-('Decline Factors'!N6))*('Gross-New Capacity Addition'!E35*1000/5)*'Regional Factors'!E$4</f>
        <v>34172.517344603664</v>
      </c>
      <c r="F65" s="7">
        <f>('Employment Factors'!$D6)*(1-('Decline Factors'!O6))*('Gross-New Capacity Addition'!F35*1000/5)*'Regional Factors'!F$4</f>
        <v>48014.839900502528</v>
      </c>
      <c r="G65" s="7">
        <f>('Employment Factors'!$D6)*(1-('Decline Factors'!P6))*('Gross-New Capacity Addition'!G35*1000/5)*'Regional Factors'!G$4</f>
        <v>69302.718071933865</v>
      </c>
      <c r="H65" s="7">
        <f>('Employment Factors'!$D6)*(1-('Decline Factors'!Q6))*('Gross-New Capacity Addition'!H35*1000/5)*'Regional Factors'!H$4</f>
        <v>91055.030922983788</v>
      </c>
      <c r="I65" s="7">
        <f>('Employment Factors'!$D6)*(1-('Decline Factors'!R6))*('Gross-New Capacity Addition'!I35*1000/5)*'Regional Factors'!I$4</f>
        <v>110066.10161750251</v>
      </c>
    </row>
    <row r="66" spans="1:9" x14ac:dyDescent="0.3">
      <c r="A66" s="7" t="s">
        <v>6</v>
      </c>
      <c r="B66" s="7">
        <f>('Employment Factors'!$D7)*(1-('Decline Factors'!K7))*('Gross-New Capacity Addition'!B36*1000/5)*'Regional Factors'!B$4</f>
        <v>0</v>
      </c>
      <c r="C66" s="7">
        <f>('Employment Factors'!$D7)*(1-('Decline Factors'!L7))*('Gross-New Capacity Addition'!C36*1000/5)*'Regional Factors'!C$4</f>
        <v>4306.6008105430501</v>
      </c>
      <c r="D66" s="7">
        <f>('Employment Factors'!$D7)*(1-('Decline Factors'!M7))*('Gross-New Capacity Addition'!D36*1000/5)*'Regional Factors'!D$4</f>
        <v>3894.0513916205805</v>
      </c>
      <c r="E66" s="7">
        <f>('Employment Factors'!$D7)*(1-('Decline Factors'!N7))*('Gross-New Capacity Addition'!E36*1000/5)*'Regional Factors'!E$4</f>
        <v>3501.6023818508143</v>
      </c>
      <c r="F66" s="7">
        <f>('Employment Factors'!$D7)*(1-('Decline Factors'!O7))*('Gross-New Capacity Addition'!F36*1000/5)*'Regional Factors'!F$4</f>
        <v>3128.5533271746285</v>
      </c>
      <c r="G66" s="7">
        <f>('Employment Factors'!$D7)*(1-('Decline Factors'!P7))*('Gross-New Capacity Addition'!G36*1000/5)*'Regional Factors'!G$4</f>
        <v>0</v>
      </c>
      <c r="H66" s="7">
        <f>('Employment Factors'!$D7)*(1-('Decline Factors'!Q7))*('Gross-New Capacity Addition'!H36*1000/5)*'Regional Factors'!H$4</f>
        <v>0</v>
      </c>
      <c r="I66" s="7">
        <f>('Employment Factors'!$D7)*(1-('Decline Factors'!R7))*('Gross-New Capacity Addition'!I36*1000/5)*'Regional Factors'!I$4</f>
        <v>2720.4811540648943</v>
      </c>
    </row>
    <row r="67" spans="1:9" x14ac:dyDescent="0.3">
      <c r="A67" s="7" t="s">
        <v>7</v>
      </c>
      <c r="B67" s="7">
        <f>('Employment Factors'!$D8)*(1-('Decline Factors'!K8))*('Gross-New Capacity Addition'!B37*1000/5)*'Regional Factors'!B$4</f>
        <v>32976.09095375114</v>
      </c>
      <c r="C67" s="7">
        <f>('Employment Factors'!$D8)*(1-('Decline Factors'!L8))*('Gross-New Capacity Addition'!C37*1000/5)*'Regional Factors'!C$4</f>
        <v>29357.015771573751</v>
      </c>
      <c r="D67" s="7">
        <f>('Employment Factors'!$D8)*(1-('Decline Factors'!M8))*('Gross-New Capacity Addition'!D37*1000/5)*'Regional Factors'!D$4</f>
        <v>25919.135717770845</v>
      </c>
      <c r="E67" s="7">
        <f>('Employment Factors'!$D8)*(1-('Decline Factors'!N8))*('Gross-New Capacity Addition'!E37*1000/5)*'Regional Factors'!E$4</f>
        <v>10068.607534556169</v>
      </c>
      <c r="F67" s="7">
        <f>('Employment Factors'!$D8)*(1-('Decline Factors'!O8))*('Gross-New Capacity Addition'!F37*1000/5)*'Regional Factors'!F$4</f>
        <v>7333.6399110292223</v>
      </c>
      <c r="G67" s="7">
        <f>('Employment Factors'!$D8)*(1-('Decline Factors'!P8))*('Gross-New Capacity Addition'!G37*1000/5)*'Regional Factors'!G$4</f>
        <v>29334.559644116893</v>
      </c>
      <c r="H67" s="7">
        <f>('Employment Factors'!$D8)*(1-('Decline Factors'!Q8))*('Gross-New Capacity Addition'!H37*1000/5)*'Regional Factors'!H$4</f>
        <v>19556.373096077928</v>
      </c>
      <c r="I67" s="7">
        <f>('Employment Factors'!$D8)*(1-('Decline Factors'!R8))*('Gross-New Capacity Addition'!I37*1000/5)*'Regional Factors'!I$4</f>
        <v>26890.013007107147</v>
      </c>
    </row>
    <row r="68" spans="1:9" x14ac:dyDescent="0.3">
      <c r="A68" s="7" t="s">
        <v>8</v>
      </c>
      <c r="B68" s="7">
        <f>('Employment Factors'!$D9)*(1-('Decline Factors'!K9))*('Gross-New Capacity Addition'!B38*1000/5)*'Regional Factors'!B$4</f>
        <v>34350.094743490772</v>
      </c>
      <c r="C68" s="7">
        <f>('Employment Factors'!$D9)*(1-('Decline Factors'!L9))*('Gross-New Capacity Addition'!C38*1000/5)*'Regional Factors'!C$4</f>
        <v>20016.147116982105</v>
      </c>
      <c r="D68" s="7">
        <f>('Employment Factors'!$D9)*(1-('Decline Factors'!M9))*('Gross-New Capacity Addition'!D38*1000/5)*'Regional Factors'!D$4</f>
        <v>6479.7839294427113</v>
      </c>
      <c r="E68" s="7">
        <f>('Employment Factors'!$D9)*(1-('Decline Factors'!N9))*('Gross-New Capacity Addition'!E38*1000/5)*'Regional Factors'!E$4</f>
        <v>6292.8797090976059</v>
      </c>
      <c r="F68" s="7">
        <f>('Employment Factors'!$D9)*(1-('Decline Factors'!O9))*('Gross-New Capacity Addition'!F38*1000/5)*'Regional Factors'!F$4</f>
        <v>0</v>
      </c>
      <c r="G68" s="7">
        <f>('Employment Factors'!$D9)*(1-('Decline Factors'!P9))*('Gross-New Capacity Addition'!G38*1000/5)*'Regional Factors'!G$4</f>
        <v>24445.466370097409</v>
      </c>
      <c r="H68" s="7">
        <f>('Employment Factors'!$D9)*(1-('Decline Factors'!Q9))*('Gross-New Capacity Addition'!H38*1000/5)*'Regional Factors'!H$4</f>
        <v>18334.099777573058</v>
      </c>
      <c r="I68" s="7">
        <f>('Employment Factors'!$D9)*(1-('Decline Factors'!R9))*('Gross-New Capacity Addition'!I38*1000/5)*'Regional Factors'!I$4</f>
        <v>24445.466370097405</v>
      </c>
    </row>
    <row r="69" spans="1:9" x14ac:dyDescent="0.3">
      <c r="A69" s="7" t="s">
        <v>9</v>
      </c>
      <c r="B69" s="7">
        <f>('Employment Factors'!$D10)*(1-('Decline Factors'!K10))*('Gross-New Capacity Addition'!B39*1000/5)*'Regional Factors'!B$4</f>
        <v>0</v>
      </c>
      <c r="C69" s="7">
        <f>('Employment Factors'!$D10)*(1-('Decline Factors'!L10))*('Gross-New Capacity Addition'!C39*1000/5)*'Regional Factors'!C$4</f>
        <v>16251.428419592245</v>
      </c>
      <c r="D69" s="7">
        <f>('Employment Factors'!$D10)*(1-('Decline Factors'!M10))*('Gross-New Capacity Addition'!D39*1000/5)*'Regional Factors'!D$4</f>
        <v>4282.6284684559741</v>
      </c>
      <c r="E69" s="7">
        <f>('Employment Factors'!$D10)*(1-('Decline Factors'!N10))*('Gross-New Capacity Addition'!E39*1000/5)*'Regional Factors'!E$4</f>
        <v>1969.4040837861601</v>
      </c>
      <c r="F69" s="7">
        <f>('Employment Factors'!$D10)*(1-('Decline Factors'!O10))*('Gross-New Capacity Addition'!F39*1000/5)*'Regional Factors'!F$4</f>
        <v>3632.652933020498</v>
      </c>
      <c r="G69" s="7">
        <f>('Employment Factors'!$D10)*(1-('Decline Factors'!P10))*('Gross-New Capacity Addition'!G39*1000/5)*'Regional Factors'!G$4</f>
        <v>0</v>
      </c>
      <c r="H69" s="7">
        <f>('Employment Factors'!$D10)*(1-('Decline Factors'!Q10))*('Gross-New Capacity Addition'!H39*1000/5)*'Regional Factors'!H$4</f>
        <v>0</v>
      </c>
      <c r="I69" s="7">
        <f>('Employment Factors'!$D10)*(1-('Decline Factors'!R10))*('Gross-New Capacity Addition'!I39*1000/5)*'Regional Factors'!I$4</f>
        <v>0</v>
      </c>
    </row>
    <row r="70" spans="1:9" x14ac:dyDescent="0.3">
      <c r="A70" s="7" t="s">
        <v>10</v>
      </c>
      <c r="B70" s="7">
        <f>('Employment Factors'!$D11)*(1-('Decline Factors'!K11))*('Gross-New Capacity Addition'!B40*1000/5)*'Regional Factors'!B$4</f>
        <v>0</v>
      </c>
      <c r="C70" s="7">
        <f>('Employment Factors'!$D11)*(1-('Decline Factors'!L11))*('Gross-New Capacity Addition'!C40*1000/5)*'Regional Factors'!C$4</f>
        <v>0</v>
      </c>
      <c r="D70" s="7">
        <f>('Employment Factors'!$D11)*(1-('Decline Factors'!M11))*('Gross-New Capacity Addition'!D40*1000/5)*'Regional Factors'!D$4</f>
        <v>0</v>
      </c>
      <c r="E70" s="7">
        <f>('Employment Factors'!$D11)*(1-('Decline Factors'!N11))*('Gross-New Capacity Addition'!E40*1000/5)*'Regional Factors'!E$4</f>
        <v>0</v>
      </c>
      <c r="F70" s="7">
        <f>('Employment Factors'!$D11)*(1-('Decline Factors'!O11))*('Gross-New Capacity Addition'!F40*1000/5)*'Regional Factors'!F$4</f>
        <v>0</v>
      </c>
      <c r="G70" s="7">
        <f>('Employment Factors'!$D11)*(1-('Decline Factors'!P11))*('Gross-New Capacity Addition'!G40*1000/5)*'Regional Factors'!G$4</f>
        <v>0</v>
      </c>
      <c r="H70" s="7">
        <f>('Employment Factors'!$D11)*(1-('Decline Factors'!Q11))*('Gross-New Capacity Addition'!H40*1000/5)*'Regional Factors'!H$4</f>
        <v>0</v>
      </c>
      <c r="I70" s="7">
        <f>('Employment Factors'!$D11)*(1-('Decline Factors'!R11))*('Gross-New Capacity Addition'!I40*1000/5)*'Regional Factors'!I$4</f>
        <v>0</v>
      </c>
    </row>
    <row r="71" spans="1:9" x14ac:dyDescent="0.3">
      <c r="A71" s="7" t="s">
        <v>11</v>
      </c>
      <c r="B71" s="7">
        <f>('Employment Factors'!$D12)*(1-('Decline Factors'!K12))*('Gross-New Capacity Addition'!B41*1000/5)*'Regional Factors'!B$4</f>
        <v>0</v>
      </c>
      <c r="C71" s="7">
        <f>('Employment Factors'!$D12)*(1-('Decline Factors'!L12))*('Gross-New Capacity Addition'!C41*1000/5)*'Regional Factors'!C$4</f>
        <v>30144.139025026834</v>
      </c>
      <c r="D71" s="7">
        <f>('Employment Factors'!$D12)*(1-('Decline Factors'!M12))*('Gross-New Capacity Addition'!D41*1000/5)*'Regional Factors'!D$4</f>
        <v>0</v>
      </c>
      <c r="E71" s="7">
        <f>('Employment Factors'!$D12)*(1-('Decline Factors'!N12))*('Gross-New Capacity Addition'!E41*1000/5)*'Regional Factors'!E$4</f>
        <v>0</v>
      </c>
      <c r="F71" s="7">
        <f>('Employment Factors'!$D12)*(1-('Decline Factors'!O12))*('Gross-New Capacity Addition'!F41*1000/5)*'Regional Factors'!F$4</f>
        <v>0</v>
      </c>
      <c r="G71" s="7">
        <f>('Employment Factors'!$D12)*(1-('Decline Factors'!P12))*('Gross-New Capacity Addition'!G41*1000/5)*'Regional Factors'!G$4</f>
        <v>0</v>
      </c>
      <c r="H71" s="7">
        <f>('Employment Factors'!$D12)*(1-('Decline Factors'!Q12))*('Gross-New Capacity Addition'!H41*1000/5)*'Regional Factors'!H$4</f>
        <v>17156.879357703096</v>
      </c>
      <c r="I71" s="7">
        <f>('Employment Factors'!$D12)*(1-('Decline Factors'!R12))*('Gross-New Capacity Addition'!I41*1000/5)*'Regional Factors'!I$4</f>
        <v>0</v>
      </c>
    </row>
    <row r="72" spans="1:9" x14ac:dyDescent="0.3">
      <c r="A72" s="7" t="s">
        <v>12</v>
      </c>
      <c r="B72" s="7">
        <f>('Employment Factors'!$D13)*(1-('Decline Factors'!K13))*('Gross-New Capacity Addition'!B42*1000/5)*'Regional Factors'!B$4</f>
        <v>0</v>
      </c>
      <c r="C72" s="7">
        <f>('Employment Factors'!$D13)*(1-('Decline Factors'!L13))*('Gross-New Capacity Addition'!C42*1000/5)*'Regional Factors'!C$4</f>
        <v>4785.6120234189621</v>
      </c>
      <c r="D72" s="7">
        <f>('Employment Factors'!$D13)*(1-('Decline Factors'!M13))*('Gross-New Capacity Addition'!D42*1000/5)*'Regional Factors'!D$4</f>
        <v>0</v>
      </c>
      <c r="E72" s="7">
        <f>('Employment Factors'!$D13)*(1-('Decline Factors'!N13))*('Gross-New Capacity Addition'!E42*1000/5)*'Regional Factors'!E$4</f>
        <v>0</v>
      </c>
      <c r="F72" s="7">
        <f>('Employment Factors'!$D13)*(1-('Decline Factors'!O13))*('Gross-New Capacity Addition'!F42*1000/5)*'Regional Factors'!F$4</f>
        <v>0</v>
      </c>
      <c r="G72" s="7">
        <f>('Employment Factors'!$D13)*(1-('Decline Factors'!P13))*('Gross-New Capacity Addition'!G42*1000/5)*'Regional Factors'!G$4</f>
        <v>0</v>
      </c>
      <c r="H72" s="7">
        <f>('Employment Factors'!$D13)*(1-('Decline Factors'!Q13))*('Gross-New Capacity Addition'!H42*1000/5)*'Regional Factors'!H$4</f>
        <v>0</v>
      </c>
      <c r="I72" s="7">
        <f>('Employment Factors'!$D13)*(1-('Decline Factors'!R13))*('Gross-New Capacity Addition'!I42*1000/5)*'Regional Factors'!I$4</f>
        <v>0</v>
      </c>
    </row>
    <row r="73" spans="1:9" x14ac:dyDescent="0.3">
      <c r="A73" s="7" t="s">
        <v>13</v>
      </c>
      <c r="B73" s="7">
        <f>('Employment Factors'!$D14)*(1-('Decline Factors'!K14))*('Gross-New Capacity Addition'!B43*1000/5)*'Regional Factors'!B$4</f>
        <v>0</v>
      </c>
      <c r="C73" s="7">
        <f>('Employment Factors'!$D14)*(1-('Decline Factors'!L14))*('Gross-New Capacity Addition'!C43*1000/5)*'Regional Factors'!C$4</f>
        <v>0</v>
      </c>
      <c r="D73" s="7">
        <f>('Employment Factors'!$D14)*(1-('Decline Factors'!M14))*('Gross-New Capacity Addition'!D43*1000/5)*'Regional Factors'!D$4</f>
        <v>0</v>
      </c>
      <c r="E73" s="7">
        <f>('Employment Factors'!$D14)*(1-('Decline Factors'!N14))*('Gross-New Capacity Addition'!E43*1000/5)*'Regional Factors'!E$4</f>
        <v>0</v>
      </c>
      <c r="F73" s="7">
        <f>('Employment Factors'!$D14)*(1-('Decline Factors'!O14))*('Gross-New Capacity Addition'!F43*1000/5)*'Regional Factors'!F$4</f>
        <v>0</v>
      </c>
      <c r="G73" s="7">
        <f>('Employment Factors'!$D14)*(1-('Decline Factors'!P14))*('Gross-New Capacity Addition'!G43*1000/5)*'Regional Factors'!G$4</f>
        <v>6373.2247523886126</v>
      </c>
      <c r="H73" s="7">
        <f>('Employment Factors'!$D14)*(1-('Decline Factors'!Q14))*('Gross-New Capacity Addition'!H43*1000/5)*'Regional Factors'!H$4</f>
        <v>9588.0372381067646</v>
      </c>
      <c r="I73" s="7">
        <f>('Employment Factors'!$D14)*(1-('Decline Factors'!R14))*('Gross-New Capacity Addition'!I43*1000/5)*'Regional Factors'!I$4</f>
        <v>7144.0277460403331</v>
      </c>
    </row>
    <row r="74" spans="1:9" x14ac:dyDescent="0.3">
      <c r="A74" s="7" t="s">
        <v>14</v>
      </c>
      <c r="B74" s="7">
        <f>('Employment Factors'!$D15)*(1-('Decline Factors'!K15))*('Gross-New Capacity Addition'!B44*1000/5)*'Regional Factors'!B$4</f>
        <v>37432.319461014813</v>
      </c>
      <c r="C74" s="7">
        <f>('Employment Factors'!$D15)*(1-('Decline Factors'!L15))*('Gross-New Capacity Addition'!C44*1000/5)*'Regional Factors'!C$4</f>
        <v>0</v>
      </c>
      <c r="D74" s="7">
        <f>('Employment Factors'!$D15)*(1-('Decline Factors'!M15))*('Gross-New Capacity Addition'!D44*1000/5)*'Regional Factors'!D$4</f>
        <v>0</v>
      </c>
      <c r="E74" s="7">
        <f>('Employment Factors'!$D15)*(1-('Decline Factors'!N15))*('Gross-New Capacity Addition'!E44*1000/5)*'Regional Factors'!E$4</f>
        <v>0</v>
      </c>
      <c r="F74" s="7">
        <f>('Employment Factors'!$D15)*(1-('Decline Factors'!O15))*('Gross-New Capacity Addition'!F44*1000/5)*'Regional Factors'!F$4</f>
        <v>0</v>
      </c>
      <c r="G74" s="7">
        <f>('Employment Factors'!$D15)*(1-('Decline Factors'!P15))*('Gross-New Capacity Addition'!G44*1000/5)*'Regional Factors'!G$4</f>
        <v>0</v>
      </c>
      <c r="H74" s="7">
        <f>('Employment Factors'!$D15)*(1-('Decline Factors'!Q15))*('Gross-New Capacity Addition'!H44*1000/5)*'Regional Factors'!H$4</f>
        <v>0</v>
      </c>
      <c r="I74" s="7">
        <f>('Employment Factors'!$D15)*(1-('Decline Factors'!R15))*('Gross-New Capacity Addition'!I44*1000/5)*'Regional Factors'!I$4</f>
        <v>0</v>
      </c>
    </row>
    <row r="75" spans="1:9" x14ac:dyDescent="0.3">
      <c r="A75" s="7" t="s">
        <v>15</v>
      </c>
      <c r="B75" s="7">
        <f>('Employment Factors'!$D16)*(1-('Decline Factors'!K16))*('Gross-New Capacity Addition'!B45*1000/5)*'Regional Factors'!B$4</f>
        <v>4381.9580321426065</v>
      </c>
      <c r="C75" s="7">
        <f>('Employment Factors'!$D16)*(1-('Decline Factors'!L16))*('Gross-New Capacity Addition'!C45*1000/5)*'Regional Factors'!C$4</f>
        <v>0</v>
      </c>
      <c r="D75" s="7">
        <f>('Employment Factors'!$D16)*(1-('Decline Factors'!M16))*('Gross-New Capacity Addition'!D45*1000/5)*'Regional Factors'!D$4</f>
        <v>0</v>
      </c>
      <c r="E75" s="7">
        <f>('Employment Factors'!$D16)*(1-('Decline Factors'!N16))*('Gross-New Capacity Addition'!E45*1000/5)*'Regional Factors'!E$4</f>
        <v>0</v>
      </c>
      <c r="F75" s="7">
        <f>('Employment Factors'!$D16)*(1-('Decline Factors'!O16))*('Gross-New Capacity Addition'!F45*1000/5)*'Regional Factors'!F$4</f>
        <v>0</v>
      </c>
      <c r="G75" s="7">
        <f>('Employment Factors'!$D16)*(1-('Decline Factors'!P16))*('Gross-New Capacity Addition'!G45*1000/5)*'Regional Factors'!G$4</f>
        <v>0</v>
      </c>
      <c r="H75" s="7">
        <f>('Employment Factors'!$D16)*(1-('Decline Factors'!Q16))*('Gross-New Capacity Addition'!H45*1000/5)*'Regional Factors'!H$4</f>
        <v>0</v>
      </c>
      <c r="I75" s="7">
        <f>('Employment Factors'!$D16)*(1-('Decline Factors'!R16))*('Gross-New Capacity Addition'!I45*1000/5)*'Regional Factors'!I$4</f>
        <v>0</v>
      </c>
    </row>
    <row r="76" spans="1:9" x14ac:dyDescent="0.3">
      <c r="A76" s="7" t="s">
        <v>17</v>
      </c>
      <c r="B76" s="7">
        <f>('Employment Factors'!$D17)*(1-('Decline Factors'!K17))*('Gross-New Capacity Addition'!B46*1000/5)*'Regional Factors'!B$4</f>
        <v>10620.677942311742</v>
      </c>
      <c r="C76" s="7">
        <f>('Employment Factors'!$D17)*(1-('Decline Factors'!L17))*('Gross-New Capacity Addition'!C46*1000/5)*'Regional Factors'!C$4</f>
        <v>0</v>
      </c>
      <c r="D76" s="7">
        <f>('Employment Factors'!$D17)*(1-('Decline Factors'!M17))*('Gross-New Capacity Addition'!D46*1000/5)*'Regional Factors'!D$4</f>
        <v>50086.978481638253</v>
      </c>
      <c r="E76" s="7">
        <f>('Employment Factors'!$D17)*(1-('Decline Factors'!N17))*('Gross-New Capacity Addition'!E46*1000/5)*'Regional Factors'!E$4</f>
        <v>0</v>
      </c>
      <c r="F76" s="7">
        <f>('Employment Factors'!$D17)*(1-('Decline Factors'!O17))*('Gross-New Capacity Addition'!F46*1000/5)*'Regional Factors'!F$4</f>
        <v>0</v>
      </c>
      <c r="G76" s="7">
        <f>('Employment Factors'!$D17)*(1-('Decline Factors'!P17))*('Gross-New Capacity Addition'!G46*1000/5)*'Regional Factors'!G$4</f>
        <v>0</v>
      </c>
      <c r="H76" s="7">
        <f>('Employment Factors'!$D17)*(1-('Decline Factors'!Q17))*('Gross-New Capacity Addition'!H46*1000/5)*'Regional Factors'!H$4</f>
        <v>0</v>
      </c>
      <c r="I76" s="7">
        <f>('Employment Factors'!$D17)*(1-('Decline Factors'!R17))*('Gross-New Capacity Addition'!I46*1000/5)*'Regional Factors'!I$4</f>
        <v>0</v>
      </c>
    </row>
    <row r="77" spans="1:9" x14ac:dyDescent="0.3">
      <c r="A77" s="7" t="s">
        <v>18</v>
      </c>
      <c r="B77" s="7">
        <f>('Employment Factors'!$D18)*(1-('Decline Factors'!K18))*('Gross-New Capacity Addition'!B47*1000/5)*'Regional Factors'!B$4</f>
        <v>6758.613236016563</v>
      </c>
      <c r="C77" s="7">
        <f>('Employment Factors'!$D18)*(1-('Decline Factors'!L18))*('Gross-New Capacity Addition'!C47*1000/5)*'Regional Factors'!C$4</f>
        <v>5157.3135814926864</v>
      </c>
      <c r="D77" s="7">
        <f>('Employment Factors'!$D18)*(1-('Decline Factors'!M18))*('Gross-New Capacity Addition'!D47*1000/5)*'Regional Factors'!D$4</f>
        <v>0</v>
      </c>
      <c r="E77" s="7">
        <f>('Employment Factors'!$D18)*(1-('Decline Factors'!N18))*('Gross-New Capacity Addition'!E47*1000/5)*'Regional Factors'!E$4</f>
        <v>0</v>
      </c>
      <c r="F77" s="7">
        <f>('Employment Factors'!$D18)*(1-('Decline Factors'!O18))*('Gross-New Capacity Addition'!F47*1000/5)*'Regional Factors'!F$4</f>
        <v>0</v>
      </c>
      <c r="G77" s="7">
        <f>('Employment Factors'!$D18)*(1-('Decline Factors'!P18))*('Gross-New Capacity Addition'!G47*1000/5)*'Regional Factors'!G$4</f>
        <v>0</v>
      </c>
      <c r="H77" s="7">
        <f>('Employment Factors'!$D18)*(1-('Decline Factors'!Q18))*('Gross-New Capacity Addition'!H47*1000/5)*'Regional Factors'!H$4</f>
        <v>0</v>
      </c>
      <c r="I77" s="7">
        <f>('Employment Factors'!$D18)*(1-('Decline Factors'!R18))*('Gross-New Capacity Addition'!I47*1000/5)*'Regional Factors'!I$4</f>
        <v>0</v>
      </c>
    </row>
    <row r="78" spans="1:9" x14ac:dyDescent="0.3">
      <c r="A78" s="7" t="s">
        <v>19</v>
      </c>
      <c r="B78" s="7">
        <f>('Employment Factors'!$D19)*(1-('Decline Factors'!K19))*('Gross-New Capacity Addition'!B48*1000/5)*'Regional Factors'!B$4</f>
        <v>0</v>
      </c>
      <c r="C78" s="7">
        <f>('Employment Factors'!$D19)*(1-('Decline Factors'!L19))*('Gross-New Capacity Addition'!C48*1000/5)*'Regional Factors'!C$4</f>
        <v>0</v>
      </c>
      <c r="D78" s="7">
        <f>('Employment Factors'!$D19)*(1-('Decline Factors'!M19))*('Gross-New Capacity Addition'!D48*1000/5)*'Regional Factors'!D$4</f>
        <v>0</v>
      </c>
      <c r="E78" s="7">
        <f>('Employment Factors'!$D19)*(1-('Decline Factors'!N19))*('Gross-New Capacity Addition'!E48*1000/5)*'Regional Factors'!E$4</f>
        <v>0</v>
      </c>
      <c r="F78" s="7">
        <f>('Employment Factors'!$D19)*(1-('Decline Factors'!O19))*('Gross-New Capacity Addition'!F48*1000/5)*'Regional Factors'!F$4</f>
        <v>0</v>
      </c>
      <c r="G78" s="7">
        <f>('Employment Factors'!$D19)*(1-('Decline Factors'!P19))*('Gross-New Capacity Addition'!G48*1000/5)*'Regional Factors'!G$4</f>
        <v>0</v>
      </c>
      <c r="H78" s="7">
        <f>('Employment Factors'!$D19)*(1-('Decline Factors'!Q19))*('Gross-New Capacity Addition'!H48*1000/5)*'Regional Factors'!H$4</f>
        <v>0</v>
      </c>
      <c r="I78" s="7">
        <f>('Employment Factors'!$D19)*(1-('Decline Factors'!R19))*('Gross-New Capacity Addition'!I48*1000/5)*'Regional Factors'!I$4</f>
        <v>0</v>
      </c>
    </row>
    <row r="79" spans="1:9" x14ac:dyDescent="0.3">
      <c r="A79" s="7" t="s">
        <v>20</v>
      </c>
      <c r="B79" s="7">
        <f>('Employment Factors'!$D20)*(1-('Decline Factors'!K20))*('Gross-New Capacity Addition'!B49*1000/5)*'Regional Factors'!B$4</f>
        <v>0</v>
      </c>
      <c r="C79" s="7">
        <f>('Employment Factors'!$D20)*(1-('Decline Factors'!L20))*('Gross-New Capacity Addition'!C49*1000/5)*'Regional Factors'!C$4</f>
        <v>0</v>
      </c>
      <c r="D79" s="7">
        <f>('Employment Factors'!$D20)*(1-('Decline Factors'!M20))*('Gross-New Capacity Addition'!D49*1000/5)*'Regional Factors'!D$4</f>
        <v>0</v>
      </c>
      <c r="E79" s="7">
        <f>('Employment Factors'!$D20)*(1-('Decline Factors'!N20))*('Gross-New Capacity Addition'!E49*1000/5)*'Regional Factors'!E$4</f>
        <v>0</v>
      </c>
      <c r="F79" s="7">
        <f>('Employment Factors'!$D20)*(1-('Decline Factors'!O20))*('Gross-New Capacity Addition'!F49*1000/5)*'Regional Factors'!F$4</f>
        <v>0</v>
      </c>
      <c r="G79" s="7">
        <f>('Employment Factors'!$D20)*(1-('Decline Factors'!P20))*('Gross-New Capacity Addition'!G49*1000/5)*'Regional Factors'!G$4</f>
        <v>0</v>
      </c>
      <c r="H79" s="7">
        <f>('Employment Factors'!$D20)*(1-('Decline Factors'!Q20))*('Gross-New Capacity Addition'!H49*1000/5)*'Regional Factors'!H$4</f>
        <v>0</v>
      </c>
      <c r="I79" s="7">
        <f>('Employment Factors'!$D20)*(1-('Decline Factors'!R20))*('Gross-New Capacity Addition'!I49*1000/5)*'Regional Factors'!I$4</f>
        <v>0</v>
      </c>
    </row>
    <row r="80" spans="1:9" x14ac:dyDescent="0.3">
      <c r="A80" s="7" t="s">
        <v>21</v>
      </c>
      <c r="B80" s="7">
        <f>('Employment Factors'!$D21)*(1-('Decline Factors'!K21))*('Gross-New Capacity Addition'!B50*1000/5)*'Regional Factors'!B$4</f>
        <v>0</v>
      </c>
      <c r="C80" s="7">
        <f>('Employment Factors'!$D21)*(1-('Decline Factors'!L21))*('Gross-New Capacity Addition'!C50*1000/5)*'Regional Factors'!C$4</f>
        <v>0</v>
      </c>
      <c r="D80" s="7">
        <f>('Employment Factors'!$D21)*(1-('Decline Factors'!M21))*('Gross-New Capacity Addition'!D50*1000/5)*'Regional Factors'!D$4</f>
        <v>0</v>
      </c>
      <c r="E80" s="7">
        <f>('Employment Factors'!$D21)*(1-('Decline Factors'!N21))*('Gross-New Capacity Addition'!E50*1000/5)*'Regional Factors'!E$4</f>
        <v>0</v>
      </c>
      <c r="F80" s="7">
        <f>('Employment Factors'!$D21)*(1-('Decline Factors'!O21))*('Gross-New Capacity Addition'!F50*1000/5)*'Regional Factors'!F$4</f>
        <v>0</v>
      </c>
      <c r="G80" s="7">
        <f>('Employment Factors'!$D21)*(1-('Decline Factors'!P21))*('Gross-New Capacity Addition'!G50*1000/5)*'Regional Factors'!G$4</f>
        <v>0</v>
      </c>
      <c r="H80" s="7">
        <f>('Employment Factors'!$D21)*(1-('Decline Factors'!Q21))*('Gross-New Capacity Addition'!H50*1000/5)*'Regional Factors'!H$4</f>
        <v>0</v>
      </c>
      <c r="I80" s="7">
        <f>('Employment Factors'!$D21)*(1-('Decline Factors'!R21))*('Gross-New Capacity Addition'!I50*1000/5)*'Regional Factors'!I$4</f>
        <v>0</v>
      </c>
    </row>
    <row r="81" spans="1:9" x14ac:dyDescent="0.3">
      <c r="A81" s="7" t="s">
        <v>43</v>
      </c>
      <c r="B81" s="7">
        <f>('Employment Factors'!$D22)*(1-('Decline Factors'!K22))*('Gross-New Capacity Addition'!B51*1000/5)*'Regional Factors'!B$4</f>
        <v>0</v>
      </c>
      <c r="C81" s="7">
        <f>('Employment Factors'!$D22)*(1-('Decline Factors'!L22))*('Gross-New Capacity Addition'!C51*1000/5)*'Regional Factors'!C$4</f>
        <v>4.6648006239913924</v>
      </c>
      <c r="D81" s="7">
        <f>('Employment Factors'!$D22)*(1-('Decline Factors'!M22))*('Gross-New Capacity Addition'!D51*1000/5)*'Regional Factors'!D$4</f>
        <v>26.111042105324636</v>
      </c>
      <c r="E81" s="7">
        <f>('Employment Factors'!$D22)*(1-('Decline Factors'!N22))*('Gross-New Capacity Addition'!E51*1000/5)*'Regional Factors'!E$4</f>
        <v>71.955721587709618</v>
      </c>
      <c r="F81" s="7">
        <f>('Employment Factors'!$D22)*(1-('Decline Factors'!O22))*('Gross-New Capacity Addition'!F51*1000/5)*'Regional Factors'!F$4</f>
        <v>38.34992574411266</v>
      </c>
      <c r="G81" s="7">
        <f>('Employment Factors'!$D22)*(1-('Decline Factors'!P22))*('Gross-New Capacity Addition'!G51*1000/5)*'Regional Factors'!G$4</f>
        <v>205.57833410688716</v>
      </c>
      <c r="H81" s="7">
        <f>('Employment Factors'!$D22)*(1-('Decline Factors'!Q22))*('Gross-New Capacity Addition'!H51*1000/5)*'Regional Factors'!H$4</f>
        <v>349.19059719804011</v>
      </c>
      <c r="I81" s="7">
        <f>('Employment Factors'!$D22)*(1-('Decline Factors'!R22))*('Gross-New Capacity Addition'!I51*1000/5)*'Regional Factors'!I$4</f>
        <v>346.5595649708095</v>
      </c>
    </row>
    <row r="82" spans="1:9" x14ac:dyDescent="0.3">
      <c r="A82" s="7" t="s">
        <v>139</v>
      </c>
      <c r="B82" s="7">
        <f>('Employment Factors'!$D23)*(1-('Decline Factors'!K23))*('Gross-New Capacity Addition'!B52*1000/5)*'Regional Factors'!B$4</f>
        <v>0</v>
      </c>
      <c r="C82" s="7">
        <f>('Employment Factors'!$D23)*(1-('Decline Factors'!L23))*('Gross-New Capacity Addition'!C52*1000/5)*'Regional Factors'!C$4</f>
        <v>0</v>
      </c>
      <c r="D82" s="7">
        <f>('Employment Factors'!$D23)*(1-('Decline Factors'!M23))*('Gross-New Capacity Addition'!D52*1000/5)*'Regional Factors'!D$4</f>
        <v>0</v>
      </c>
      <c r="E82" s="7">
        <f>('Employment Factors'!$D23)*(1-('Decline Factors'!N23))*('Gross-New Capacity Addition'!E52*1000/5)*'Regional Factors'!E$4</f>
        <v>0</v>
      </c>
      <c r="F82" s="7">
        <f>('Employment Factors'!$D23)*(1-('Decline Factors'!O23))*('Gross-New Capacity Addition'!F52*1000/5)*'Regional Factors'!F$4</f>
        <v>0</v>
      </c>
      <c r="G82" s="7">
        <f>('Employment Factors'!$D23)*(1-('Decline Factors'!P23))*('Gross-New Capacity Addition'!G52*1000/5)*'Regional Factors'!G$4</f>
        <v>6871.1581148381911</v>
      </c>
      <c r="H82" s="7">
        <f>('Employment Factors'!$D23)*(1-('Decline Factors'!Q23))*('Gross-New Capacity Addition'!H52*1000/5)*'Regional Factors'!H$4</f>
        <v>12024.526700966833</v>
      </c>
      <c r="I82" s="7">
        <f>('Employment Factors'!$D23)*(1-('Decline Factors'!R23))*('Gross-New Capacity Addition'!I52*1000/5)*'Regional Factors'!I$4</f>
        <v>9447.8424079025117</v>
      </c>
    </row>
    <row r="83" spans="1:9" x14ac:dyDescent="0.3">
      <c r="A83" s="34" t="s">
        <v>230</v>
      </c>
      <c r="B83" s="7">
        <f>('Employment Factors'!$D24)*(1-('Decline Factors'!K24))*('Gross-New Capacity Addition'!B53*1000/5)*'Regional Factors'!B$4</f>
        <v>0</v>
      </c>
      <c r="C83" s="7">
        <f>('Employment Factors'!$D24)*(1-('Decline Factors'!L24))*('Gross-New Capacity Addition'!C53*1000/5)*'Regional Factors'!C$4</f>
        <v>0</v>
      </c>
      <c r="D83" s="7">
        <f>('Employment Factors'!$D24)*(1-('Decline Factors'!M24))*('Gross-New Capacity Addition'!D53*1000/5)*'Regional Factors'!D$4</f>
        <v>286.86178584938267</v>
      </c>
      <c r="E83" s="7">
        <f>('Employment Factors'!$D24)*(1-('Decline Factors'!N24))*('Gross-New Capacity Addition'!E53*1000/5)*'Regional Factors'!E$4</f>
        <v>5127.8465737646702</v>
      </c>
      <c r="F83" s="7">
        <f>('Employment Factors'!$D24)*(1-('Decline Factors'!O24))*('Gross-New Capacity Addition'!F53*1000/5)*'Regional Factors'!F$4</f>
        <v>10756.665891123132</v>
      </c>
      <c r="G83" s="7">
        <f>('Employment Factors'!$D24)*(1-('Decline Factors'!P24))*('Gross-New Capacity Addition'!G53*1000/5)*'Regional Factors'!G$4</f>
        <v>10804.235447302781</v>
      </c>
      <c r="H83" s="7">
        <f>('Employment Factors'!$D24)*(1-('Decline Factors'!Q24))*('Gross-New Capacity Addition'!H53*1000/5)*'Regional Factors'!H$4</f>
        <v>6029.4412457705102</v>
      </c>
      <c r="I83" s="7">
        <f>('Employment Factors'!$D24)*(1-('Decline Factors'!R24))*('Gross-New Capacity Addition'!I53*1000/5)*'Regional Factors'!I$4</f>
        <v>8740.9059480105079</v>
      </c>
    </row>
    <row r="84" spans="1:9" x14ac:dyDescent="0.3">
      <c r="A84" s="34" t="s">
        <v>231</v>
      </c>
      <c r="B84" s="7">
        <f>('Employment Factors'!$D25)*(1-('Decline Factors'!K25))*('Gross-New Capacity Addition'!B54*1000/5)*'Regional Factors'!B$4</f>
        <v>0</v>
      </c>
      <c r="C84" s="7">
        <f>('Employment Factors'!$D25)*(1-('Decline Factors'!L25))*('Gross-New Capacity Addition'!C54*1000/5)*'Regional Factors'!C$4</f>
        <v>0</v>
      </c>
      <c r="D84" s="7">
        <f>('Employment Factors'!$D25)*(1-('Decline Factors'!M25))*('Gross-New Capacity Addition'!D54*1000/5)*'Regional Factors'!D$4</f>
        <v>0</v>
      </c>
      <c r="E84" s="7">
        <f>('Employment Factors'!$D25)*(1-('Decline Factors'!N25))*('Gross-New Capacity Addition'!E54*1000/5)*'Regional Factors'!E$4</f>
        <v>0</v>
      </c>
      <c r="F84" s="7">
        <f>('Employment Factors'!$D25)*(1-('Decline Factors'!O25))*('Gross-New Capacity Addition'!F54*1000/5)*'Regional Factors'!F$4</f>
        <v>1264.4155339950828</v>
      </c>
      <c r="G84" s="7">
        <f>('Employment Factors'!$D25)*(1-('Decline Factors'!P25))*('Gross-New Capacity Addition'!G54*1000/5)*'Regional Factors'!G$4</f>
        <v>4298.8946382851855</v>
      </c>
      <c r="H84" s="7">
        <f>('Employment Factors'!$D25)*(1-('Decline Factors'!Q25))*('Gross-New Capacity Addition'!H54*1000/5)*'Regional Factors'!H$4</f>
        <v>11877.287498924767</v>
      </c>
      <c r="I84" s="7">
        <f>('Employment Factors'!$D25)*(1-('Decline Factors'!R25))*('Gross-New Capacity Addition'!I54*1000/5)*'Regional Factors'!I$4</f>
        <v>17156.907262114728</v>
      </c>
    </row>
    <row r="85" spans="1:9" x14ac:dyDescent="0.3">
      <c r="A85" s="7" t="s">
        <v>24</v>
      </c>
      <c r="B85" s="7">
        <f>('Employment Factors'!$D26)*(1-('Decline Factors'!K26))*('Gross-New Capacity Addition'!B55*1000/5)*'Regional Factors'!B$4</f>
        <v>7328.0202119446976</v>
      </c>
      <c r="C85" s="7">
        <f>('Employment Factors'!$D26)*(1-('Decline Factors'!L26))*('Gross-New Capacity Addition'!C55*1000/5)*'Regional Factors'!C$4</f>
        <v>0</v>
      </c>
      <c r="D85" s="7">
        <f>('Employment Factors'!$D26)*(1-('Decline Factors'!M26))*('Gross-New Capacity Addition'!D55*1000/5)*'Regional Factors'!D$4</f>
        <v>0</v>
      </c>
      <c r="E85" s="7">
        <f>('Employment Factors'!$D26)*(1-('Decline Factors'!N26))*('Gross-New Capacity Addition'!E55*1000/5)*'Regional Factors'!E$4</f>
        <v>3356.202511518723</v>
      </c>
      <c r="F85" s="7">
        <f>('Employment Factors'!$D26)*(1-('Decline Factors'!O26))*('Gross-New Capacity Addition'!F55*1000/5)*'Regional Factors'!F$4</f>
        <v>0</v>
      </c>
      <c r="G85" s="7">
        <f>('Employment Factors'!$D26)*(1-('Decline Factors'!P26))*('Gross-New Capacity Addition'!G55*1000/5)*'Regional Factors'!G$4</f>
        <v>3259.3955160129876</v>
      </c>
      <c r="H85" s="7">
        <f>('Employment Factors'!$D26)*(1-('Decline Factors'!Q26))*('Gross-New Capacity Addition'!H55*1000/5)*'Regional Factors'!H$4</f>
        <v>0</v>
      </c>
      <c r="I85" s="7">
        <f>('Employment Factors'!$D26)*(1-('Decline Factors'!R26))*('Gross-New Capacity Addition'!I55*1000/5)*'Regional Factors'!I$4</f>
        <v>0</v>
      </c>
    </row>
    <row r="86" spans="1:9" x14ac:dyDescent="0.3">
      <c r="A86" s="7" t="s">
        <v>25</v>
      </c>
      <c r="B86" s="7">
        <f>('Employment Factors'!$D27)*(1-('Decline Factors'!K27))*('Gross-New Capacity Addition'!B56*1000/5)*'Regional Factors'!B$4</f>
        <v>0</v>
      </c>
      <c r="C86" s="7">
        <f>('Employment Factors'!$D27)*(1-('Decline Factors'!L27))*('Gross-New Capacity Addition'!C56*1000/5)*'Regional Factors'!C$4</f>
        <v>0</v>
      </c>
      <c r="D86" s="7">
        <f>('Employment Factors'!$D27)*(1-('Decline Factors'!M27))*('Gross-New Capacity Addition'!D56*1000/5)*'Regional Factors'!D$4</f>
        <v>0</v>
      </c>
      <c r="E86" s="7">
        <f>('Employment Factors'!$D27)*(1-('Decline Factors'!N27))*('Gross-New Capacity Addition'!E56*1000/5)*'Regional Factors'!E$4</f>
        <v>0</v>
      </c>
      <c r="F86" s="7">
        <f>('Employment Factors'!$D27)*(1-('Decline Factors'!O27))*('Gross-New Capacity Addition'!F56*1000/5)*'Regional Factors'!F$4</f>
        <v>0</v>
      </c>
      <c r="G86" s="7">
        <f>('Employment Factors'!$D27)*(1-('Decline Factors'!P27))*('Gross-New Capacity Addition'!G56*1000/5)*'Regional Factors'!G$4</f>
        <v>0</v>
      </c>
      <c r="H86" s="7">
        <f>('Employment Factors'!$D27)*(1-('Decline Factors'!Q27))*('Gross-New Capacity Addition'!H56*1000/5)*'Regional Factors'!H$4</f>
        <v>28.541733707789408</v>
      </c>
      <c r="I86" s="7">
        <f>('Employment Factors'!$D27)*(1-('Decline Factors'!R27))*('Gross-New Capacity Addition'!I56*1000/5)*'Regional Factors'!I$4</f>
        <v>1662.1482494257646</v>
      </c>
    </row>
    <row r="87" spans="1:9" x14ac:dyDescent="0.3">
      <c r="A87" s="5" t="s">
        <v>255</v>
      </c>
      <c r="B87" s="5">
        <f>SUM(B62:B86)</f>
        <v>133847.77458067235</v>
      </c>
      <c r="C87" s="5">
        <f t="shared" ref="C87:I87" si="5">SUM(C62:C86)</f>
        <v>147342.11446024981</v>
      </c>
      <c r="D87" s="5">
        <f t="shared" si="5"/>
        <v>305494.94857747277</v>
      </c>
      <c r="E87" s="5">
        <f t="shared" si="5"/>
        <v>195664.99346928706</v>
      </c>
      <c r="F87" s="5">
        <f t="shared" si="5"/>
        <v>137272.91433078621</v>
      </c>
      <c r="G87" s="5">
        <f t="shared" si="5"/>
        <v>205101.31248464243</v>
      </c>
      <c r="H87" s="5">
        <f t="shared" si="5"/>
        <v>223347.64555337038</v>
      </c>
      <c r="I87" s="5">
        <f t="shared" si="5"/>
        <v>265611.02222549357</v>
      </c>
    </row>
    <row r="89" spans="1:9" x14ac:dyDescent="0.3">
      <c r="A89" s="68" t="s">
        <v>33</v>
      </c>
      <c r="B89" s="170" t="s">
        <v>204</v>
      </c>
      <c r="C89" s="170"/>
      <c r="D89" s="170"/>
      <c r="E89" s="170"/>
      <c r="F89" s="170"/>
      <c r="G89" s="170"/>
      <c r="H89" s="170"/>
      <c r="I89" s="170"/>
    </row>
    <row r="90" spans="1:9" x14ac:dyDescent="0.3">
      <c r="A90" s="66" t="s">
        <v>0</v>
      </c>
      <c r="B90" s="35" t="s">
        <v>186</v>
      </c>
      <c r="C90" s="35" t="s">
        <v>146</v>
      </c>
      <c r="D90" s="35" t="s">
        <v>147</v>
      </c>
      <c r="E90" s="35" t="s">
        <v>148</v>
      </c>
      <c r="F90" s="35" t="s">
        <v>149</v>
      </c>
      <c r="G90" s="35" t="s">
        <v>150</v>
      </c>
      <c r="H90" s="35" t="s">
        <v>151</v>
      </c>
      <c r="I90" s="35" t="s">
        <v>152</v>
      </c>
    </row>
    <row r="91" spans="1:9" x14ac:dyDescent="0.3">
      <c r="A91" s="7" t="s">
        <v>2</v>
      </c>
      <c r="B91" s="7">
        <f>('Employment Factors'!$D3)*(1-('Decline Factors'!K3))*('Gross-New Capacity Addition'!B61*1000/5)*'Regional Factors'!B$5</f>
        <v>1445.2112163146396</v>
      </c>
      <c r="C91" s="7">
        <f>('Employment Factors'!$D3)*(1-('Decline Factors'!L3))*('Gross-New Capacity Addition'!C61*1000/5)*'Regional Factors'!C$5</f>
        <v>1139.8167143685669</v>
      </c>
      <c r="D91" s="7">
        <f>('Employment Factors'!$D3)*(1-('Decline Factors'!M3))*('Gross-New Capacity Addition'!D61*1000/5)*'Regional Factors'!D$5</f>
        <v>97270.841273359954</v>
      </c>
      <c r="E91" s="7">
        <f>('Employment Factors'!$D3)*(1-('Decline Factors'!N3))*('Gross-New Capacity Addition'!E61*1000/5)*'Regional Factors'!E$5</f>
        <v>99485.238567805849</v>
      </c>
      <c r="F91" s="7">
        <f>('Employment Factors'!$D3)*(1-('Decline Factors'!O3))*('Gross-New Capacity Addition'!F61*1000/5)*'Regional Factors'!F$5</f>
        <v>0</v>
      </c>
      <c r="G91" s="7">
        <f>('Employment Factors'!$D3)*(1-('Decline Factors'!P3))*('Gross-New Capacity Addition'!G61*1000/5)*'Regional Factors'!G$5</f>
        <v>0</v>
      </c>
      <c r="H91" s="7">
        <f>('Employment Factors'!$D3)*(1-('Decline Factors'!Q3))*('Gross-New Capacity Addition'!H61*1000/5)*'Regional Factors'!H$5</f>
        <v>0</v>
      </c>
      <c r="I91" s="7">
        <f>('Employment Factors'!$D3)*(1-('Decline Factors'!R3))*('Gross-New Capacity Addition'!I61*1000/5)*'Regional Factors'!I$5</f>
        <v>0</v>
      </c>
    </row>
    <row r="92" spans="1:9" x14ac:dyDescent="0.3">
      <c r="A92" s="7" t="s">
        <v>3</v>
      </c>
      <c r="B92" s="7">
        <f>('Employment Factors'!$D4)*(1-('Decline Factors'!K4))*('Gross-New Capacity Addition'!B62*1000/5)*'Regional Factors'!B$5</f>
        <v>0</v>
      </c>
      <c r="C92" s="7">
        <f>('Employment Factors'!$D4)*(1-('Decline Factors'!L4))*('Gross-New Capacity Addition'!C62*1000/5)*'Regional Factors'!C$5</f>
        <v>0</v>
      </c>
      <c r="D92" s="7">
        <f>('Employment Factors'!$D4)*(1-('Decline Factors'!M4))*('Gross-New Capacity Addition'!D62*1000/5)*'Regional Factors'!D$5</f>
        <v>0</v>
      </c>
      <c r="E92" s="7">
        <f>('Employment Factors'!$D4)*(1-('Decline Factors'!N4))*('Gross-New Capacity Addition'!E62*1000/5)*'Regional Factors'!E$5</f>
        <v>0</v>
      </c>
      <c r="F92" s="7">
        <f>('Employment Factors'!$D4)*(1-('Decline Factors'!O4))*('Gross-New Capacity Addition'!F62*1000/5)*'Regional Factors'!F$5</f>
        <v>0</v>
      </c>
      <c r="G92" s="7">
        <f>('Employment Factors'!$D4)*(1-('Decline Factors'!P4))*('Gross-New Capacity Addition'!G62*1000/5)*'Regional Factors'!G$5</f>
        <v>0</v>
      </c>
      <c r="H92" s="7">
        <f>('Employment Factors'!$D4)*(1-('Decline Factors'!Q4))*('Gross-New Capacity Addition'!H62*1000/5)*'Regional Factors'!H$5</f>
        <v>0</v>
      </c>
      <c r="I92" s="7">
        <f>('Employment Factors'!$D4)*(1-('Decline Factors'!R4))*('Gross-New Capacity Addition'!I62*1000/5)*'Regional Factors'!I$5</f>
        <v>0</v>
      </c>
    </row>
    <row r="93" spans="1:9" x14ac:dyDescent="0.3">
      <c r="A93" s="7" t="s">
        <v>198</v>
      </c>
      <c r="B93" s="7">
        <f>('Employment Factors'!$D5)*(1-('Decline Factors'!K5))*('Gross-New Capacity Addition'!B63*1000/5)*'Regional Factors'!B$5</f>
        <v>5871.1705662782233</v>
      </c>
      <c r="C93" s="7">
        <f>('Employment Factors'!$D5)*(1-('Decline Factors'!L5))*('Gross-New Capacity Addition'!C63*1000/5)*'Regional Factors'!C$5</f>
        <v>192669.28999265408</v>
      </c>
      <c r="D93" s="7">
        <f>('Employment Factors'!$D5)*(1-('Decline Factors'!M5))*('Gross-New Capacity Addition'!D63*1000/5)*'Regional Factors'!D$5</f>
        <v>286788.82948557561</v>
      </c>
      <c r="E93" s="7">
        <f>('Employment Factors'!$D5)*(1-('Decline Factors'!N5))*('Gross-New Capacity Addition'!E63*1000/5)*'Regional Factors'!E$5</f>
        <v>229367.26004894084</v>
      </c>
      <c r="F93" s="7">
        <f>('Employment Factors'!$D5)*(1-('Decline Factors'!O5))*('Gross-New Capacity Addition'!F63*1000/5)*'Regional Factors'!F$5</f>
        <v>292418.2382729408</v>
      </c>
      <c r="G93" s="7">
        <f>('Employment Factors'!$D5)*(1-('Decline Factors'!P5))*('Gross-New Capacity Addition'!G63*1000/5)*'Regional Factors'!G$5</f>
        <v>134044.25210201915</v>
      </c>
      <c r="H93" s="7">
        <f>('Employment Factors'!$D5)*(1-('Decline Factors'!Q5))*('Gross-New Capacity Addition'!H63*1000/5)*'Regional Factors'!H$5</f>
        <v>72000.591531393409</v>
      </c>
      <c r="I93" s="7">
        <f>('Employment Factors'!$D5)*(1-('Decline Factors'!R5))*('Gross-New Capacity Addition'!I63*1000/5)*'Regional Factors'!I$5</f>
        <v>128476.44847993385</v>
      </c>
    </row>
    <row r="94" spans="1:9" x14ac:dyDescent="0.3">
      <c r="A94" s="7" t="s">
        <v>199</v>
      </c>
      <c r="B94" s="7">
        <f>('Employment Factors'!$D6)*(1-('Decline Factors'!K6))*('Gross-New Capacity Addition'!B64*1000/5)*'Regional Factors'!B$5</f>
        <v>0</v>
      </c>
      <c r="C94" s="7">
        <f>('Employment Factors'!$D6)*(1-('Decline Factors'!L6))*('Gross-New Capacity Addition'!C64*1000/5)*'Regional Factors'!C$5</f>
        <v>20177.212451903993</v>
      </c>
      <c r="D94" s="7">
        <f>('Employment Factors'!$D6)*(1-('Decline Factors'!M6))*('Gross-New Capacity Addition'!D64*1000/5)*'Regional Factors'!D$5</f>
        <v>63620.040780479147</v>
      </c>
      <c r="E94" s="7">
        <f>('Employment Factors'!$D6)*(1-('Decline Factors'!N6))*('Gross-New Capacity Addition'!E64*1000/5)*'Regional Factors'!E$5</f>
        <v>114331.17020659309</v>
      </c>
      <c r="F94" s="7">
        <f>('Employment Factors'!$D6)*(1-('Decline Factors'!O6))*('Gross-New Capacity Addition'!F64*1000/5)*'Regional Factors'!F$5</f>
        <v>121876.5928260153</v>
      </c>
      <c r="G94" s="7">
        <f>('Employment Factors'!$D6)*(1-('Decline Factors'!P6))*('Gross-New Capacity Addition'!G64*1000/5)*'Regional Factors'!G$5</f>
        <v>182452.30147408342</v>
      </c>
      <c r="H94" s="7">
        <f>('Employment Factors'!$D6)*(1-('Decline Factors'!Q6))*('Gross-New Capacity Addition'!H64*1000/5)*'Regional Factors'!H$5</f>
        <v>237249.944151351</v>
      </c>
      <c r="I94" s="7">
        <f>('Employment Factors'!$D6)*(1-('Decline Factors'!R6))*('Gross-New Capacity Addition'!I64*1000/5)*'Regional Factors'!I$5</f>
        <v>164390.5208455259</v>
      </c>
    </row>
    <row r="95" spans="1:9" x14ac:dyDescent="0.3">
      <c r="A95" s="7" t="s">
        <v>6</v>
      </c>
      <c r="B95" s="7">
        <f>('Employment Factors'!$D7)*(1-('Decline Factors'!K7))*('Gross-New Capacity Addition'!B65*1000/5)*'Regional Factors'!B$5</f>
        <v>0</v>
      </c>
      <c r="C95" s="7">
        <f>('Employment Factors'!$D7)*(1-('Decline Factors'!L7))*('Gross-New Capacity Addition'!C65*1000/5)*'Regional Factors'!C$5</f>
        <v>13869.652714403315</v>
      </c>
      <c r="D95" s="7">
        <f>('Employment Factors'!$D7)*(1-('Decline Factors'!M7))*('Gross-New Capacity Addition'!D65*1000/5)*'Regional Factors'!D$5</f>
        <v>11069.98986987418</v>
      </c>
      <c r="E95" s="7">
        <f>('Employment Factors'!$D7)*(1-('Decline Factors'!N7))*('Gross-New Capacity Addition'!E65*1000/5)*'Regional Factors'!E$5</f>
        <v>6202.2332240958531</v>
      </c>
      <c r="F95" s="7">
        <f>('Employment Factors'!$D7)*(1-('Decline Factors'!O7))*('Gross-New Capacity Addition'!F65*1000/5)*'Regional Factors'!F$5</f>
        <v>2589.535141051349</v>
      </c>
      <c r="G95" s="7">
        <f>('Employment Factors'!$D7)*(1-('Decline Factors'!P7))*('Gross-New Capacity Addition'!G65*1000/5)*'Regional Factors'!G$5</f>
        <v>0</v>
      </c>
      <c r="H95" s="7">
        <f>('Employment Factors'!$D7)*(1-('Decline Factors'!Q7))*('Gross-New Capacity Addition'!H65*1000/5)*'Regional Factors'!H$5</f>
        <v>2207.6144622229722</v>
      </c>
      <c r="I95" s="7">
        <f>('Employment Factors'!$D7)*(1-('Decline Factors'!R7))*('Gross-New Capacity Addition'!I65*1000/5)*'Regional Factors'!I$5</f>
        <v>4063.2066303332131</v>
      </c>
    </row>
    <row r="96" spans="1:9" x14ac:dyDescent="0.3">
      <c r="A96" s="7" t="s">
        <v>7</v>
      </c>
      <c r="B96" s="7">
        <f>('Employment Factors'!$D8)*(1-('Decline Factors'!K8))*('Gross-New Capacity Addition'!B66*1000/5)*'Regional Factors'!B$5</f>
        <v>3342.0509377276039</v>
      </c>
      <c r="C96" s="7">
        <f>('Employment Factors'!$D8)*(1-('Decline Factors'!L8))*('Gross-New Capacity Addition'!C66*1000/5)*'Regional Factors'!C$5</f>
        <v>8595.0852781868816</v>
      </c>
      <c r="D96" s="7">
        <f>('Employment Factors'!$D8)*(1-('Decline Factors'!M8))*('Gross-New Capacity Addition'!D66*1000/5)*'Regional Factors'!D$5</f>
        <v>2456.0929905294038</v>
      </c>
      <c r="E96" s="7">
        <f>('Employment Factors'!$D8)*(1-('Decline Factors'!N8))*('Gross-New Capacity Addition'!E66*1000/5)*'Regional Factors'!E$5</f>
        <v>4458.5196548071899</v>
      </c>
      <c r="F96" s="7">
        <f>('Employment Factors'!$D8)*(1-('Decline Factors'!O8))*('Gross-New Capacity Addition'!F66*1000/5)*'Regional Factors'!F$5</f>
        <v>0</v>
      </c>
      <c r="G96" s="7">
        <f>('Employment Factors'!$D8)*(1-('Decline Factors'!P8))*('Gross-New Capacity Addition'!G66*1000/5)*'Regional Factors'!G$5</f>
        <v>1955.156632024172</v>
      </c>
      <c r="H96" s="7">
        <f>('Employment Factors'!$D8)*(1-('Decline Factors'!Q8))*('Gross-New Capacity Addition'!H66*1000/5)*'Regional Factors'!H$5</f>
        <v>7556.9496421129215</v>
      </c>
      <c r="I96" s="7">
        <f>('Employment Factors'!$D8)*(1-('Decline Factors'!R8))*('Gross-New Capacity Addition'!I66*1000/5)*'Regional Factors'!I$5</f>
        <v>5476.622079599123</v>
      </c>
    </row>
    <row r="97" spans="1:9" x14ac:dyDescent="0.3">
      <c r="A97" s="7" t="s">
        <v>8</v>
      </c>
      <c r="B97" s="7">
        <f>('Employment Factors'!$D9)*(1-('Decline Factors'!K9))*('Gross-New Capacity Addition'!B67*1000/5)*'Regional Factors'!B$5</f>
        <v>8355.1273443190094</v>
      </c>
      <c r="C97" s="7">
        <f>('Employment Factors'!$D9)*(1-('Decline Factors'!L9))*('Gross-New Capacity Addition'!C67*1000/5)*'Regional Factors'!C$5</f>
        <v>7162.5710651557347</v>
      </c>
      <c r="D97" s="7">
        <f>('Employment Factors'!$D9)*(1-('Decline Factors'!M9))*('Gross-New Capacity Addition'!D67*1000/5)*'Regional Factors'!D$5</f>
        <v>0</v>
      </c>
      <c r="E97" s="7">
        <f>('Employment Factors'!$D9)*(1-('Decline Factors'!N9))*('Gross-New Capacity Addition'!E67*1000/5)*'Regional Factors'!E$5</f>
        <v>0</v>
      </c>
      <c r="F97" s="7">
        <f>('Employment Factors'!$D9)*(1-('Decline Factors'!O9))*('Gross-New Capacity Addition'!F67*1000/5)*'Regional Factors'!F$5</f>
        <v>0</v>
      </c>
      <c r="G97" s="7">
        <f>('Employment Factors'!$D9)*(1-('Decline Factors'!P9))*('Gross-New Capacity Addition'!G67*1000/5)*'Regional Factors'!G$5</f>
        <v>0</v>
      </c>
      <c r="H97" s="7">
        <f>('Employment Factors'!$D9)*(1-('Decline Factors'!Q9))*('Gross-New Capacity Addition'!H67*1000/5)*'Regional Factors'!H$5</f>
        <v>9446.1870526411531</v>
      </c>
      <c r="I97" s="7">
        <f>('Employment Factors'!$D9)*(1-('Decline Factors'!R9))*('Gross-New Capacity Addition'!I67*1000/5)*'Regional Factors'!I$5</f>
        <v>9127.7034659985384</v>
      </c>
    </row>
    <row r="98" spans="1:9" x14ac:dyDescent="0.3">
      <c r="A98" s="7" t="s">
        <v>9</v>
      </c>
      <c r="B98" s="7">
        <f>('Employment Factors'!$D10)*(1-('Decline Factors'!K10))*('Gross-New Capacity Addition'!B68*1000/5)*'Regional Factors'!B$5</f>
        <v>0</v>
      </c>
      <c r="C98" s="7">
        <f>('Employment Factors'!$D10)*(1-('Decline Factors'!L10))*('Gross-New Capacity Addition'!C68*1000/5)*'Regional Factors'!C$5</f>
        <v>0</v>
      </c>
      <c r="D98" s="7">
        <f>('Employment Factors'!$D10)*(1-('Decline Factors'!M10))*('Gross-New Capacity Addition'!D68*1000/5)*'Regional Factors'!D$5</f>
        <v>10145.529037841921</v>
      </c>
      <c r="E98" s="7">
        <f>('Employment Factors'!$D10)*(1-('Decline Factors'!N10))*('Gross-New Capacity Addition'!E68*1000/5)*'Regional Factors'!E$5</f>
        <v>1744.1591174712912</v>
      </c>
      <c r="F98" s="7">
        <f>('Employment Factors'!$D10)*(1-('Decline Factors'!O10))*('Gross-New Capacity Addition'!F68*1000/5)*'Regional Factors'!F$5</f>
        <v>0</v>
      </c>
      <c r="G98" s="7">
        <f>('Employment Factors'!$D10)*(1-('Decline Factors'!P10))*('Gross-New Capacity Addition'!G68*1000/5)*'Regional Factors'!G$5</f>
        <v>0</v>
      </c>
      <c r="H98" s="7">
        <f>('Employment Factors'!$D10)*(1-('Decline Factors'!Q10))*('Gross-New Capacity Addition'!H68*1000/5)*'Regional Factors'!H$5</f>
        <v>0</v>
      </c>
      <c r="I98" s="7">
        <f>('Employment Factors'!$D10)*(1-('Decline Factors'!R10))*('Gross-New Capacity Addition'!I68*1000/5)*'Regional Factors'!I$5</f>
        <v>0</v>
      </c>
    </row>
    <row r="99" spans="1:9" x14ac:dyDescent="0.3">
      <c r="A99" s="7" t="s">
        <v>10</v>
      </c>
      <c r="B99" s="7">
        <f>('Employment Factors'!$D11)*(1-('Decline Factors'!K11))*('Gross-New Capacity Addition'!B69*1000/5)*'Regional Factors'!B$5</f>
        <v>0</v>
      </c>
      <c r="C99" s="7">
        <f>('Employment Factors'!$D11)*(1-('Decline Factors'!L11))*('Gross-New Capacity Addition'!C69*1000/5)*'Regional Factors'!C$5</f>
        <v>0</v>
      </c>
      <c r="D99" s="7">
        <f>('Employment Factors'!$D11)*(1-('Decline Factors'!M11))*('Gross-New Capacity Addition'!D69*1000/5)*'Regional Factors'!D$5</f>
        <v>1789.5454685640959</v>
      </c>
      <c r="E99" s="7">
        <f>('Employment Factors'!$D11)*(1-('Decline Factors'!N11))*('Gross-New Capacity Addition'!E69*1000/5)*'Regional Factors'!E$5</f>
        <v>0</v>
      </c>
      <c r="F99" s="7">
        <f>('Employment Factors'!$D11)*(1-('Decline Factors'!O11))*('Gross-New Capacity Addition'!F69*1000/5)*'Regional Factors'!F$5</f>
        <v>0</v>
      </c>
      <c r="G99" s="7">
        <f>('Employment Factors'!$D11)*(1-('Decline Factors'!P11))*('Gross-New Capacity Addition'!G69*1000/5)*'Regional Factors'!G$5</f>
        <v>0</v>
      </c>
      <c r="H99" s="7">
        <f>('Employment Factors'!$D11)*(1-('Decline Factors'!Q11))*('Gross-New Capacity Addition'!H69*1000/5)*'Regional Factors'!H$5</f>
        <v>5937.1079453443344</v>
      </c>
      <c r="I99" s="7">
        <f>('Employment Factors'!$D11)*(1-('Decline Factors'!R11))*('Gross-New Capacity Addition'!I69*1000/5)*'Regional Factors'!I$5</f>
        <v>30561.68003791702</v>
      </c>
    </row>
    <row r="100" spans="1:9" x14ac:dyDescent="0.3">
      <c r="A100" s="7" t="s">
        <v>11</v>
      </c>
      <c r="B100" s="7">
        <f>('Employment Factors'!$D12)*(1-('Decline Factors'!K12))*('Gross-New Capacity Addition'!B70*1000/5)*'Regional Factors'!B$5</f>
        <v>0</v>
      </c>
      <c r="C100" s="7">
        <f>('Employment Factors'!$D12)*(1-('Decline Factors'!L12))*('Gross-New Capacity Addition'!C70*1000/5)*'Regional Factors'!C$5</f>
        <v>41606.105674700782</v>
      </c>
      <c r="D100" s="7">
        <f>('Employment Factors'!$D12)*(1-('Decline Factors'!M12))*('Gross-New Capacity Addition'!D70*1000/5)*'Regional Factors'!D$5</f>
        <v>0</v>
      </c>
      <c r="E100" s="7">
        <f>('Employment Factors'!$D12)*(1-('Decline Factors'!N12))*('Gross-New Capacity Addition'!E70*1000/5)*'Regional Factors'!E$5</f>
        <v>3102.3496604026172</v>
      </c>
      <c r="F100" s="7">
        <f>('Employment Factors'!$D12)*(1-('Decline Factors'!O12))*('Gross-New Capacity Addition'!F70*1000/5)*'Regional Factors'!F$5</f>
        <v>0</v>
      </c>
      <c r="G100" s="7">
        <f>('Employment Factors'!$D12)*(1-('Decline Factors'!P12))*('Gross-New Capacity Addition'!G70*1000/5)*'Regional Factors'!G$5</f>
        <v>0</v>
      </c>
      <c r="H100" s="7">
        <f>('Employment Factors'!$D12)*(1-('Decline Factors'!Q12))*('Gross-New Capacity Addition'!H70*1000/5)*'Regional Factors'!H$5</f>
        <v>17679.307260093308</v>
      </c>
      <c r="I100" s="7">
        <f>('Employment Factors'!$D12)*(1-('Decline Factors'!R12))*('Gross-New Capacity Addition'!I70*1000/5)*'Regional Factors'!I$5</f>
        <v>0</v>
      </c>
    </row>
    <row r="101" spans="1:9" x14ac:dyDescent="0.3">
      <c r="A101" s="7" t="s">
        <v>12</v>
      </c>
      <c r="B101" s="7">
        <f>('Employment Factors'!$D13)*(1-('Decline Factors'!K13))*('Gross-New Capacity Addition'!B71*1000/5)*'Regional Factors'!B$5</f>
        <v>0</v>
      </c>
      <c r="C101" s="7">
        <f>('Employment Factors'!$D13)*(1-('Decline Factors'!L13))*('Gross-New Capacity Addition'!C71*1000/5)*'Regional Factors'!C$5</f>
        <v>5137.4451847809169</v>
      </c>
      <c r="D101" s="7">
        <f>('Employment Factors'!$D13)*(1-('Decline Factors'!M13))*('Gross-New Capacity Addition'!D71*1000/5)*'Regional Factors'!D$5</f>
        <v>0</v>
      </c>
      <c r="E101" s="7">
        <f>('Employment Factors'!$D13)*(1-('Decline Factors'!N13))*('Gross-New Capacity Addition'!E71*1000/5)*'Regional Factors'!E$5</f>
        <v>0</v>
      </c>
      <c r="F101" s="7">
        <f>('Employment Factors'!$D13)*(1-('Decline Factors'!O13))*('Gross-New Capacity Addition'!F71*1000/5)*'Regional Factors'!F$5</f>
        <v>0</v>
      </c>
      <c r="G101" s="7">
        <f>('Employment Factors'!$D13)*(1-('Decline Factors'!P13))*('Gross-New Capacity Addition'!G71*1000/5)*'Regional Factors'!G$5</f>
        <v>0</v>
      </c>
      <c r="H101" s="7">
        <f>('Employment Factors'!$D13)*(1-('Decline Factors'!Q13))*('Gross-New Capacity Addition'!H71*1000/5)*'Regional Factors'!H$5</f>
        <v>0</v>
      </c>
      <c r="I101" s="7">
        <f>('Employment Factors'!$D13)*(1-('Decline Factors'!R13))*('Gross-New Capacity Addition'!I71*1000/5)*'Regional Factors'!I$5</f>
        <v>0</v>
      </c>
    </row>
    <row r="102" spans="1:9" x14ac:dyDescent="0.3">
      <c r="A102" s="7" t="s">
        <v>13</v>
      </c>
      <c r="B102" s="7">
        <f>('Employment Factors'!$D14)*(1-('Decline Factors'!K14))*('Gross-New Capacity Addition'!B72*1000/5)*'Regional Factors'!B$5</f>
        <v>0</v>
      </c>
      <c r="C102" s="7">
        <f>('Employment Factors'!$D14)*(1-('Decline Factors'!L14))*('Gross-New Capacity Addition'!C72*1000/5)*'Regional Factors'!C$5</f>
        <v>0</v>
      </c>
      <c r="D102" s="7">
        <f>('Employment Factors'!$D14)*(1-('Decline Factors'!M14))*('Gross-New Capacity Addition'!D72*1000/5)*'Regional Factors'!D$5</f>
        <v>0</v>
      </c>
      <c r="E102" s="7">
        <f>('Employment Factors'!$D14)*(1-('Decline Factors'!N14))*('Gross-New Capacity Addition'!E72*1000/5)*'Regional Factors'!E$5</f>
        <v>0</v>
      </c>
      <c r="F102" s="7">
        <f>('Employment Factors'!$D14)*(1-('Decline Factors'!O14))*('Gross-New Capacity Addition'!F72*1000/5)*'Regional Factors'!F$5</f>
        <v>15374.277917673542</v>
      </c>
      <c r="G102" s="7">
        <f>('Employment Factors'!$D14)*(1-('Decline Factors'!P14))*('Gross-New Capacity Addition'!G72*1000/5)*'Regional Factors'!G$5</f>
        <v>15291.979854295849</v>
      </c>
      <c r="H102" s="7">
        <f>('Employment Factors'!$D14)*(1-('Decline Factors'!Q14))*('Gross-New Capacity Addition'!H72*1000/5)*'Regional Factors'!H$5</f>
        <v>11855.992187362397</v>
      </c>
      <c r="I102" s="7">
        <f>('Employment Factors'!$D14)*(1-('Decline Factors'!R14))*('Gross-New Capacity Addition'!I72*1000/5)*'Regional Factors'!I$5</f>
        <v>5335.023339827756</v>
      </c>
    </row>
    <row r="103" spans="1:9" x14ac:dyDescent="0.3">
      <c r="A103" s="7" t="s">
        <v>14</v>
      </c>
      <c r="B103" s="7">
        <f>('Employment Factors'!$D15)*(1-('Decline Factors'!K15))*('Gross-New Capacity Addition'!B73*1000/5)*'Regional Factors'!B$5</f>
        <v>5058.2392571012388</v>
      </c>
      <c r="C103" s="7">
        <f>('Employment Factors'!$D15)*(1-('Decline Factors'!L15))*('Gross-New Capacity Addition'!C73*1000/5)*'Regional Factors'!C$5</f>
        <v>0</v>
      </c>
      <c r="D103" s="7">
        <f>('Employment Factors'!$D15)*(1-('Decline Factors'!M15))*('Gross-New Capacity Addition'!D73*1000/5)*'Regional Factors'!D$5</f>
        <v>0</v>
      </c>
      <c r="E103" s="7">
        <f>('Employment Factors'!$D15)*(1-('Decline Factors'!N15))*('Gross-New Capacity Addition'!E73*1000/5)*'Regional Factors'!E$5</f>
        <v>0</v>
      </c>
      <c r="F103" s="7">
        <f>('Employment Factors'!$D15)*(1-('Decline Factors'!O15))*('Gross-New Capacity Addition'!F73*1000/5)*'Regional Factors'!F$5</f>
        <v>0</v>
      </c>
      <c r="G103" s="7">
        <f>('Employment Factors'!$D15)*(1-('Decline Factors'!P15))*('Gross-New Capacity Addition'!G73*1000/5)*'Regional Factors'!G$5</f>
        <v>0</v>
      </c>
      <c r="H103" s="7">
        <f>('Employment Factors'!$D15)*(1-('Decline Factors'!Q15))*('Gross-New Capacity Addition'!H73*1000/5)*'Regional Factors'!H$5</f>
        <v>0</v>
      </c>
      <c r="I103" s="7">
        <f>('Employment Factors'!$D15)*(1-('Decline Factors'!R15))*('Gross-New Capacity Addition'!I73*1000/5)*'Regional Factors'!I$5</f>
        <v>0</v>
      </c>
    </row>
    <row r="104" spans="1:9" x14ac:dyDescent="0.3">
      <c r="A104" s="7" t="s">
        <v>15</v>
      </c>
      <c r="B104" s="7">
        <f>('Employment Factors'!$D16)*(1-('Decline Factors'!K16))*('Gross-New Capacity Addition'!B74*1000/5)*'Regional Factors'!B$5</f>
        <v>5329.2163601602333</v>
      </c>
      <c r="C104" s="7">
        <f>('Employment Factors'!$D16)*(1-('Decline Factors'!L16))*('Gross-New Capacity Addition'!C74*1000/5)*'Regional Factors'!C$5</f>
        <v>0</v>
      </c>
      <c r="D104" s="7">
        <f>('Employment Factors'!$D16)*(1-('Decline Factors'!M16))*('Gross-New Capacity Addition'!D74*1000/5)*'Regional Factors'!D$5</f>
        <v>0</v>
      </c>
      <c r="E104" s="7">
        <f>('Employment Factors'!$D16)*(1-('Decline Factors'!N16))*('Gross-New Capacity Addition'!E74*1000/5)*'Regional Factors'!E$5</f>
        <v>0</v>
      </c>
      <c r="F104" s="7">
        <f>('Employment Factors'!$D16)*(1-('Decline Factors'!O16))*('Gross-New Capacity Addition'!F74*1000/5)*'Regional Factors'!F$5</f>
        <v>0</v>
      </c>
      <c r="G104" s="7">
        <f>('Employment Factors'!$D16)*(1-('Decline Factors'!P16))*('Gross-New Capacity Addition'!G74*1000/5)*'Regional Factors'!G$5</f>
        <v>0</v>
      </c>
      <c r="H104" s="7">
        <f>('Employment Factors'!$D16)*(1-('Decline Factors'!Q16))*('Gross-New Capacity Addition'!H74*1000/5)*'Regional Factors'!H$5</f>
        <v>0</v>
      </c>
      <c r="I104" s="7">
        <f>('Employment Factors'!$D16)*(1-('Decline Factors'!R16))*('Gross-New Capacity Addition'!I74*1000/5)*'Regional Factors'!I$5</f>
        <v>0</v>
      </c>
    </row>
    <row r="105" spans="1:9" x14ac:dyDescent="0.3">
      <c r="A105" s="7" t="s">
        <v>17</v>
      </c>
      <c r="B105" s="7">
        <f>('Employment Factors'!$D17)*(1-('Decline Factors'!K17))*('Gross-New Capacity Addition'!B75*1000/5)*'Regional Factors'!B$5</f>
        <v>19961.979925345961</v>
      </c>
      <c r="C105" s="7">
        <f>('Employment Factors'!$D17)*(1-('Decline Factors'!L17))*('Gross-New Capacity Addition'!C75*1000/5)*'Regional Factors'!C$5</f>
        <v>503.31580457851112</v>
      </c>
      <c r="D105" s="7">
        <f>('Employment Factors'!$D17)*(1-('Decline Factors'!M17))*('Gross-New Capacity Addition'!D75*1000/5)*'Regional Factors'!D$5</f>
        <v>78960.070600938532</v>
      </c>
      <c r="E105" s="7">
        <f>('Employment Factors'!$D17)*(1-('Decline Factors'!N17))*('Gross-New Capacity Addition'!E75*1000/5)*'Regional Factors'!E$5</f>
        <v>1566.5069057430667</v>
      </c>
      <c r="F105" s="7">
        <f>('Employment Factors'!$D17)*(1-('Decline Factors'!O17))*('Gross-New Capacity Addition'!F75*1000/5)*'Regional Factors'!F$5</f>
        <v>0</v>
      </c>
      <c r="G105" s="7">
        <f>('Employment Factors'!$D17)*(1-('Decline Factors'!P17))*('Gross-New Capacity Addition'!G75*1000/5)*'Regional Factors'!G$5</f>
        <v>0</v>
      </c>
      <c r="H105" s="7">
        <f>('Employment Factors'!$D17)*(1-('Decline Factors'!Q17))*('Gross-New Capacity Addition'!H75*1000/5)*'Regional Factors'!H$5</f>
        <v>331.89305860631077</v>
      </c>
      <c r="I105" s="7">
        <f>('Employment Factors'!$D17)*(1-('Decline Factors'!R17))*('Gross-New Capacity Addition'!I75*1000/5)*'Regional Factors'!I$5</f>
        <v>962.1092842539</v>
      </c>
    </row>
    <row r="106" spans="1:9" x14ac:dyDescent="0.3">
      <c r="A106" s="7" t="s">
        <v>18</v>
      </c>
      <c r="B106" s="7">
        <f>('Employment Factors'!$D18)*(1-('Decline Factors'!K18))*('Gross-New Capacity Addition'!B76*1000/5)*'Regional Factors'!B$5</f>
        <v>16439.277585579024</v>
      </c>
      <c r="C106" s="7">
        <f>('Employment Factors'!$D18)*(1-('Decline Factors'!L18))*('Gross-New Capacity Addition'!C76*1000/5)*'Regional Factors'!C$5</f>
        <v>35735.422125074292</v>
      </c>
      <c r="D106" s="7">
        <f>('Employment Factors'!$D18)*(1-('Decline Factors'!M18))*('Gross-New Capacity Addition'!D76*1000/5)*'Regional Factors'!D$5</f>
        <v>4746.2337519689827</v>
      </c>
      <c r="E106" s="7">
        <f>('Employment Factors'!$D18)*(1-('Decline Factors'!N18))*('Gross-New Capacity Addition'!E76*1000/5)*'Regional Factors'!E$5</f>
        <v>0</v>
      </c>
      <c r="F106" s="7">
        <f>('Employment Factors'!$D18)*(1-('Decline Factors'!O18))*('Gross-New Capacity Addition'!F76*1000/5)*'Regional Factors'!F$5</f>
        <v>0</v>
      </c>
      <c r="G106" s="7">
        <f>('Employment Factors'!$D18)*(1-('Decline Factors'!P18))*('Gross-New Capacity Addition'!G76*1000/5)*'Regional Factors'!G$5</f>
        <v>0</v>
      </c>
      <c r="H106" s="7">
        <f>('Employment Factors'!$D18)*(1-('Decline Factors'!Q18))*('Gross-New Capacity Addition'!H76*1000/5)*'Regional Factors'!H$5</f>
        <v>0</v>
      </c>
      <c r="I106" s="7">
        <f>('Employment Factors'!$D18)*(1-('Decline Factors'!R18))*('Gross-New Capacity Addition'!I76*1000/5)*'Regional Factors'!I$5</f>
        <v>320.7030947513</v>
      </c>
    </row>
    <row r="107" spans="1:9" x14ac:dyDescent="0.3">
      <c r="A107" s="7" t="s">
        <v>19</v>
      </c>
      <c r="B107" s="7">
        <f>('Employment Factors'!$D19)*(1-('Decline Factors'!K19))*('Gross-New Capacity Addition'!B77*1000/5)*'Regional Factors'!B$5</f>
        <v>0</v>
      </c>
      <c r="C107" s="7">
        <f>('Employment Factors'!$D19)*(1-('Decline Factors'!L19))*('Gross-New Capacity Addition'!C77*1000/5)*'Regional Factors'!C$5</f>
        <v>0</v>
      </c>
      <c r="D107" s="7">
        <f>('Employment Factors'!$D19)*(1-('Decline Factors'!M19))*('Gross-New Capacity Addition'!D77*1000/5)*'Regional Factors'!D$5</f>
        <v>0</v>
      </c>
      <c r="E107" s="7">
        <f>('Employment Factors'!$D19)*(1-('Decline Factors'!N19))*('Gross-New Capacity Addition'!E77*1000/5)*'Regional Factors'!E$5</f>
        <v>360.70882698031141</v>
      </c>
      <c r="F107" s="7">
        <f>('Employment Factors'!$D19)*(1-('Decline Factors'!O19))*('Gross-New Capacity Addition'!F77*1000/5)*'Regional Factors'!F$5</f>
        <v>2506.9138171655654</v>
      </c>
      <c r="G107" s="7">
        <f>('Employment Factors'!$D19)*(1-('Decline Factors'!P19))*('Gross-New Capacity Addition'!G77*1000/5)*'Regional Factors'!G$5</f>
        <v>0</v>
      </c>
      <c r="H107" s="7">
        <f>('Employment Factors'!$D19)*(1-('Decline Factors'!Q19))*('Gross-New Capacity Addition'!H77*1000/5)*'Regional Factors'!H$5</f>
        <v>0</v>
      </c>
      <c r="I107" s="7">
        <f>('Employment Factors'!$D19)*(1-('Decline Factors'!R19))*('Gross-New Capacity Addition'!I77*1000/5)*'Regional Factors'!I$5</f>
        <v>1012.7466150041054</v>
      </c>
    </row>
    <row r="108" spans="1:9" x14ac:dyDescent="0.3">
      <c r="A108" s="7" t="s">
        <v>20</v>
      </c>
      <c r="B108" s="7">
        <f>('Employment Factors'!$D20)*(1-('Decline Factors'!K20))*('Gross-New Capacity Addition'!B78*1000/5)*'Regional Factors'!B$5</f>
        <v>0</v>
      </c>
      <c r="C108" s="7">
        <f>('Employment Factors'!$D20)*(1-('Decline Factors'!L20))*('Gross-New Capacity Addition'!C78*1000/5)*'Regional Factors'!C$5</f>
        <v>0</v>
      </c>
      <c r="D108" s="7">
        <f>('Employment Factors'!$D20)*(1-('Decline Factors'!M20))*('Gross-New Capacity Addition'!D78*1000/5)*'Regional Factors'!D$5</f>
        <v>1553.3128642807578</v>
      </c>
      <c r="E108" s="7">
        <f>('Employment Factors'!$D20)*(1-('Decline Factors'!N20))*('Gross-New Capacity Addition'!E78*1000/5)*'Regional Factors'!E$5</f>
        <v>2349.7603586146001</v>
      </c>
      <c r="F108" s="7">
        <f>('Employment Factors'!$D20)*(1-('Decline Factors'!O20))*('Gross-New Capacity Addition'!F78*1000/5)*'Regional Factors'!F$5</f>
        <v>7677.8912728712539</v>
      </c>
      <c r="G108" s="7">
        <f>('Employment Factors'!$D20)*(1-('Decline Factors'!P20))*('Gross-New Capacity Addition'!G78*1000/5)*'Regional Factors'!G$5</f>
        <v>1373.8938495304992</v>
      </c>
      <c r="H108" s="7">
        <f>('Employment Factors'!$D20)*(1-('Decline Factors'!Q20))*('Gross-New Capacity Addition'!H78*1000/5)*'Regional Factors'!H$5</f>
        <v>14868.809025562721</v>
      </c>
      <c r="I108" s="7">
        <f>('Employment Factors'!$D20)*(1-('Decline Factors'!R20))*('Gross-New Capacity Addition'!I78*1000/5)*'Regional Factors'!I$5</f>
        <v>66962.806184071436</v>
      </c>
    </row>
    <row r="109" spans="1:9" x14ac:dyDescent="0.3">
      <c r="A109" s="7" t="s">
        <v>21</v>
      </c>
      <c r="B109" s="7">
        <f>('Employment Factors'!$D21)*(1-('Decline Factors'!K21))*('Gross-New Capacity Addition'!B79*1000/5)*'Regional Factors'!B$5</f>
        <v>11155.224075928623</v>
      </c>
      <c r="C109" s="7">
        <f>('Employment Factors'!$D21)*(1-('Decline Factors'!L21))*('Gross-New Capacity Addition'!C79*1000/5)*'Regional Factors'!C$5</f>
        <v>0</v>
      </c>
      <c r="D109" s="7">
        <f>('Employment Factors'!$D21)*(1-('Decline Factors'!M21))*('Gross-New Capacity Addition'!D79*1000/5)*'Regional Factors'!D$5</f>
        <v>0</v>
      </c>
      <c r="E109" s="7">
        <f>('Employment Factors'!$D21)*(1-('Decline Factors'!N21))*('Gross-New Capacity Addition'!E79*1000/5)*'Regional Factors'!E$5</f>
        <v>0</v>
      </c>
      <c r="F109" s="7">
        <f>('Employment Factors'!$D21)*(1-('Decline Factors'!O21))*('Gross-New Capacity Addition'!F79*1000/5)*'Regional Factors'!F$5</f>
        <v>0</v>
      </c>
      <c r="G109" s="7">
        <f>('Employment Factors'!$D21)*(1-('Decline Factors'!P21))*('Gross-New Capacity Addition'!G79*1000/5)*'Regional Factors'!G$5</f>
        <v>0</v>
      </c>
      <c r="H109" s="7">
        <f>('Employment Factors'!$D21)*(1-('Decline Factors'!Q21))*('Gross-New Capacity Addition'!H79*1000/5)*'Regional Factors'!H$5</f>
        <v>0</v>
      </c>
      <c r="I109" s="7">
        <f>('Employment Factors'!$D21)*(1-('Decline Factors'!R21))*('Gross-New Capacity Addition'!I79*1000/5)*'Regional Factors'!I$5</f>
        <v>0</v>
      </c>
    </row>
    <row r="110" spans="1:9" x14ac:dyDescent="0.3">
      <c r="A110" s="7" t="s">
        <v>43</v>
      </c>
      <c r="B110" s="7">
        <f>('Employment Factors'!$D22)*(1-('Decline Factors'!K22))*('Gross-New Capacity Addition'!B80*1000/5)*'Regional Factors'!B$5</f>
        <v>0</v>
      </c>
      <c r="C110" s="7">
        <f>('Employment Factors'!$D22)*(1-('Decline Factors'!L22))*('Gross-New Capacity Addition'!C80*1000/5)*'Regional Factors'!C$5</f>
        <v>0.37003092549491062</v>
      </c>
      <c r="D110" s="7">
        <f>('Employment Factors'!$D22)*(1-('Decline Factors'!M22))*('Gross-New Capacity Addition'!D80*1000/5)*'Regional Factors'!D$5</f>
        <v>3.6796954989310842</v>
      </c>
      <c r="E110" s="7">
        <f>('Employment Factors'!$D22)*(1-('Decline Factors'!N22))*('Gross-New Capacity Addition'!E80*1000/5)*'Regional Factors'!E$5</f>
        <v>0</v>
      </c>
      <c r="F110" s="7">
        <f>('Employment Factors'!$D22)*(1-('Decline Factors'!O22))*('Gross-New Capacity Addition'!F80*1000/5)*'Regional Factors'!F$5</f>
        <v>150.55967326185777</v>
      </c>
      <c r="G110" s="7">
        <f>('Employment Factors'!$D22)*(1-('Decline Factors'!P22))*('Gross-New Capacity Addition'!G80*1000/5)*'Regional Factors'!G$5</f>
        <v>561.09280112243573</v>
      </c>
      <c r="H110" s="7">
        <f>('Employment Factors'!$D22)*(1-('Decline Factors'!Q22))*('Gross-New Capacity Addition'!H80*1000/5)*'Regional Factors'!H$5</f>
        <v>448.21771631533773</v>
      </c>
      <c r="I110" s="7">
        <f>('Employment Factors'!$D22)*(1-('Decline Factors'!R22))*('Gross-New Capacity Addition'!I80*1000/5)*'Regional Factors'!I$5</f>
        <v>346.95304960769744</v>
      </c>
    </row>
    <row r="111" spans="1:9" x14ac:dyDescent="0.3">
      <c r="A111" s="7" t="s">
        <v>139</v>
      </c>
      <c r="B111" s="7">
        <f>('Employment Factors'!$D23)*(1-('Decline Factors'!K23))*('Gross-New Capacity Addition'!B81*1000/5)*'Regional Factors'!B$5</f>
        <v>0</v>
      </c>
      <c r="C111" s="7">
        <f>('Employment Factors'!$D23)*(1-('Decline Factors'!L23))*('Gross-New Capacity Addition'!C81*1000/5)*'Regional Factors'!C$5</f>
        <v>0</v>
      </c>
      <c r="D111" s="7">
        <f>('Employment Factors'!$D23)*(1-('Decline Factors'!M23))*('Gross-New Capacity Addition'!D81*1000/5)*'Regional Factors'!D$5</f>
        <v>0</v>
      </c>
      <c r="E111" s="7">
        <f>('Employment Factors'!$D23)*(1-('Decline Factors'!N23))*('Gross-New Capacity Addition'!E81*1000/5)*'Regional Factors'!E$5</f>
        <v>0</v>
      </c>
      <c r="F111" s="7">
        <f>('Employment Factors'!$D23)*(1-('Decline Factors'!O23))*('Gross-New Capacity Addition'!F81*1000/5)*'Regional Factors'!F$5</f>
        <v>15640.148889182185</v>
      </c>
      <c r="G111" s="7">
        <f>('Employment Factors'!$D23)*(1-('Decline Factors'!P23))*('Gross-New Capacity Addition'!G81*1000/5)*'Regional Factors'!G$5</f>
        <v>17173.673119131243</v>
      </c>
      <c r="H111" s="7">
        <f>('Employment Factors'!$D23)*(1-('Decline Factors'!Q23))*('Gross-New Capacity Addition'!H81*1000/5)*'Regional Factors'!H$5</f>
        <v>15930.866813102915</v>
      </c>
      <c r="I111" s="7">
        <f>('Employment Factors'!$D23)*(1-('Decline Factors'!R23))*('Gross-New Capacity Addition'!I81*1000/5)*'Regional Factors'!I$5</f>
        <v>7055.4680845286002</v>
      </c>
    </row>
    <row r="112" spans="1:9" x14ac:dyDescent="0.3">
      <c r="A112" s="34" t="s">
        <v>230</v>
      </c>
      <c r="B112" s="7">
        <f>('Employment Factors'!$D24)*(1-('Decline Factors'!K24))*('Gross-New Capacity Addition'!B82*1000/5)*'Regional Factors'!B$5</f>
        <v>0</v>
      </c>
      <c r="C112" s="7">
        <f>('Employment Factors'!$D24)*(1-('Decline Factors'!L24))*('Gross-New Capacity Addition'!C82*1000/5)*'Regional Factors'!C$5</f>
        <v>0</v>
      </c>
      <c r="D112" s="7">
        <f>('Employment Factors'!$D24)*(1-('Decline Factors'!M24))*('Gross-New Capacity Addition'!D82*1000/5)*'Regional Factors'!D$5</f>
        <v>5164.7652737335193</v>
      </c>
      <c r="E112" s="7">
        <f>('Employment Factors'!$D24)*(1-('Decline Factors'!N24))*('Gross-New Capacity Addition'!E82*1000/5)*'Regional Factors'!E$5</f>
        <v>96095.257373512242</v>
      </c>
      <c r="F112" s="7">
        <f>('Employment Factors'!$D24)*(1-('Decline Factors'!O24))*('Gross-New Capacity Addition'!F82*1000/5)*'Regional Factors'!F$5</f>
        <v>110561.63432934608</v>
      </c>
      <c r="G112" s="7">
        <f>('Employment Factors'!$D24)*(1-('Decline Factors'!P24))*('Gross-New Capacity Addition'!G82*1000/5)*'Regional Factors'!G$5</f>
        <v>52832.031142272637</v>
      </c>
      <c r="H112" s="7">
        <f>('Employment Factors'!$D24)*(1-('Decline Factors'!Q24))*('Gross-New Capacity Addition'!H82*1000/5)*'Regional Factors'!H$5</f>
        <v>24822.281853165969</v>
      </c>
      <c r="I112" s="7">
        <f>('Employment Factors'!$D24)*(1-('Decline Factors'!R24))*('Gross-New Capacity Addition'!I82*1000/5)*'Regional Factors'!I$5</f>
        <v>40330.881111858689</v>
      </c>
    </row>
    <row r="113" spans="1:9" x14ac:dyDescent="0.3">
      <c r="A113" s="34" t="s">
        <v>231</v>
      </c>
      <c r="B113" s="7">
        <f>('Employment Factors'!$D25)*(1-('Decline Factors'!K25))*('Gross-New Capacity Addition'!B83*1000/5)*'Regional Factors'!B$5</f>
        <v>0</v>
      </c>
      <c r="C113" s="7">
        <f>('Employment Factors'!$D25)*(1-('Decline Factors'!L25))*('Gross-New Capacity Addition'!C83*1000/5)*'Regional Factors'!C$5</f>
        <v>3156.8114449334271</v>
      </c>
      <c r="D113" s="7">
        <f>('Employment Factors'!$D25)*(1-('Decline Factors'!M25))*('Gross-New Capacity Addition'!D83*1000/5)*'Regional Factors'!D$5</f>
        <v>13797.725672648232</v>
      </c>
      <c r="E113" s="7">
        <f>('Employment Factors'!$D25)*(1-('Decline Factors'!N25))*('Gross-New Capacity Addition'!E83*1000/5)*'Regional Factors'!E$5</f>
        <v>29710.828942330045</v>
      </c>
      <c r="F113" s="7">
        <f>('Employment Factors'!$D25)*(1-('Decline Factors'!O25))*('Gross-New Capacity Addition'!F83*1000/5)*'Regional Factors'!F$5</f>
        <v>25379.310117869791</v>
      </c>
      <c r="G113" s="7">
        <f>('Employment Factors'!$D25)*(1-('Decline Factors'!P25))*('Gross-New Capacity Addition'!G83*1000/5)*'Regional Factors'!G$5</f>
        <v>38680.542087284433</v>
      </c>
      <c r="H113" s="7">
        <f>('Employment Factors'!$D25)*(1-('Decline Factors'!Q25))*('Gross-New Capacity Addition'!H83*1000/5)*'Regional Factors'!H$5</f>
        <v>60370.982136680264</v>
      </c>
      <c r="I113" s="7">
        <f>('Employment Factors'!$D25)*(1-('Decline Factors'!R25))*('Gross-New Capacity Addition'!I83*1000/5)*'Regional Factors'!I$5</f>
        <v>38284.821832102774</v>
      </c>
    </row>
    <row r="114" spans="1:9" x14ac:dyDescent="0.3">
      <c r="A114" s="7" t="s">
        <v>24</v>
      </c>
      <c r="B114" s="7">
        <f>('Employment Factors'!$D26)*(1-('Decline Factors'!K26))*('Gross-New Capacity Addition'!B84*1000/5)*'Regional Factors'!B$5</f>
        <v>4456.0679169701389</v>
      </c>
      <c r="C114" s="7">
        <f>('Employment Factors'!$D26)*(1-('Decline Factors'!L26))*('Gross-New Capacity Addition'!C84*1000/5)*'Regional Factors'!C$5</f>
        <v>0</v>
      </c>
      <c r="D114" s="7">
        <f>('Employment Factors'!$D26)*(1-('Decline Factors'!M26))*('Gross-New Capacity Addition'!D84*1000/5)*'Regional Factors'!D$5</f>
        <v>3274.7906540392046</v>
      </c>
      <c r="E114" s="7">
        <f>('Employment Factors'!$D26)*(1-('Decline Factors'!N26))*('Gross-New Capacity Addition'!E84*1000/5)*'Regional Factors'!E$5</f>
        <v>0</v>
      </c>
      <c r="F114" s="7">
        <f>('Employment Factors'!$D26)*(1-('Decline Factors'!O26))*('Gross-New Capacity Addition'!F84*1000/5)*'Regional Factors'!F$5</f>
        <v>0</v>
      </c>
      <c r="G114" s="7">
        <f>('Employment Factors'!$D26)*(1-('Decline Factors'!P26))*('Gross-New Capacity Addition'!G84*1000/5)*'Regional Factors'!G$5</f>
        <v>0</v>
      </c>
      <c r="H114" s="7">
        <f>('Employment Factors'!$D26)*(1-('Decline Factors'!Q26))*('Gross-New Capacity Addition'!H84*1000/5)*'Regional Factors'!H$5</f>
        <v>0</v>
      </c>
      <c r="I114" s="7">
        <f>('Employment Factors'!$D26)*(1-('Decline Factors'!R26))*('Gross-New Capacity Addition'!I84*1000/5)*'Regional Factors'!I$5</f>
        <v>0</v>
      </c>
    </row>
    <row r="115" spans="1:9" x14ac:dyDescent="0.3">
      <c r="A115" s="7" t="s">
        <v>25</v>
      </c>
      <c r="B115" s="7">
        <f>('Employment Factors'!$D27)*(1-('Decline Factors'!K27))*('Gross-New Capacity Addition'!B85*1000/5)*'Regional Factors'!B$5</f>
        <v>0</v>
      </c>
      <c r="C115" s="7">
        <f>('Employment Factors'!$D27)*(1-('Decline Factors'!L27))*('Gross-New Capacity Addition'!C85*1000/5)*'Regional Factors'!C$5</f>
        <v>0</v>
      </c>
      <c r="D115" s="7">
        <f>('Employment Factors'!$D27)*(1-('Decline Factors'!M27))*('Gross-New Capacity Addition'!D85*1000/5)*'Regional Factors'!D$5</f>
        <v>405.56828192649238</v>
      </c>
      <c r="E115" s="7">
        <f>('Employment Factors'!$D27)*(1-('Decline Factors'!N27))*('Gross-New Capacity Addition'!E85*1000/5)*'Regional Factors'!E$5</f>
        <v>0</v>
      </c>
      <c r="F115" s="7">
        <f>('Employment Factors'!$D27)*(1-('Decline Factors'!O27))*('Gross-New Capacity Addition'!F85*1000/5)*'Regional Factors'!F$5</f>
        <v>0</v>
      </c>
      <c r="G115" s="7">
        <f>('Employment Factors'!$D27)*(1-('Decline Factors'!P27))*('Gross-New Capacity Addition'!G85*1000/5)*'Regional Factors'!G$5</f>
        <v>194.362196278196</v>
      </c>
      <c r="H115" s="7">
        <f>('Employment Factors'!$D27)*(1-('Decline Factors'!Q27))*('Gross-New Capacity Addition'!H85*1000/5)*'Regional Factors'!H$5</f>
        <v>154.40686295776675</v>
      </c>
      <c r="I115" s="7">
        <f>('Employment Factors'!$D27)*(1-('Decline Factors'!R27))*('Gross-New Capacity Addition'!I85*1000/5)*'Regional Factors'!I$5</f>
        <v>500.50828040197399</v>
      </c>
    </row>
    <row r="116" spans="1:9" x14ac:dyDescent="0.3">
      <c r="A116" s="5" t="s">
        <v>255</v>
      </c>
      <c r="B116" s="5">
        <f>SUM(B91:B115)</f>
        <v>81413.565185724685</v>
      </c>
      <c r="C116" s="5">
        <f t="shared" ref="C116:I116" si="6">SUM(C91:C115)</f>
        <v>329753.09848166606</v>
      </c>
      <c r="D116" s="5">
        <f t="shared" si="6"/>
        <v>581047.01570125902</v>
      </c>
      <c r="E116" s="5">
        <f t="shared" si="6"/>
        <v>588773.99288729706</v>
      </c>
      <c r="F116" s="5">
        <f t="shared" si="6"/>
        <v>594175.1022573777</v>
      </c>
      <c r="G116" s="5">
        <f t="shared" si="6"/>
        <v>444559.28525804204</v>
      </c>
      <c r="H116" s="5">
        <f t="shared" si="6"/>
        <v>480861.15169891284</v>
      </c>
      <c r="I116" s="5">
        <f t="shared" si="6"/>
        <v>503208.20241571584</v>
      </c>
    </row>
    <row r="118" spans="1:9" x14ac:dyDescent="0.3">
      <c r="A118" s="69" t="s">
        <v>34</v>
      </c>
      <c r="B118" s="170" t="s">
        <v>204</v>
      </c>
      <c r="C118" s="170"/>
      <c r="D118" s="170"/>
      <c r="E118" s="170"/>
      <c r="F118" s="170"/>
      <c r="G118" s="170"/>
      <c r="H118" s="170"/>
      <c r="I118" s="170"/>
    </row>
    <row r="119" spans="1:9" x14ac:dyDescent="0.3">
      <c r="A119" s="66" t="s">
        <v>0</v>
      </c>
      <c r="B119" s="35" t="s">
        <v>186</v>
      </c>
      <c r="C119" s="35" t="s">
        <v>146</v>
      </c>
      <c r="D119" s="35" t="s">
        <v>147</v>
      </c>
      <c r="E119" s="35" t="s">
        <v>148</v>
      </c>
      <c r="F119" s="35" t="s">
        <v>149</v>
      </c>
      <c r="G119" s="35" t="s">
        <v>150</v>
      </c>
      <c r="H119" s="35" t="s">
        <v>151</v>
      </c>
      <c r="I119" s="35" t="s">
        <v>152</v>
      </c>
    </row>
    <row r="120" spans="1:9" x14ac:dyDescent="0.3">
      <c r="A120" s="7" t="s">
        <v>2</v>
      </c>
      <c r="B120" s="7">
        <f>('Employment Factors'!$D3)*(1-('Decline Factors'!K3))*('Gross-New Capacity Addition'!B90*1000/5)*'Regional Factors'!B$6</f>
        <v>4794.7443932643664</v>
      </c>
      <c r="C120" s="7">
        <f>('Employment Factors'!$D3)*(1-('Decline Factors'!L3))*('Gross-New Capacity Addition'!C90*1000/5)*'Regional Factors'!C$6</f>
        <v>15126.175991088838</v>
      </c>
      <c r="D120" s="7">
        <f>('Employment Factors'!$D3)*(1-('Decline Factors'!M3))*('Gross-New Capacity Addition'!D90*1000/5)*'Regional Factors'!D$6</f>
        <v>134463.85770426964</v>
      </c>
      <c r="E120" s="7">
        <f>('Employment Factors'!$D3)*(1-('Decline Factors'!N3))*('Gross-New Capacity Addition'!E90*1000/5)*'Regional Factors'!E$6</f>
        <v>53730.683681955408</v>
      </c>
      <c r="F120" s="7">
        <f>('Employment Factors'!$D3)*(1-('Decline Factors'!O3))*('Gross-New Capacity Addition'!F90*1000/5)*'Regional Factors'!F$6</f>
        <v>4482.0455423938347</v>
      </c>
      <c r="G120" s="7">
        <f>('Employment Factors'!$D3)*(1-('Decline Factors'!P3))*('Gross-New Capacity Addition'!G90*1000/5)*'Regional Factors'!G$6</f>
        <v>4218.7305391016416</v>
      </c>
      <c r="H120" s="7">
        <f>('Employment Factors'!$D3)*(1-('Decline Factors'!Q3))*('Gross-New Capacity Addition'!H90*1000/5)*'Regional Factors'!H$6</f>
        <v>5952.114371806977</v>
      </c>
      <c r="I120" s="7">
        <f>('Employment Factors'!$D3)*(1-('Decline Factors'!R3))*('Gross-New Capacity Addition'!I90*1000/5)*'Regional Factors'!I$6</f>
        <v>9428.5826875063613</v>
      </c>
    </row>
    <row r="121" spans="1:9" x14ac:dyDescent="0.3">
      <c r="A121" s="7" t="s">
        <v>3</v>
      </c>
      <c r="B121" s="7">
        <f>('Employment Factors'!$D4)*(1-('Decline Factors'!K4))*('Gross-New Capacity Addition'!B91*1000/5)*'Regional Factors'!B$6</f>
        <v>0</v>
      </c>
      <c r="C121" s="7">
        <f>('Employment Factors'!$D4)*(1-('Decline Factors'!L4))*('Gross-New Capacity Addition'!C91*1000/5)*'Regional Factors'!C$6</f>
        <v>0</v>
      </c>
      <c r="D121" s="7">
        <f>('Employment Factors'!$D4)*(1-('Decline Factors'!M4))*('Gross-New Capacity Addition'!D91*1000/5)*'Regional Factors'!D$6</f>
        <v>0</v>
      </c>
      <c r="E121" s="7">
        <f>('Employment Factors'!$D4)*(1-('Decline Factors'!N4))*('Gross-New Capacity Addition'!E91*1000/5)*'Regional Factors'!E$6</f>
        <v>0</v>
      </c>
      <c r="F121" s="7">
        <f>('Employment Factors'!$D4)*(1-('Decline Factors'!O4))*('Gross-New Capacity Addition'!F91*1000/5)*'Regional Factors'!F$6</f>
        <v>0</v>
      </c>
      <c r="G121" s="7">
        <f>('Employment Factors'!$D4)*(1-('Decline Factors'!P4))*('Gross-New Capacity Addition'!G91*1000/5)*'Regional Factors'!G$6</f>
        <v>0</v>
      </c>
      <c r="H121" s="7">
        <f>('Employment Factors'!$D4)*(1-('Decline Factors'!Q4))*('Gross-New Capacity Addition'!H91*1000/5)*'Regional Factors'!H$6</f>
        <v>0</v>
      </c>
      <c r="I121" s="7">
        <f>('Employment Factors'!$D4)*(1-('Decline Factors'!R4))*('Gross-New Capacity Addition'!I91*1000/5)*'Regional Factors'!I$6</f>
        <v>0</v>
      </c>
    </row>
    <row r="122" spans="1:9" x14ac:dyDescent="0.3">
      <c r="A122" s="7" t="s">
        <v>198</v>
      </c>
      <c r="B122" s="7">
        <f>('Employment Factors'!$D5)*(1-('Decline Factors'!K5))*('Gross-New Capacity Addition'!B92*1000/5)*'Regional Factors'!B$6</f>
        <v>19478.649097636488</v>
      </c>
      <c r="C122" s="7">
        <f>('Employment Factors'!$D5)*(1-('Decline Factors'!L5))*('Gross-New Capacity Addition'!C92*1000/5)*'Regional Factors'!C$6</f>
        <v>277919.35772852111</v>
      </c>
      <c r="D122" s="7">
        <f>('Employment Factors'!$D5)*(1-('Decline Factors'!M5))*('Gross-New Capacity Addition'!D92*1000/5)*'Regional Factors'!D$6</f>
        <v>306514.72075122176</v>
      </c>
      <c r="E122" s="7">
        <f>('Employment Factors'!$D5)*(1-('Decline Factors'!N5))*('Gross-New Capacity Addition'!E92*1000/5)*'Regional Factors'!E$6</f>
        <v>489538.9866770315</v>
      </c>
      <c r="F122" s="7">
        <f>('Employment Factors'!$D5)*(1-('Decline Factors'!O5))*('Gross-New Capacity Addition'!F92*1000/5)*'Regional Factors'!F$6</f>
        <v>467954.38778947113</v>
      </c>
      <c r="G122" s="7">
        <f>('Employment Factors'!$D5)*(1-('Decline Factors'!P5))*('Gross-New Capacity Addition'!G92*1000/5)*'Regional Factors'!G$6</f>
        <v>392396.08896737779</v>
      </c>
      <c r="H122" s="7">
        <f>('Employment Factors'!$D5)*(1-('Decline Factors'!Q5))*('Gross-New Capacity Addition'!H92*1000/5)*'Regional Factors'!H$6</f>
        <v>628468.02774929593</v>
      </c>
      <c r="I122" s="7">
        <f>('Employment Factors'!$D5)*(1-('Decline Factors'!R5))*('Gross-New Capacity Addition'!I92*1000/5)*'Regional Factors'!I$6</f>
        <v>709569.881996379</v>
      </c>
    </row>
    <row r="123" spans="1:9" x14ac:dyDescent="0.3">
      <c r="A123" s="7" t="s">
        <v>199</v>
      </c>
      <c r="B123" s="7">
        <f>('Employment Factors'!$D6)*(1-('Decline Factors'!K6))*('Gross-New Capacity Addition'!B93*1000/5)*'Regional Factors'!B$6</f>
        <v>0</v>
      </c>
      <c r="C123" s="7">
        <f>('Employment Factors'!$D6)*(1-('Decline Factors'!L6))*('Gross-New Capacity Addition'!C93*1000/5)*'Regional Factors'!C$6</f>
        <v>44627.6526611218</v>
      </c>
      <c r="D123" s="7">
        <f>('Employment Factors'!$D6)*(1-('Decline Factors'!M6))*('Gross-New Capacity Addition'!D93*1000/5)*'Regional Factors'!D$6</f>
        <v>195994.27974080495</v>
      </c>
      <c r="E123" s="7">
        <f>('Employment Factors'!$D6)*(1-('Decline Factors'!N6))*('Gross-New Capacity Addition'!E93*1000/5)*'Regional Factors'!E$6</f>
        <v>368157.63201979478</v>
      </c>
      <c r="F123" s="7">
        <f>('Employment Factors'!$D6)*(1-('Decline Factors'!O6))*('Gross-New Capacity Addition'!F93*1000/5)*'Regional Factors'!F$6</f>
        <v>430717.67059510795</v>
      </c>
      <c r="G123" s="7">
        <f>('Employment Factors'!$D6)*(1-('Decline Factors'!P6))*('Gross-New Capacity Addition'!G93*1000/5)*'Regional Factors'!G$6</f>
        <v>620642.35485553078</v>
      </c>
      <c r="H123" s="7">
        <f>('Employment Factors'!$D6)*(1-('Decline Factors'!Q6))*('Gross-New Capacity Addition'!H93*1000/5)*'Regional Factors'!H$6</f>
        <v>566992.3166507344</v>
      </c>
      <c r="I123" s="7">
        <f>('Employment Factors'!$D6)*(1-('Decline Factors'!R6))*('Gross-New Capacity Addition'!I93*1000/5)*'Regional Factors'!I$6</f>
        <v>652102.35072966607</v>
      </c>
    </row>
    <row r="124" spans="1:9" x14ac:dyDescent="0.3">
      <c r="A124" s="7" t="s">
        <v>6</v>
      </c>
      <c r="B124" s="7">
        <f>('Employment Factors'!$D7)*(1-('Decline Factors'!K7))*('Gross-New Capacity Addition'!B94*1000/5)*'Regional Factors'!B$6</f>
        <v>0</v>
      </c>
      <c r="C124" s="7">
        <f>('Employment Factors'!$D7)*(1-('Decline Factors'!L7))*('Gross-New Capacity Addition'!C94*1000/5)*'Regional Factors'!C$6</f>
        <v>0</v>
      </c>
      <c r="D124" s="7">
        <f>('Employment Factors'!$D7)*(1-('Decline Factors'!M7))*('Gross-New Capacity Addition'!D94*1000/5)*'Regional Factors'!D$6</f>
        <v>24484.435798675629</v>
      </c>
      <c r="E124" s="7">
        <f>('Employment Factors'!$D7)*(1-('Decline Factors'!N7))*('Gross-New Capacity Addition'!E94*1000/5)*'Regional Factors'!E$6</f>
        <v>0</v>
      </c>
      <c r="F124" s="7">
        <f>('Employment Factors'!$D7)*(1-('Decline Factors'!O7))*('Gross-New Capacity Addition'!F94*1000/5)*'Regional Factors'!F$6</f>
        <v>0</v>
      </c>
      <c r="G124" s="7">
        <f>('Employment Factors'!$D7)*(1-('Decline Factors'!P7))*('Gross-New Capacity Addition'!G94*1000/5)*'Regional Factors'!G$6</f>
        <v>0</v>
      </c>
      <c r="H124" s="7">
        <f>('Employment Factors'!$D7)*(1-('Decline Factors'!Q7))*('Gross-New Capacity Addition'!H94*1000/5)*'Regional Factors'!H$6</f>
        <v>0</v>
      </c>
      <c r="I124" s="7">
        <f>('Employment Factors'!$D7)*(1-('Decline Factors'!R7))*('Gross-New Capacity Addition'!I94*1000/5)*'Regional Factors'!I$6</f>
        <v>20220.612381294282</v>
      </c>
    </row>
    <row r="125" spans="1:9" x14ac:dyDescent="0.3">
      <c r="A125" s="7" t="s">
        <v>7</v>
      </c>
      <c r="B125" s="7">
        <f>('Employment Factors'!$D8)*(1-('Decline Factors'!K8))*('Gross-New Capacity Addition'!B95*1000/5)*'Regional Factors'!B$6</f>
        <v>44351.385637695392</v>
      </c>
      <c r="C125" s="7">
        <f>('Employment Factors'!$D8)*(1-('Decline Factors'!L8))*('Gross-New Capacity Addition'!C95*1000/5)*'Regional Factors'!C$6</f>
        <v>85547.157014819662</v>
      </c>
      <c r="D125" s="7">
        <f>('Employment Factors'!$D8)*(1-('Decline Factors'!M8))*('Gross-New Capacity Addition'!D95*1000/5)*'Regional Factors'!D$6</f>
        <v>40742.619358113676</v>
      </c>
      <c r="E125" s="7">
        <f>('Employment Factors'!$D8)*(1-('Decline Factors'!N8))*('Gross-New Capacity Addition'!E95*1000/5)*'Regional Factors'!E$6</f>
        <v>29583.858574886159</v>
      </c>
      <c r="F125" s="7">
        <f>('Employment Factors'!$D8)*(1-('Decline Factors'!O8))*('Gross-New Capacity Addition'!F95*1000/5)*'Regional Factors'!F$6</f>
        <v>13425.816472520391</v>
      </c>
      <c r="G125" s="7">
        <f>('Employment Factors'!$D8)*(1-('Decline Factors'!P8))*('Gross-New Capacity Addition'!G95*1000/5)*'Regional Factors'!G$6</f>
        <v>19459.736113708535</v>
      </c>
      <c r="H125" s="7">
        <f>('Employment Factors'!$D8)*(1-('Decline Factors'!Q8))*('Gross-New Capacity Addition'!H95*1000/5)*'Regional Factors'!H$6</f>
        <v>12535.760004374893</v>
      </c>
      <c r="I125" s="7">
        <f>('Employment Factors'!$D8)*(1-('Decline Factors'!R8))*('Gross-New Capacity Addition'!I95*1000/5)*'Regional Factors'!I$6</f>
        <v>24226.219405398286</v>
      </c>
    </row>
    <row r="126" spans="1:9" x14ac:dyDescent="0.3">
      <c r="A126" s="7" t="s">
        <v>8</v>
      </c>
      <c r="B126" s="7">
        <f>('Employment Factors'!$D9)*(1-('Decline Factors'!K9))*('Gross-New Capacity Addition'!B96*1000/5)*'Regional Factors'!B$6</f>
        <v>27719.616023559618</v>
      </c>
      <c r="C126" s="7">
        <f>('Employment Factors'!$D9)*(1-('Decline Factors'!L9))*('Gross-New Capacity Addition'!C96*1000/5)*'Regional Factors'!C$6</f>
        <v>23763.09917078324</v>
      </c>
      <c r="D126" s="7">
        <f>('Employment Factors'!$D9)*(1-('Decline Factors'!M9))*('Gross-New Capacity Addition'!D96*1000/5)*'Regional Factors'!D$6</f>
        <v>20371.309679056838</v>
      </c>
      <c r="E126" s="7">
        <f>('Employment Factors'!$D9)*(1-('Decline Factors'!N9))*('Gross-New Capacity Addition'!E96*1000/5)*'Regional Factors'!E$6</f>
        <v>0</v>
      </c>
      <c r="F126" s="7">
        <f>('Employment Factors'!$D9)*(1-('Decline Factors'!O9))*('Gross-New Capacity Addition'!F96*1000/5)*'Regional Factors'!F$6</f>
        <v>0</v>
      </c>
      <c r="G126" s="7">
        <f>('Employment Factors'!$D9)*(1-('Decline Factors'!P9))*('Gross-New Capacity Addition'!G96*1000/5)*'Regional Factors'!G$6</f>
        <v>16216.44676142378</v>
      </c>
      <c r="H126" s="7">
        <f>('Employment Factors'!$D9)*(1-('Decline Factors'!Q9))*('Gross-New Capacity Addition'!H96*1000/5)*'Regional Factors'!H$6</f>
        <v>0</v>
      </c>
      <c r="I126" s="7">
        <f>('Employment Factors'!$D9)*(1-('Decline Factors'!R9))*('Gross-New Capacity Addition'!I96*1000/5)*'Regional Factors'!I$6</f>
        <v>15141.38712837393</v>
      </c>
    </row>
    <row r="127" spans="1:9" x14ac:dyDescent="0.3">
      <c r="A127" s="7" t="s">
        <v>9</v>
      </c>
      <c r="B127" s="7">
        <f>('Employment Factors'!$D10)*(1-('Decline Factors'!K10))*('Gross-New Capacity Addition'!B97*1000/5)*'Regional Factors'!B$6</f>
        <v>0</v>
      </c>
      <c r="C127" s="7">
        <f>('Employment Factors'!$D10)*(1-('Decline Factors'!L10))*('Gross-New Capacity Addition'!C97*1000/5)*'Regional Factors'!C$6</f>
        <v>0</v>
      </c>
      <c r="D127" s="7">
        <f>('Employment Factors'!$D10)*(1-('Decline Factors'!M10))*('Gross-New Capacity Addition'!D97*1000/5)*'Regional Factors'!D$6</f>
        <v>13463.836405848302</v>
      </c>
      <c r="E127" s="7">
        <f>('Employment Factors'!$D10)*(1-('Decline Factors'!N10))*('Gross-New Capacity Addition'!E97*1000/5)*'Regional Factors'!E$6</f>
        <v>0</v>
      </c>
      <c r="F127" s="7">
        <f>('Employment Factors'!$D10)*(1-('Decline Factors'!O10))*('Gross-New Capacity Addition'!F97*1000/5)*'Regional Factors'!F$6</f>
        <v>0</v>
      </c>
      <c r="G127" s="7">
        <f>('Employment Factors'!$D10)*(1-('Decline Factors'!P10))*('Gross-New Capacity Addition'!G97*1000/5)*'Regional Factors'!G$6</f>
        <v>0</v>
      </c>
      <c r="H127" s="7">
        <f>('Employment Factors'!$D10)*(1-('Decline Factors'!Q10))*('Gross-New Capacity Addition'!H97*1000/5)*'Regional Factors'!H$6</f>
        <v>0</v>
      </c>
      <c r="I127" s="7">
        <f>('Employment Factors'!$D10)*(1-('Decline Factors'!R10))*('Gross-New Capacity Addition'!I97*1000/5)*'Regional Factors'!I$6</f>
        <v>0</v>
      </c>
    </row>
    <row r="128" spans="1:9" x14ac:dyDescent="0.3">
      <c r="A128" s="7" t="s">
        <v>10</v>
      </c>
      <c r="B128" s="7">
        <f>('Employment Factors'!$D11)*(1-('Decline Factors'!K11))*('Gross-New Capacity Addition'!B98*1000/5)*'Regional Factors'!B$6</f>
        <v>0</v>
      </c>
      <c r="C128" s="7">
        <f>('Employment Factors'!$D11)*(1-('Decline Factors'!L11))*('Gross-New Capacity Addition'!C98*1000/5)*'Regional Factors'!C$6</f>
        <v>0</v>
      </c>
      <c r="D128" s="7">
        <f>('Employment Factors'!$D11)*(1-('Decline Factors'!M11))*('Gross-New Capacity Addition'!D98*1000/5)*'Regional Factors'!D$6</f>
        <v>0</v>
      </c>
      <c r="E128" s="7">
        <f>('Employment Factors'!$D11)*(1-('Decline Factors'!N11))*('Gross-New Capacity Addition'!E98*1000/5)*'Regional Factors'!E$6</f>
        <v>0</v>
      </c>
      <c r="F128" s="7">
        <f>('Employment Factors'!$D11)*(1-('Decline Factors'!O11))*('Gross-New Capacity Addition'!F98*1000/5)*'Regional Factors'!F$6</f>
        <v>0</v>
      </c>
      <c r="G128" s="7">
        <f>('Employment Factors'!$D11)*(1-('Decline Factors'!P11))*('Gross-New Capacity Addition'!G98*1000/5)*'Regional Factors'!G$6</f>
        <v>0</v>
      </c>
      <c r="H128" s="7">
        <f>('Employment Factors'!$D11)*(1-('Decline Factors'!Q11))*('Gross-New Capacity Addition'!H98*1000/5)*'Regional Factors'!H$6</f>
        <v>0</v>
      </c>
      <c r="I128" s="7">
        <f>('Employment Factors'!$D11)*(1-('Decline Factors'!R11))*('Gross-New Capacity Addition'!I98*1000/5)*'Regional Factors'!I$6</f>
        <v>0</v>
      </c>
    </row>
    <row r="129" spans="1:9" x14ac:dyDescent="0.3">
      <c r="A129" s="7" t="s">
        <v>11</v>
      </c>
      <c r="B129" s="7">
        <f>('Employment Factors'!$D12)*(1-('Decline Factors'!K12))*('Gross-New Capacity Addition'!B99*1000/5)*'Regional Factors'!B$6</f>
        <v>0</v>
      </c>
      <c r="C129" s="7">
        <f>('Employment Factors'!$D12)*(1-('Decline Factors'!L12))*('Gross-New Capacity Addition'!C99*1000/5)*'Regional Factors'!C$6</f>
        <v>61349.16925247397</v>
      </c>
      <c r="D129" s="7">
        <f>('Employment Factors'!$D12)*(1-('Decline Factors'!M12))*('Gross-New Capacity Addition'!D99*1000/5)*'Regional Factors'!D$6</f>
        <v>12259.344925336445</v>
      </c>
      <c r="E129" s="7">
        <f>('Employment Factors'!$D12)*(1-('Decline Factors'!N12))*('Gross-New Capacity Addition'!E99*1000/5)*'Regional Factors'!E$6</f>
        <v>10292.594931620431</v>
      </c>
      <c r="F129" s="7">
        <f>('Employment Factors'!$D12)*(1-('Decline Factors'!O12))*('Gross-New Capacity Addition'!F99*1000/5)*'Regional Factors'!F$6</f>
        <v>0</v>
      </c>
      <c r="G129" s="7">
        <f>('Employment Factors'!$D12)*(1-('Decline Factors'!P12))*('Gross-New Capacity Addition'!G99*1000/5)*'Regional Factors'!G$6</f>
        <v>0</v>
      </c>
      <c r="H129" s="7">
        <f>('Employment Factors'!$D12)*(1-('Decline Factors'!Q12))*('Gross-New Capacity Addition'!H99*1000/5)*'Regional Factors'!H$6</f>
        <v>21995.338398950196</v>
      </c>
      <c r="I129" s="7">
        <f>('Employment Factors'!$D12)*(1-('Decline Factors'!R12))*('Gross-New Capacity Addition'!I99*1000/5)*'Regional Factors'!I$6</f>
        <v>0</v>
      </c>
    </row>
    <row r="130" spans="1:9" x14ac:dyDescent="0.3">
      <c r="A130" s="7" t="s">
        <v>12</v>
      </c>
      <c r="B130" s="7">
        <f>('Employment Factors'!$D13)*(1-('Decline Factors'!K13))*('Gross-New Capacity Addition'!B100*1000/5)*'Regional Factors'!B$6</f>
        <v>0</v>
      </c>
      <c r="C130" s="7">
        <f>('Employment Factors'!$D13)*(1-('Decline Factors'!L13))*('Gross-New Capacity Addition'!C100*1000/5)*'Regional Factors'!C$6</f>
        <v>0</v>
      </c>
      <c r="D130" s="7">
        <f>('Employment Factors'!$D13)*(1-('Decline Factors'!M13))*('Gross-New Capacity Addition'!D100*1000/5)*'Regional Factors'!D$6</f>
        <v>0</v>
      </c>
      <c r="E130" s="7">
        <f>('Employment Factors'!$D13)*(1-('Decline Factors'!N13))*('Gross-New Capacity Addition'!E100*1000/5)*'Regional Factors'!E$6</f>
        <v>0</v>
      </c>
      <c r="F130" s="7">
        <f>('Employment Factors'!$D13)*(1-('Decline Factors'!O13))*('Gross-New Capacity Addition'!F100*1000/5)*'Regional Factors'!F$6</f>
        <v>0</v>
      </c>
      <c r="G130" s="7">
        <f>('Employment Factors'!$D13)*(1-('Decline Factors'!P13))*('Gross-New Capacity Addition'!G100*1000/5)*'Regional Factors'!G$6</f>
        <v>0</v>
      </c>
      <c r="H130" s="7">
        <f>('Employment Factors'!$D13)*(1-('Decline Factors'!Q13))*('Gross-New Capacity Addition'!H100*1000/5)*'Regional Factors'!H$6</f>
        <v>0</v>
      </c>
      <c r="I130" s="7">
        <f>('Employment Factors'!$D13)*(1-('Decline Factors'!R13))*('Gross-New Capacity Addition'!I100*1000/5)*'Regional Factors'!I$6</f>
        <v>0</v>
      </c>
    </row>
    <row r="131" spans="1:9" x14ac:dyDescent="0.3">
      <c r="A131" s="7" t="s">
        <v>13</v>
      </c>
      <c r="B131" s="7">
        <f>('Employment Factors'!$D14)*(1-('Decline Factors'!K14))*('Gross-New Capacity Addition'!B101*1000/5)*'Regional Factors'!B$6</f>
        <v>0</v>
      </c>
      <c r="C131" s="7">
        <f>('Employment Factors'!$D14)*(1-('Decline Factors'!L14))*('Gross-New Capacity Addition'!C101*1000/5)*'Regional Factors'!C$6</f>
        <v>0</v>
      </c>
      <c r="D131" s="7">
        <f>('Employment Factors'!$D14)*(1-('Decline Factors'!M14))*('Gross-New Capacity Addition'!D101*1000/5)*'Regional Factors'!D$6</f>
        <v>0</v>
      </c>
      <c r="E131" s="7">
        <f>('Employment Factors'!$D14)*(1-('Decline Factors'!N14))*('Gross-New Capacity Addition'!E101*1000/5)*'Regional Factors'!E$6</f>
        <v>0</v>
      </c>
      <c r="F131" s="7">
        <f>('Employment Factors'!$D14)*(1-('Decline Factors'!O14))*('Gross-New Capacity Addition'!F101*1000/5)*'Regional Factors'!F$6</f>
        <v>6375.8615361974717</v>
      </c>
      <c r="G131" s="7">
        <f>('Employment Factors'!$D14)*(1-('Decline Factors'!P14))*('Gross-New Capacity Addition'!G101*1000/5)*'Regional Factors'!G$6</f>
        <v>11274.189750196625</v>
      </c>
      <c r="H131" s="7">
        <f>('Employment Factors'!$D14)*(1-('Decline Factors'!Q14))*('Gross-New Capacity Addition'!H101*1000/5)*'Regional Factors'!H$6</f>
        <v>59001.533573656401</v>
      </c>
      <c r="I131" s="7">
        <f>('Employment Factors'!$D14)*(1-('Decline Factors'!R14))*('Gross-New Capacity Addition'!I101*1000/5)*'Regional Factors'!I$6</f>
        <v>13274.914225931001</v>
      </c>
    </row>
    <row r="132" spans="1:9" x14ac:dyDescent="0.3">
      <c r="A132" s="7" t="s">
        <v>14</v>
      </c>
      <c r="B132" s="7">
        <f>('Employment Factors'!$D15)*(1-('Decline Factors'!K15))*('Gross-New Capacity Addition'!B102*1000/5)*'Regional Factors'!B$6</f>
        <v>50344.816129275845</v>
      </c>
      <c r="C132" s="7">
        <f>('Employment Factors'!$D15)*(1-('Decline Factors'!L15))*('Gross-New Capacity Addition'!C102*1000/5)*'Regional Factors'!C$6</f>
        <v>0</v>
      </c>
      <c r="D132" s="7">
        <f>('Employment Factors'!$D15)*(1-('Decline Factors'!M15))*('Gross-New Capacity Addition'!D102*1000/5)*'Regional Factors'!D$6</f>
        <v>0</v>
      </c>
      <c r="E132" s="7">
        <f>('Employment Factors'!$D15)*(1-('Decline Factors'!N15))*('Gross-New Capacity Addition'!E102*1000/5)*'Regional Factors'!E$6</f>
        <v>0</v>
      </c>
      <c r="F132" s="7">
        <f>('Employment Factors'!$D15)*(1-('Decline Factors'!O15))*('Gross-New Capacity Addition'!F102*1000/5)*'Regional Factors'!F$6</f>
        <v>0</v>
      </c>
      <c r="G132" s="7">
        <f>('Employment Factors'!$D15)*(1-('Decline Factors'!P15))*('Gross-New Capacity Addition'!G102*1000/5)*'Regional Factors'!G$6</f>
        <v>0</v>
      </c>
      <c r="H132" s="7">
        <f>('Employment Factors'!$D15)*(1-('Decline Factors'!Q15))*('Gross-New Capacity Addition'!H102*1000/5)*'Regional Factors'!H$6</f>
        <v>0</v>
      </c>
      <c r="I132" s="7">
        <f>('Employment Factors'!$D15)*(1-('Decline Factors'!R15))*('Gross-New Capacity Addition'!I102*1000/5)*'Regional Factors'!I$6</f>
        <v>0</v>
      </c>
    </row>
    <row r="133" spans="1:9" x14ac:dyDescent="0.3">
      <c r="A133" s="7" t="s">
        <v>15</v>
      </c>
      <c r="B133" s="7">
        <f>('Employment Factors'!$D16)*(1-('Decline Factors'!K16))*('Gross-New Capacity Addition'!B103*1000/5)*'Regional Factors'!B$6</f>
        <v>0</v>
      </c>
      <c r="C133" s="7">
        <f>('Employment Factors'!$D16)*(1-('Decline Factors'!L16))*('Gross-New Capacity Addition'!C103*1000/5)*'Regional Factors'!C$6</f>
        <v>0</v>
      </c>
      <c r="D133" s="7">
        <f>('Employment Factors'!$D16)*(1-('Decline Factors'!M16))*('Gross-New Capacity Addition'!D103*1000/5)*'Regional Factors'!D$6</f>
        <v>0</v>
      </c>
      <c r="E133" s="7">
        <f>('Employment Factors'!$D16)*(1-('Decline Factors'!N16))*('Gross-New Capacity Addition'!E103*1000/5)*'Regional Factors'!E$6</f>
        <v>0</v>
      </c>
      <c r="F133" s="7">
        <f>('Employment Factors'!$D16)*(1-('Decline Factors'!O16))*('Gross-New Capacity Addition'!F103*1000/5)*'Regional Factors'!F$6</f>
        <v>0</v>
      </c>
      <c r="G133" s="7">
        <f>('Employment Factors'!$D16)*(1-('Decline Factors'!P16))*('Gross-New Capacity Addition'!G103*1000/5)*'Regional Factors'!G$6</f>
        <v>0</v>
      </c>
      <c r="H133" s="7">
        <f>('Employment Factors'!$D16)*(1-('Decline Factors'!Q16))*('Gross-New Capacity Addition'!H103*1000/5)*'Regional Factors'!H$6</f>
        <v>0</v>
      </c>
      <c r="I133" s="7">
        <f>('Employment Factors'!$D16)*(1-('Decline Factors'!R16))*('Gross-New Capacity Addition'!I103*1000/5)*'Regional Factors'!I$6</f>
        <v>0</v>
      </c>
    </row>
    <row r="134" spans="1:9" x14ac:dyDescent="0.3">
      <c r="A134" s="7" t="s">
        <v>17</v>
      </c>
      <c r="B134" s="7">
        <f>('Employment Factors'!$D17)*(1-('Decline Factors'!K17))*('Gross-New Capacity Addition'!B104*1000/5)*'Regional Factors'!B$6</f>
        <v>13635.054368345542</v>
      </c>
      <c r="C134" s="7">
        <f>('Employment Factors'!$D17)*(1-('Decline Factors'!L17))*('Gross-New Capacity Addition'!C104*1000/5)*'Regional Factors'!C$6</f>
        <v>13358.71520952139</v>
      </c>
      <c r="D134" s="7">
        <f>('Employment Factors'!$D17)*(1-('Decline Factors'!M17))*('Gross-New Capacity Addition'!D104*1000/5)*'Regional Factors'!D$6</f>
        <v>77300.861592961621</v>
      </c>
      <c r="E134" s="7">
        <f>('Employment Factors'!$D17)*(1-('Decline Factors'!N17))*('Gross-New Capacity Addition'!E104*1000/5)*'Regional Factors'!E$6</f>
        <v>0</v>
      </c>
      <c r="F134" s="7">
        <f>('Employment Factors'!$D17)*(1-('Decline Factors'!O17))*('Gross-New Capacity Addition'!F104*1000/5)*'Regional Factors'!F$6</f>
        <v>0</v>
      </c>
      <c r="G134" s="7">
        <f>('Employment Factors'!$D17)*(1-('Decline Factors'!P17))*('Gross-New Capacity Addition'!G104*1000/5)*'Regional Factors'!G$6</f>
        <v>2279.0681934973964</v>
      </c>
      <c r="H134" s="7">
        <f>('Employment Factors'!$D17)*(1-('Decline Factors'!Q17))*('Gross-New Capacity Addition'!H104*1000/5)*'Regional Factors'!H$6</f>
        <v>5505.5702721916768</v>
      </c>
      <c r="I134" s="7">
        <f>('Employment Factors'!$D17)*(1-('Decline Factors'!R17))*('Gross-New Capacity Addition'!I104*1000/5)*'Regional Factors'!I$6</f>
        <v>8511.9149262210194</v>
      </c>
    </row>
    <row r="135" spans="1:9" x14ac:dyDescent="0.3">
      <c r="A135" s="7" t="s">
        <v>18</v>
      </c>
      <c r="B135" s="7">
        <f>('Employment Factors'!$D18)*(1-('Decline Factors'!K18))*('Gross-New Capacity Addition'!B105*1000/5)*'Regional Factors'!B$6</f>
        <v>11687.189458581894</v>
      </c>
      <c r="C135" s="7">
        <f>('Employment Factors'!$D18)*(1-('Decline Factors'!L18))*('Gross-New Capacity Addition'!C105*1000/5)*'Regional Factors'!C$6</f>
        <v>13358.71520952139</v>
      </c>
      <c r="D135" s="7">
        <f>('Employment Factors'!$D18)*(1-('Decline Factors'!M18))*('Gross-New Capacity Addition'!D105*1000/5)*'Regional Factors'!D$6</f>
        <v>8588.9846214401787</v>
      </c>
      <c r="E135" s="7">
        <f>('Employment Factors'!$D18)*(1-('Decline Factors'!N18))*('Gross-New Capacity Addition'!E105*1000/5)*'Regional Factors'!E$6</f>
        <v>0</v>
      </c>
      <c r="F135" s="7">
        <f>('Employment Factors'!$D18)*(1-('Decline Factors'!O18))*('Gross-New Capacity Addition'!F105*1000/5)*'Regional Factors'!F$6</f>
        <v>0</v>
      </c>
      <c r="G135" s="7">
        <f>('Employment Factors'!$D18)*(1-('Decline Factors'!P18))*('Gross-New Capacity Addition'!G105*1000/5)*'Regional Factors'!G$6</f>
        <v>0</v>
      </c>
      <c r="H135" s="7">
        <f>('Employment Factors'!$D18)*(1-('Decline Factors'!Q18))*('Gross-New Capacity Addition'!H105*1000/5)*'Regional Factors'!H$6</f>
        <v>0</v>
      </c>
      <c r="I135" s="7">
        <f>('Employment Factors'!$D18)*(1-('Decline Factors'!R18))*('Gross-New Capacity Addition'!I105*1000/5)*'Regional Factors'!I$6</f>
        <v>0</v>
      </c>
    </row>
    <row r="136" spans="1:9" x14ac:dyDescent="0.3">
      <c r="A136" s="7" t="s">
        <v>19</v>
      </c>
      <c r="B136" s="7">
        <f>('Employment Factors'!$D19)*(1-('Decline Factors'!K19))*('Gross-New Capacity Addition'!B106*1000/5)*'Regional Factors'!B$6</f>
        <v>0</v>
      </c>
      <c r="C136" s="7">
        <f>('Employment Factors'!$D19)*(1-('Decline Factors'!L19))*('Gross-New Capacity Addition'!C106*1000/5)*'Regional Factors'!C$6</f>
        <v>0</v>
      </c>
      <c r="D136" s="7">
        <f>('Employment Factors'!$D19)*(1-('Decline Factors'!M19))*('Gross-New Capacity Addition'!D106*1000/5)*'Regional Factors'!D$6</f>
        <v>0</v>
      </c>
      <c r="E136" s="7">
        <f>('Employment Factors'!$D19)*(1-('Decline Factors'!N19))*('Gross-New Capacity Addition'!E106*1000/5)*'Regional Factors'!E$6</f>
        <v>1196.715474001885</v>
      </c>
      <c r="F136" s="7">
        <f>('Employment Factors'!$D19)*(1-('Decline Factors'!O19))*('Gross-New Capacity Addition'!F106*1000/5)*'Regional Factors'!F$6</f>
        <v>5198.2068579148572</v>
      </c>
      <c r="G136" s="7">
        <f>('Employment Factors'!$D19)*(1-('Decline Factors'!P19))*('Gross-New Capacity Addition'!G106*1000/5)*'Regional Factors'!G$6</f>
        <v>959.60766041995635</v>
      </c>
      <c r="H136" s="7">
        <f>('Employment Factors'!$D19)*(1-('Decline Factors'!Q19))*('Gross-New Capacity Addition'!H106*1000/5)*'Regional Factors'!H$6</f>
        <v>0</v>
      </c>
      <c r="I136" s="7">
        <f>('Employment Factors'!$D19)*(1-('Decline Factors'!R19))*('Gross-New Capacity Addition'!I106*1000/5)*'Regional Factors'!I$6</f>
        <v>0</v>
      </c>
    </row>
    <row r="137" spans="1:9" x14ac:dyDescent="0.3">
      <c r="A137" s="7" t="s">
        <v>20</v>
      </c>
      <c r="B137" s="7">
        <f>('Employment Factors'!$D20)*(1-('Decline Factors'!K20))*('Gross-New Capacity Addition'!B107*1000/5)*'Regional Factors'!B$6</f>
        <v>0</v>
      </c>
      <c r="C137" s="7">
        <f>('Employment Factors'!$D20)*(1-('Decline Factors'!L20))*('Gross-New Capacity Addition'!C107*1000/5)*'Regional Factors'!C$6</f>
        <v>0</v>
      </c>
      <c r="D137" s="7">
        <f>('Employment Factors'!$D20)*(1-('Decline Factors'!M20))*('Gross-New Capacity Addition'!D107*1000/5)*'Regional Factors'!D$6</f>
        <v>0</v>
      </c>
      <c r="E137" s="7">
        <f>('Employment Factors'!$D20)*(1-('Decline Factors'!N20))*('Gross-New Capacity Addition'!E107*1000/5)*'Regional Factors'!E$6</f>
        <v>3118.2986065420546</v>
      </c>
      <c r="F137" s="7">
        <f>('Employment Factors'!$D20)*(1-('Decline Factors'!O20))*('Gross-New Capacity Addition'!F107*1000/5)*'Regional Factors'!F$6</f>
        <v>16981.843538214984</v>
      </c>
      <c r="G137" s="7">
        <f>('Employment Factors'!$D20)*(1-('Decline Factors'!P20))*('Gross-New Capacity Addition'!G107*1000/5)*'Regional Factors'!G$6</f>
        <v>1823.2545547979169</v>
      </c>
      <c r="H137" s="7">
        <f>('Employment Factors'!$D20)*(1-('Decline Factors'!Q20))*('Gross-New Capacity Addition'!H107*1000/5)*'Regional Factors'!H$6</f>
        <v>880.89124355066826</v>
      </c>
      <c r="I137" s="7">
        <f>('Employment Factors'!$D20)*(1-('Decline Factors'!R20))*('Gross-New Capacity Addition'!I107*1000/5)*'Regional Factors'!I$6</f>
        <v>102994.17060727434</v>
      </c>
    </row>
    <row r="138" spans="1:9" x14ac:dyDescent="0.3">
      <c r="A138" s="7" t="s">
        <v>21</v>
      </c>
      <c r="B138" s="7">
        <f>('Employment Factors'!$D21)*(1-('Decline Factors'!K21))*('Gross-New Capacity Addition'!B108*1000/5)*'Regional Factors'!B$6</f>
        <v>3895.7298195272979</v>
      </c>
      <c r="C138" s="7">
        <f>('Employment Factors'!$D21)*(1-('Decline Factors'!L21))*('Gross-New Capacity Addition'!C108*1000/5)*'Regional Factors'!C$6</f>
        <v>0</v>
      </c>
      <c r="D138" s="7">
        <f>('Employment Factors'!$D21)*(1-('Decline Factors'!M21))*('Gross-New Capacity Addition'!D108*1000/5)*'Regional Factors'!D$6</f>
        <v>0</v>
      </c>
      <c r="E138" s="7">
        <f>('Employment Factors'!$D21)*(1-('Decline Factors'!N21))*('Gross-New Capacity Addition'!E108*1000/5)*'Regional Factors'!E$6</f>
        <v>0</v>
      </c>
      <c r="F138" s="7">
        <f>('Employment Factors'!$D21)*(1-('Decline Factors'!O21))*('Gross-New Capacity Addition'!F108*1000/5)*'Regional Factors'!F$6</f>
        <v>0</v>
      </c>
      <c r="G138" s="7">
        <f>('Employment Factors'!$D21)*(1-('Decline Factors'!P21))*('Gross-New Capacity Addition'!G108*1000/5)*'Regional Factors'!G$6</f>
        <v>0</v>
      </c>
      <c r="H138" s="7">
        <f>('Employment Factors'!$D21)*(1-('Decline Factors'!Q21))*('Gross-New Capacity Addition'!H108*1000/5)*'Regional Factors'!H$6</f>
        <v>0</v>
      </c>
      <c r="I138" s="7">
        <f>('Employment Factors'!$D21)*(1-('Decline Factors'!R21))*('Gross-New Capacity Addition'!I108*1000/5)*'Regional Factors'!I$6</f>
        <v>0</v>
      </c>
    </row>
    <row r="139" spans="1:9" x14ac:dyDescent="0.3">
      <c r="A139" s="7" t="s">
        <v>43</v>
      </c>
      <c r="B139" s="7">
        <f>('Employment Factors'!$D22)*(1-('Decline Factors'!K22))*('Gross-New Capacity Addition'!B109*1000/5)*'Regional Factors'!B$6</f>
        <v>0</v>
      </c>
      <c r="C139" s="7">
        <f>('Employment Factors'!$D22)*(1-('Decline Factors'!L22))*('Gross-New Capacity Addition'!C109*1000/5)*'Regional Factors'!C$6</f>
        <v>2.6189721350218766</v>
      </c>
      <c r="D139" s="7">
        <f>('Employment Factors'!$D22)*(1-('Decline Factors'!M22))*('Gross-New Capacity Addition'!D109*1000/5)*'Regional Factors'!D$6</f>
        <v>11.927397447437485</v>
      </c>
      <c r="E139" s="7">
        <f>('Employment Factors'!$D22)*(1-('Decline Factors'!N22))*('Gross-New Capacity Addition'!E109*1000/5)*'Regional Factors'!E$6</f>
        <v>16.811891589562077</v>
      </c>
      <c r="F139" s="7">
        <f>('Employment Factors'!$D22)*(1-('Decline Factors'!O22))*('Gross-New Capacity Addition'!F109*1000/5)*'Regional Factors'!F$6</f>
        <v>202.18472574662485</v>
      </c>
      <c r="G139" s="7">
        <f>('Employment Factors'!$D22)*(1-('Decline Factors'!P22))*('Gross-New Capacity Addition'!G109*1000/5)*'Regional Factors'!G$6</f>
        <v>155.21084607624974</v>
      </c>
      <c r="H139" s="7">
        <f>('Employment Factors'!$D22)*(1-('Decline Factors'!Q22))*('Gross-New Capacity Addition'!H109*1000/5)*'Regional Factors'!H$6</f>
        <v>1744.3624404410061</v>
      </c>
      <c r="I139" s="7">
        <f>('Employment Factors'!$D22)*(1-('Decline Factors'!R22))*('Gross-New Capacity Addition'!I109*1000/5)*'Regional Factors'!I$6</f>
        <v>779.57090889867527</v>
      </c>
    </row>
    <row r="140" spans="1:9" x14ac:dyDescent="0.3">
      <c r="A140" s="7" t="s">
        <v>139</v>
      </c>
      <c r="B140" s="7">
        <f>('Employment Factors'!$D23)*(1-('Decline Factors'!K23))*('Gross-New Capacity Addition'!B110*1000/5)*'Regional Factors'!B$6</f>
        <v>0</v>
      </c>
      <c r="C140" s="7">
        <f>('Employment Factors'!$D23)*(1-('Decline Factors'!L23))*('Gross-New Capacity Addition'!C110*1000/5)*'Regional Factors'!C$6</f>
        <v>0</v>
      </c>
      <c r="D140" s="7">
        <f>('Employment Factors'!$D23)*(1-('Decline Factors'!M23))*('Gross-New Capacity Addition'!D110*1000/5)*'Regional Factors'!D$6</f>
        <v>0</v>
      </c>
      <c r="E140" s="7">
        <f>('Employment Factors'!$D23)*(1-('Decline Factors'!N23))*('Gross-New Capacity Addition'!E110*1000/5)*'Regional Factors'!E$6</f>
        <v>0</v>
      </c>
      <c r="F140" s="7">
        <f>('Employment Factors'!$D23)*(1-('Decline Factors'!O23))*('Gross-New Capacity Addition'!F110*1000/5)*'Regional Factors'!F$6</f>
        <v>4717.1787606152729</v>
      </c>
      <c r="G140" s="7">
        <f>('Employment Factors'!$D23)*(1-('Decline Factors'!P23))*('Gross-New Capacity Addition'!G110*1000/5)*'Regional Factors'!G$6</f>
        <v>13674.409160984376</v>
      </c>
      <c r="H140" s="7">
        <f>('Employment Factors'!$D23)*(1-('Decline Factors'!Q23))*('Gross-New Capacity Addition'!H110*1000/5)*'Regional Factors'!H$6</f>
        <v>77077.983810683465</v>
      </c>
      <c r="I140" s="7">
        <f>('Employment Factors'!$D23)*(1-('Decline Factors'!R23))*('Gross-New Capacity Addition'!I110*1000/5)*'Regional Factors'!I$6</f>
        <v>17023.829852442039</v>
      </c>
    </row>
    <row r="141" spans="1:9" x14ac:dyDescent="0.3">
      <c r="A141" s="34" t="s">
        <v>230</v>
      </c>
      <c r="B141" s="7">
        <f>('Employment Factors'!$D24)*(1-('Decline Factors'!K24))*('Gross-New Capacity Addition'!B111*1000/5)*'Regional Factors'!B$6</f>
        <v>0</v>
      </c>
      <c r="C141" s="7">
        <f>('Employment Factors'!$D24)*(1-('Decline Factors'!L24))*('Gross-New Capacity Addition'!C111*1000/5)*'Regional Factors'!C$6</f>
        <v>0</v>
      </c>
      <c r="D141" s="7">
        <f>('Employment Factors'!$D24)*(1-('Decline Factors'!M24))*('Gross-New Capacity Addition'!D111*1000/5)*'Regional Factors'!D$6</f>
        <v>27957.144942787785</v>
      </c>
      <c r="E141" s="7">
        <f>('Employment Factors'!$D24)*(1-('Decline Factors'!N24))*('Gross-New Capacity Addition'!E111*1000/5)*'Regional Factors'!E$6</f>
        <v>180198.68072554897</v>
      </c>
      <c r="F141" s="7">
        <f>('Employment Factors'!$D24)*(1-('Decline Factors'!O24))*('Gross-New Capacity Addition'!F111*1000/5)*'Regional Factors'!F$6</f>
        <v>153424.42488948847</v>
      </c>
      <c r="G141" s="7">
        <f>('Employment Factors'!$D24)*(1-('Decline Factors'!P24))*('Gross-New Capacity Addition'!G111*1000/5)*'Regional Factors'!G$6</f>
        <v>108869.334473991</v>
      </c>
      <c r="H141" s="7">
        <f>('Employment Factors'!$D24)*(1-('Decline Factors'!Q24))*('Gross-New Capacity Addition'!H111*1000/5)*'Regional Factors'!H$6</f>
        <v>170650.65615685319</v>
      </c>
      <c r="I141" s="7">
        <f>('Employment Factors'!$D24)*(1-('Decline Factors'!R24))*('Gross-New Capacity Addition'!I111*1000/5)*'Regional Factors'!I$6</f>
        <v>227906.5221495679</v>
      </c>
    </row>
    <row r="142" spans="1:9" x14ac:dyDescent="0.3">
      <c r="A142" s="34" t="s">
        <v>231</v>
      </c>
      <c r="B142" s="7">
        <f>('Employment Factors'!$D25)*(1-('Decline Factors'!K25))*('Gross-New Capacity Addition'!B112*1000/5)*'Regional Factors'!B$6</f>
        <v>0</v>
      </c>
      <c r="C142" s="7">
        <f>('Employment Factors'!$D25)*(1-('Decline Factors'!L25))*('Gross-New Capacity Addition'!C112*1000/5)*'Regional Factors'!C$6</f>
        <v>3491.0938519619185</v>
      </c>
      <c r="D142" s="7">
        <f>('Employment Factors'!$D25)*(1-('Decline Factors'!M25))*('Gross-New Capacity Addition'!D112*1000/5)*'Regional Factors'!D$6</f>
        <v>45776.400751602559</v>
      </c>
      <c r="E142" s="7">
        <f>('Employment Factors'!$D25)*(1-('Decline Factors'!N25))*('Gross-New Capacity Addition'!E112*1000/5)*'Regional Factors'!E$6</f>
        <v>84319.721179477507</v>
      </c>
      <c r="F142" s="7">
        <f>('Employment Factors'!$D25)*(1-('Decline Factors'!O25))*('Gross-New Capacity Addition'!F112*1000/5)*'Regional Factors'!F$6</f>
        <v>95484.94448906288</v>
      </c>
      <c r="G142" s="7">
        <f>('Employment Factors'!$D25)*(1-('Decline Factors'!P25))*('Gross-New Capacity Addition'!G112*1000/5)*'Regional Factors'!G$6</f>
        <v>149717.81419150377</v>
      </c>
      <c r="H142" s="7">
        <f>('Employment Factors'!$D25)*(1-('Decline Factors'!Q25))*('Gross-New Capacity Addition'!H112*1000/5)*'Regional Factors'!H$6</f>
        <v>110101.72439716596</v>
      </c>
      <c r="I142" s="7">
        <f>('Employment Factors'!$D25)*(1-('Decline Factors'!R25))*('Gross-New Capacity Addition'!I112*1000/5)*'Regional Factors'!I$6</f>
        <v>129040.85317384641</v>
      </c>
    </row>
    <row r="143" spans="1:9" x14ac:dyDescent="0.3">
      <c r="A143" s="7" t="s">
        <v>24</v>
      </c>
      <c r="B143" s="7">
        <f>('Employment Factors'!$D26)*(1-('Decline Factors'!K26))*('Gross-New Capacity Addition'!B113*1000/5)*'Regional Factors'!B$6</f>
        <v>0</v>
      </c>
      <c r="C143" s="7">
        <f>('Employment Factors'!$D26)*(1-('Decline Factors'!L26))*('Gross-New Capacity Addition'!C113*1000/5)*'Regional Factors'!C$6</f>
        <v>0</v>
      </c>
      <c r="D143" s="7">
        <f>('Employment Factors'!$D26)*(1-('Decline Factors'!M26))*('Gross-New Capacity Addition'!D113*1000/5)*'Regional Factors'!D$6</f>
        <v>32594.095486490936</v>
      </c>
      <c r="E143" s="7">
        <f>('Employment Factors'!$D26)*(1-('Decline Factors'!N26))*('Gross-New Capacity Addition'!E113*1000/5)*'Regional Factors'!E$6</f>
        <v>0</v>
      </c>
      <c r="F143" s="7">
        <f>('Employment Factors'!$D26)*(1-('Decline Factors'!O26))*('Gross-New Capacity Addition'!F113*1000/5)*'Regional Factors'!F$6</f>
        <v>0</v>
      </c>
      <c r="G143" s="7">
        <f>('Employment Factors'!$D26)*(1-('Decline Factors'!P26))*('Gross-New Capacity Addition'!G113*1000/5)*'Regional Factors'!G$6</f>
        <v>0</v>
      </c>
      <c r="H143" s="7">
        <f>('Employment Factors'!$D26)*(1-('Decline Factors'!Q26))*('Gross-New Capacity Addition'!H113*1000/5)*'Regional Factors'!H$6</f>
        <v>0</v>
      </c>
      <c r="I143" s="7">
        <f>('Employment Factors'!$D26)*(1-('Decline Factors'!R26))*('Gross-New Capacity Addition'!I113*1000/5)*'Regional Factors'!I$6</f>
        <v>0</v>
      </c>
    </row>
    <row r="144" spans="1:9" x14ac:dyDescent="0.3">
      <c r="A144" s="7" t="s">
        <v>25</v>
      </c>
      <c r="B144" s="7">
        <f>('Employment Factors'!$D27)*(1-('Decline Factors'!K27))*('Gross-New Capacity Addition'!B114*1000/5)*'Regional Factors'!B$6</f>
        <v>0</v>
      </c>
      <c r="C144" s="7">
        <f>('Employment Factors'!$D27)*(1-('Decline Factors'!L27))*('Gross-New Capacity Addition'!C114*1000/5)*'Regional Factors'!C$6</f>
        <v>0</v>
      </c>
      <c r="D144" s="7">
        <f>('Employment Factors'!$D27)*(1-('Decline Factors'!M27))*('Gross-New Capacity Addition'!D114*1000/5)*'Regional Factors'!D$6</f>
        <v>0</v>
      </c>
      <c r="E144" s="7">
        <f>('Employment Factors'!$D27)*(1-('Decline Factors'!N27))*('Gross-New Capacity Addition'!E114*1000/5)*'Regional Factors'!E$6</f>
        <v>0</v>
      </c>
      <c r="F144" s="7">
        <f>('Employment Factors'!$D27)*(1-('Decline Factors'!O27))*('Gross-New Capacity Addition'!F114*1000/5)*'Regional Factors'!F$6</f>
        <v>0</v>
      </c>
      <c r="G144" s="7">
        <f>('Employment Factors'!$D27)*(1-('Decline Factors'!P27))*('Gross-New Capacity Addition'!G114*1000/5)*'Regional Factors'!G$6</f>
        <v>0</v>
      </c>
      <c r="H144" s="7">
        <f>('Employment Factors'!$D27)*(1-('Decline Factors'!Q27))*('Gross-New Capacity Addition'!H114*1000/5)*'Regional Factors'!H$6</f>
        <v>73.18173407959398</v>
      </c>
      <c r="I144" s="7">
        <f>('Employment Factors'!$D27)*(1-('Decline Factors'!R27))*('Gross-New Capacity Addition'!I114*1000/5)*'Regional Factors'!I$6</f>
        <v>1660.5249420630623</v>
      </c>
    </row>
    <row r="145" spans="1:9" x14ac:dyDescent="0.3">
      <c r="A145" s="5" t="s">
        <v>255</v>
      </c>
      <c r="B145" s="5">
        <f>SUM(B120:B144)</f>
        <v>175907.18492788644</v>
      </c>
      <c r="C145" s="5">
        <f t="shared" ref="C145:I145" si="7">SUM(C120:C144)</f>
        <v>538543.75506194832</v>
      </c>
      <c r="D145" s="5">
        <f t="shared" si="7"/>
        <v>940523.8191560579</v>
      </c>
      <c r="E145" s="5">
        <f t="shared" si="7"/>
        <v>1220153.983762448</v>
      </c>
      <c r="F145" s="5">
        <f t="shared" si="7"/>
        <v>1198964.5651967339</v>
      </c>
      <c r="G145" s="5">
        <f t="shared" si="7"/>
        <v>1341686.2460686099</v>
      </c>
      <c r="H145" s="5">
        <f t="shared" si="7"/>
        <v>1660979.4608037842</v>
      </c>
      <c r="I145" s="5">
        <f t="shared" si="7"/>
        <v>1931881.3351148625</v>
      </c>
    </row>
    <row r="147" spans="1:9" x14ac:dyDescent="0.3">
      <c r="A147" s="70" t="s">
        <v>35</v>
      </c>
      <c r="B147" s="170" t="s">
        <v>204</v>
      </c>
      <c r="C147" s="170"/>
      <c r="D147" s="170"/>
      <c r="E147" s="170"/>
      <c r="F147" s="170"/>
      <c r="G147" s="170"/>
      <c r="H147" s="170"/>
      <c r="I147" s="170"/>
    </row>
    <row r="148" spans="1:9" x14ac:dyDescent="0.3">
      <c r="A148" s="66" t="s">
        <v>0</v>
      </c>
      <c r="B148" s="35" t="s">
        <v>186</v>
      </c>
      <c r="C148" s="35" t="s">
        <v>146</v>
      </c>
      <c r="D148" s="35" t="s">
        <v>147</v>
      </c>
      <c r="E148" s="35" t="s">
        <v>148</v>
      </c>
      <c r="F148" s="35" t="s">
        <v>149</v>
      </c>
      <c r="G148" s="35" t="s">
        <v>150</v>
      </c>
      <c r="H148" s="35" t="s">
        <v>151</v>
      </c>
      <c r="I148" s="35" t="s">
        <v>152</v>
      </c>
    </row>
    <row r="149" spans="1:9" x14ac:dyDescent="0.3">
      <c r="A149" s="7" t="s">
        <v>2</v>
      </c>
      <c r="B149" s="7">
        <f>('Employment Factors'!$D3)*(1-('Decline Factors'!K3))*('Gross-New Capacity Addition'!B119*1000/5)*'Regional Factors'!B$7</f>
        <v>36464.788952987554</v>
      </c>
      <c r="C149" s="7">
        <f>('Employment Factors'!$D3)*(1-('Decline Factors'!L3))*('Gross-New Capacity Addition'!C119*1000/5)*'Regional Factors'!C$7</f>
        <v>2347.216831899912</v>
      </c>
      <c r="D149" s="7">
        <f>('Employment Factors'!$D3)*(1-('Decline Factors'!M3))*('Gross-New Capacity Addition'!D119*1000/5)*'Regional Factors'!D$7</f>
        <v>61609.448914303095</v>
      </c>
      <c r="E149" s="7">
        <f>('Employment Factors'!$D3)*(1-('Decline Factors'!N3))*('Gross-New Capacity Addition'!E119*1000/5)*'Regional Factors'!E$7</f>
        <v>145273.99050392158</v>
      </c>
      <c r="F149" s="7">
        <f>('Employment Factors'!$D3)*(1-('Decline Factors'!O3))*('Gross-New Capacity Addition'!F119*1000/5)*'Regional Factors'!F$7</f>
        <v>0</v>
      </c>
      <c r="G149" s="7">
        <f>('Employment Factors'!$D3)*(1-('Decline Factors'!P3))*('Gross-New Capacity Addition'!G119*1000/5)*'Regional Factors'!G$7</f>
        <v>4809.5732024899198</v>
      </c>
      <c r="H149" s="7">
        <f>('Employment Factors'!$D3)*(1-('Decline Factors'!Q3))*('Gross-New Capacity Addition'!H119*1000/5)*'Regional Factors'!H$7</f>
        <v>18453.030990374067</v>
      </c>
      <c r="I149" s="7">
        <f>('Employment Factors'!$D3)*(1-('Decline Factors'!R3))*('Gross-New Capacity Addition'!I119*1000/5)*'Regional Factors'!I$7</f>
        <v>21089.283295849924</v>
      </c>
    </row>
    <row r="150" spans="1:9" x14ac:dyDescent="0.3">
      <c r="A150" s="7" t="s">
        <v>3</v>
      </c>
      <c r="B150" s="7">
        <f>('Employment Factors'!$D4)*(1-('Decline Factors'!K4))*('Gross-New Capacity Addition'!B120*1000/5)*'Regional Factors'!B$7</f>
        <v>0</v>
      </c>
      <c r="C150" s="7">
        <f>('Employment Factors'!$D4)*(1-('Decline Factors'!L4))*('Gross-New Capacity Addition'!C120*1000/5)*'Regional Factors'!C$7</f>
        <v>0</v>
      </c>
      <c r="D150" s="7">
        <f>('Employment Factors'!$D4)*(1-('Decline Factors'!M4))*('Gross-New Capacity Addition'!D120*1000/5)*'Regional Factors'!D$7</f>
        <v>0</v>
      </c>
      <c r="E150" s="7">
        <f>('Employment Factors'!$D4)*(1-('Decline Factors'!N4))*('Gross-New Capacity Addition'!E120*1000/5)*'Regional Factors'!E$7</f>
        <v>0</v>
      </c>
      <c r="F150" s="7">
        <f>('Employment Factors'!$D4)*(1-('Decline Factors'!O4))*('Gross-New Capacity Addition'!F120*1000/5)*'Regional Factors'!F$7</f>
        <v>0</v>
      </c>
      <c r="G150" s="7">
        <f>('Employment Factors'!$D4)*(1-('Decline Factors'!P4))*('Gross-New Capacity Addition'!G120*1000/5)*'Regional Factors'!G$7</f>
        <v>0</v>
      </c>
      <c r="H150" s="7">
        <f>('Employment Factors'!$D4)*(1-('Decline Factors'!Q4))*('Gross-New Capacity Addition'!H120*1000/5)*'Regional Factors'!H$7</f>
        <v>0</v>
      </c>
      <c r="I150" s="7">
        <f>('Employment Factors'!$D4)*(1-('Decline Factors'!R4))*('Gross-New Capacity Addition'!I120*1000/5)*'Regional Factors'!I$7</f>
        <v>0</v>
      </c>
    </row>
    <row r="151" spans="1:9" x14ac:dyDescent="0.3">
      <c r="A151" s="7" t="s">
        <v>198</v>
      </c>
      <c r="B151" s="7">
        <f>('Employment Factors'!$D5)*(1-('Decline Factors'!K5))*('Gross-New Capacity Addition'!B121*1000/5)*'Regional Factors'!B$7</f>
        <v>80802.657339006517</v>
      </c>
      <c r="C151" s="7">
        <f>('Employment Factors'!$D5)*(1-('Decline Factors'!L5))*('Gross-New Capacity Addition'!C121*1000/5)*'Regional Factors'!C$7</f>
        <v>500265.83977099316</v>
      </c>
      <c r="D151" s="7">
        <f>('Employment Factors'!$D5)*(1-('Decline Factors'!M5))*('Gross-New Capacity Addition'!D121*1000/5)*'Regional Factors'!D$7</f>
        <v>1003487.0097356626</v>
      </c>
      <c r="E151" s="7">
        <f>('Employment Factors'!$D5)*(1-('Decline Factors'!N5))*('Gross-New Capacity Addition'!E121*1000/5)*'Regional Factors'!E$7</f>
        <v>845438.66394550039</v>
      </c>
      <c r="F151" s="7">
        <f>('Employment Factors'!$D5)*(1-('Decline Factors'!O5))*('Gross-New Capacity Addition'!F121*1000/5)*'Regional Factors'!F$7</f>
        <v>680603.96064713714</v>
      </c>
      <c r="G151" s="7">
        <f>('Employment Factors'!$D5)*(1-('Decline Factors'!P5))*('Gross-New Capacity Addition'!G121*1000/5)*'Regional Factors'!G$7</f>
        <v>557698.87694170442</v>
      </c>
      <c r="H151" s="7">
        <f>('Employment Factors'!$D5)*(1-('Decline Factors'!Q5))*('Gross-New Capacity Addition'!H121*1000/5)*'Regional Factors'!H$7</f>
        <v>647369.80252192763</v>
      </c>
      <c r="I151" s="7">
        <f>('Employment Factors'!$D5)*(1-('Decline Factors'!R5))*('Gross-New Capacity Addition'!I121*1000/5)*'Regional Factors'!I$7</f>
        <v>661121.49172638834</v>
      </c>
    </row>
    <row r="152" spans="1:9" x14ac:dyDescent="0.3">
      <c r="A152" s="7" t="s">
        <v>199</v>
      </c>
      <c r="B152" s="7">
        <f>('Employment Factors'!$D6)*(1-('Decline Factors'!K6))*('Gross-New Capacity Addition'!B122*1000/5)*'Regional Factors'!B$7</f>
        <v>0</v>
      </c>
      <c r="C152" s="7">
        <f>('Employment Factors'!$D6)*(1-('Decline Factors'!L6))*('Gross-New Capacity Addition'!C122*1000/5)*'Regional Factors'!C$7</f>
        <v>166203.18719985115</v>
      </c>
      <c r="D152" s="7">
        <f>('Employment Factors'!$D6)*(1-('Decline Factors'!M6))*('Gross-New Capacity Addition'!D122*1000/5)*'Regional Factors'!D$7</f>
        <v>638507.76519771537</v>
      </c>
      <c r="E152" s="7">
        <f>('Employment Factors'!$D6)*(1-('Decline Factors'!N6))*('Gross-New Capacity Addition'!E122*1000/5)*'Regional Factors'!E$7</f>
        <v>1055731.3350942985</v>
      </c>
      <c r="F152" s="7">
        <f>('Employment Factors'!$D6)*(1-('Decline Factors'!O6))*('Gross-New Capacity Addition'!F122*1000/5)*'Regional Factors'!F$7</f>
        <v>685134.41243421356</v>
      </c>
      <c r="G152" s="7">
        <f>('Employment Factors'!$D6)*(1-('Decline Factors'!P6))*('Gross-New Capacity Addition'!G122*1000/5)*'Regional Factors'!G$7</f>
        <v>733770.80736545112</v>
      </c>
      <c r="H152" s="7">
        <f>('Employment Factors'!$D6)*(1-('Decline Factors'!Q6))*('Gross-New Capacity Addition'!H122*1000/5)*'Regional Factors'!H$7</f>
        <v>614497.31045022618</v>
      </c>
      <c r="I152" s="7">
        <f>('Employment Factors'!$D6)*(1-('Decline Factors'!R6))*('Gross-New Capacity Addition'!I122*1000/5)*'Regional Factors'!I$7</f>
        <v>716541.68978041131</v>
      </c>
    </row>
    <row r="153" spans="1:9" x14ac:dyDescent="0.3">
      <c r="A153" s="7" t="s">
        <v>6</v>
      </c>
      <c r="B153" s="7">
        <f>('Employment Factors'!$D7)*(1-('Decline Factors'!K7))*('Gross-New Capacity Addition'!B123*1000/5)*'Regional Factors'!B$7</f>
        <v>14503.041060847323</v>
      </c>
      <c r="C153" s="7">
        <f>('Employment Factors'!$D7)*(1-('Decline Factors'!L7))*('Gross-New Capacity Addition'!C123*1000/5)*'Regional Factors'!C$7</f>
        <v>19041.121198676556</v>
      </c>
      <c r="D153" s="7">
        <f>('Employment Factors'!$D7)*(1-('Decline Factors'!M7))*('Gross-New Capacity Addition'!D123*1000/5)*'Regional Factors'!D$7</f>
        <v>61398.132496380233</v>
      </c>
      <c r="E153" s="7">
        <f>('Employment Factors'!$D7)*(1-('Decline Factors'!N7))*('Gross-New Capacity Addition'!E123*1000/5)*'Regional Factors'!E$7</f>
        <v>42102.126951156388</v>
      </c>
      <c r="F153" s="7">
        <f>('Employment Factors'!$D7)*(1-('Decline Factors'!O7))*('Gross-New Capacity Addition'!F123*1000/5)*'Regional Factors'!F$7</f>
        <v>16135.670650724383</v>
      </c>
      <c r="G153" s="7">
        <f>('Employment Factors'!$D7)*(1-('Decline Factors'!P7))*('Gross-New Capacity Addition'!G123*1000/5)*'Regional Factors'!G$7</f>
        <v>14484.399897986694</v>
      </c>
      <c r="H153" s="7">
        <f>('Employment Factors'!$D7)*(1-('Decline Factors'!Q7))*('Gross-New Capacity Addition'!H123*1000/5)*'Regional Factors'!H$7</f>
        <v>0</v>
      </c>
      <c r="I153" s="7">
        <f>('Employment Factors'!$D7)*(1-('Decline Factors'!R7))*('Gross-New Capacity Addition'!I123*1000/5)*'Regional Factors'!I$7</f>
        <v>5798.4926105670829</v>
      </c>
    </row>
    <row r="154" spans="1:9" x14ac:dyDescent="0.3">
      <c r="A154" s="7" t="s">
        <v>7</v>
      </c>
      <c r="B154" s="7">
        <f>('Employment Factors'!$D8)*(1-('Decline Factors'!K8))*('Gross-New Capacity Addition'!B124*1000/5)*'Regional Factors'!B$7</f>
        <v>61327.145057297254</v>
      </c>
      <c r="C154" s="7">
        <f>('Employment Factors'!$D8)*(1-('Decline Factors'!L8))*('Gross-New Capacity Addition'!C124*1000/5)*'Regional Factors'!C$7</f>
        <v>100298.87141746226</v>
      </c>
      <c r="D154" s="7">
        <f>('Employment Factors'!$D8)*(1-('Decline Factors'!M8))*('Gross-New Capacity Addition'!D124*1000/5)*'Regional Factors'!D$7</f>
        <v>13622.37225404697</v>
      </c>
      <c r="E154" s="7">
        <f>('Employment Factors'!$D8)*(1-('Decline Factors'!N8))*('Gross-New Capacity Addition'!E124*1000/5)*'Regional Factors'!E$7</f>
        <v>11349.530508118871</v>
      </c>
      <c r="F154" s="7">
        <f>('Employment Factors'!$D8)*(1-('Decline Factors'!O8))*('Gross-New Capacity Addition'!F124*1000/5)*'Regional Factors'!F$7</f>
        <v>3151.9679625172785</v>
      </c>
      <c r="G154" s="7">
        <f>('Employment Factors'!$D8)*(1-('Decline Factors'!P8))*('Gross-New Capacity Addition'!G124*1000/5)*'Regional Factors'!G$7</f>
        <v>17748.092602273307</v>
      </c>
      <c r="H154" s="7">
        <f>('Employment Factors'!$D8)*(1-('Decline Factors'!Q8))*('Gross-New Capacity Addition'!H124*1000/5)*'Regional Factors'!H$7</f>
        <v>13879.987693611771</v>
      </c>
      <c r="I154" s="7">
        <f>('Employment Factors'!$D8)*(1-('Decline Factors'!R8))*('Gross-New Capacity Addition'!I124*1000/5)*'Regional Factors'!I$7</f>
        <v>15631.079365914407</v>
      </c>
    </row>
    <row r="155" spans="1:9" x14ac:dyDescent="0.3">
      <c r="A155" s="7" t="s">
        <v>8</v>
      </c>
      <c r="B155" s="7">
        <f>('Employment Factors'!$D9)*(1-('Decline Factors'!K9))*('Gross-New Capacity Addition'!B125*1000/5)*'Regional Factors'!B$7</f>
        <v>57494.198491216172</v>
      </c>
      <c r="C155" s="7">
        <f>('Employment Factors'!$D9)*(1-('Decline Factors'!L9))*('Gross-New Capacity Addition'!C125*1000/5)*'Regional Factors'!C$7</f>
        <v>29499.668063959489</v>
      </c>
      <c r="D155" s="7">
        <f>('Employment Factors'!$D9)*(1-('Decline Factors'!M9))*('Gross-New Capacity Addition'!D125*1000/5)*'Regional Factors'!D$7</f>
        <v>11351.976878372476</v>
      </c>
      <c r="E155" s="7">
        <f>('Employment Factors'!$D9)*(1-('Decline Factors'!N9))*('Gross-New Capacity Addition'!E125*1000/5)*'Regional Factors'!E$7</f>
        <v>9457.942090099059</v>
      </c>
      <c r="F155" s="7">
        <f>('Employment Factors'!$D9)*(1-('Decline Factors'!O9))*('Gross-New Capacity Addition'!F125*1000/5)*'Regional Factors'!F$7</f>
        <v>7879.9199062931957</v>
      </c>
      <c r="G155" s="7">
        <f>('Employment Factors'!$D9)*(1-('Decline Factors'!P9))*('Gross-New Capacity Addition'!G125*1000/5)*'Regional Factors'!G$7</f>
        <v>14790.077168561089</v>
      </c>
      <c r="H155" s="7">
        <f>('Employment Factors'!$D9)*(1-('Decline Factors'!Q9))*('Gross-New Capacity Addition'!H125*1000/5)*'Regional Factors'!H$7</f>
        <v>27759.975387223541</v>
      </c>
      <c r="I155" s="7">
        <f>('Employment Factors'!$D9)*(1-('Decline Factors'!R9))*('Gross-New Capacity Addition'!I125*1000/5)*'Regional Factors'!I$7</f>
        <v>32564.748678988348</v>
      </c>
    </row>
    <row r="156" spans="1:9" x14ac:dyDescent="0.3">
      <c r="A156" s="7" t="s">
        <v>9</v>
      </c>
      <c r="B156" s="7">
        <f>('Employment Factors'!$D10)*(1-('Decline Factors'!K10))*('Gross-New Capacity Addition'!B126*1000/5)*'Regional Factors'!B$7</f>
        <v>0</v>
      </c>
      <c r="C156" s="7">
        <f>('Employment Factors'!$D10)*(1-('Decline Factors'!L10))*('Gross-New Capacity Addition'!C126*1000/5)*'Regional Factors'!C$7</f>
        <v>0</v>
      </c>
      <c r="D156" s="7">
        <f>('Employment Factors'!$D10)*(1-('Decline Factors'!M10))*('Gross-New Capacity Addition'!D126*1000/5)*'Regional Factors'!D$7</f>
        <v>18756.913765160512</v>
      </c>
      <c r="E156" s="7">
        <f>('Employment Factors'!$D10)*(1-('Decline Factors'!N10))*('Gross-New Capacity Addition'!E126*1000/5)*'Regional Factors'!E$7</f>
        <v>0</v>
      </c>
      <c r="F156" s="7">
        <f>('Employment Factors'!$D10)*(1-('Decline Factors'!O10))*('Gross-New Capacity Addition'!F126*1000/5)*'Regional Factors'!F$7</f>
        <v>0</v>
      </c>
      <c r="G156" s="7">
        <f>('Employment Factors'!$D10)*(1-('Decline Factors'!P10))*('Gross-New Capacity Addition'!G126*1000/5)*'Regional Factors'!G$7</f>
        <v>0</v>
      </c>
      <c r="H156" s="7">
        <f>('Employment Factors'!$D10)*(1-('Decline Factors'!Q10))*('Gross-New Capacity Addition'!H126*1000/5)*'Regional Factors'!H$7</f>
        <v>0</v>
      </c>
      <c r="I156" s="7">
        <f>('Employment Factors'!$D10)*(1-('Decline Factors'!R10))*('Gross-New Capacity Addition'!I126*1000/5)*'Regional Factors'!I$7</f>
        <v>0</v>
      </c>
    </row>
    <row r="157" spans="1:9" x14ac:dyDescent="0.3">
      <c r="A157" s="7" t="s">
        <v>10</v>
      </c>
      <c r="B157" s="7">
        <f>('Employment Factors'!$D11)*(1-('Decline Factors'!K11))*('Gross-New Capacity Addition'!B127*1000/5)*'Regional Factors'!B$7</f>
        <v>0</v>
      </c>
      <c r="C157" s="7">
        <f>('Employment Factors'!$D11)*(1-('Decline Factors'!L11))*('Gross-New Capacity Addition'!C127*1000/5)*'Regional Factors'!C$7</f>
        <v>0</v>
      </c>
      <c r="D157" s="7">
        <f>('Employment Factors'!$D11)*(1-('Decline Factors'!M11))*('Gross-New Capacity Addition'!D127*1000/5)*'Regional Factors'!D$7</f>
        <v>0</v>
      </c>
      <c r="E157" s="7">
        <f>('Employment Factors'!$D11)*(1-('Decline Factors'!N11))*('Gross-New Capacity Addition'!E127*1000/5)*'Regional Factors'!E$7</f>
        <v>0</v>
      </c>
      <c r="F157" s="7">
        <f>('Employment Factors'!$D11)*(1-('Decline Factors'!O11))*('Gross-New Capacity Addition'!F127*1000/5)*'Regional Factors'!F$7</f>
        <v>0</v>
      </c>
      <c r="G157" s="7">
        <f>('Employment Factors'!$D11)*(1-('Decline Factors'!P11))*('Gross-New Capacity Addition'!G127*1000/5)*'Regional Factors'!G$7</f>
        <v>0</v>
      </c>
      <c r="H157" s="7">
        <f>('Employment Factors'!$D11)*(1-('Decline Factors'!Q11))*('Gross-New Capacity Addition'!H127*1000/5)*'Regional Factors'!H$7</f>
        <v>0</v>
      </c>
      <c r="I157" s="7">
        <f>('Employment Factors'!$D11)*(1-('Decline Factors'!R11))*('Gross-New Capacity Addition'!I127*1000/5)*'Regional Factors'!I$7</f>
        <v>0</v>
      </c>
    </row>
    <row r="158" spans="1:9" x14ac:dyDescent="0.3">
      <c r="A158" s="7" t="s">
        <v>11</v>
      </c>
      <c r="B158" s="7">
        <f>('Employment Factors'!$D12)*(1-('Decline Factors'!K12))*('Gross-New Capacity Addition'!B128*1000/5)*'Regional Factors'!B$7</f>
        <v>0</v>
      </c>
      <c r="C158" s="7">
        <f>('Employment Factors'!$D12)*(1-('Decline Factors'!L12))*('Gross-New Capacity Addition'!C128*1000/5)*'Regional Factors'!C$7</f>
        <v>314156.96152493916</v>
      </c>
      <c r="D158" s="7">
        <f>('Employment Factors'!$D12)*(1-('Decline Factors'!M12))*('Gross-New Capacity Addition'!D128*1000/5)*'Regional Factors'!D$7</f>
        <v>6831.5588113358617</v>
      </c>
      <c r="E158" s="7">
        <f>('Employment Factors'!$D12)*(1-('Decline Factors'!N12))*('Gross-New Capacity Addition'!E128*1000/5)*'Regional Factors'!E$7</f>
        <v>5264.8584199358575</v>
      </c>
      <c r="F158" s="7">
        <f>('Employment Factors'!$D12)*(1-('Decline Factors'!O12))*('Gross-New Capacity Addition'!F128*1000/5)*'Regional Factors'!F$7</f>
        <v>0</v>
      </c>
      <c r="G158" s="7">
        <f>('Employment Factors'!$D12)*(1-('Decline Factors'!P12))*('Gross-New Capacity Addition'!G128*1000/5)*'Regional Factors'!G$7</f>
        <v>0</v>
      </c>
      <c r="H158" s="7">
        <f>('Employment Factors'!$D12)*(1-('Decline Factors'!Q12))*('Gross-New Capacity Addition'!H128*1000/5)*'Regional Factors'!H$7</f>
        <v>71438.19575496664</v>
      </c>
      <c r="I158" s="7">
        <f>('Employment Factors'!$D12)*(1-('Decline Factors'!R12))*('Gross-New Capacity Addition'!I128*1000/5)*'Regional Factors'!I$7</f>
        <v>0</v>
      </c>
    </row>
    <row r="159" spans="1:9" x14ac:dyDescent="0.3">
      <c r="A159" s="7" t="s">
        <v>12</v>
      </c>
      <c r="B159" s="7">
        <f>('Employment Factors'!$D13)*(1-('Decline Factors'!K13))*('Gross-New Capacity Addition'!B129*1000/5)*'Regional Factors'!B$7</f>
        <v>0</v>
      </c>
      <c r="C159" s="7">
        <f>('Employment Factors'!$D13)*(1-('Decline Factors'!L13))*('Gross-New Capacity Addition'!C129*1000/5)*'Regional Factors'!C$7</f>
        <v>21159.012073903781</v>
      </c>
      <c r="D159" s="7">
        <f>('Employment Factors'!$D13)*(1-('Decline Factors'!M13))*('Gross-New Capacity Addition'!D129*1000/5)*'Regional Factors'!D$7</f>
        <v>0</v>
      </c>
      <c r="E159" s="7">
        <f>('Employment Factors'!$D13)*(1-('Decline Factors'!N13))*('Gross-New Capacity Addition'!E129*1000/5)*'Regional Factors'!E$7</f>
        <v>0</v>
      </c>
      <c r="F159" s="7">
        <f>('Employment Factors'!$D13)*(1-('Decline Factors'!O13))*('Gross-New Capacity Addition'!F129*1000/5)*'Regional Factors'!F$7</f>
        <v>0</v>
      </c>
      <c r="G159" s="7">
        <f>('Employment Factors'!$D13)*(1-('Decline Factors'!P13))*('Gross-New Capacity Addition'!G129*1000/5)*'Regional Factors'!G$7</f>
        <v>0</v>
      </c>
      <c r="H159" s="7">
        <f>('Employment Factors'!$D13)*(1-('Decline Factors'!Q13))*('Gross-New Capacity Addition'!H129*1000/5)*'Regional Factors'!H$7</f>
        <v>0</v>
      </c>
      <c r="I159" s="7">
        <f>('Employment Factors'!$D13)*(1-('Decline Factors'!R13))*('Gross-New Capacity Addition'!I129*1000/5)*'Regional Factors'!I$7</f>
        <v>0</v>
      </c>
    </row>
    <row r="160" spans="1:9" x14ac:dyDescent="0.3">
      <c r="A160" s="7" t="s">
        <v>13</v>
      </c>
      <c r="B160" s="7">
        <f>('Employment Factors'!$D14)*(1-('Decline Factors'!K14))*('Gross-New Capacity Addition'!B130*1000/5)*'Regional Factors'!B$7</f>
        <v>0</v>
      </c>
      <c r="C160" s="7">
        <f>('Employment Factors'!$D14)*(1-('Decline Factors'!L14))*('Gross-New Capacity Addition'!C130*1000/5)*'Regional Factors'!C$7</f>
        <v>0</v>
      </c>
      <c r="D160" s="7">
        <f>('Employment Factors'!$D14)*(1-('Decline Factors'!M14))*('Gross-New Capacity Addition'!D130*1000/5)*'Regional Factors'!D$7</f>
        <v>0</v>
      </c>
      <c r="E160" s="7">
        <f>('Employment Factors'!$D14)*(1-('Decline Factors'!N14))*('Gross-New Capacity Addition'!E130*1000/5)*'Regional Factors'!E$7</f>
        <v>0</v>
      </c>
      <c r="F160" s="7">
        <f>('Employment Factors'!$D14)*(1-('Decline Factors'!O14))*('Gross-New Capacity Addition'!F130*1000/5)*'Regional Factors'!F$7</f>
        <v>0</v>
      </c>
      <c r="G160" s="7">
        <f>('Employment Factors'!$D14)*(1-('Decline Factors'!P14))*('Gross-New Capacity Addition'!G130*1000/5)*'Regional Factors'!G$7</f>
        <v>2570.6330565440171</v>
      </c>
      <c r="H160" s="7">
        <f>('Employment Factors'!$D14)*(1-('Decline Factors'!Q14))*('Gross-New Capacity Addition'!H130*1000/5)*'Regional Factors'!H$7</f>
        <v>32664.176708104173</v>
      </c>
      <c r="I160" s="7">
        <f>('Employment Factors'!$D14)*(1-('Decline Factors'!R14))*('Gross-New Capacity Addition'!I130*1000/5)*'Regional Factors'!I$7</f>
        <v>17130.302864754587</v>
      </c>
    </row>
    <row r="161" spans="1:9" x14ac:dyDescent="0.3">
      <c r="A161" s="7" t="s">
        <v>14</v>
      </c>
      <c r="B161" s="7">
        <f>('Employment Factors'!$D15)*(1-('Decline Factors'!K15))*('Gross-New Capacity Addition'!B131*1000/5)*'Regional Factors'!B$7</f>
        <v>800567.86655877228</v>
      </c>
      <c r="C161" s="7">
        <f>('Employment Factors'!$D15)*(1-('Decline Factors'!L15))*('Gross-New Capacity Addition'!C131*1000/5)*'Regional Factors'!C$7</f>
        <v>0</v>
      </c>
      <c r="D161" s="7">
        <f>('Employment Factors'!$D15)*(1-('Decline Factors'!M15))*('Gross-New Capacity Addition'!D131*1000/5)*'Regional Factors'!D$7</f>
        <v>0</v>
      </c>
      <c r="E161" s="7">
        <f>('Employment Factors'!$D15)*(1-('Decline Factors'!N15))*('Gross-New Capacity Addition'!E131*1000/5)*'Regional Factors'!E$7</f>
        <v>0</v>
      </c>
      <c r="F161" s="7">
        <f>('Employment Factors'!$D15)*(1-('Decline Factors'!O15))*('Gross-New Capacity Addition'!F131*1000/5)*'Regional Factors'!F$7</f>
        <v>0</v>
      </c>
      <c r="G161" s="7">
        <f>('Employment Factors'!$D15)*(1-('Decline Factors'!P15))*('Gross-New Capacity Addition'!G131*1000/5)*'Regional Factors'!G$7</f>
        <v>0</v>
      </c>
      <c r="H161" s="7">
        <f>('Employment Factors'!$D15)*(1-('Decline Factors'!Q15))*('Gross-New Capacity Addition'!H131*1000/5)*'Regional Factors'!H$7</f>
        <v>0</v>
      </c>
      <c r="I161" s="7">
        <f>('Employment Factors'!$D15)*(1-('Decline Factors'!R15))*('Gross-New Capacity Addition'!I131*1000/5)*'Regional Factors'!I$7</f>
        <v>0</v>
      </c>
    </row>
    <row r="162" spans="1:9" x14ac:dyDescent="0.3">
      <c r="A162" s="7" t="s">
        <v>15</v>
      </c>
      <c r="B162" s="7">
        <f>('Employment Factors'!$D16)*(1-('Decline Factors'!K16))*('Gross-New Capacity Addition'!B132*1000/5)*'Regional Factors'!B$7</f>
        <v>24447.983502571202</v>
      </c>
      <c r="C162" s="7">
        <f>('Employment Factors'!$D16)*(1-('Decline Factors'!L16))*('Gross-New Capacity Addition'!C132*1000/5)*'Regional Factors'!C$7</f>
        <v>0</v>
      </c>
      <c r="D162" s="7">
        <f>('Employment Factors'!$D16)*(1-('Decline Factors'!M16))*('Gross-New Capacity Addition'!D132*1000/5)*'Regional Factors'!D$7</f>
        <v>0</v>
      </c>
      <c r="E162" s="7">
        <f>('Employment Factors'!$D16)*(1-('Decline Factors'!N16))*('Gross-New Capacity Addition'!E132*1000/5)*'Regional Factors'!E$7</f>
        <v>0</v>
      </c>
      <c r="F162" s="7">
        <f>('Employment Factors'!$D16)*(1-('Decline Factors'!O16))*('Gross-New Capacity Addition'!F132*1000/5)*'Regional Factors'!F$7</f>
        <v>0</v>
      </c>
      <c r="G162" s="7">
        <f>('Employment Factors'!$D16)*(1-('Decline Factors'!P16))*('Gross-New Capacity Addition'!G132*1000/5)*'Regional Factors'!G$7</f>
        <v>0</v>
      </c>
      <c r="H162" s="7">
        <f>('Employment Factors'!$D16)*(1-('Decline Factors'!Q16))*('Gross-New Capacity Addition'!H132*1000/5)*'Regional Factors'!H$7</f>
        <v>0</v>
      </c>
      <c r="I162" s="7">
        <f>('Employment Factors'!$D16)*(1-('Decline Factors'!R16))*('Gross-New Capacity Addition'!I132*1000/5)*'Regional Factors'!I$7</f>
        <v>0</v>
      </c>
    </row>
    <row r="163" spans="1:9" x14ac:dyDescent="0.3">
      <c r="A163" s="7" t="s">
        <v>17</v>
      </c>
      <c r="B163" s="7">
        <f>('Employment Factors'!$D17)*(1-('Decline Factors'!K17))*('Gross-New Capacity Addition'!B133*1000/5)*'Regional Factors'!B$7</f>
        <v>8080.2657339006519</v>
      </c>
      <c r="C163" s="7">
        <f>('Employment Factors'!$D17)*(1-('Decline Factors'!L17))*('Gross-New Capacity Addition'!C133*1000/5)*'Regional Factors'!C$7</f>
        <v>42495.467778622718</v>
      </c>
      <c r="D163" s="7">
        <f>('Employment Factors'!$D17)*(1-('Decline Factors'!M17))*('Gross-New Capacity Addition'!D133*1000/5)*'Regional Factors'!D$7</f>
        <v>49457.801967395753</v>
      </c>
      <c r="E163" s="7">
        <f>('Employment Factors'!$D17)*(1-('Decline Factors'!N17))*('Gross-New Capacity Addition'!E133*1000/5)*'Regional Factors'!E$7</f>
        <v>0</v>
      </c>
      <c r="F163" s="7">
        <f>('Employment Factors'!$D17)*(1-('Decline Factors'!O17))*('Gross-New Capacity Addition'!F133*1000/5)*'Regional Factors'!F$7</f>
        <v>0</v>
      </c>
      <c r="G163" s="7">
        <f>('Employment Factors'!$D17)*(1-('Decline Factors'!P17))*('Gross-New Capacity Addition'!G133*1000/5)*'Regional Factors'!G$7</f>
        <v>0</v>
      </c>
      <c r="H163" s="7">
        <f>('Employment Factors'!$D17)*(1-('Decline Factors'!Q17))*('Gross-New Capacity Addition'!H133*1000/5)*'Regional Factors'!H$7</f>
        <v>0</v>
      </c>
      <c r="I163" s="7">
        <f>('Employment Factors'!$D17)*(1-('Decline Factors'!R17))*('Gross-New Capacity Addition'!I133*1000/5)*'Regional Factors'!I$7</f>
        <v>457.66673819118762</v>
      </c>
    </row>
    <row r="164" spans="1:9" x14ac:dyDescent="0.3">
      <c r="A164" s="7" t="s">
        <v>18</v>
      </c>
      <c r="B164" s="7">
        <f>('Employment Factors'!$D18)*(1-('Decline Factors'!K18))*('Gross-New Capacity Addition'!B134*1000/5)*'Regional Factors'!B$7</f>
        <v>35014.484846902822</v>
      </c>
      <c r="C164" s="7">
        <f>('Employment Factors'!$D18)*(1-('Decline Factors'!L18))*('Gross-New Capacity Addition'!C134*1000/5)*'Regional Factors'!C$7</f>
        <v>6218.8489432130809</v>
      </c>
      <c r="D164" s="7">
        <f>('Employment Factors'!$D18)*(1-('Decline Factors'!M18))*('Gross-New Capacity Addition'!D134*1000/5)*'Regional Factors'!D$7</f>
        <v>3190.8259333803712</v>
      </c>
      <c r="E164" s="7">
        <f>('Employment Factors'!$D18)*(1-('Decline Factors'!N18))*('Gross-New Capacity Addition'!E134*1000/5)*'Regional Factors'!E$7</f>
        <v>0</v>
      </c>
      <c r="F164" s="7">
        <f>('Employment Factors'!$D18)*(1-('Decline Factors'!O18))*('Gross-New Capacity Addition'!F134*1000/5)*'Regional Factors'!F$7</f>
        <v>553.72410152330565</v>
      </c>
      <c r="G164" s="7">
        <f>('Employment Factors'!$D18)*(1-('Decline Factors'!P18))*('Gross-New Capacity Addition'!G134*1000/5)*'Regional Factors'!G$7</f>
        <v>0</v>
      </c>
      <c r="H164" s="7">
        <f>('Employment Factors'!$D18)*(1-('Decline Factors'!Q18))*('Gross-New Capacity Addition'!H134*1000/5)*'Regional Factors'!H$7</f>
        <v>0</v>
      </c>
      <c r="I164" s="7">
        <f>('Employment Factors'!$D18)*(1-('Decline Factors'!R18))*('Gross-New Capacity Addition'!I134*1000/5)*'Regional Factors'!I$7</f>
        <v>0</v>
      </c>
    </row>
    <row r="165" spans="1:9" x14ac:dyDescent="0.3">
      <c r="A165" s="7" t="s">
        <v>19</v>
      </c>
      <c r="B165" s="7">
        <f>('Employment Factors'!$D19)*(1-('Decline Factors'!K19))*('Gross-New Capacity Addition'!B135*1000/5)*'Regional Factors'!B$7</f>
        <v>0</v>
      </c>
      <c r="C165" s="7">
        <f>('Employment Factors'!$D19)*(1-('Decline Factors'!L19))*('Gross-New Capacity Addition'!C135*1000/5)*'Regional Factors'!C$7</f>
        <v>0</v>
      </c>
      <c r="D165" s="7">
        <f>('Employment Factors'!$D19)*(1-('Decline Factors'!M19))*('Gross-New Capacity Addition'!D135*1000/5)*'Regional Factors'!D$7</f>
        <v>0</v>
      </c>
      <c r="E165" s="7">
        <f>('Employment Factors'!$D19)*(1-('Decline Factors'!N19))*('Gross-New Capacity Addition'!E135*1000/5)*'Regional Factors'!E$7</f>
        <v>612.14276685562902</v>
      </c>
      <c r="F165" s="7">
        <f>('Employment Factors'!$D19)*(1-('Decline Factors'!O19))*('Gross-New Capacity Addition'!F135*1000/5)*'Regional Factors'!F$7</f>
        <v>5857.8181266412857</v>
      </c>
      <c r="G165" s="7">
        <f>('Employment Factors'!$D19)*(1-('Decline Factors'!P19))*('Gross-New Capacity Addition'!G135*1000/5)*'Regional Factors'!G$7</f>
        <v>437.60114524334381</v>
      </c>
      <c r="H165" s="7">
        <f>('Employment Factors'!$D19)*(1-('Decline Factors'!Q19))*('Gross-New Capacity Addition'!H135*1000/5)*'Regional Factors'!H$7</f>
        <v>0</v>
      </c>
      <c r="I165" s="7">
        <f>('Employment Factors'!$D19)*(1-('Decline Factors'!R19))*('Gross-New Capacity Addition'!I135*1000/5)*'Regional Factors'!I$7</f>
        <v>0</v>
      </c>
    </row>
    <row r="166" spans="1:9" x14ac:dyDescent="0.3">
      <c r="A166" s="7" t="s">
        <v>20</v>
      </c>
      <c r="B166" s="7">
        <f>('Employment Factors'!$D20)*(1-('Decline Factors'!K20))*('Gross-New Capacity Addition'!B136*1000/5)*'Regional Factors'!B$7</f>
        <v>0</v>
      </c>
      <c r="C166" s="7">
        <f>('Employment Factors'!$D20)*(1-('Decline Factors'!L20))*('Gross-New Capacity Addition'!C136*1000/5)*'Regional Factors'!C$7</f>
        <v>0</v>
      </c>
      <c r="D166" s="7">
        <f>('Employment Factors'!$D20)*(1-('Decline Factors'!M20))*('Gross-New Capacity Addition'!D136*1000/5)*'Regional Factors'!D$7</f>
        <v>0</v>
      </c>
      <c r="E166" s="7">
        <f>('Employment Factors'!$D20)*(1-('Decline Factors'!N20))*('Gross-New Capacity Addition'!E136*1000/5)*'Regional Factors'!E$7</f>
        <v>1595.0691524923818</v>
      </c>
      <c r="F166" s="7">
        <f>('Employment Factors'!$D20)*(1-('Decline Factors'!O20))*('Gross-New Capacity Addition'!F136*1000/5)*'Regional Factors'!F$7</f>
        <v>19491.088373620358</v>
      </c>
      <c r="G166" s="7">
        <f>('Employment Factors'!$D20)*(1-('Decline Factors'!P20))*('Gross-New Capacity Addition'!G136*1000/5)*'Regional Factors'!G$7</f>
        <v>1662.8843519247062</v>
      </c>
      <c r="H166" s="7">
        <f>('Employment Factors'!$D20)*(1-('Decline Factors'!Q20))*('Gross-New Capacity Addition'!H136*1000/5)*'Regional Factors'!H$7</f>
        <v>0</v>
      </c>
      <c r="I166" s="7">
        <f>('Employment Factors'!$D20)*(1-('Decline Factors'!R20))*('Gross-New Capacity Addition'!I136*1000/5)*'Regional Factors'!I$7</f>
        <v>0</v>
      </c>
    </row>
    <row r="167" spans="1:9" x14ac:dyDescent="0.3">
      <c r="A167" s="7" t="s">
        <v>21</v>
      </c>
      <c r="B167" s="7">
        <f>('Employment Factors'!$D21)*(1-('Decline Factors'!K21))*('Gross-New Capacity Addition'!B137*1000/5)*'Regional Factors'!B$7</f>
        <v>4040.1328669503259</v>
      </c>
      <c r="C167" s="7">
        <f>('Employment Factors'!$D21)*(1-('Decline Factors'!L21))*('Gross-New Capacity Addition'!C137*1000/5)*'Regional Factors'!C$7</f>
        <v>0</v>
      </c>
      <c r="D167" s="7">
        <f>('Employment Factors'!$D21)*(1-('Decline Factors'!M21))*('Gross-New Capacity Addition'!D137*1000/5)*'Regional Factors'!D$7</f>
        <v>0</v>
      </c>
      <c r="E167" s="7">
        <f>('Employment Factors'!$D21)*(1-('Decline Factors'!N21))*('Gross-New Capacity Addition'!E137*1000/5)*'Regional Factors'!E$7</f>
        <v>0</v>
      </c>
      <c r="F167" s="7">
        <f>('Employment Factors'!$D21)*(1-('Decline Factors'!O21))*('Gross-New Capacity Addition'!F137*1000/5)*'Regional Factors'!F$7</f>
        <v>0</v>
      </c>
      <c r="G167" s="7">
        <f>('Employment Factors'!$D21)*(1-('Decline Factors'!P21))*('Gross-New Capacity Addition'!G137*1000/5)*'Regional Factors'!G$7</f>
        <v>0</v>
      </c>
      <c r="H167" s="7">
        <f>('Employment Factors'!$D21)*(1-('Decline Factors'!Q21))*('Gross-New Capacity Addition'!H137*1000/5)*'Regional Factors'!H$7</f>
        <v>0</v>
      </c>
      <c r="I167" s="7">
        <f>('Employment Factors'!$D21)*(1-('Decline Factors'!R21))*('Gross-New Capacity Addition'!I137*1000/5)*'Regional Factors'!I$7</f>
        <v>0</v>
      </c>
    </row>
    <row r="168" spans="1:9" x14ac:dyDescent="0.3">
      <c r="A168" s="7" t="s">
        <v>43</v>
      </c>
      <c r="B168" s="7">
        <f>('Employment Factors'!$D22)*(1-('Decline Factors'!K22))*('Gross-New Capacity Addition'!B138*1000/5)*'Regional Factors'!B$7</f>
        <v>0</v>
      </c>
      <c r="C168" s="7">
        <f>('Employment Factors'!$D22)*(1-('Decline Factors'!L22))*('Gross-New Capacity Addition'!C138*1000/5)*'Regional Factors'!C$7</f>
        <v>20.624858898376004</v>
      </c>
      <c r="D168" s="7">
        <f>('Employment Factors'!$D22)*(1-('Decline Factors'!M22))*('Gross-New Capacity Addition'!D138*1000/5)*'Regional Factors'!D$7</f>
        <v>4.8871911965335366</v>
      </c>
      <c r="E168" s="7">
        <f>('Employment Factors'!$D22)*(1-('Decline Factors'!N22))*('Gross-New Capacity Addition'!E138*1000/5)*'Regional Factors'!E$7</f>
        <v>55.180785130281954</v>
      </c>
      <c r="F168" s="7">
        <f>('Employment Factors'!$D22)*(1-('Decline Factors'!O22))*('Gross-New Capacity Addition'!F138*1000/5)*'Regional Factors'!F$7</f>
        <v>240.31904399324901</v>
      </c>
      <c r="G168" s="7">
        <f>('Employment Factors'!$D22)*(1-('Decline Factors'!P22))*('Gross-New Capacity Addition'!G138*1000/5)*'Regional Factors'!G$7</f>
        <v>220.15726503529589</v>
      </c>
      <c r="H168" s="7">
        <f>('Employment Factors'!$D22)*(1-('Decline Factors'!Q22))*('Gross-New Capacity Addition'!H138*1000/5)*'Regional Factors'!H$7</f>
        <v>974.75343729801193</v>
      </c>
      <c r="I168" s="7">
        <f>('Employment Factors'!$D22)*(1-('Decline Factors'!R22))*('Gross-New Capacity Addition'!I138*1000/5)*'Regional Factors'!I$7</f>
        <v>679.71497683378425</v>
      </c>
    </row>
    <row r="169" spans="1:9" x14ac:dyDescent="0.3">
      <c r="A169" s="7" t="s">
        <v>139</v>
      </c>
      <c r="B169" s="7">
        <f>('Employment Factors'!$D23)*(1-('Decline Factors'!K23))*('Gross-New Capacity Addition'!B139*1000/5)*'Regional Factors'!B$7</f>
        <v>0</v>
      </c>
      <c r="C169" s="7">
        <f>('Employment Factors'!$D23)*(1-('Decline Factors'!L23))*('Gross-New Capacity Addition'!C139*1000/5)*'Regional Factors'!C$7</f>
        <v>0</v>
      </c>
      <c r="D169" s="7">
        <f>('Employment Factors'!$D23)*(1-('Decline Factors'!M23))*('Gross-New Capacity Addition'!D139*1000/5)*'Regional Factors'!D$7</f>
        <v>0</v>
      </c>
      <c r="E169" s="7">
        <f>('Employment Factors'!$D23)*(1-('Decline Factors'!N23))*('Gross-New Capacity Addition'!E139*1000/5)*'Regional Factors'!E$7</f>
        <v>0</v>
      </c>
      <c r="F169" s="7">
        <f>('Employment Factors'!$D23)*(1-('Decline Factors'!O23))*('Gross-New Capacity Addition'!F139*1000/5)*'Regional Factors'!F$7</f>
        <v>0</v>
      </c>
      <c r="G169" s="7">
        <f>('Employment Factors'!$D23)*(1-('Decline Factors'!P23))*('Gross-New Capacity Addition'!G139*1000/5)*'Regional Factors'!G$7</f>
        <v>2078.6054399058826</v>
      </c>
      <c r="H169" s="7">
        <f>('Employment Factors'!$D23)*(1-('Decline Factors'!Q23))*('Gross-New Capacity Addition'!H139*1000/5)*'Regional Factors'!H$7</f>
        <v>40964.720436281226</v>
      </c>
      <c r="I169" s="7">
        <f>('Employment Factors'!$D23)*(1-('Decline Factors'!R23))*('Gross-New Capacity Addition'!I139*1000/5)*'Regional Factors'!I$7</f>
        <v>23798.670385941754</v>
      </c>
    </row>
    <row r="170" spans="1:9" x14ac:dyDescent="0.3">
      <c r="A170" s="34" t="s">
        <v>230</v>
      </c>
      <c r="B170" s="7">
        <f>('Employment Factors'!$D24)*(1-('Decline Factors'!K24))*('Gross-New Capacity Addition'!B140*1000/5)*'Regional Factors'!B$7</f>
        <v>0</v>
      </c>
      <c r="C170" s="7">
        <f>('Employment Factors'!$D24)*(1-('Decline Factors'!L24))*('Gross-New Capacity Addition'!C140*1000/5)*'Regional Factors'!C$7</f>
        <v>0</v>
      </c>
      <c r="D170" s="7">
        <f>('Employment Factors'!$D24)*(1-('Decline Factors'!M24))*('Gross-New Capacity Addition'!D140*1000/5)*'Regional Factors'!D$7</f>
        <v>43722.292352144534</v>
      </c>
      <c r="E170" s="7">
        <f>('Employment Factors'!$D24)*(1-('Decline Factors'!N24))*('Gross-New Capacity Addition'!E140*1000/5)*'Regional Factors'!E$7</f>
        <v>380414.79054739937</v>
      </c>
      <c r="F170" s="7">
        <f>('Employment Factors'!$D24)*(1-('Decline Factors'!O24))*('Gross-New Capacity Addition'!F140*1000/5)*'Regional Factors'!F$7</f>
        <v>236816.72373948735</v>
      </c>
      <c r="G170" s="7">
        <f>('Employment Factors'!$D24)*(1-('Decline Factors'!P24))*('Gross-New Capacity Addition'!G140*1000/5)*'Regional Factors'!G$7</f>
        <v>204047.90193562245</v>
      </c>
      <c r="H170" s="7">
        <f>('Employment Factors'!$D24)*(1-('Decline Factors'!Q24))*('Gross-New Capacity Addition'!H140*1000/5)*'Regional Factors'!H$7</f>
        <v>194480.01027124506</v>
      </c>
      <c r="I170" s="7">
        <f>('Employment Factors'!$D24)*(1-('Decline Factors'!R24))*('Gross-New Capacity Addition'!I140*1000/5)*'Regional Factors'!I$7</f>
        <v>208041.21712823116</v>
      </c>
    </row>
    <row r="171" spans="1:9" x14ac:dyDescent="0.3">
      <c r="A171" s="34" t="s">
        <v>231</v>
      </c>
      <c r="B171" s="7">
        <f>('Employment Factors'!$D25)*(1-('Decline Factors'!K25))*('Gross-New Capacity Addition'!B141*1000/5)*'Regional Factors'!B$7</f>
        <v>0</v>
      </c>
      <c r="C171" s="7">
        <f>('Employment Factors'!$D25)*(1-('Decline Factors'!L25))*('Gross-New Capacity Addition'!C141*1000/5)*'Regional Factors'!C$7</f>
        <v>0</v>
      </c>
      <c r="D171" s="7">
        <f>('Employment Factors'!$D25)*(1-('Decline Factors'!M25))*('Gross-New Capacity Addition'!D141*1000/5)*'Regional Factors'!D$7</f>
        <v>140809.92503870907</v>
      </c>
      <c r="E171" s="7">
        <f>('Employment Factors'!$D25)*(1-('Decline Factors'!N25))*('Gross-New Capacity Addition'!E141*1000/5)*'Regional Factors'!E$7</f>
        <v>286123.5044918544</v>
      </c>
      <c r="F171" s="7">
        <f>('Employment Factors'!$D25)*(1-('Decline Factors'!O25))*('Gross-New Capacity Addition'!F141*1000/5)*'Regional Factors'!F$7</f>
        <v>143875.88372479132</v>
      </c>
      <c r="G171" s="7">
        <f>('Employment Factors'!$D25)*(1-('Decline Factors'!P25))*('Gross-New Capacity Addition'!G141*1000/5)*'Regional Factors'!G$7</f>
        <v>133947.97209320538</v>
      </c>
      <c r="H171" s="7">
        <f>('Employment Factors'!$D25)*(1-('Decline Factors'!Q25))*('Gross-New Capacity Addition'!H141*1000/5)*'Regional Factors'!H$7</f>
        <v>98045.231167225007</v>
      </c>
      <c r="I171" s="7">
        <f>('Employment Factors'!$D25)*(1-('Decline Factors'!R25))*('Gross-New Capacity Addition'!I141*1000/5)*'Regional Factors'!I$7</f>
        <v>133214.20291975039</v>
      </c>
    </row>
    <row r="172" spans="1:9" x14ac:dyDescent="0.3">
      <c r="A172" s="7" t="s">
        <v>24</v>
      </c>
      <c r="B172" s="7">
        <f>('Employment Factors'!$D26)*(1-('Decline Factors'!K26))*('Gross-New Capacity Addition'!B142*1000/5)*'Regional Factors'!B$7</f>
        <v>0</v>
      </c>
      <c r="C172" s="7">
        <f>('Employment Factors'!$D26)*(1-('Decline Factors'!L26))*('Gross-New Capacity Addition'!C142*1000/5)*'Regional Factors'!C$7</f>
        <v>55066.047052724382</v>
      </c>
      <c r="D172" s="7">
        <f>('Employment Factors'!$D26)*(1-('Decline Factors'!M26))*('Gross-New Capacity Addition'!D142*1000/5)*'Regional Factors'!D$7</f>
        <v>199794.79305935555</v>
      </c>
      <c r="E172" s="7">
        <f>('Employment Factors'!$D26)*(1-('Decline Factors'!N26))*('Gross-New Capacity Addition'!E142*1000/5)*'Regional Factors'!E$7</f>
        <v>0</v>
      </c>
      <c r="F172" s="7">
        <f>('Employment Factors'!$D26)*(1-('Decline Factors'!O26))*('Gross-New Capacity Addition'!F142*1000/5)*'Regional Factors'!F$7</f>
        <v>0</v>
      </c>
      <c r="G172" s="7">
        <f>('Employment Factors'!$D26)*(1-('Decline Factors'!P26))*('Gross-New Capacity Addition'!G142*1000/5)*'Regional Factors'!G$7</f>
        <v>0</v>
      </c>
      <c r="H172" s="7">
        <f>('Employment Factors'!$D26)*(1-('Decline Factors'!Q26))*('Gross-New Capacity Addition'!H142*1000/5)*'Regional Factors'!H$7</f>
        <v>14805.320206519222</v>
      </c>
      <c r="I172" s="7">
        <f>('Employment Factors'!$D26)*(1-('Decline Factors'!R26))*('Gross-New Capacity Addition'!I142*1000/5)*'Regional Factors'!I$7</f>
        <v>3473.5731924254237</v>
      </c>
    </row>
    <row r="173" spans="1:9" x14ac:dyDescent="0.3">
      <c r="A173" s="7" t="s">
        <v>25</v>
      </c>
      <c r="B173" s="7">
        <f>('Employment Factors'!$D27)*(1-('Decline Factors'!K27))*('Gross-New Capacity Addition'!B143*1000/5)*'Regional Factors'!B$7</f>
        <v>0</v>
      </c>
      <c r="C173" s="7">
        <f>('Employment Factors'!$D27)*(1-('Decline Factors'!L27))*('Gross-New Capacity Addition'!C143*1000/5)*'Regional Factors'!C$7</f>
        <v>0</v>
      </c>
      <c r="D173" s="7">
        <f>('Employment Factors'!$D27)*(1-('Decline Factors'!M27))*('Gross-New Capacity Addition'!D143*1000/5)*'Regional Factors'!D$7</f>
        <v>0</v>
      </c>
      <c r="E173" s="7">
        <f>('Employment Factors'!$D27)*(1-('Decline Factors'!N27))*('Gross-New Capacity Addition'!E143*1000/5)*'Regional Factors'!E$7</f>
        <v>0</v>
      </c>
      <c r="F173" s="7">
        <f>('Employment Factors'!$D27)*(1-('Decline Factors'!O27))*('Gross-New Capacity Addition'!F143*1000/5)*'Regional Factors'!F$7</f>
        <v>0</v>
      </c>
      <c r="G173" s="7">
        <f>('Employment Factors'!$D27)*(1-('Decline Factors'!P27))*('Gross-New Capacity Addition'!G143*1000/5)*'Regional Factors'!G$7</f>
        <v>0</v>
      </c>
      <c r="H173" s="7">
        <f>('Employment Factors'!$D27)*(1-('Decline Factors'!Q27))*('Gross-New Capacity Addition'!H143*1000/5)*'Regional Factors'!H$7</f>
        <v>32.411646938596135</v>
      </c>
      <c r="I173" s="7">
        <f>('Employment Factors'!$D27)*(1-('Decline Factors'!R27))*('Gross-New Capacity Addition'!I143*1000/5)*'Regional Factors'!I$7</f>
        <v>0</v>
      </c>
    </row>
    <row r="174" spans="1:9" x14ac:dyDescent="0.3">
      <c r="A174" s="5" t="s">
        <v>255</v>
      </c>
      <c r="B174" s="5">
        <f>SUM(B149:B173)</f>
        <v>1122742.564410452</v>
      </c>
      <c r="C174" s="5">
        <f t="shared" ref="C174:I174" si="8">SUM(C149:C173)</f>
        <v>1256772.8667151437</v>
      </c>
      <c r="D174" s="5">
        <f t="shared" si="8"/>
        <v>2252545.7035951591</v>
      </c>
      <c r="E174" s="5">
        <f t="shared" si="8"/>
        <v>2783419.1352567626</v>
      </c>
      <c r="F174" s="5">
        <f t="shared" si="8"/>
        <v>1799741.4887109422</v>
      </c>
      <c r="G174" s="5">
        <f t="shared" si="8"/>
        <v>1688267.5824659476</v>
      </c>
      <c r="H174" s="5">
        <f t="shared" si="8"/>
        <v>1775364.9266719413</v>
      </c>
      <c r="I174" s="5">
        <f t="shared" si="8"/>
        <v>1839542.133664248</v>
      </c>
    </row>
    <row r="176" spans="1:9" x14ac:dyDescent="0.3">
      <c r="A176" s="71" t="s">
        <v>36</v>
      </c>
      <c r="B176" s="170" t="s">
        <v>204</v>
      </c>
      <c r="C176" s="170"/>
      <c r="D176" s="170"/>
      <c r="E176" s="170"/>
      <c r="F176" s="170"/>
      <c r="G176" s="170"/>
      <c r="H176" s="170"/>
      <c r="I176" s="170"/>
    </row>
    <row r="177" spans="1:9" x14ac:dyDescent="0.3">
      <c r="A177" s="66" t="s">
        <v>0</v>
      </c>
      <c r="B177" s="35" t="s">
        <v>186</v>
      </c>
      <c r="C177" s="35" t="s">
        <v>146</v>
      </c>
      <c r="D177" s="35" t="s">
        <v>147</v>
      </c>
      <c r="E177" s="35" t="s">
        <v>148</v>
      </c>
      <c r="F177" s="35" t="s">
        <v>149</v>
      </c>
      <c r="G177" s="35" t="s">
        <v>150</v>
      </c>
      <c r="H177" s="35" t="s">
        <v>151</v>
      </c>
      <c r="I177" s="35" t="s">
        <v>152</v>
      </c>
    </row>
    <row r="178" spans="1:9" x14ac:dyDescent="0.3">
      <c r="A178" s="7" t="s">
        <v>2</v>
      </c>
      <c r="B178" s="7">
        <f>('Employment Factors'!$D3)*(1-('Decline Factors'!K3))*('Gross-New Capacity Addition'!B148*1000/5)*'Regional Factors'!B$8</f>
        <v>96626.659269239928</v>
      </c>
      <c r="C178" s="7">
        <f>('Employment Factors'!$D3)*(1-('Decline Factors'!L3))*('Gross-New Capacity Addition'!C148*1000/5)*'Regional Factors'!C$8</f>
        <v>226469.26925780025</v>
      </c>
      <c r="D178" s="7">
        <f>('Employment Factors'!$D3)*(1-('Decline Factors'!M3))*('Gross-New Capacity Addition'!D148*1000/5)*'Regional Factors'!D$8</f>
        <v>606520.92815424234</v>
      </c>
      <c r="E178" s="7">
        <f>('Employment Factors'!$D3)*(1-('Decline Factors'!N3))*('Gross-New Capacity Addition'!E148*1000/5)*'Regional Factors'!E$8</f>
        <v>146984.18217059129</v>
      </c>
      <c r="F178" s="7">
        <f>('Employment Factors'!$D3)*(1-('Decline Factors'!O3))*('Gross-New Capacity Addition'!F148*1000/5)*'Regional Factors'!F$8</f>
        <v>2788.5424987671481</v>
      </c>
      <c r="G178" s="7">
        <f>('Employment Factors'!$D3)*(1-('Decline Factors'!P3))*('Gross-New Capacity Addition'!G148*1000/5)*'Regional Factors'!G$8</f>
        <v>2047.2708192341192</v>
      </c>
      <c r="H178" s="7">
        <f>('Employment Factors'!$D3)*(1-('Decline Factors'!Q3))*('Gross-New Capacity Addition'!H148*1000/5)*'Regional Factors'!H$8</f>
        <v>667.54954908501622</v>
      </c>
      <c r="I178" s="7">
        <f>('Employment Factors'!$D3)*(1-('Decline Factors'!R3))*('Gross-New Capacity Addition'!I148*1000/5)*'Regional Factors'!I$8</f>
        <v>15176.407636964896</v>
      </c>
    </row>
    <row r="179" spans="1:9" x14ac:dyDescent="0.3">
      <c r="A179" s="7" t="s">
        <v>3</v>
      </c>
      <c r="B179" s="7">
        <f>('Employment Factors'!$D4)*(1-('Decline Factors'!K4))*('Gross-New Capacity Addition'!B149*1000/5)*'Regional Factors'!B$8</f>
        <v>0</v>
      </c>
      <c r="C179" s="7">
        <f>('Employment Factors'!$D4)*(1-('Decline Factors'!L4))*('Gross-New Capacity Addition'!C149*1000/5)*'Regional Factors'!C$8</f>
        <v>0</v>
      </c>
      <c r="D179" s="7">
        <f>('Employment Factors'!$D4)*(1-('Decline Factors'!M4))*('Gross-New Capacity Addition'!D149*1000/5)*'Regional Factors'!D$8</f>
        <v>0</v>
      </c>
      <c r="E179" s="7">
        <f>('Employment Factors'!$D4)*(1-('Decline Factors'!N4))*('Gross-New Capacity Addition'!E149*1000/5)*'Regional Factors'!E$8</f>
        <v>0</v>
      </c>
      <c r="F179" s="7">
        <f>('Employment Factors'!$D4)*(1-('Decline Factors'!O4))*('Gross-New Capacity Addition'!F149*1000/5)*'Regional Factors'!F$8</f>
        <v>0</v>
      </c>
      <c r="G179" s="7">
        <f>('Employment Factors'!$D4)*(1-('Decline Factors'!P4))*('Gross-New Capacity Addition'!G149*1000/5)*'Regional Factors'!G$8</f>
        <v>0</v>
      </c>
      <c r="H179" s="7">
        <f>('Employment Factors'!$D4)*(1-('Decline Factors'!Q4))*('Gross-New Capacity Addition'!H149*1000/5)*'Regional Factors'!H$8</f>
        <v>0</v>
      </c>
      <c r="I179" s="7">
        <f>('Employment Factors'!$D4)*(1-('Decline Factors'!R4))*('Gross-New Capacity Addition'!I149*1000/5)*'Regional Factors'!I$8</f>
        <v>0</v>
      </c>
    </row>
    <row r="180" spans="1:9" x14ac:dyDescent="0.3">
      <c r="A180" s="7" t="s">
        <v>198</v>
      </c>
      <c r="B180" s="7">
        <f>('Employment Factors'!$D5)*(1-('Decline Factors'!K5))*('Gross-New Capacity Addition'!B150*1000/5)*'Regional Factors'!B$8</f>
        <v>288636.62005977001</v>
      </c>
      <c r="C180" s="7">
        <f>('Employment Factors'!$D5)*(1-('Decline Factors'!L5))*('Gross-New Capacity Addition'!C150*1000/5)*'Regional Factors'!C$8</f>
        <v>388905.00633748109</v>
      </c>
      <c r="D180" s="7">
        <f>('Employment Factors'!$D5)*(1-('Decline Factors'!M5))*('Gross-New Capacity Addition'!D150*1000/5)*'Regional Factors'!D$8</f>
        <v>833784.38175391755</v>
      </c>
      <c r="E180" s="7">
        <f>('Employment Factors'!$D5)*(1-('Decline Factors'!N5))*('Gross-New Capacity Addition'!E150*1000/5)*'Regional Factors'!E$8</f>
        <v>870310.86036616564</v>
      </c>
      <c r="F180" s="7">
        <f>('Employment Factors'!$D5)*(1-('Decline Factors'!O5))*('Gross-New Capacity Addition'!F150*1000/5)*'Regional Factors'!F$8</f>
        <v>875792.33330898033</v>
      </c>
      <c r="G180" s="7">
        <f>('Employment Factors'!$D5)*(1-('Decline Factors'!P5))*('Gross-New Capacity Addition'!G150*1000/5)*'Regional Factors'!G$8</f>
        <v>802948.05485088157</v>
      </c>
      <c r="H180" s="7">
        <f>('Employment Factors'!$D5)*(1-('Decline Factors'!Q5))*('Gross-New Capacity Addition'!H150*1000/5)*'Regional Factors'!H$8</f>
        <v>926189.3142405767</v>
      </c>
      <c r="I180" s="7">
        <f>('Employment Factors'!$D5)*(1-('Decline Factors'!R5))*('Gross-New Capacity Addition'!I150*1000/5)*'Regional Factors'!I$8</f>
        <v>1218640.8189896254</v>
      </c>
    </row>
    <row r="181" spans="1:9" x14ac:dyDescent="0.3">
      <c r="A181" s="7" t="s">
        <v>199</v>
      </c>
      <c r="B181" s="7">
        <f>('Employment Factors'!$D6)*(1-('Decline Factors'!K6))*('Gross-New Capacity Addition'!B151*1000/5)*'Regional Factors'!B$8</f>
        <v>311727.54966455163</v>
      </c>
      <c r="C181" s="7">
        <f>('Employment Factors'!$D6)*(1-('Decline Factors'!L6))*('Gross-New Capacity Addition'!C151*1000/5)*'Regional Factors'!C$8</f>
        <v>563355.38951607037</v>
      </c>
      <c r="D181" s="7">
        <f>('Employment Factors'!$D6)*(1-('Decline Factors'!M6))*('Gross-New Capacity Addition'!D151*1000/5)*'Regional Factors'!D$8</f>
        <v>885622.67750426708</v>
      </c>
      <c r="E181" s="7">
        <f>('Employment Factors'!$D6)*(1-('Decline Factors'!N6))*('Gross-New Capacity Addition'!E151*1000/5)*'Regional Factors'!E$8</f>
        <v>1892487.9947360521</v>
      </c>
      <c r="F181" s="7">
        <f>('Employment Factors'!$D6)*(1-('Decline Factors'!O6))*('Gross-New Capacity Addition'!F151*1000/5)*'Regional Factors'!F$8</f>
        <v>1156666.0373175265</v>
      </c>
      <c r="G181" s="7">
        <f>('Employment Factors'!$D6)*(1-('Decline Factors'!P6))*('Gross-New Capacity Addition'!G151*1000/5)*'Regional Factors'!G$8</f>
        <v>1028742.6333416392</v>
      </c>
      <c r="H181" s="7">
        <f>('Employment Factors'!$D6)*(1-('Decline Factors'!Q6))*('Gross-New Capacity Addition'!H151*1000/5)*'Regional Factors'!H$8</f>
        <v>637397.09820988704</v>
      </c>
      <c r="I181" s="7">
        <f>('Employment Factors'!$D6)*(1-('Decline Factors'!R6))*('Gross-New Capacity Addition'!I151*1000/5)*'Regional Factors'!I$8</f>
        <v>823527.91452117858</v>
      </c>
    </row>
    <row r="182" spans="1:9" x14ac:dyDescent="0.3">
      <c r="A182" s="7" t="s">
        <v>6</v>
      </c>
      <c r="B182" s="7">
        <f>('Employment Factors'!$D7)*(1-('Decline Factors'!K7))*('Gross-New Capacity Addition'!B152*1000/5)*'Regional Factors'!B$8</f>
        <v>18650.366219246676</v>
      </c>
      <c r="C182" s="7">
        <f>('Employment Factors'!$D7)*(1-('Decline Factors'!L7))*('Gross-New Capacity Addition'!C152*1000/5)*'Regional Factors'!C$8</f>
        <v>0</v>
      </c>
      <c r="D182" s="7">
        <f>('Employment Factors'!$D7)*(1-('Decline Factors'!M7))*('Gross-New Capacity Addition'!D152*1000/5)*'Regional Factors'!D$8</f>
        <v>67641.156044291856</v>
      </c>
      <c r="E182" s="7">
        <f>('Employment Factors'!$D7)*(1-('Decline Factors'!N7))*('Gross-New Capacity Addition'!E152*1000/5)*'Regional Factors'!E$8</f>
        <v>15472.354216303913</v>
      </c>
      <c r="F182" s="7">
        <f>('Employment Factors'!$D7)*(1-('Decline Factors'!O7))*('Gross-New Capacity Addition'!F152*1000/5)*'Regional Factors'!F$8</f>
        <v>8017.6705540930043</v>
      </c>
      <c r="G182" s="7">
        <f>('Employment Factors'!$D7)*(1-('Decline Factors'!P7))*('Gross-New Capacity Addition'!G152*1000/5)*'Regional Factors'!G$8</f>
        <v>5137.9280442032732</v>
      </c>
      <c r="H182" s="7">
        <f>('Employment Factors'!$D7)*(1-('Decline Factors'!Q7))*('Gross-New Capacity Addition'!H152*1000/5)*'Regional Factors'!H$8</f>
        <v>2464.2845878409626</v>
      </c>
      <c r="I182" s="7">
        <f>('Employment Factors'!$D7)*(1-('Decline Factors'!R7))*('Gross-New Capacity Addition'!I152*1000/5)*'Regional Factors'!I$8</f>
        <v>4717.0207027366741</v>
      </c>
    </row>
    <row r="183" spans="1:9" x14ac:dyDescent="0.3">
      <c r="A183" s="7" t="s">
        <v>7</v>
      </c>
      <c r="B183" s="7">
        <f>('Employment Factors'!$D8)*(1-('Decline Factors'!K8))*('Gross-New Capacity Addition'!B153*1000/5)*'Regional Factors'!B$8</f>
        <v>167586.86217008799</v>
      </c>
      <c r="C183" s="7">
        <f>('Employment Factors'!$D8)*(1-('Decline Factors'!L8))*('Gross-New Capacity Addition'!C153*1000/5)*'Regional Factors'!C$8</f>
        <v>178588.29843432669</v>
      </c>
      <c r="D183" s="7">
        <f>('Employment Factors'!$D8)*(1-('Decline Factors'!M8))*('Gross-New Capacity Addition'!D153*1000/5)*'Regional Factors'!D$8</f>
        <v>92414.658809385874</v>
      </c>
      <c r="E183" s="7">
        <f>('Employment Factors'!$D8)*(1-('Decline Factors'!N8))*('Gross-New Capacity Addition'!E153*1000/5)*'Regional Factors'!E$8</f>
        <v>15571.377283288259</v>
      </c>
      <c r="F183" s="7">
        <f>('Employment Factors'!$D8)*(1-('Decline Factors'!O8))*('Gross-New Capacity Addition'!F153*1000/5)*'Regional Factors'!F$8</f>
        <v>14617.723995723189</v>
      </c>
      <c r="G183" s="7">
        <f>('Employment Factors'!$D8)*(1-('Decline Factors'!P8))*('Gross-New Capacity Addition'!G153*1000/5)*'Regional Factors'!G$8</f>
        <v>48266.496763304393</v>
      </c>
      <c r="H183" s="7">
        <f>('Employment Factors'!$D8)*(1-('Decline Factors'!Q8))*('Gross-New Capacity Addition'!H153*1000/5)*'Regional Factors'!H$8</f>
        <v>73811.190750093578</v>
      </c>
      <c r="I183" s="7">
        <f>('Employment Factors'!$D8)*(1-('Decline Factors'!R8))*('Gross-New Capacity Addition'!I153*1000/5)*'Regional Factors'!I$8</f>
        <v>167423.91124263432</v>
      </c>
    </row>
    <row r="184" spans="1:9" x14ac:dyDescent="0.3">
      <c r="A184" s="7" t="s">
        <v>8</v>
      </c>
      <c r="B184" s="7">
        <f>('Employment Factors'!$D9)*(1-('Decline Factors'!K9))*('Gross-New Capacity Addition'!B154*1000/5)*'Regional Factors'!B$8</f>
        <v>197161.01431775058</v>
      </c>
      <c r="C184" s="7">
        <f>('Employment Factors'!$D9)*(1-('Decline Factors'!L9))*('Gross-New Capacity Addition'!C154*1000/5)*'Regional Factors'!C$8</f>
        <v>6976.105407590886</v>
      </c>
      <c r="D184" s="7">
        <f>('Employment Factors'!$D9)*(1-('Decline Factors'!M9))*('Gross-New Capacity Addition'!D154*1000/5)*'Regional Factors'!D$8</f>
        <v>11848.033180690496</v>
      </c>
      <c r="E184" s="7">
        <f>('Employment Factors'!$D9)*(1-('Decline Factors'!N9))*('Gross-New Capacity Addition'!E154*1000/5)*'Regional Factors'!E$8</f>
        <v>16683.618517808849</v>
      </c>
      <c r="F184" s="7">
        <f>('Employment Factors'!$D9)*(1-('Decline Factors'!O9))*('Gross-New Capacity Addition'!F154*1000/5)*'Regional Factors'!F$8</f>
        <v>20882.462851033124</v>
      </c>
      <c r="G184" s="7">
        <f>('Employment Factors'!$D9)*(1-('Decline Factors'!P9))*('Gross-New Capacity Addition'!G154*1000/5)*'Regional Factors'!G$8</f>
        <v>52463.583438374335</v>
      </c>
      <c r="H184" s="7">
        <f>('Employment Factors'!$D9)*(1-('Decline Factors'!Q9))*('Gross-New Capacity Addition'!H154*1000/5)*'Regional Factors'!H$8</f>
        <v>36905.595375046789</v>
      </c>
      <c r="I184" s="7">
        <f>('Employment Factors'!$D9)*(1-('Decline Factors'!R9))*('Gross-New Capacity Addition'!I154*1000/5)*'Regional Factors'!I$8</f>
        <v>201332.55149430709</v>
      </c>
    </row>
    <row r="185" spans="1:9" x14ac:dyDescent="0.3">
      <c r="A185" s="7" t="s">
        <v>9</v>
      </c>
      <c r="B185" s="7">
        <f>('Employment Factors'!$D10)*(1-('Decline Factors'!K10))*('Gross-New Capacity Addition'!B155*1000/5)*'Regional Factors'!B$8</f>
        <v>0</v>
      </c>
      <c r="C185" s="7">
        <f>('Employment Factors'!$D10)*(1-('Decline Factors'!L10))*('Gross-New Capacity Addition'!C155*1000/5)*'Regional Factors'!C$8</f>
        <v>2427.4332906557693</v>
      </c>
      <c r="D185" s="7">
        <f>('Employment Factors'!$D10)*(1-('Decline Factors'!M10))*('Gross-New Capacity Addition'!D155*1000/5)*'Regional Factors'!D$8</f>
        <v>3915.3098889826738</v>
      </c>
      <c r="E185" s="7">
        <f>('Employment Factors'!$D10)*(1-('Decline Factors'!N10))*('Gross-New Capacity Addition'!E155*1000/5)*'Regional Factors'!E$8</f>
        <v>1740.4213418011761</v>
      </c>
      <c r="F185" s="7">
        <f>('Employment Factors'!$D10)*(1-('Decline Factors'!O10))*('Gross-New Capacity Addition'!F155*1000/5)*'Regional Factors'!F$8</f>
        <v>0</v>
      </c>
      <c r="G185" s="7">
        <f>('Employment Factors'!$D10)*(1-('Decline Factors'!P10))*('Gross-New Capacity Addition'!G155*1000/5)*'Regional Factors'!G$8</f>
        <v>0</v>
      </c>
      <c r="H185" s="7">
        <f>('Employment Factors'!$D10)*(1-('Decline Factors'!Q10))*('Gross-New Capacity Addition'!H155*1000/5)*'Regional Factors'!H$8</f>
        <v>0</v>
      </c>
      <c r="I185" s="7">
        <f>('Employment Factors'!$D10)*(1-('Decline Factors'!R10))*('Gross-New Capacity Addition'!I155*1000/5)*'Regional Factors'!I$8</f>
        <v>0</v>
      </c>
    </row>
    <row r="186" spans="1:9" x14ac:dyDescent="0.3">
      <c r="A186" s="7" t="s">
        <v>10</v>
      </c>
      <c r="B186" s="7">
        <f>('Employment Factors'!$D11)*(1-('Decline Factors'!K11))*('Gross-New Capacity Addition'!B156*1000/5)*'Regional Factors'!B$8</f>
        <v>0</v>
      </c>
      <c r="C186" s="7">
        <f>('Employment Factors'!$D11)*(1-('Decline Factors'!L11))*('Gross-New Capacity Addition'!C156*1000/5)*'Regional Factors'!C$8</f>
        <v>0</v>
      </c>
      <c r="D186" s="7">
        <f>('Employment Factors'!$D11)*(1-('Decline Factors'!M11))*('Gross-New Capacity Addition'!D156*1000/5)*'Regional Factors'!D$8</f>
        <v>0</v>
      </c>
      <c r="E186" s="7">
        <f>('Employment Factors'!$D11)*(1-('Decline Factors'!N11))*('Gross-New Capacity Addition'!E156*1000/5)*'Regional Factors'!E$8</f>
        <v>0</v>
      </c>
      <c r="F186" s="7">
        <f>('Employment Factors'!$D11)*(1-('Decline Factors'!O11))*('Gross-New Capacity Addition'!F156*1000/5)*'Regional Factors'!F$8</f>
        <v>0</v>
      </c>
      <c r="G186" s="7">
        <f>('Employment Factors'!$D11)*(1-('Decline Factors'!P11))*('Gross-New Capacity Addition'!G156*1000/5)*'Regional Factors'!G$8</f>
        <v>0</v>
      </c>
      <c r="H186" s="7">
        <f>('Employment Factors'!$D11)*(1-('Decline Factors'!Q11))*('Gross-New Capacity Addition'!H156*1000/5)*'Regional Factors'!H$8</f>
        <v>0</v>
      </c>
      <c r="I186" s="7">
        <f>('Employment Factors'!$D11)*(1-('Decline Factors'!R11))*('Gross-New Capacity Addition'!I156*1000/5)*'Regional Factors'!I$8</f>
        <v>2087.0227205609558</v>
      </c>
    </row>
    <row r="187" spans="1:9" x14ac:dyDescent="0.3">
      <c r="A187" s="7" t="s">
        <v>11</v>
      </c>
      <c r="B187" s="7">
        <f>('Employment Factors'!$D12)*(1-('Decline Factors'!K12))*('Gross-New Capacity Addition'!B157*1000/5)*'Regional Factors'!B$8</f>
        <v>6216.7887397488921</v>
      </c>
      <c r="C187" s="7">
        <f>('Employment Factors'!$D12)*(1-('Decline Factors'!L12))*('Gross-New Capacity Addition'!C157*1000/5)*'Regional Factors'!C$8</f>
        <v>153086.73673114707</v>
      </c>
      <c r="D187" s="7">
        <f>('Employment Factors'!$D12)*(1-('Decline Factors'!M12))*('Gross-New Capacity Addition'!D157*1000/5)*'Regional Factors'!D$8</f>
        <v>3565.0414170042868</v>
      </c>
      <c r="E187" s="7">
        <f>('Employment Factors'!$D12)*(1-('Decline Factors'!N12))*('Gross-New Capacity Addition'!E157*1000/5)*'Regional Factors'!E$8</f>
        <v>9287.1037474880268</v>
      </c>
      <c r="F187" s="7">
        <f>('Employment Factors'!$D12)*(1-('Decline Factors'!O12))*('Gross-New Capacity Addition'!F157*1000/5)*'Regional Factors'!F$8</f>
        <v>0</v>
      </c>
      <c r="G187" s="7">
        <f>('Employment Factors'!$D12)*(1-('Decline Factors'!P12))*('Gross-New Capacity Addition'!G157*1000/5)*'Regional Factors'!G$8</f>
        <v>2573.1427092874164</v>
      </c>
      <c r="H187" s="7">
        <f>('Employment Factors'!$D12)*(1-('Decline Factors'!Q12))*('Gross-New Capacity Addition'!H157*1000/5)*'Regional Factors'!H$8</f>
        <v>78939.226301104849</v>
      </c>
      <c r="I187" s="7">
        <f>('Employment Factors'!$D12)*(1-('Decline Factors'!R12))*('Gross-New Capacity Addition'!I157*1000/5)*'Regional Factors'!I$8</f>
        <v>18875.585030752241</v>
      </c>
    </row>
    <row r="188" spans="1:9" x14ac:dyDescent="0.3">
      <c r="A188" s="7" t="s">
        <v>12</v>
      </c>
      <c r="B188" s="7">
        <f>('Employment Factors'!$D13)*(1-('Decline Factors'!K13))*('Gross-New Capacity Addition'!B158*1000/5)*'Regional Factors'!B$8</f>
        <v>0</v>
      </c>
      <c r="C188" s="7">
        <f>('Employment Factors'!$D13)*(1-('Decline Factors'!L13))*('Gross-New Capacity Addition'!C158*1000/5)*'Regional Factors'!C$8</f>
        <v>10007.400641119548</v>
      </c>
      <c r="D188" s="7">
        <f>('Employment Factors'!$D13)*(1-('Decline Factors'!M13))*('Gross-New Capacity Addition'!D158*1000/5)*'Regional Factors'!D$8</f>
        <v>0</v>
      </c>
      <c r="E188" s="7">
        <f>('Employment Factors'!$D13)*(1-('Decline Factors'!N13))*('Gross-New Capacity Addition'!E158*1000/5)*'Regional Factors'!E$8</f>
        <v>0</v>
      </c>
      <c r="F188" s="7">
        <f>('Employment Factors'!$D13)*(1-('Decline Factors'!O13))*('Gross-New Capacity Addition'!F158*1000/5)*'Regional Factors'!F$8</f>
        <v>0</v>
      </c>
      <c r="G188" s="7">
        <f>('Employment Factors'!$D13)*(1-('Decline Factors'!P13))*('Gross-New Capacity Addition'!G158*1000/5)*'Regional Factors'!G$8</f>
        <v>0</v>
      </c>
      <c r="H188" s="7">
        <f>('Employment Factors'!$D13)*(1-('Decline Factors'!Q13))*('Gross-New Capacity Addition'!H158*1000/5)*'Regional Factors'!H$8</f>
        <v>3150.1909602142036</v>
      </c>
      <c r="I188" s="7">
        <f>('Employment Factors'!$D13)*(1-('Decline Factors'!R13))*('Gross-New Capacity Addition'!I158*1000/5)*'Regional Factors'!I$8</f>
        <v>0</v>
      </c>
    </row>
    <row r="189" spans="1:9" x14ac:dyDescent="0.3">
      <c r="A189" s="7" t="s">
        <v>13</v>
      </c>
      <c r="B189" s="7">
        <f>('Employment Factors'!$D14)*(1-('Decline Factors'!K14))*('Gross-New Capacity Addition'!B159*1000/5)*'Regional Factors'!B$8</f>
        <v>0</v>
      </c>
      <c r="C189" s="7">
        <f>('Employment Factors'!$D14)*(1-('Decline Factors'!L14))*('Gross-New Capacity Addition'!C159*1000/5)*'Regional Factors'!C$8</f>
        <v>0</v>
      </c>
      <c r="D189" s="7">
        <f>('Employment Factors'!$D14)*(1-('Decline Factors'!M14))*('Gross-New Capacity Addition'!D159*1000/5)*'Regional Factors'!D$8</f>
        <v>0</v>
      </c>
      <c r="E189" s="7">
        <f>('Employment Factors'!$D14)*(1-('Decline Factors'!N14))*('Gross-New Capacity Addition'!E159*1000/5)*'Regional Factors'!E$8</f>
        <v>4755.9249447968978</v>
      </c>
      <c r="F189" s="7">
        <f>('Employment Factors'!$D14)*(1-('Decline Factors'!O14))*('Gross-New Capacity Addition'!F159*1000/5)*'Regional Factors'!F$8</f>
        <v>1983.3980591867869</v>
      </c>
      <c r="G189" s="7">
        <f>('Employment Factors'!$D14)*(1-('Decline Factors'!P14))*('Gross-New Capacity Addition'!G159*1000/5)*'Regional Factors'!G$8</f>
        <v>14589.740979917944</v>
      </c>
      <c r="H189" s="7">
        <f>('Employment Factors'!$D14)*(1-('Decline Factors'!Q14))*('Gross-New Capacity Addition'!H159*1000/5)*'Regional Factors'!H$8</f>
        <v>33086.097369850781</v>
      </c>
      <c r="I189" s="7">
        <f>('Employment Factors'!$D14)*(1-('Decline Factors'!R14))*('Gross-New Capacity Addition'!I159*1000/5)*'Regional Factors'!I$8</f>
        <v>30967.432662275318</v>
      </c>
    </row>
    <row r="190" spans="1:9" x14ac:dyDescent="0.3">
      <c r="A190" s="7" t="s">
        <v>14</v>
      </c>
      <c r="B190" s="7">
        <f>('Employment Factors'!$D15)*(1-('Decline Factors'!K15))*('Gross-New Capacity Addition'!B160*1000/5)*'Regional Factors'!B$8</f>
        <v>939978.45745003258</v>
      </c>
      <c r="C190" s="7">
        <f>('Employment Factors'!$D15)*(1-('Decline Factors'!L15))*('Gross-New Capacity Addition'!C160*1000/5)*'Regional Factors'!C$8</f>
        <v>0</v>
      </c>
      <c r="D190" s="7">
        <f>('Employment Factors'!$D15)*(1-('Decline Factors'!M15))*('Gross-New Capacity Addition'!D160*1000/5)*'Regional Factors'!D$8</f>
        <v>0</v>
      </c>
      <c r="E190" s="7">
        <f>('Employment Factors'!$D15)*(1-('Decline Factors'!N15))*('Gross-New Capacity Addition'!E160*1000/5)*'Regional Factors'!E$8</f>
        <v>0</v>
      </c>
      <c r="F190" s="7">
        <f>('Employment Factors'!$D15)*(1-('Decline Factors'!O15))*('Gross-New Capacity Addition'!F160*1000/5)*'Regional Factors'!F$8</f>
        <v>0</v>
      </c>
      <c r="G190" s="7">
        <f>('Employment Factors'!$D15)*(1-('Decline Factors'!P15))*('Gross-New Capacity Addition'!G160*1000/5)*'Regional Factors'!G$8</f>
        <v>0</v>
      </c>
      <c r="H190" s="7">
        <f>('Employment Factors'!$D15)*(1-('Decline Factors'!Q15))*('Gross-New Capacity Addition'!H160*1000/5)*'Regional Factors'!H$8</f>
        <v>0</v>
      </c>
      <c r="I190" s="7">
        <f>('Employment Factors'!$D15)*(1-('Decline Factors'!R15))*('Gross-New Capacity Addition'!I160*1000/5)*'Regional Factors'!I$8</f>
        <v>0</v>
      </c>
    </row>
    <row r="191" spans="1:9" x14ac:dyDescent="0.3">
      <c r="A191" s="7" t="s">
        <v>15</v>
      </c>
      <c r="B191" s="7">
        <f>('Employment Factors'!$D16)*(1-('Decline Factors'!K16))*('Gross-New Capacity Addition'!B161*1000/5)*'Regional Factors'!B$8</f>
        <v>68118.242334105729</v>
      </c>
      <c r="C191" s="7">
        <f>('Employment Factors'!$D16)*(1-('Decline Factors'!L16))*('Gross-New Capacity Addition'!C161*1000/5)*'Regional Factors'!C$8</f>
        <v>0</v>
      </c>
      <c r="D191" s="7">
        <f>('Employment Factors'!$D16)*(1-('Decline Factors'!M16))*('Gross-New Capacity Addition'!D161*1000/5)*'Regional Factors'!D$8</f>
        <v>0</v>
      </c>
      <c r="E191" s="7">
        <f>('Employment Factors'!$D16)*(1-('Decline Factors'!N16))*('Gross-New Capacity Addition'!E161*1000/5)*'Regional Factors'!E$8</f>
        <v>0</v>
      </c>
      <c r="F191" s="7">
        <f>('Employment Factors'!$D16)*(1-('Decline Factors'!O16))*('Gross-New Capacity Addition'!F161*1000/5)*'Regional Factors'!F$8</f>
        <v>0</v>
      </c>
      <c r="G191" s="7">
        <f>('Employment Factors'!$D16)*(1-('Decline Factors'!P16))*('Gross-New Capacity Addition'!G161*1000/5)*'Regional Factors'!G$8</f>
        <v>0</v>
      </c>
      <c r="H191" s="7">
        <f>('Employment Factors'!$D16)*(1-('Decline Factors'!Q16))*('Gross-New Capacity Addition'!H161*1000/5)*'Regional Factors'!H$8</f>
        <v>0</v>
      </c>
      <c r="I191" s="7">
        <f>('Employment Factors'!$D16)*(1-('Decline Factors'!R16))*('Gross-New Capacity Addition'!I161*1000/5)*'Regional Factors'!I$8</f>
        <v>0</v>
      </c>
    </row>
    <row r="192" spans="1:9" x14ac:dyDescent="0.3">
      <c r="A192" s="7" t="s">
        <v>17</v>
      </c>
      <c r="B192" s="7">
        <f>('Employment Factors'!$D17)*(1-('Decline Factors'!K17))*('Gross-New Capacity Addition'!B162*1000/5)*'Regional Factors'!B$8</f>
        <v>44450.039489204581</v>
      </c>
      <c r="C192" s="7">
        <f>('Employment Factors'!$D17)*(1-('Decline Factors'!L17))*('Gross-New Capacity Addition'!C162*1000/5)*'Regional Factors'!C$8</f>
        <v>0</v>
      </c>
      <c r="D192" s="7">
        <f>('Employment Factors'!$D17)*(1-('Decline Factors'!M17))*('Gross-New Capacity Addition'!D162*1000/5)*'Regional Factors'!D$8</f>
        <v>49121.305132916816</v>
      </c>
      <c r="E192" s="7">
        <f>('Employment Factors'!$D17)*(1-('Decline Factors'!N17))*('Gross-New Capacity Addition'!E162*1000/5)*'Regional Factors'!E$8</f>
        <v>781.57492155500915</v>
      </c>
      <c r="F192" s="7">
        <f>('Employment Factors'!$D17)*(1-('Decline Factors'!O17))*('Gross-New Capacity Addition'!F162*1000/5)*'Regional Factors'!F$8</f>
        <v>0</v>
      </c>
      <c r="G192" s="7">
        <f>('Employment Factors'!$D17)*(1-('Decline Factors'!P17))*('Gross-New Capacity Addition'!G162*1000/5)*'Regional Factors'!G$8</f>
        <v>0</v>
      </c>
      <c r="H192" s="7">
        <f>('Employment Factors'!$D17)*(1-('Decline Factors'!Q17))*('Gross-New Capacity Addition'!H162*1000/5)*'Regional Factors'!H$8</f>
        <v>370.4808802128249</v>
      </c>
      <c r="I192" s="7">
        <f>('Employment Factors'!$D17)*(1-('Decline Factors'!R17))*('Gross-New Capacity Addition'!I162*1000/5)*'Regional Factors'!I$8</f>
        <v>37230.770546600172</v>
      </c>
    </row>
    <row r="193" spans="1:9" x14ac:dyDescent="0.3">
      <c r="A193" s="7" t="s">
        <v>18</v>
      </c>
      <c r="B193" s="7">
        <f>('Employment Factors'!$D18)*(1-('Decline Factors'!K18))*('Gross-New Capacity Addition'!B163*1000/5)*'Regional Factors'!B$8</f>
        <v>38100.033847889637</v>
      </c>
      <c r="C193" s="7">
        <f>('Employment Factors'!$D18)*(1-('Decline Factors'!L18))*('Gross-New Capacity Addition'!C163*1000/5)*'Regional Factors'!C$8</f>
        <v>0</v>
      </c>
      <c r="D193" s="7">
        <f>('Employment Factors'!$D18)*(1-('Decline Factors'!M18))*('Gross-New Capacity Addition'!D163*1000/5)*'Regional Factors'!D$8</f>
        <v>0</v>
      </c>
      <c r="E193" s="7">
        <f>('Employment Factors'!$D18)*(1-('Decline Factors'!N18))*('Gross-New Capacity Addition'!E163*1000/5)*'Regional Factors'!E$8</f>
        <v>0</v>
      </c>
      <c r="F193" s="7">
        <f>('Employment Factors'!$D18)*(1-('Decline Factors'!O18))*('Gross-New Capacity Addition'!F163*1000/5)*'Regional Factors'!F$8</f>
        <v>0</v>
      </c>
      <c r="G193" s="7">
        <f>('Employment Factors'!$D18)*(1-('Decline Factors'!P18))*('Gross-New Capacity Addition'!G163*1000/5)*'Regional Factors'!G$8</f>
        <v>0</v>
      </c>
      <c r="H193" s="7">
        <f>('Employment Factors'!$D18)*(1-('Decline Factors'!Q18))*('Gross-New Capacity Addition'!H163*1000/5)*'Regional Factors'!H$8</f>
        <v>0</v>
      </c>
      <c r="I193" s="7">
        <f>('Employment Factors'!$D18)*(1-('Decline Factors'!R18))*('Gross-New Capacity Addition'!I163*1000/5)*'Regional Factors'!I$8</f>
        <v>6329.2309929220291</v>
      </c>
    </row>
    <row r="194" spans="1:9" x14ac:dyDescent="0.3">
      <c r="A194" s="7" t="s">
        <v>19</v>
      </c>
      <c r="B194" s="7">
        <f>('Employment Factors'!$D19)*(1-('Decline Factors'!K19))*('Gross-New Capacity Addition'!B164*1000/5)*'Regional Factors'!B$8</f>
        <v>7504.5521215540202</v>
      </c>
      <c r="C194" s="7">
        <f>('Employment Factors'!$D19)*(1-('Decline Factors'!L19))*('Gross-New Capacity Addition'!C164*1000/5)*'Regional Factors'!C$8</f>
        <v>0</v>
      </c>
      <c r="D194" s="7">
        <f>('Employment Factors'!$D19)*(1-('Decline Factors'!M19))*('Gross-New Capacity Addition'!D164*1000/5)*'Regional Factors'!D$8</f>
        <v>2760.6085846331484</v>
      </c>
      <c r="E194" s="7">
        <f>('Employment Factors'!$D19)*(1-('Decline Factors'!N19))*('Gross-New Capacity Addition'!E164*1000/5)*'Regional Factors'!E$8</f>
        <v>2879.4865530974021</v>
      </c>
      <c r="F194" s="7">
        <f>('Employment Factors'!$D19)*(1-('Decline Factors'!O19))*('Gross-New Capacity Addition'!F164*1000/5)*'Regional Factors'!F$8</f>
        <v>2263.8758179720658</v>
      </c>
      <c r="G194" s="7">
        <f>('Employment Factors'!$D19)*(1-('Decline Factors'!P19))*('Gross-New Capacity Addition'!G164*1000/5)*'Regional Factors'!G$8</f>
        <v>0</v>
      </c>
      <c r="H194" s="7">
        <f>('Employment Factors'!$D19)*(1-('Decline Factors'!Q19))*('Gross-New Capacity Addition'!H164*1000/5)*'Regional Factors'!H$8</f>
        <v>0</v>
      </c>
      <c r="I194" s="7">
        <f>('Employment Factors'!$D19)*(1-('Decline Factors'!R19))*('Gross-New Capacity Addition'!I164*1000/5)*'Regional Factors'!I$8</f>
        <v>0</v>
      </c>
    </row>
    <row r="195" spans="1:9" x14ac:dyDescent="0.3">
      <c r="A195" s="7" t="s">
        <v>20</v>
      </c>
      <c r="B195" s="7">
        <f>('Employment Factors'!$D20)*(1-('Decline Factors'!K20))*('Gross-New Capacity Addition'!B165*1000/5)*'Regional Factors'!B$8</f>
        <v>0</v>
      </c>
      <c r="C195" s="7">
        <f>('Employment Factors'!$D20)*(1-('Decline Factors'!L20))*('Gross-New Capacity Addition'!C165*1000/5)*'Regional Factors'!C$8</f>
        <v>1568.6809997609776</v>
      </c>
      <c r="D195" s="7">
        <f>('Employment Factors'!$D20)*(1-('Decline Factors'!M20))*('Gross-New Capacity Addition'!D165*1000/5)*'Regional Factors'!D$8</f>
        <v>35467.247434953497</v>
      </c>
      <c r="E195" s="7">
        <f>('Employment Factors'!$D20)*(1-('Decline Factors'!N20))*('Gross-New Capacity Addition'!E165*1000/5)*'Regional Factors'!E$8</f>
        <v>6565.2293410620769</v>
      </c>
      <c r="F195" s="7">
        <f>('Employment Factors'!$D20)*(1-('Decline Factors'!O20))*('Gross-New Capacity Addition'!F165*1000/5)*'Regional Factors'!F$8</f>
        <v>6163.1484954941006</v>
      </c>
      <c r="G195" s="7">
        <f>('Employment Factors'!$D20)*(1-('Decline Factors'!P20))*('Gross-New Capacity Addition'!G165*1000/5)*'Regional Factors'!G$8</f>
        <v>294.93041500491518</v>
      </c>
      <c r="H195" s="7">
        <f>('Employment Factors'!$D20)*(1-('Decline Factors'!Q20))*('Gross-New Capacity Addition'!H165*1000/5)*'Regional Factors'!H$8</f>
        <v>0</v>
      </c>
      <c r="I195" s="7">
        <f>('Employment Factors'!$D20)*(1-('Decline Factors'!R20))*('Gross-New Capacity Addition'!I165*1000/5)*'Regional Factors'!I$8</f>
        <v>0</v>
      </c>
    </row>
    <row r="196" spans="1:9" x14ac:dyDescent="0.3">
      <c r="A196" s="7" t="s">
        <v>21</v>
      </c>
      <c r="B196" s="7">
        <f>('Employment Factors'!$D21)*(1-('Decline Factors'!K21))*('Gross-New Capacity Addition'!B166*1000/5)*'Regional Factors'!B$8</f>
        <v>4618.1859209563199</v>
      </c>
      <c r="C196" s="7">
        <f>('Employment Factors'!$D21)*(1-('Decline Factors'!L21))*('Gross-New Capacity Addition'!C166*1000/5)*'Regional Factors'!C$8</f>
        <v>0</v>
      </c>
      <c r="D196" s="7">
        <f>('Employment Factors'!$D21)*(1-('Decline Factors'!M21))*('Gross-New Capacity Addition'!D166*1000/5)*'Regional Factors'!D$8</f>
        <v>0</v>
      </c>
      <c r="E196" s="7">
        <f>('Employment Factors'!$D21)*(1-('Decline Factors'!N21))*('Gross-New Capacity Addition'!E166*1000/5)*'Regional Factors'!E$8</f>
        <v>0</v>
      </c>
      <c r="F196" s="7">
        <f>('Employment Factors'!$D21)*(1-('Decline Factors'!O21))*('Gross-New Capacity Addition'!F166*1000/5)*'Regional Factors'!F$8</f>
        <v>0</v>
      </c>
      <c r="G196" s="7">
        <f>('Employment Factors'!$D21)*(1-('Decline Factors'!P21))*('Gross-New Capacity Addition'!G166*1000/5)*'Regional Factors'!G$8</f>
        <v>0</v>
      </c>
      <c r="H196" s="7">
        <f>('Employment Factors'!$D21)*(1-('Decline Factors'!Q21))*('Gross-New Capacity Addition'!H166*1000/5)*'Regional Factors'!H$8</f>
        <v>0</v>
      </c>
      <c r="I196" s="7">
        <f>('Employment Factors'!$D21)*(1-('Decline Factors'!R21))*('Gross-New Capacity Addition'!I166*1000/5)*'Regional Factors'!I$8</f>
        <v>0</v>
      </c>
    </row>
    <row r="197" spans="1:9" x14ac:dyDescent="0.3">
      <c r="A197" s="7" t="s">
        <v>43</v>
      </c>
      <c r="B197" s="7">
        <f>('Employment Factors'!$D22)*(1-('Decline Factors'!K22))*('Gross-New Capacity Addition'!B167*1000/5)*'Regional Factors'!B$8</f>
        <v>0</v>
      </c>
      <c r="C197" s="7">
        <f>('Employment Factors'!$D22)*(1-('Decline Factors'!L22))*('Gross-New Capacity Addition'!C167*1000/5)*'Regional Factors'!C$8</f>
        <v>73.905572258867451</v>
      </c>
      <c r="D197" s="7">
        <f>('Employment Factors'!$D22)*(1-('Decline Factors'!M22))*('Gross-New Capacity Addition'!D167*1000/5)*'Regional Factors'!D$8</f>
        <v>13.50678772487727</v>
      </c>
      <c r="E197" s="7">
        <f>('Employment Factors'!$D22)*(1-('Decline Factors'!N22))*('Gross-New Capacity Addition'!E167*1000/5)*'Regional Factors'!E$8</f>
        <v>85.347734437494793</v>
      </c>
      <c r="F197" s="7">
        <f>('Employment Factors'!$D22)*(1-('Decline Factors'!O22))*('Gross-New Capacity Addition'!F167*1000/5)*'Regional Factors'!F$8</f>
        <v>278.67834541511849</v>
      </c>
      <c r="G197" s="7">
        <f>('Employment Factors'!$D22)*(1-('Decline Factors'!P22))*('Gross-New Capacity Addition'!G167*1000/5)*'Regional Factors'!G$8</f>
        <v>344.99272935980645</v>
      </c>
      <c r="H197" s="7">
        <f>('Employment Factors'!$D22)*(1-('Decline Factors'!Q22))*('Gross-New Capacity Addition'!H167*1000/5)*'Regional Factors'!H$8</f>
        <v>1197.4947666048351</v>
      </c>
      <c r="I197" s="7">
        <f>('Employment Factors'!$D22)*(1-('Decline Factors'!R22))*('Gross-New Capacity Addition'!I167*1000/5)*'Regional Factors'!I$8</f>
        <v>1399.489385336329</v>
      </c>
    </row>
    <row r="198" spans="1:9" x14ac:dyDescent="0.3">
      <c r="A198" s="7" t="s">
        <v>139</v>
      </c>
      <c r="B198" s="7">
        <f>('Employment Factors'!$D23)*(1-('Decline Factors'!K23))*('Gross-New Capacity Addition'!B168*1000/5)*'Regional Factors'!B$8</f>
        <v>0</v>
      </c>
      <c r="C198" s="7">
        <f>('Employment Factors'!$D23)*(1-('Decline Factors'!L23))*('Gross-New Capacity Addition'!C168*1000/5)*'Regional Factors'!C$8</f>
        <v>0</v>
      </c>
      <c r="D198" s="7">
        <f>('Employment Factors'!$D23)*(1-('Decline Factors'!M23))*('Gross-New Capacity Addition'!D168*1000/5)*'Regional Factors'!D$8</f>
        <v>0</v>
      </c>
      <c r="E198" s="7">
        <f>('Employment Factors'!$D23)*(1-('Decline Factors'!N23))*('Gross-New Capacity Addition'!E168*1000/5)*'Regional Factors'!E$8</f>
        <v>3126.2996862200366</v>
      </c>
      <c r="F198" s="7">
        <f>('Employment Factors'!$D23)*(1-('Decline Factors'!O23))*('Gross-New Capacity Addition'!F168*1000/5)*'Regional Factors'!F$8</f>
        <v>2934.8326169019529</v>
      </c>
      <c r="G198" s="7">
        <f>('Employment Factors'!$D23)*(1-('Decline Factors'!P23))*('Gross-New Capacity Addition'!G168*1000/5)*'Regional Factors'!G$8</f>
        <v>17695.824900294912</v>
      </c>
      <c r="H198" s="7">
        <f>('Employment Factors'!$D23)*(1-('Decline Factors'!Q23))*('Gross-New Capacity Addition'!H168*1000/5)*'Regional Factors'!H$8</f>
        <v>43716.743865113334</v>
      </c>
      <c r="I198" s="7">
        <f>('Employment Factors'!$D23)*(1-('Decline Factors'!R23))*('Gross-New Capacity Addition'!I168*1000/5)*'Regional Factors'!I$8</f>
        <v>43187.693834056197</v>
      </c>
    </row>
    <row r="199" spans="1:9" x14ac:dyDescent="0.3">
      <c r="A199" s="34" t="s">
        <v>230</v>
      </c>
      <c r="B199" s="7">
        <f>('Employment Factors'!$D24)*(1-('Decline Factors'!K24))*('Gross-New Capacity Addition'!B169*1000/5)*'Regional Factors'!B$8</f>
        <v>0</v>
      </c>
      <c r="C199" s="7">
        <f>('Employment Factors'!$D24)*(1-('Decline Factors'!L24))*('Gross-New Capacity Addition'!C169*1000/5)*'Regional Factors'!C$8</f>
        <v>458.16043622826629</v>
      </c>
      <c r="D199" s="7">
        <f>('Employment Factors'!$D24)*(1-('Decline Factors'!M24))*('Gross-New Capacity Addition'!D169*1000/5)*'Regional Factors'!D$8</f>
        <v>1573.5468932408946</v>
      </c>
      <c r="E199" s="7">
        <f>('Employment Factors'!$D24)*(1-('Decline Factors'!N24))*('Gross-New Capacity Addition'!E169*1000/5)*'Regional Factors'!E$8</f>
        <v>161326.08198112567</v>
      </c>
      <c r="F199" s="7">
        <f>('Employment Factors'!$D24)*(1-('Decline Factors'!O24))*('Gross-New Capacity Addition'!F169*1000/5)*'Regional Factors'!F$8</f>
        <v>230955.52400532347</v>
      </c>
      <c r="G199" s="7">
        <f>('Employment Factors'!$D24)*(1-('Decline Factors'!P24))*('Gross-New Capacity Addition'!G169*1000/5)*'Regional Factors'!G$8</f>
        <v>210507.15088363321</v>
      </c>
      <c r="H199" s="7">
        <f>('Employment Factors'!$D24)*(1-('Decline Factors'!Q24))*('Gross-New Capacity Addition'!H169*1000/5)*'Regional Factors'!H$8</f>
        <v>280683.72446684033</v>
      </c>
      <c r="I199" s="7">
        <f>('Employment Factors'!$D24)*(1-('Decline Factors'!R24))*('Gross-New Capacity Addition'!I169*1000/5)*'Regional Factors'!I$8</f>
        <v>322421.33683898422</v>
      </c>
    </row>
    <row r="200" spans="1:9" x14ac:dyDescent="0.3">
      <c r="A200" s="34" t="s">
        <v>231</v>
      </c>
      <c r="B200" s="7">
        <f>('Employment Factors'!$D25)*(1-('Decline Factors'!K25))*('Gross-New Capacity Addition'!B170*1000/5)*'Regional Factors'!B$8</f>
        <v>0</v>
      </c>
      <c r="C200" s="7">
        <f>('Employment Factors'!$D25)*(1-('Decline Factors'!L25))*('Gross-New Capacity Addition'!C170*1000/5)*'Regional Factors'!C$8</f>
        <v>61492.581899474812</v>
      </c>
      <c r="D200" s="7">
        <f>('Employment Factors'!$D25)*(1-('Decline Factors'!M25))*('Gross-New Capacity Addition'!D170*1000/5)*'Regional Factors'!D$8</f>
        <v>98507.813052102545</v>
      </c>
      <c r="E200" s="7">
        <f>('Employment Factors'!$D25)*(1-('Decline Factors'!N25))*('Gross-New Capacity Addition'!E170*1000/5)*'Regional Factors'!E$8</f>
        <v>473282.94252082973</v>
      </c>
      <c r="F200" s="7">
        <f>('Employment Factors'!$D25)*(1-('Decline Factors'!O25))*('Gross-New Capacity Addition'!F170*1000/5)*'Regional Factors'!F$8</f>
        <v>275431.36442473857</v>
      </c>
      <c r="G200" s="7">
        <f>('Employment Factors'!$D25)*(1-('Decline Factors'!P25))*('Gross-New Capacity Addition'!G170*1000/5)*'Regional Factors'!G$8</f>
        <v>217965.74296901072</v>
      </c>
      <c r="H200" s="7">
        <f>('Employment Factors'!$D25)*(1-('Decline Factors'!Q25))*('Gross-New Capacity Addition'!H170*1000/5)*'Regional Factors'!H$8</f>
        <v>134583.08187571322</v>
      </c>
      <c r="I200" s="7">
        <f>('Employment Factors'!$D25)*(1-('Decline Factors'!R25))*('Gross-New Capacity Addition'!I170*1000/5)*'Regional Factors'!I$8</f>
        <v>174770.82461966487</v>
      </c>
    </row>
    <row r="201" spans="1:9" x14ac:dyDescent="0.3">
      <c r="A201" s="7" t="s">
        <v>24</v>
      </c>
      <c r="B201" s="7">
        <f>('Employment Factors'!$D26)*(1-('Decline Factors'!K26))*('Gross-New Capacity Addition'!B171*1000/5)*'Regional Factors'!B$8</f>
        <v>56957.626358461275</v>
      </c>
      <c r="C201" s="7">
        <f>('Employment Factors'!$D26)*(1-('Decline Factors'!L26))*('Gross-New Capacity Addition'!C171*1000/5)*'Regional Factors'!C$8</f>
        <v>18602.9477535757</v>
      </c>
      <c r="D201" s="7">
        <f>('Employment Factors'!$D26)*(1-('Decline Factors'!M26))*('Gross-New Capacity Addition'!D171*1000/5)*'Regional Factors'!D$8</f>
        <v>25275.804118806391</v>
      </c>
      <c r="E201" s="7">
        <f>('Employment Factors'!$D26)*(1-('Decline Factors'!N26))*('Gross-New Capacity Addition'!E171*1000/5)*'Regional Factors'!E$8</f>
        <v>124571.01826630607</v>
      </c>
      <c r="F201" s="7">
        <f>('Employment Factors'!$D26)*(1-('Decline Factors'!O26))*('Gross-New Capacity Addition'!F171*1000/5)*'Regional Factors'!F$8</f>
        <v>19490.29866096425</v>
      </c>
      <c r="G201" s="7">
        <f>('Employment Factors'!$D26)*(1-('Decline Factors'!P26))*('Gross-New Capacity Addition'!G171*1000/5)*'Regional Factors'!G$8</f>
        <v>11192.231133519857</v>
      </c>
      <c r="H201" s="7">
        <f>('Employment Factors'!$D26)*(1-('Decline Factors'!Q26))*('Gross-New Capacity Addition'!H171*1000/5)*'Regional Factors'!H$8</f>
        <v>16871.129314307102</v>
      </c>
      <c r="I201" s="7">
        <f>('Employment Factors'!$D26)*(1-('Decline Factors'!R26))*('Gross-New Capacity Addition'!I171*1000/5)*'Regional Factors'!I$8</f>
        <v>36734.360272645499</v>
      </c>
    </row>
    <row r="202" spans="1:9" x14ac:dyDescent="0.3">
      <c r="A202" s="7" t="s">
        <v>25</v>
      </c>
      <c r="B202" s="7">
        <f>('Employment Factors'!$D27)*(1-('Decline Factors'!K27))*('Gross-New Capacity Addition'!B172*1000/5)*'Regional Factors'!B$8</f>
        <v>0</v>
      </c>
      <c r="C202" s="7">
        <f>('Employment Factors'!$D27)*(1-('Decline Factors'!L27))*('Gross-New Capacity Addition'!C172*1000/5)*'Regional Factors'!C$8</f>
        <v>244.3522326550754</v>
      </c>
      <c r="D202" s="7">
        <f>('Employment Factors'!$D27)*(1-('Decline Factors'!M27))*('Gross-New Capacity Addition'!D172*1000/5)*'Regional Factors'!D$8</f>
        <v>228.25075814043745</v>
      </c>
      <c r="E202" s="7">
        <f>('Employment Factors'!$D27)*(1-('Decline Factors'!N27))*('Gross-New Capacity Addition'!E172*1000/5)*'Regional Factors'!E$8</f>
        <v>1557.7836012310343</v>
      </c>
      <c r="F202" s="7">
        <f>('Employment Factors'!$D27)*(1-('Decline Factors'!O27))*('Gross-New Capacity Addition'!F172*1000/5)*'Regional Factors'!F$8</f>
        <v>26.471545186298055</v>
      </c>
      <c r="G202" s="7">
        <f>('Employment Factors'!$D27)*(1-('Decline Factors'!P27))*('Gross-New Capacity Addition'!G172*1000/5)*'Regional Factors'!G$8</f>
        <v>52.154068552297751</v>
      </c>
      <c r="H202" s="7">
        <f>('Employment Factors'!$D27)*(1-('Decline Factors'!Q27))*('Gross-New Capacity Addition'!H172*1000/5)*'Regional Factors'!H$8</f>
        <v>24.622729269529287</v>
      </c>
      <c r="I202" s="7">
        <f>('Employment Factors'!$D27)*(1-('Decline Factors'!R27))*('Gross-New Capacity Addition'!I172*1000/5)*'Regional Factors'!I$8</f>
        <v>6019.6313606782096</v>
      </c>
    </row>
    <row r="203" spans="1:9" x14ac:dyDescent="0.3">
      <c r="A203" s="5" t="s">
        <v>255</v>
      </c>
      <c r="B203" s="5">
        <f>SUM(B178:B202)</f>
        <v>2246332.9979626006</v>
      </c>
      <c r="C203" s="5">
        <f t="shared" ref="C203:I203" si="9">SUM(C178:C202)</f>
        <v>1612256.2685101454</v>
      </c>
      <c r="D203" s="5">
        <f t="shared" si="9"/>
        <v>2718260.2695153002</v>
      </c>
      <c r="E203" s="5">
        <f t="shared" si="9"/>
        <v>3747469.6019301615</v>
      </c>
      <c r="F203" s="5">
        <f t="shared" si="9"/>
        <v>2618292.362497306</v>
      </c>
      <c r="G203" s="5">
        <f t="shared" si="9"/>
        <v>2414821.8780462178</v>
      </c>
      <c r="H203" s="5">
        <f t="shared" si="9"/>
        <v>2270057.8252417608</v>
      </c>
      <c r="I203" s="5">
        <f t="shared" si="9"/>
        <v>3110842.0028519225</v>
      </c>
    </row>
    <row r="205" spans="1:9" x14ac:dyDescent="0.3">
      <c r="A205" s="72" t="s">
        <v>37</v>
      </c>
      <c r="B205" s="170" t="s">
        <v>204</v>
      </c>
      <c r="C205" s="170"/>
      <c r="D205" s="170"/>
      <c r="E205" s="170"/>
      <c r="F205" s="170"/>
      <c r="G205" s="170"/>
      <c r="H205" s="170"/>
      <c r="I205" s="170"/>
    </row>
    <row r="206" spans="1:9" x14ac:dyDescent="0.3">
      <c r="A206" s="66" t="s">
        <v>0</v>
      </c>
      <c r="B206" s="35" t="s">
        <v>186</v>
      </c>
      <c r="C206" s="35" t="s">
        <v>146</v>
      </c>
      <c r="D206" s="35" t="s">
        <v>147</v>
      </c>
      <c r="E206" s="35" t="s">
        <v>148</v>
      </c>
      <c r="F206" s="35" t="s">
        <v>149</v>
      </c>
      <c r="G206" s="35" t="s">
        <v>150</v>
      </c>
      <c r="H206" s="35" t="s">
        <v>151</v>
      </c>
      <c r="I206" s="35" t="s">
        <v>152</v>
      </c>
    </row>
    <row r="207" spans="1:9" x14ac:dyDescent="0.3">
      <c r="A207" s="7" t="s">
        <v>2</v>
      </c>
      <c r="B207" s="7">
        <f>('Employment Factors'!$D3)*(1-('Decline Factors'!K3))*('Gross-New Capacity Addition'!B177*1000/5)*'Regional Factors'!B$9</f>
        <v>4843.0173137060492</v>
      </c>
      <c r="C207" s="7">
        <f>('Employment Factors'!$D3)*(1-('Decline Factors'!L3))*('Gross-New Capacity Addition'!C177*1000/5)*'Regional Factors'!C$9</f>
        <v>9083.3327228531871</v>
      </c>
      <c r="D207" s="7">
        <f>('Employment Factors'!$D3)*(1-('Decline Factors'!M3))*('Gross-New Capacity Addition'!D177*1000/5)*'Regional Factors'!D$9</f>
        <v>32395.261489686458</v>
      </c>
      <c r="E207" s="7">
        <f>('Employment Factors'!$D3)*(1-('Decline Factors'!N3))*('Gross-New Capacity Addition'!E177*1000/5)*'Regional Factors'!E$9</f>
        <v>26326.229918614077</v>
      </c>
      <c r="F207" s="7">
        <f>('Employment Factors'!$D3)*(1-('Decline Factors'!O3))*('Gross-New Capacity Addition'!F177*1000/5)*'Regional Factors'!F$9</f>
        <v>0</v>
      </c>
      <c r="G207" s="7">
        <f>('Employment Factors'!$D3)*(1-('Decline Factors'!P3))*('Gross-New Capacity Addition'!G177*1000/5)*'Regional Factors'!G$9</f>
        <v>0</v>
      </c>
      <c r="H207" s="7">
        <f>('Employment Factors'!$D3)*(1-('Decline Factors'!Q3))*('Gross-New Capacity Addition'!H177*1000/5)*'Regional Factors'!H$9</f>
        <v>4999.1539377157751</v>
      </c>
      <c r="I207" s="7">
        <f>('Employment Factors'!$D3)*(1-('Decline Factors'!R3))*('Gross-New Capacity Addition'!I177*1000/5)*'Regional Factors'!I$9</f>
        <v>8824.0552596661382</v>
      </c>
    </row>
    <row r="208" spans="1:9" x14ac:dyDescent="0.3">
      <c r="A208" s="7" t="s">
        <v>3</v>
      </c>
      <c r="B208" s="7">
        <f>('Employment Factors'!$D4)*(1-('Decline Factors'!K4))*('Gross-New Capacity Addition'!B178*1000/5)*'Regional Factors'!B$9</f>
        <v>0</v>
      </c>
      <c r="C208" s="7">
        <f>('Employment Factors'!$D4)*(1-('Decline Factors'!L4))*('Gross-New Capacity Addition'!C178*1000/5)*'Regional Factors'!C$9</f>
        <v>0</v>
      </c>
      <c r="D208" s="7">
        <f>('Employment Factors'!$D4)*(1-('Decline Factors'!M4))*('Gross-New Capacity Addition'!D178*1000/5)*'Regional Factors'!D$9</f>
        <v>0</v>
      </c>
      <c r="E208" s="7">
        <f>('Employment Factors'!$D4)*(1-('Decline Factors'!N4))*('Gross-New Capacity Addition'!E178*1000/5)*'Regional Factors'!E$9</f>
        <v>0</v>
      </c>
      <c r="F208" s="7">
        <f>('Employment Factors'!$D4)*(1-('Decline Factors'!O4))*('Gross-New Capacity Addition'!F178*1000/5)*'Regional Factors'!F$9</f>
        <v>0</v>
      </c>
      <c r="G208" s="7">
        <f>('Employment Factors'!$D4)*(1-('Decline Factors'!P4))*('Gross-New Capacity Addition'!G178*1000/5)*'Regional Factors'!G$9</f>
        <v>0</v>
      </c>
      <c r="H208" s="7">
        <f>('Employment Factors'!$D4)*(1-('Decline Factors'!Q4))*('Gross-New Capacity Addition'!H178*1000/5)*'Regional Factors'!H$9</f>
        <v>0</v>
      </c>
      <c r="I208" s="7">
        <f>('Employment Factors'!$D4)*(1-('Decline Factors'!R4))*('Gross-New Capacity Addition'!I178*1000/5)*'Regional Factors'!I$9</f>
        <v>0</v>
      </c>
    </row>
    <row r="209" spans="1:9" x14ac:dyDescent="0.3">
      <c r="A209" s="7" t="s">
        <v>198</v>
      </c>
      <c r="B209" s="7">
        <f>('Employment Factors'!$D5)*(1-('Decline Factors'!K5))*('Gross-New Capacity Addition'!B179*1000/5)*'Regional Factors'!B$9</f>
        <v>13116.505224620551</v>
      </c>
      <c r="C209" s="7">
        <f>('Employment Factors'!$D5)*(1-('Decline Factors'!L5))*('Gross-New Capacity Addition'!C179*1000/5)*'Regional Factors'!C$9</f>
        <v>152586.74372808059</v>
      </c>
      <c r="D209" s="7">
        <f>('Employment Factors'!$D5)*(1-('Decline Factors'!M5))*('Gross-New Capacity Addition'!D179*1000/5)*'Regional Factors'!D$9</f>
        <v>431016.75362312741</v>
      </c>
      <c r="E209" s="7">
        <f>('Employment Factors'!$D5)*(1-('Decline Factors'!N5))*('Gross-New Capacity Addition'!E179*1000/5)*'Regional Factors'!E$9</f>
        <v>445403.1404883418</v>
      </c>
      <c r="F209" s="7">
        <f>('Employment Factors'!$D5)*(1-('Decline Factors'!O5))*('Gross-New Capacity Addition'!F179*1000/5)*'Regional Factors'!F$9</f>
        <v>443702.50400455174</v>
      </c>
      <c r="G209" s="7">
        <f>('Employment Factors'!$D5)*(1-('Decline Factors'!P5))*('Gross-New Capacity Addition'!G179*1000/5)*'Regional Factors'!G$9</f>
        <v>247178.77515053624</v>
      </c>
      <c r="H209" s="7">
        <f>('Employment Factors'!$D5)*(1-('Decline Factors'!Q5))*('Gross-New Capacity Addition'!H179*1000/5)*'Regional Factors'!H$9</f>
        <v>329606.10234837106</v>
      </c>
      <c r="I209" s="7">
        <f>('Employment Factors'!$D5)*(1-('Decline Factors'!R5))*('Gross-New Capacity Addition'!I179*1000/5)*'Regional Factors'!I$9</f>
        <v>342055.36370208691</v>
      </c>
    </row>
    <row r="210" spans="1:9" x14ac:dyDescent="0.3">
      <c r="A210" s="7" t="s">
        <v>199</v>
      </c>
      <c r="B210" s="7">
        <f>('Employment Factors'!$D6)*(1-('Decline Factors'!K6))*('Gross-New Capacity Addition'!B180*1000/5)*'Regional Factors'!B$9</f>
        <v>52466.020898482202</v>
      </c>
      <c r="C210" s="7">
        <f>('Employment Factors'!$D6)*(1-('Decline Factors'!L6))*('Gross-New Capacity Addition'!C180*1000/5)*'Regional Factors'!C$9</f>
        <v>122510.14566679033</v>
      </c>
      <c r="D210" s="7">
        <f>('Employment Factors'!$D6)*(1-('Decline Factors'!M6))*('Gross-New Capacity Addition'!D180*1000/5)*'Regional Factors'!D$9</f>
        <v>274176.43842835427</v>
      </c>
      <c r="E210" s="7">
        <f>('Employment Factors'!$D6)*(1-('Decline Factors'!N6))*('Gross-New Capacity Addition'!E180*1000/5)*'Regional Factors'!E$9</f>
        <v>585826.72972658055</v>
      </c>
      <c r="F210" s="7">
        <f>('Employment Factors'!$D6)*(1-('Decline Factors'!O6))*('Gross-New Capacity Addition'!F180*1000/5)*'Regional Factors'!F$9</f>
        <v>329062.50979666773</v>
      </c>
      <c r="G210" s="7">
        <f>('Employment Factors'!$D6)*(1-('Decline Factors'!P6))*('Gross-New Capacity Addition'!G180*1000/5)*'Regional Factors'!G$9</f>
        <v>328210.00038583222</v>
      </c>
      <c r="H210" s="7">
        <f>('Employment Factors'!$D6)*(1-('Decline Factors'!Q6))*('Gross-New Capacity Addition'!H180*1000/5)*'Regional Factors'!H$9</f>
        <v>249712.36304123784</v>
      </c>
      <c r="I210" s="7">
        <f>('Employment Factors'!$D6)*(1-('Decline Factors'!R6))*('Gross-New Capacity Addition'!I180*1000/5)*'Regional Factors'!I$9</f>
        <v>303012.0377580612</v>
      </c>
    </row>
    <row r="211" spans="1:9" x14ac:dyDescent="0.3">
      <c r="A211" s="7" t="s">
        <v>6</v>
      </c>
      <c r="B211" s="7">
        <f>('Employment Factors'!$D7)*(1-('Decline Factors'!K7))*('Gross-New Capacity Addition'!B181*1000/5)*'Regional Factors'!B$9</f>
        <v>7062.7335824879892</v>
      </c>
      <c r="C211" s="7">
        <f>('Employment Factors'!$D7)*(1-('Decline Factors'!L7))*('Gross-New Capacity Addition'!C181*1000/5)*'Regional Factors'!C$9</f>
        <v>10526.560460467648</v>
      </c>
      <c r="D211" s="7">
        <f>('Employment Factors'!$D7)*(1-('Decline Factors'!M7))*('Gross-New Capacity Addition'!D181*1000/5)*'Regional Factors'!D$9</f>
        <v>34251.282298066784</v>
      </c>
      <c r="E211" s="7">
        <f>('Employment Factors'!$D7)*(1-('Decline Factors'!N7))*('Gross-New Capacity Addition'!E181*1000/5)*'Regional Factors'!E$9</f>
        <v>10951.184320544173</v>
      </c>
      <c r="F211" s="7">
        <f>('Employment Factors'!$D7)*(1-('Decline Factors'!O7))*('Gross-New Capacity Addition'!F181*1000/5)*'Regional Factors'!F$9</f>
        <v>0</v>
      </c>
      <c r="G211" s="7">
        <f>('Employment Factors'!$D7)*(1-('Decline Factors'!P7))*('Gross-New Capacity Addition'!G181*1000/5)*'Regional Factors'!G$9</f>
        <v>0</v>
      </c>
      <c r="H211" s="7">
        <f>('Employment Factors'!$D7)*(1-('Decline Factors'!Q7))*('Gross-New Capacity Addition'!H181*1000/5)*'Regional Factors'!H$9</f>
        <v>7909.1002208919417</v>
      </c>
      <c r="I211" s="7">
        <f>('Employment Factors'!$D7)*(1-('Decline Factors'!R7))*('Gross-New Capacity Addition'!I181*1000/5)*'Regional Factors'!I$9</f>
        <v>24261.715536098138</v>
      </c>
    </row>
    <row r="212" spans="1:9" x14ac:dyDescent="0.3">
      <c r="A212" s="7" t="s">
        <v>7</v>
      </c>
      <c r="B212" s="7">
        <f>('Employment Factors'!$D8)*(1-('Decline Factors'!K8))*('Gross-New Capacity Addition'!B182*1000/5)*'Regional Factors'!B$9</f>
        <v>37331.591793150801</v>
      </c>
      <c r="C212" s="7">
        <f>('Employment Factors'!$D8)*(1-('Decline Factors'!L8))*('Gross-New Capacity Addition'!C182*1000/5)*'Regional Factors'!C$9</f>
        <v>32616.780934158371</v>
      </c>
      <c r="D212" s="7">
        <f>('Employment Factors'!$D8)*(1-('Decline Factors'!M8))*('Gross-New Capacity Addition'!D182*1000/5)*'Regional Factors'!D$9</f>
        <v>8549.2287958269862</v>
      </c>
      <c r="E212" s="7">
        <f>('Employment Factors'!$D8)*(1-('Decline Factors'!N8))*('Gross-New Capacity Addition'!E182*1000/5)*'Regional Factors'!E$9</f>
        <v>10496.449428757765</v>
      </c>
      <c r="F212" s="7">
        <f>('Employment Factors'!$D8)*(1-('Decline Factors'!O8))*('Gross-New Capacity Addition'!F182*1000/5)*'Regional Factors'!F$9</f>
        <v>2416.3462556466416</v>
      </c>
      <c r="G212" s="7">
        <f>('Employment Factors'!$D8)*(1-('Decline Factors'!P8))*('Gross-New Capacity Addition'!G182*1000/5)*'Regional Factors'!G$9</f>
        <v>9339.511051308973</v>
      </c>
      <c r="H212" s="7">
        <f>('Employment Factors'!$D8)*(1-('Decline Factors'!Q8))*('Gross-New Capacity Addition'!H182*1000/5)*'Regional Factors'!H$9</f>
        <v>6768.4680801918785</v>
      </c>
      <c r="I212" s="7">
        <f>('Employment Factors'!$D8)*(1-('Decline Factors'!R8))*('Gross-New Capacity Addition'!I182*1000/5)*'Regional Factors'!I$9</f>
        <v>26161.061266638389</v>
      </c>
    </row>
    <row r="213" spans="1:9" x14ac:dyDescent="0.3">
      <c r="A213" s="7" t="s">
        <v>8</v>
      </c>
      <c r="B213" s="7">
        <f>('Employment Factors'!$D9)*(1-('Decline Factors'!K9))*('Gross-New Capacity Addition'!B183*1000/5)*'Regional Factors'!B$9</f>
        <v>46664.489741438498</v>
      </c>
      <c r="C213" s="7">
        <f>('Employment Factors'!$D9)*(1-('Decline Factors'!L9))*('Gross-New Capacity Addition'!C183*1000/5)*'Regional Factors'!C$9</f>
        <v>8154.1952335395927</v>
      </c>
      <c r="D213" s="7">
        <f>('Employment Factors'!$D9)*(1-('Decline Factors'!M9))*('Gross-New Capacity Addition'!D183*1000/5)*'Regional Factors'!D$9</f>
        <v>28497.429319423285</v>
      </c>
      <c r="E213" s="7">
        <f>('Employment Factors'!$D9)*(1-('Decline Factors'!N9))*('Gross-New Capacity Addition'!E183*1000/5)*'Regional Factors'!E$9</f>
        <v>13120.561785947208</v>
      </c>
      <c r="F213" s="7">
        <f>('Employment Factors'!$D9)*(1-('Decline Factors'!O9))*('Gross-New Capacity Addition'!F183*1000/5)*'Regional Factors'!F$9</f>
        <v>0</v>
      </c>
      <c r="G213" s="7">
        <f>('Employment Factors'!$D9)*(1-('Decline Factors'!P9))*('Gross-New Capacity Addition'!G183*1000/5)*'Regional Factors'!G$9</f>
        <v>11674.388814136215</v>
      </c>
      <c r="H213" s="7">
        <f>('Employment Factors'!$D9)*(1-('Decline Factors'!Q9))*('Gross-New Capacity Addition'!H183*1000/5)*'Regional Factors'!H$9</f>
        <v>11280.78013365313</v>
      </c>
      <c r="I213" s="7">
        <f>('Employment Factors'!$D9)*(1-('Decline Factors'!R9))*('Gross-New Capacity Addition'!I183*1000/5)*'Regional Factors'!I$9</f>
        <v>27251.105486081655</v>
      </c>
    </row>
    <row r="214" spans="1:9" x14ac:dyDescent="0.3">
      <c r="A214" s="7" t="s">
        <v>9</v>
      </c>
      <c r="B214" s="7">
        <f>('Employment Factors'!$D10)*(1-('Decline Factors'!K10))*('Gross-New Capacity Addition'!B184*1000/5)*'Regional Factors'!B$9</f>
        <v>3430.4705972084516</v>
      </c>
      <c r="C214" s="7">
        <f>('Employment Factors'!$D10)*(1-('Decline Factors'!L10))*('Gross-New Capacity Addition'!C184*1000/5)*'Regional Factors'!C$9</f>
        <v>11349.46438559399</v>
      </c>
      <c r="D214" s="7">
        <f>('Employment Factors'!$D10)*(1-('Decline Factors'!M10))*('Gross-New Capacity Addition'!D184*1000/5)*'Regional Factors'!D$9</f>
        <v>14125.922647663472</v>
      </c>
      <c r="E214" s="7">
        <f>('Employment Factors'!$D10)*(1-('Decline Factors'!N10))*('Gross-New Capacity Addition'!E184*1000/5)*'Regional Factors'!E$9</f>
        <v>2053.0892975323104</v>
      </c>
      <c r="F214" s="7">
        <f>('Employment Factors'!$D10)*(1-('Decline Factors'!O10))*('Gross-New Capacity Addition'!F184*1000/5)*'Regional Factors'!F$9</f>
        <v>0</v>
      </c>
      <c r="G214" s="7">
        <f>('Employment Factors'!$D10)*(1-('Decline Factors'!P10))*('Gross-New Capacity Addition'!G184*1000/5)*'Regional Factors'!G$9</f>
        <v>0</v>
      </c>
      <c r="H214" s="7">
        <f>('Employment Factors'!$D10)*(1-('Decline Factors'!Q10))*('Gross-New Capacity Addition'!H184*1000/5)*'Regional Factors'!H$9</f>
        <v>0</v>
      </c>
      <c r="I214" s="7">
        <f>('Employment Factors'!$D10)*(1-('Decline Factors'!R10))*('Gross-New Capacity Addition'!I184*1000/5)*'Regional Factors'!I$9</f>
        <v>1377.5240926071194</v>
      </c>
    </row>
    <row r="215" spans="1:9" x14ac:dyDescent="0.3">
      <c r="A215" s="7" t="s">
        <v>10</v>
      </c>
      <c r="B215" s="7">
        <f>('Employment Factors'!$D11)*(1-('Decline Factors'!K11))*('Gross-New Capacity Addition'!B185*1000/5)*'Regional Factors'!B$9</f>
        <v>0</v>
      </c>
      <c r="C215" s="7">
        <f>('Employment Factors'!$D11)*(1-('Decline Factors'!L11))*('Gross-New Capacity Addition'!C185*1000/5)*'Regional Factors'!C$9</f>
        <v>0</v>
      </c>
      <c r="D215" s="7">
        <f>('Employment Factors'!$D11)*(1-('Decline Factors'!M11))*('Gross-New Capacity Addition'!D185*1000/5)*'Regional Factors'!D$9</f>
        <v>0</v>
      </c>
      <c r="E215" s="7">
        <f>('Employment Factors'!$D11)*(1-('Decline Factors'!N11))*('Gross-New Capacity Addition'!E185*1000/5)*'Regional Factors'!E$9</f>
        <v>0</v>
      </c>
      <c r="F215" s="7">
        <f>('Employment Factors'!$D11)*(1-('Decline Factors'!O11))*('Gross-New Capacity Addition'!F185*1000/5)*'Regional Factors'!F$9</f>
        <v>0</v>
      </c>
      <c r="G215" s="7">
        <f>('Employment Factors'!$D11)*(1-('Decline Factors'!P11))*('Gross-New Capacity Addition'!G185*1000/5)*'Regional Factors'!G$9</f>
        <v>0</v>
      </c>
      <c r="H215" s="7">
        <f>('Employment Factors'!$D11)*(1-('Decline Factors'!Q11))*('Gross-New Capacity Addition'!H185*1000/5)*'Regional Factors'!H$9</f>
        <v>0</v>
      </c>
      <c r="I215" s="7">
        <f>('Employment Factors'!$D11)*(1-('Decline Factors'!R11))*('Gross-New Capacity Addition'!I185*1000/5)*'Regional Factors'!I$9</f>
        <v>0</v>
      </c>
    </row>
    <row r="216" spans="1:9" x14ac:dyDescent="0.3">
      <c r="A216" s="7" t="s">
        <v>11</v>
      </c>
      <c r="B216" s="7">
        <f>('Employment Factors'!$D12)*(1-('Decline Factors'!K12))*('Gross-New Capacity Addition'!B186*1000/5)*'Regional Factors'!B$9</f>
        <v>14125.467164975978</v>
      </c>
      <c r="C216" s="7">
        <f>('Employment Factors'!$D12)*(1-('Decline Factors'!L12))*('Gross-New Capacity Addition'!C186*1000/5)*'Regional Factors'!C$9</f>
        <v>136835.90466805745</v>
      </c>
      <c r="D216" s="7">
        <f>('Employment Factors'!$D12)*(1-('Decline Factors'!M12))*('Gross-New Capacity Addition'!D186*1000/5)*'Regional Factors'!D$9</f>
        <v>8574.8000746209455</v>
      </c>
      <c r="E216" s="7">
        <f>('Employment Factors'!$D12)*(1-('Decline Factors'!N12))*('Gross-New Capacity Addition'!E186*1000/5)*'Regional Factors'!E$9</f>
        <v>3651.8462227288446</v>
      </c>
      <c r="F216" s="7">
        <f>('Employment Factors'!$D12)*(1-('Decline Factors'!O12))*('Gross-New Capacity Addition'!F186*1000/5)*'Regional Factors'!F$9</f>
        <v>3090.0564657670225</v>
      </c>
      <c r="G216" s="7">
        <f>('Employment Factors'!$D12)*(1-('Decline Factors'!P12))*('Gross-New Capacity Addition'!G186*1000/5)*'Regional Factors'!G$9</f>
        <v>11451.702874153501</v>
      </c>
      <c r="H216" s="7">
        <f>('Employment Factors'!$D12)*(1-('Decline Factors'!Q12))*('Gross-New Capacity Addition'!H186*1000/5)*'Regional Factors'!H$9</f>
        <v>63338.692216765216</v>
      </c>
      <c r="I216" s="7">
        <f>('Employment Factors'!$D12)*(1-('Decline Factors'!R12))*('Gross-New Capacity Addition'!I186*1000/5)*'Regional Factors'!I$9</f>
        <v>4854.2724682960561</v>
      </c>
    </row>
    <row r="217" spans="1:9" x14ac:dyDescent="0.3">
      <c r="A217" s="7" t="s">
        <v>12</v>
      </c>
      <c r="B217" s="7">
        <f>('Employment Factors'!$D13)*(1-('Decline Factors'!K13))*('Gross-New Capacity Addition'!B187*1000/5)*'Regional Factors'!B$9</f>
        <v>0</v>
      </c>
      <c r="C217" s="7">
        <f>('Employment Factors'!$D13)*(1-('Decline Factors'!L13))*('Gross-New Capacity Addition'!C187*1000/5)*'Regional Factors'!C$9</f>
        <v>11697.40046059861</v>
      </c>
      <c r="D217" s="7">
        <f>('Employment Factors'!$D13)*(1-('Decline Factors'!M13))*('Gross-New Capacity Addition'!D187*1000/5)*'Regional Factors'!D$9</f>
        <v>0</v>
      </c>
      <c r="E217" s="7">
        <f>('Employment Factors'!$D13)*(1-('Decline Factors'!N13))*('Gross-New Capacity Addition'!E187*1000/5)*'Regional Factors'!E$9</f>
        <v>0</v>
      </c>
      <c r="F217" s="7">
        <f>('Employment Factors'!$D13)*(1-('Decline Factors'!O13))*('Gross-New Capacity Addition'!F187*1000/5)*'Regional Factors'!F$9</f>
        <v>0</v>
      </c>
      <c r="G217" s="7">
        <f>('Employment Factors'!$D13)*(1-('Decline Factors'!P13))*('Gross-New Capacity Addition'!G187*1000/5)*'Regional Factors'!G$9</f>
        <v>0</v>
      </c>
      <c r="H217" s="7">
        <f>('Employment Factors'!$D13)*(1-('Decline Factors'!Q13))*('Gross-New Capacity Addition'!H187*1000/5)*'Regional Factors'!H$9</f>
        <v>0</v>
      </c>
      <c r="I217" s="7">
        <f>('Employment Factors'!$D13)*(1-('Decline Factors'!R13))*('Gross-New Capacity Addition'!I187*1000/5)*'Regional Factors'!I$9</f>
        <v>0</v>
      </c>
    </row>
    <row r="218" spans="1:9" x14ac:dyDescent="0.3">
      <c r="A218" s="7" t="s">
        <v>13</v>
      </c>
      <c r="B218" s="7">
        <f>('Employment Factors'!$D14)*(1-('Decline Factors'!K14))*('Gross-New Capacity Addition'!B188*1000/5)*'Regional Factors'!B$9</f>
        <v>0</v>
      </c>
      <c r="C218" s="7">
        <f>('Employment Factors'!$D14)*(1-('Decline Factors'!L14))*('Gross-New Capacity Addition'!C188*1000/5)*'Regional Factors'!C$9</f>
        <v>0</v>
      </c>
      <c r="D218" s="7">
        <f>('Employment Factors'!$D14)*(1-('Decline Factors'!M14))*('Gross-New Capacity Addition'!D188*1000/5)*'Regional Factors'!D$9</f>
        <v>0</v>
      </c>
      <c r="E218" s="7">
        <f>('Employment Factors'!$D14)*(1-('Decline Factors'!N14))*('Gross-New Capacity Addition'!E188*1000/5)*'Regional Factors'!E$9</f>
        <v>0</v>
      </c>
      <c r="F218" s="7">
        <f>('Employment Factors'!$D14)*(1-('Decline Factors'!O14))*('Gross-New Capacity Addition'!F188*1000/5)*'Regional Factors'!F$9</f>
        <v>0</v>
      </c>
      <c r="G218" s="7">
        <f>('Employment Factors'!$D14)*(1-('Decline Factors'!P14))*('Gross-New Capacity Addition'!G188*1000/5)*'Regional Factors'!G$9</f>
        <v>4058.2032748766192</v>
      </c>
      <c r="H218" s="7">
        <f>('Employment Factors'!$D14)*(1-('Decline Factors'!Q14))*('Gross-New Capacity Addition'!H188*1000/5)*'Regional Factors'!H$9</f>
        <v>19468.08331569143</v>
      </c>
      <c r="I218" s="7">
        <f>('Employment Factors'!$D14)*(1-('Decline Factors'!R14))*('Gross-New Capacity Addition'!I188*1000/5)*'Regional Factors'!I$9</f>
        <v>12742.331899446664</v>
      </c>
    </row>
    <row r="219" spans="1:9" x14ac:dyDescent="0.3">
      <c r="A219" s="7" t="s">
        <v>14</v>
      </c>
      <c r="B219" s="7">
        <f>('Employment Factors'!$D15)*(1-('Decline Factors'!K15))*('Gross-New Capacity Addition'!B189*1000/5)*'Regional Factors'!B$9</f>
        <v>107353.55045381743</v>
      </c>
      <c r="C219" s="7">
        <f>('Employment Factors'!$D15)*(1-('Decline Factors'!L15))*('Gross-New Capacity Addition'!C189*1000/5)*'Regional Factors'!C$9</f>
        <v>0</v>
      </c>
      <c r="D219" s="7">
        <f>('Employment Factors'!$D15)*(1-('Decline Factors'!M15))*('Gross-New Capacity Addition'!D189*1000/5)*'Regional Factors'!D$9</f>
        <v>0</v>
      </c>
      <c r="E219" s="7">
        <f>('Employment Factors'!$D15)*(1-('Decline Factors'!N15))*('Gross-New Capacity Addition'!E189*1000/5)*'Regional Factors'!E$9</f>
        <v>0</v>
      </c>
      <c r="F219" s="7">
        <f>('Employment Factors'!$D15)*(1-('Decline Factors'!O15))*('Gross-New Capacity Addition'!F189*1000/5)*'Regional Factors'!F$9</f>
        <v>0</v>
      </c>
      <c r="G219" s="7">
        <f>('Employment Factors'!$D15)*(1-('Decline Factors'!P15))*('Gross-New Capacity Addition'!G189*1000/5)*'Regional Factors'!G$9</f>
        <v>0</v>
      </c>
      <c r="H219" s="7">
        <f>('Employment Factors'!$D15)*(1-('Decline Factors'!Q15))*('Gross-New Capacity Addition'!H189*1000/5)*'Regional Factors'!H$9</f>
        <v>0</v>
      </c>
      <c r="I219" s="7">
        <f>('Employment Factors'!$D15)*(1-('Decline Factors'!R15))*('Gross-New Capacity Addition'!I189*1000/5)*'Regional Factors'!I$9</f>
        <v>0</v>
      </c>
    </row>
    <row r="220" spans="1:9" x14ac:dyDescent="0.3">
      <c r="A220" s="7" t="s">
        <v>15</v>
      </c>
      <c r="B220" s="7">
        <f>('Employment Factors'!$D16)*(1-('Decline Factors'!K16))*('Gross-New Capacity Addition'!B190*1000/5)*'Regional Factors'!B$9</f>
        <v>0</v>
      </c>
      <c r="C220" s="7">
        <f>('Employment Factors'!$D16)*(1-('Decline Factors'!L16))*('Gross-New Capacity Addition'!C190*1000/5)*'Regional Factors'!C$9</f>
        <v>0</v>
      </c>
      <c r="D220" s="7">
        <f>('Employment Factors'!$D16)*(1-('Decline Factors'!M16))*('Gross-New Capacity Addition'!D190*1000/5)*'Regional Factors'!D$9</f>
        <v>0</v>
      </c>
      <c r="E220" s="7">
        <f>('Employment Factors'!$D16)*(1-('Decline Factors'!N16))*('Gross-New Capacity Addition'!E190*1000/5)*'Regional Factors'!E$9</f>
        <v>0</v>
      </c>
      <c r="F220" s="7">
        <f>('Employment Factors'!$D16)*(1-('Decline Factors'!O16))*('Gross-New Capacity Addition'!F190*1000/5)*'Regional Factors'!F$9</f>
        <v>0</v>
      </c>
      <c r="G220" s="7">
        <f>('Employment Factors'!$D16)*(1-('Decline Factors'!P16))*('Gross-New Capacity Addition'!G190*1000/5)*'Regional Factors'!G$9</f>
        <v>0</v>
      </c>
      <c r="H220" s="7">
        <f>('Employment Factors'!$D16)*(1-('Decline Factors'!Q16))*('Gross-New Capacity Addition'!H190*1000/5)*'Regional Factors'!H$9</f>
        <v>0</v>
      </c>
      <c r="I220" s="7">
        <f>('Employment Factors'!$D16)*(1-('Decline Factors'!R16))*('Gross-New Capacity Addition'!I190*1000/5)*'Regional Factors'!I$9</f>
        <v>0</v>
      </c>
    </row>
    <row r="221" spans="1:9" x14ac:dyDescent="0.3">
      <c r="A221" s="7" t="s">
        <v>17</v>
      </c>
      <c r="B221" s="7">
        <f>('Employment Factors'!$D17)*(1-('Decline Factors'!K17))*('Gross-New Capacity Addition'!B191*1000/5)*'Regional Factors'!B$9</f>
        <v>5902.4273510792482</v>
      </c>
      <c r="C221" s="7">
        <f>('Employment Factors'!$D17)*(1-('Decline Factors'!L17))*('Gross-New Capacity Addition'!C191*1000/5)*'Regional Factors'!C$9</f>
        <v>3437.985017384261</v>
      </c>
      <c r="D221" s="7">
        <f>('Employment Factors'!$D17)*(1-('Decline Factors'!M17))*('Gross-New Capacity Addition'!D191*1000/5)*'Regional Factors'!D$9</f>
        <v>21026.481632979885</v>
      </c>
      <c r="E221" s="7">
        <f>('Employment Factors'!$D17)*(1-('Decline Factors'!N17))*('Gross-New Capacity Addition'!E191*1000/5)*'Regional Factors'!E$9</f>
        <v>0</v>
      </c>
      <c r="F221" s="7">
        <f>('Employment Factors'!$D17)*(1-('Decline Factors'!O17))*('Gross-New Capacity Addition'!F191*1000/5)*'Regional Factors'!F$9</f>
        <v>0</v>
      </c>
      <c r="G221" s="7">
        <f>('Employment Factors'!$D17)*(1-('Decline Factors'!P17))*('Gross-New Capacity Addition'!G191*1000/5)*'Regional Factors'!G$9</f>
        <v>0</v>
      </c>
      <c r="H221" s="7">
        <f>('Employment Factors'!$D17)*(1-('Decline Factors'!Q17))*('Gross-New Capacity Addition'!H191*1000/5)*'Regional Factors'!H$9</f>
        <v>1189.0552032769517</v>
      </c>
      <c r="I221" s="7">
        <f>('Employment Factors'!$D17)*(1-('Decline Factors'!R17))*('Gross-New Capacity Addition'!I191*1000/5)*'Regional Factors'!I$9</f>
        <v>4595.8621144094468</v>
      </c>
    </row>
    <row r="222" spans="1:9" x14ac:dyDescent="0.3">
      <c r="A222" s="7" t="s">
        <v>18</v>
      </c>
      <c r="B222" s="7">
        <f>('Employment Factors'!$D18)*(1-('Decline Factors'!K18))*('Gross-New Capacity Addition'!B192*1000/5)*'Regional Factors'!B$9</f>
        <v>9181.5536572343863</v>
      </c>
      <c r="C222" s="7">
        <f>('Employment Factors'!$D18)*(1-('Decline Factors'!L18))*('Gross-New Capacity Addition'!C192*1000/5)*'Regional Factors'!C$9</f>
        <v>1718.9925086921305</v>
      </c>
      <c r="D222" s="7">
        <f>('Employment Factors'!$D18)*(1-('Decline Factors'!M18))*('Gross-New Capacity Addition'!D192*1000/5)*'Regional Factors'!D$9</f>
        <v>9011.3492712770931</v>
      </c>
      <c r="E222" s="7">
        <f>('Employment Factors'!$D18)*(1-('Decline Factors'!N18))*('Gross-New Capacity Addition'!E192*1000/5)*'Regional Factors'!E$9</f>
        <v>0</v>
      </c>
      <c r="F222" s="7">
        <f>('Employment Factors'!$D18)*(1-('Decline Factors'!O18))*('Gross-New Capacity Addition'!F192*1000/5)*'Regional Factors'!F$9</f>
        <v>0</v>
      </c>
      <c r="G222" s="7">
        <f>('Employment Factors'!$D18)*(1-('Decline Factors'!P18))*('Gross-New Capacity Addition'!G192*1000/5)*'Regional Factors'!G$9</f>
        <v>0</v>
      </c>
      <c r="H222" s="7">
        <f>('Employment Factors'!$D18)*(1-('Decline Factors'!Q18))*('Gross-New Capacity Addition'!H192*1000/5)*'Regional Factors'!H$9</f>
        <v>396.35173442565053</v>
      </c>
      <c r="I222" s="7">
        <f>('Employment Factors'!$D18)*(1-('Decline Factors'!R18))*('Gross-New Capacity Addition'!I192*1000/5)*'Regional Factors'!I$9</f>
        <v>4595.8621144094468</v>
      </c>
    </row>
    <row r="223" spans="1:9" x14ac:dyDescent="0.3">
      <c r="A223" s="7" t="s">
        <v>19</v>
      </c>
      <c r="B223" s="7">
        <f>('Employment Factors'!$D19)*(1-('Decline Factors'!K19))*('Gross-New Capacity Addition'!B193*1000/5)*'Regional Factors'!B$9</f>
        <v>0</v>
      </c>
      <c r="C223" s="7">
        <f>('Employment Factors'!$D19)*(1-('Decline Factors'!L19))*('Gross-New Capacity Addition'!C193*1000/5)*'Regional Factors'!C$9</f>
        <v>0</v>
      </c>
      <c r="D223" s="7">
        <f>('Employment Factors'!$D19)*(1-('Decline Factors'!M19))*('Gross-New Capacity Addition'!D193*1000/5)*'Regional Factors'!D$9</f>
        <v>0</v>
      </c>
      <c r="E223" s="7">
        <f>('Employment Factors'!$D19)*(1-('Decline Factors'!N19))*('Gross-New Capacity Addition'!E193*1000/5)*'Regional Factors'!E$9</f>
        <v>424.59854997197579</v>
      </c>
      <c r="F223" s="7">
        <f>('Employment Factors'!$D19)*(1-('Decline Factors'!O19))*('Gross-New Capacity Addition'!F193*1000/5)*'Regional Factors'!F$9</f>
        <v>5987.5891569508531</v>
      </c>
      <c r="G223" s="7">
        <f>('Employment Factors'!$D19)*(1-('Decline Factors'!P19))*('Gross-New Capacity Addition'!G193*1000/5)*'Regional Factors'!G$9</f>
        <v>0</v>
      </c>
      <c r="H223" s="7">
        <f>('Employment Factors'!$D19)*(1-('Decline Factors'!Q19))*('Gross-New Capacity Addition'!H193*1000/5)*'Regional Factors'!H$9</f>
        <v>0</v>
      </c>
      <c r="I223" s="7">
        <f>('Employment Factors'!$D19)*(1-('Decline Factors'!R19))*('Gross-New Capacity Addition'!I193*1000/5)*'Regional Factors'!I$9</f>
        <v>0</v>
      </c>
    </row>
    <row r="224" spans="1:9" x14ac:dyDescent="0.3">
      <c r="A224" s="7" t="s">
        <v>20</v>
      </c>
      <c r="B224" s="7">
        <f>('Employment Factors'!$D20)*(1-('Decline Factors'!K20))*('Gross-New Capacity Addition'!B194*1000/5)*'Regional Factors'!B$9</f>
        <v>0</v>
      </c>
      <c r="C224" s="7">
        <f>('Employment Factors'!$D20)*(1-('Decline Factors'!L20))*('Gross-New Capacity Addition'!C194*1000/5)*'Regional Factors'!C$9</f>
        <v>0</v>
      </c>
      <c r="D224" s="7">
        <f>('Employment Factors'!$D20)*(1-('Decline Factors'!M20))*('Gross-New Capacity Addition'!D194*1000/5)*'Regional Factors'!D$9</f>
        <v>0</v>
      </c>
      <c r="E224" s="7">
        <f>('Employment Factors'!$D20)*(1-('Decline Factors'!N20))*('Gross-New Capacity Addition'!E194*1000/5)*'Regional Factors'!E$9</f>
        <v>2765.9562683888707</v>
      </c>
      <c r="F224" s="7">
        <f>('Employment Factors'!$D20)*(1-('Decline Factors'!O20))*('Gross-New Capacity Addition'!F194*1000/5)*'Regional Factors'!F$9</f>
        <v>17998.514271789576</v>
      </c>
      <c r="G224" s="7">
        <f>('Employment Factors'!$D20)*(1-('Decline Factors'!P20))*('Gross-New Capacity Addition'!G194*1000/5)*'Regional Factors'!G$9</f>
        <v>0</v>
      </c>
      <c r="H224" s="7">
        <f>('Employment Factors'!$D20)*(1-('Decline Factors'!Q20))*('Gross-New Capacity Addition'!H194*1000/5)*'Regional Factors'!H$9</f>
        <v>0</v>
      </c>
      <c r="I224" s="7">
        <f>('Employment Factors'!$D20)*(1-('Decline Factors'!R20))*('Gross-New Capacity Addition'!I194*1000/5)*'Regional Factors'!I$9</f>
        <v>37379.678530530167</v>
      </c>
    </row>
    <row r="225" spans="1:9" x14ac:dyDescent="0.3">
      <c r="A225" s="7" t="s">
        <v>21</v>
      </c>
      <c r="B225" s="7">
        <f>('Employment Factors'!$D21)*(1-('Decline Factors'!K21))*('Gross-New Capacity Addition'!B195*1000/5)*'Regional Factors'!B$9</f>
        <v>2623.3010449241101</v>
      </c>
      <c r="C225" s="7">
        <f>('Employment Factors'!$D21)*(1-('Decline Factors'!L21))*('Gross-New Capacity Addition'!C195*1000/5)*'Regional Factors'!C$9</f>
        <v>0</v>
      </c>
      <c r="D225" s="7">
        <f>('Employment Factors'!$D21)*(1-('Decline Factors'!M21))*('Gross-New Capacity Addition'!D195*1000/5)*'Regional Factors'!D$9</f>
        <v>0</v>
      </c>
      <c r="E225" s="7">
        <f>('Employment Factors'!$D21)*(1-('Decline Factors'!N21))*('Gross-New Capacity Addition'!E195*1000/5)*'Regional Factors'!E$9</f>
        <v>0</v>
      </c>
      <c r="F225" s="7">
        <f>('Employment Factors'!$D21)*(1-('Decline Factors'!O21))*('Gross-New Capacity Addition'!F195*1000/5)*'Regional Factors'!F$9</f>
        <v>0</v>
      </c>
      <c r="G225" s="7">
        <f>('Employment Factors'!$D21)*(1-('Decline Factors'!P21))*('Gross-New Capacity Addition'!G195*1000/5)*'Regional Factors'!G$9</f>
        <v>0</v>
      </c>
      <c r="H225" s="7">
        <f>('Employment Factors'!$D21)*(1-('Decline Factors'!Q21))*('Gross-New Capacity Addition'!H195*1000/5)*'Regional Factors'!H$9</f>
        <v>0</v>
      </c>
      <c r="I225" s="7">
        <f>('Employment Factors'!$D21)*(1-('Decline Factors'!R21))*('Gross-New Capacity Addition'!I195*1000/5)*'Regional Factors'!I$9</f>
        <v>0</v>
      </c>
    </row>
    <row r="226" spans="1:9" x14ac:dyDescent="0.3">
      <c r="A226" s="7" t="s">
        <v>43</v>
      </c>
      <c r="B226" s="7">
        <f>('Employment Factors'!$D22)*(1-('Decline Factors'!K22))*('Gross-New Capacity Addition'!B196*1000/5)*'Regional Factors'!B$9</f>
        <v>0</v>
      </c>
      <c r="C226" s="7">
        <f>('Employment Factors'!$D22)*(1-('Decline Factors'!L22))*('Gross-New Capacity Addition'!C196*1000/5)*'Regional Factors'!C$9</f>
        <v>8.4813672186386064</v>
      </c>
      <c r="D226" s="7">
        <f>('Employment Factors'!$D22)*(1-('Decline Factors'!M22))*('Gross-New Capacity Addition'!D196*1000/5)*'Regional Factors'!D$9</f>
        <v>13.078282729095291</v>
      </c>
      <c r="E226" s="7">
        <f>('Employment Factors'!$D22)*(1-('Decline Factors'!N22))*('Gross-New Capacity Addition'!E196*1000/5)*'Regional Factors'!E$9</f>
        <v>71.578967060665263</v>
      </c>
      <c r="F226" s="7">
        <f>('Employment Factors'!$D22)*(1-('Decline Factors'!O22))*('Gross-New Capacity Addition'!F196*1000/5)*'Regional Factors'!F$9</f>
        <v>181.52750177082245</v>
      </c>
      <c r="G226" s="7">
        <f>('Employment Factors'!$D22)*(1-('Decline Factors'!P22))*('Gross-New Capacity Addition'!G196*1000/5)*'Regional Factors'!G$9</f>
        <v>284.7929367869761</v>
      </c>
      <c r="H226" s="7">
        <f>('Employment Factors'!$D22)*(1-('Decline Factors'!Q22))*('Gross-New Capacity Addition'!H196*1000/5)*'Regional Factors'!H$9</f>
        <v>581.34725962921686</v>
      </c>
      <c r="I226" s="7">
        <f>('Employment Factors'!$D22)*(1-('Decline Factors'!R22))*('Gross-New Capacity Addition'!I196*1000/5)*'Regional Factors'!I$9</f>
        <v>445.10259443949303</v>
      </c>
    </row>
    <row r="227" spans="1:9" x14ac:dyDescent="0.3">
      <c r="A227" s="7" t="s">
        <v>139</v>
      </c>
      <c r="B227" s="7">
        <f>('Employment Factors'!$D23)*(1-('Decline Factors'!K23))*('Gross-New Capacity Addition'!B197*1000/5)*'Regional Factors'!B$9</f>
        <v>0</v>
      </c>
      <c r="C227" s="7">
        <f>('Employment Factors'!$D23)*(1-('Decline Factors'!L23))*('Gross-New Capacity Addition'!C197*1000/5)*'Regional Factors'!C$9</f>
        <v>0</v>
      </c>
      <c r="D227" s="7">
        <f>('Employment Factors'!$D23)*(1-('Decline Factors'!M23))*('Gross-New Capacity Addition'!D197*1000/5)*'Regional Factors'!D$9</f>
        <v>0</v>
      </c>
      <c r="E227" s="7">
        <f>('Employment Factors'!$D23)*(1-('Decline Factors'!N23))*('Gross-New Capacity Addition'!E197*1000/5)*'Regional Factors'!E$9</f>
        <v>0</v>
      </c>
      <c r="F227" s="7">
        <f>('Employment Factors'!$D23)*(1-('Decline Factors'!O23))*('Gross-New Capacity Addition'!F197*1000/5)*'Regional Factors'!F$9</f>
        <v>0</v>
      </c>
      <c r="G227" s="7">
        <f>('Employment Factors'!$D23)*(1-('Decline Factors'!P23))*('Gross-New Capacity Addition'!G197*1000/5)*'Regional Factors'!G$9</f>
        <v>5742.5372004670035</v>
      </c>
      <c r="H227" s="7">
        <f>('Employment Factors'!$D23)*(1-('Decline Factors'!Q23))*('Gross-New Capacity Addition'!H197*1000/5)*'Regional Factors'!H$9</f>
        <v>24573.807534390333</v>
      </c>
      <c r="I227" s="7">
        <f>('Employment Factors'!$D23)*(1-('Decline Factors'!R23))*('Gross-New Capacity Addition'!I197*1000/5)*'Regional Factors'!I$9</f>
        <v>16085.517400433064</v>
      </c>
    </row>
    <row r="228" spans="1:9" x14ac:dyDescent="0.3">
      <c r="A228" s="34" t="s">
        <v>230</v>
      </c>
      <c r="B228" s="7">
        <f>('Employment Factors'!$D24)*(1-('Decline Factors'!K24))*('Gross-New Capacity Addition'!B198*1000/5)*'Regional Factors'!B$9</f>
        <v>0</v>
      </c>
      <c r="C228" s="7">
        <f>('Employment Factors'!$D24)*(1-('Decline Factors'!L24))*('Gross-New Capacity Addition'!C198*1000/5)*'Regional Factors'!C$9</f>
        <v>0</v>
      </c>
      <c r="D228" s="7">
        <f>('Employment Factors'!$D24)*(1-('Decline Factors'!M24))*('Gross-New Capacity Addition'!D198*1000/5)*'Regional Factors'!D$9</f>
        <v>29331.941878006935</v>
      </c>
      <c r="E228" s="7">
        <f>('Employment Factors'!$D24)*(1-('Decline Factors'!N24))*('Gross-New Capacity Addition'!E198*1000/5)*'Regional Factors'!E$9</f>
        <v>141769.08853627156</v>
      </c>
      <c r="F228" s="7">
        <f>('Employment Factors'!$D24)*(1-('Decline Factors'!O24))*('Gross-New Capacity Addition'!F198*1000/5)*'Regional Factors'!F$9</f>
        <v>142032.17984035402</v>
      </c>
      <c r="G228" s="7">
        <f>('Employment Factors'!$D24)*(1-('Decline Factors'!P24))*('Gross-New Capacity Addition'!G198*1000/5)*'Regional Factors'!G$9</f>
        <v>72759.208426004931</v>
      </c>
      <c r="H228" s="7">
        <f>('Employment Factors'!$D24)*(1-('Decline Factors'!Q24))*('Gross-New Capacity Addition'!H198*1000/5)*'Regional Factors'!H$9</f>
        <v>84755.854889581096</v>
      </c>
      <c r="I228" s="7">
        <f>('Employment Factors'!$D24)*(1-('Decline Factors'!R24))*('Gross-New Capacity Addition'!I198*1000/5)*'Regional Factors'!I$9</f>
        <v>100039.54475577027</v>
      </c>
    </row>
    <row r="229" spans="1:9" x14ac:dyDescent="0.3">
      <c r="A229" s="34" t="s">
        <v>231</v>
      </c>
      <c r="B229" s="7">
        <f>('Employment Factors'!$D25)*(1-('Decline Factors'!K25))*('Gross-New Capacity Addition'!B199*1000/5)*'Regional Factors'!B$9</f>
        <v>0</v>
      </c>
      <c r="C229" s="7">
        <f>('Employment Factors'!$D25)*(1-('Decline Factors'!L25))*('Gross-New Capacity Addition'!C199*1000/5)*'Regional Factors'!C$9</f>
        <v>14375.428378049717</v>
      </c>
      <c r="D229" s="7">
        <f>('Employment Factors'!$D25)*(1-('Decline Factors'!M25))*('Gross-New Capacity Addition'!D199*1000/5)*'Regional Factors'!D$9</f>
        <v>54431.123999793213</v>
      </c>
      <c r="E229" s="7">
        <f>('Employment Factors'!$D25)*(1-('Decline Factors'!N25))*('Gross-New Capacity Addition'!E199*1000/5)*'Regional Factors'!E$9</f>
        <v>160540.04810366279</v>
      </c>
      <c r="F229" s="7">
        <f>('Employment Factors'!$D25)*(1-('Decline Factors'!O25))*('Gross-New Capacity Addition'!F199*1000/5)*'Regional Factors'!F$9</f>
        <v>64991.117835315505</v>
      </c>
      <c r="G229" s="7">
        <f>('Employment Factors'!$D25)*(1-('Decline Factors'!P25))*('Gross-New Capacity Addition'!G199*1000/5)*'Regional Factors'!G$9</f>
        <v>55431.469434876744</v>
      </c>
      <c r="H229" s="7">
        <f>('Employment Factors'!$D25)*(1-('Decline Factors'!Q25))*('Gross-New Capacity Addition'!H199*1000/5)*'Regional Factors'!H$9</f>
        <v>40896.529828139312</v>
      </c>
      <c r="I229" s="7">
        <f>('Employment Factors'!$D25)*(1-('Decline Factors'!R25))*('Gross-New Capacity Addition'!I199*1000/5)*'Regional Factors'!I$9</f>
        <v>55374.406693868761</v>
      </c>
    </row>
    <row r="230" spans="1:9" x14ac:dyDescent="0.3">
      <c r="A230" s="7" t="s">
        <v>24</v>
      </c>
      <c r="B230" s="7">
        <f>('Employment Factors'!$D26)*(1-('Decline Factors'!K26))*('Gross-New Capacity Addition'!B200*1000/5)*'Regional Factors'!B$9</f>
        <v>9955.091144840213</v>
      </c>
      <c r="C230" s="7">
        <f>('Employment Factors'!$D26)*(1-('Decline Factors'!L26))*('Gross-New Capacity Addition'!C200*1000/5)*'Regional Factors'!C$9</f>
        <v>0</v>
      </c>
      <c r="D230" s="7">
        <f>('Employment Factors'!$D26)*(1-('Decline Factors'!M26))*('Gross-New Capacity Addition'!D200*1000/5)*'Regional Factors'!D$9</f>
        <v>11398.971727769314</v>
      </c>
      <c r="E230" s="7">
        <f>('Employment Factors'!$D26)*(1-('Decline Factors'!N26))*('Gross-New Capacity Addition'!E200*1000/5)*'Regional Factors'!E$9</f>
        <v>3498.8164762525885</v>
      </c>
      <c r="F230" s="7">
        <f>('Employment Factors'!$D26)*(1-('Decline Factors'!O26))*('Gross-New Capacity Addition'!F200*1000/5)*'Regional Factors'!F$9</f>
        <v>0</v>
      </c>
      <c r="G230" s="7">
        <f>('Employment Factors'!$D26)*(1-('Decline Factors'!P26))*('Gross-New Capacity Addition'!G200*1000/5)*'Regional Factors'!G$9</f>
        <v>0</v>
      </c>
      <c r="H230" s="7">
        <f>('Employment Factors'!$D26)*(1-('Decline Factors'!Q26))*('Gross-New Capacity Addition'!H200*1000/5)*'Regional Factors'!H$9</f>
        <v>6016.4160712816692</v>
      </c>
      <c r="I230" s="7">
        <f>('Employment Factors'!$D26)*(1-('Decline Factors'!R26))*('Gross-New Capacity Addition'!I200*1000/5)*'Regional Factors'!I$9</f>
        <v>0</v>
      </c>
    </row>
    <row r="231" spans="1:9" x14ac:dyDescent="0.3">
      <c r="A231" s="7" t="s">
        <v>25</v>
      </c>
      <c r="B231" s="7">
        <f>('Employment Factors'!$D27)*(1-('Decline Factors'!K27))*('Gross-New Capacity Addition'!B201*1000/5)*'Regional Factors'!B$9</f>
        <v>0</v>
      </c>
      <c r="C231" s="7">
        <f>('Employment Factors'!$D27)*(1-('Decline Factors'!L27))*('Gross-New Capacity Addition'!C201*1000/5)*'Regional Factors'!C$9</f>
        <v>0</v>
      </c>
      <c r="D231" s="7">
        <f>('Employment Factors'!$D27)*(1-('Decline Factors'!M27))*('Gross-New Capacity Addition'!D201*1000/5)*'Regional Factors'!D$9</f>
        <v>0</v>
      </c>
      <c r="E231" s="7">
        <f>('Employment Factors'!$D27)*(1-('Decline Factors'!N27))*('Gross-New Capacity Addition'!E201*1000/5)*'Regional Factors'!E$9</f>
        <v>0</v>
      </c>
      <c r="F231" s="7">
        <f>('Employment Factors'!$D27)*(1-('Decline Factors'!O27))*('Gross-New Capacity Addition'!F201*1000/5)*'Regional Factors'!F$9</f>
        <v>0</v>
      </c>
      <c r="G231" s="7">
        <f>('Employment Factors'!$D27)*(1-('Decline Factors'!P27))*('Gross-New Capacity Addition'!G201*1000/5)*'Regional Factors'!G$9</f>
        <v>0</v>
      </c>
      <c r="H231" s="7">
        <f>('Employment Factors'!$D27)*(1-('Decline Factors'!Q27))*('Gross-New Capacity Addition'!H201*1000/5)*'Regional Factors'!H$9</f>
        <v>0</v>
      </c>
      <c r="I231" s="7">
        <f>('Employment Factors'!$D27)*(1-('Decline Factors'!R27))*('Gross-New Capacity Addition'!I201*1000/5)*'Regional Factors'!I$9</f>
        <v>5140.3455150187683</v>
      </c>
    </row>
    <row r="232" spans="1:9" x14ac:dyDescent="0.3">
      <c r="A232" s="5" t="s">
        <v>255</v>
      </c>
      <c r="B232" s="5">
        <f>SUM(B207:B231)</f>
        <v>314056.21996796597</v>
      </c>
      <c r="C232" s="5">
        <f t="shared" ref="C232:I232" si="10">SUM(C207:C231)</f>
        <v>514901.41553148458</v>
      </c>
      <c r="D232" s="5">
        <f t="shared" si="10"/>
        <v>956800.06346932531</v>
      </c>
      <c r="E232" s="5">
        <f t="shared" si="10"/>
        <v>1406899.3180906551</v>
      </c>
      <c r="F232" s="5">
        <f t="shared" si="10"/>
        <v>1009462.3451288139</v>
      </c>
      <c r="G232" s="5">
        <f t="shared" si="10"/>
        <v>746130.58954897942</v>
      </c>
      <c r="H232" s="5">
        <f t="shared" si="10"/>
        <v>851492.10581524251</v>
      </c>
      <c r="I232" s="5">
        <f t="shared" si="10"/>
        <v>974195.78718786174</v>
      </c>
    </row>
    <row r="234" spans="1:9" x14ac:dyDescent="0.3">
      <c r="A234" s="73" t="s">
        <v>30</v>
      </c>
      <c r="B234" s="170" t="s">
        <v>204</v>
      </c>
      <c r="C234" s="170"/>
      <c r="D234" s="170"/>
      <c r="E234" s="170"/>
      <c r="F234" s="170"/>
      <c r="G234" s="170"/>
      <c r="H234" s="170"/>
      <c r="I234" s="170"/>
    </row>
    <row r="235" spans="1:9" x14ac:dyDescent="0.3">
      <c r="A235" s="66" t="s">
        <v>0</v>
      </c>
      <c r="B235" s="35" t="s">
        <v>186</v>
      </c>
      <c r="C235" s="35" t="s">
        <v>146</v>
      </c>
      <c r="D235" s="35" t="s">
        <v>147</v>
      </c>
      <c r="E235" s="35" t="s">
        <v>148</v>
      </c>
      <c r="F235" s="35" t="s">
        <v>149</v>
      </c>
      <c r="G235" s="35" t="s">
        <v>150</v>
      </c>
      <c r="H235" s="35" t="s">
        <v>151</v>
      </c>
      <c r="I235" s="35" t="s">
        <v>152</v>
      </c>
    </row>
    <row r="236" spans="1:9" x14ac:dyDescent="0.3">
      <c r="A236" s="7" t="s">
        <v>2</v>
      </c>
      <c r="B236" s="7">
        <f>('Employment Factors'!$D3)*(1-('Decline Factors'!K3))*('Gross-New Capacity Addition'!B206*1000/5)*'Regional Factors'!B$10</f>
        <v>21120</v>
      </c>
      <c r="C236" s="7">
        <f>('Employment Factors'!$D3)*(1-('Decline Factors'!L3))*('Gross-New Capacity Addition'!C206*1000/5)*'Regional Factors'!C$10</f>
        <v>25907.200000000004</v>
      </c>
      <c r="D236" s="7">
        <f>('Employment Factors'!$D3)*(1-('Decline Factors'!M3))*('Gross-New Capacity Addition'!D206*1000/5)*'Regional Factors'!D$10</f>
        <v>259962.88</v>
      </c>
      <c r="E236" s="7">
        <f>('Employment Factors'!$D3)*(1-('Decline Factors'!N3))*('Gross-New Capacity Addition'!E206*1000/5)*'Regional Factors'!E$10</f>
        <v>96768.000000000015</v>
      </c>
      <c r="F236" s="7">
        <f>('Employment Factors'!$D3)*(1-('Decline Factors'!O3))*('Gross-New Capacity Addition'!F206*1000/5)*'Regional Factors'!F$10</f>
        <v>39526.400000000001</v>
      </c>
      <c r="G236" s="7">
        <f>('Employment Factors'!$D3)*(1-('Decline Factors'!P3))*('Gross-New Capacity Addition'!G206*1000/5)*'Regional Factors'!G$10</f>
        <v>6737.92</v>
      </c>
      <c r="H236" s="7">
        <f>('Employment Factors'!$D3)*(1-('Decline Factors'!Q3))*('Gross-New Capacity Addition'!H206*1000/5)*'Regional Factors'!H$10</f>
        <v>1405.44</v>
      </c>
      <c r="I236" s="7">
        <f>('Employment Factors'!$D3)*(1-('Decline Factors'!R3))*('Gross-New Capacity Addition'!I206*1000/5)*'Regional Factors'!I$10</f>
        <v>460.79999999999995</v>
      </c>
    </row>
    <row r="237" spans="1:9" x14ac:dyDescent="0.3">
      <c r="A237" s="7" t="s">
        <v>3</v>
      </c>
      <c r="B237" s="7">
        <f>('Employment Factors'!$D4)*(1-('Decline Factors'!K4))*('Gross-New Capacity Addition'!B207*1000/5)*'Regional Factors'!B$10</f>
        <v>0</v>
      </c>
      <c r="C237" s="7">
        <f>('Employment Factors'!$D4)*(1-('Decline Factors'!L4))*('Gross-New Capacity Addition'!C207*1000/5)*'Regional Factors'!C$10</f>
        <v>0</v>
      </c>
      <c r="D237" s="7">
        <f>('Employment Factors'!$D4)*(1-('Decline Factors'!M4))*('Gross-New Capacity Addition'!D207*1000/5)*'Regional Factors'!D$10</f>
        <v>0</v>
      </c>
      <c r="E237" s="7">
        <f>('Employment Factors'!$D4)*(1-('Decline Factors'!N4))*('Gross-New Capacity Addition'!E207*1000/5)*'Regional Factors'!E$10</f>
        <v>0</v>
      </c>
      <c r="F237" s="7">
        <f>('Employment Factors'!$D4)*(1-('Decline Factors'!O4))*('Gross-New Capacity Addition'!F207*1000/5)*'Regional Factors'!F$10</f>
        <v>0</v>
      </c>
      <c r="G237" s="7">
        <f>('Employment Factors'!$D4)*(1-('Decline Factors'!P4))*('Gross-New Capacity Addition'!G207*1000/5)*'Regional Factors'!G$10</f>
        <v>0</v>
      </c>
      <c r="H237" s="7">
        <f>('Employment Factors'!$D4)*(1-('Decline Factors'!Q4))*('Gross-New Capacity Addition'!H207*1000/5)*'Regional Factors'!H$10</f>
        <v>0</v>
      </c>
      <c r="I237" s="7">
        <f>('Employment Factors'!$D4)*(1-('Decline Factors'!R4))*('Gross-New Capacity Addition'!I207*1000/5)*'Regional Factors'!I$10</f>
        <v>0</v>
      </c>
    </row>
    <row r="238" spans="1:9" x14ac:dyDescent="0.3">
      <c r="A238" s="7" t="s">
        <v>198</v>
      </c>
      <c r="B238" s="7">
        <f>('Employment Factors'!$D5)*(1-('Decline Factors'!K5))*('Gross-New Capacity Addition'!B208*1000/5)*'Regional Factors'!B$10</f>
        <v>39000</v>
      </c>
      <c r="C238" s="7">
        <f>('Employment Factors'!$D5)*(1-('Decline Factors'!L5))*('Gross-New Capacity Addition'!C208*1000/5)*'Regional Factors'!C$10</f>
        <v>173092.17391304349</v>
      </c>
      <c r="D238" s="7">
        <f>('Employment Factors'!$D5)*(1-('Decline Factors'!M5))*('Gross-New Capacity Addition'!D208*1000/5)*'Regional Factors'!D$10</f>
        <v>240084</v>
      </c>
      <c r="E238" s="7">
        <f>('Employment Factors'!$D5)*(1-('Decline Factors'!N5))*('Gross-New Capacity Addition'!E208*1000/5)*'Regional Factors'!E$10</f>
        <v>212410.95652173916</v>
      </c>
      <c r="F238" s="7">
        <f>('Employment Factors'!$D5)*(1-('Decline Factors'!O5))*('Gross-New Capacity Addition'!F208*1000/5)*'Regional Factors'!F$10</f>
        <v>150142.08695652173</v>
      </c>
      <c r="G238" s="7">
        <f>('Employment Factors'!$D5)*(1-('Decline Factors'!P5))*('Gross-New Capacity Addition'!G208*1000/5)*'Regional Factors'!G$10</f>
        <v>120866.08695652174</v>
      </c>
      <c r="H238" s="7">
        <f>('Employment Factors'!$D5)*(1-('Decline Factors'!Q5))*('Gross-New Capacity Addition'!H208*1000/5)*'Regional Factors'!H$10</f>
        <v>108108.00000000001</v>
      </c>
      <c r="I238" s="7">
        <f>('Employment Factors'!$D5)*(1-('Decline Factors'!R5))*('Gross-New Capacity Addition'!I208*1000/5)*'Regional Factors'!I$10</f>
        <v>120701.04347826088</v>
      </c>
    </row>
    <row r="239" spans="1:9" x14ac:dyDescent="0.3">
      <c r="A239" s="7" t="s">
        <v>199</v>
      </c>
      <c r="B239" s="7">
        <f>('Employment Factors'!$D6)*(1-('Decline Factors'!K6))*('Gross-New Capacity Addition'!B209*1000/5)*'Regional Factors'!B$10</f>
        <v>57200</v>
      </c>
      <c r="C239" s="7">
        <f>('Employment Factors'!$D6)*(1-('Decline Factors'!L6))*('Gross-New Capacity Addition'!C209*1000/5)*'Regional Factors'!C$10</f>
        <v>187614.5223653132</v>
      </c>
      <c r="D239" s="7">
        <f>('Employment Factors'!$D6)*(1-('Decline Factors'!M6))*('Gross-New Capacity Addition'!D209*1000/5)*'Regional Factors'!D$10</f>
        <v>643503.15343374538</v>
      </c>
      <c r="E239" s="7">
        <f>('Employment Factors'!$D6)*(1-('Decline Factors'!N6))*('Gross-New Capacity Addition'!E209*1000/5)*'Regional Factors'!E$10</f>
        <v>743414.43675030849</v>
      </c>
      <c r="F239" s="7">
        <f>('Employment Factors'!$D6)*(1-('Decline Factors'!O6))*('Gross-New Capacity Addition'!F209*1000/5)*'Regional Factors'!F$10</f>
        <v>412788.14651018672</v>
      </c>
      <c r="G239" s="7">
        <f>('Employment Factors'!$D6)*(1-('Decline Factors'!P6))*('Gross-New Capacity Addition'!G209*1000/5)*'Regional Factors'!G$10</f>
        <v>339159.62356715102</v>
      </c>
      <c r="H239" s="7">
        <f>('Employment Factors'!$D6)*(1-('Decline Factors'!Q6))*('Gross-New Capacity Addition'!H209*1000/5)*'Regional Factors'!H$10</f>
        <v>209484.03526359895</v>
      </c>
      <c r="I239" s="7">
        <f>('Employment Factors'!$D6)*(1-('Decline Factors'!R6))*('Gross-New Capacity Addition'!I209*1000/5)*'Regional Factors'!I$10</f>
        <v>202808.97817237591</v>
      </c>
    </row>
    <row r="240" spans="1:9" x14ac:dyDescent="0.3">
      <c r="A240" s="7" t="s">
        <v>6</v>
      </c>
      <c r="B240" s="7">
        <f>('Employment Factors'!$D7)*(1-('Decline Factors'!K7))*('Gross-New Capacity Addition'!B210*1000/5)*'Regional Factors'!B$10</f>
        <v>8400</v>
      </c>
      <c r="C240" s="7">
        <f>('Employment Factors'!$D7)*(1-('Decline Factors'!L7))*('Gross-New Capacity Addition'!C210*1000/5)*'Regional Factors'!C$10</f>
        <v>0</v>
      </c>
      <c r="D240" s="7">
        <f>('Employment Factors'!$D7)*(1-('Decline Factors'!M7))*('Gross-New Capacity Addition'!D210*1000/5)*'Regional Factors'!D$10</f>
        <v>6670.588235294118</v>
      </c>
      <c r="E240" s="7">
        <f>('Employment Factors'!$D7)*(1-('Decline Factors'!N7))*('Gross-New Capacity Addition'!E210*1000/5)*'Regional Factors'!E$10</f>
        <v>2058.8235294117649</v>
      </c>
      <c r="F240" s="7">
        <f>('Employment Factors'!$D7)*(1-('Decline Factors'!O7))*('Gross-New Capacity Addition'!F210*1000/5)*'Regional Factors'!F$10</f>
        <v>1894.1176470588236</v>
      </c>
      <c r="G240" s="7">
        <f>('Employment Factors'!$D7)*(1-('Decline Factors'!P7))*('Gross-New Capacity Addition'!G210*1000/5)*'Regional Factors'!G$10</f>
        <v>0</v>
      </c>
      <c r="H240" s="7">
        <f>('Employment Factors'!$D7)*(1-('Decline Factors'!Q7))*('Gross-New Capacity Addition'!H210*1000/5)*'Regional Factors'!H$10</f>
        <v>0</v>
      </c>
      <c r="I240" s="7">
        <f>('Employment Factors'!$D7)*(1-('Decline Factors'!R7))*('Gross-New Capacity Addition'!I210*1000/5)*'Regional Factors'!I$10</f>
        <v>0</v>
      </c>
    </row>
    <row r="241" spans="1:9" x14ac:dyDescent="0.3">
      <c r="A241" s="7" t="s">
        <v>7</v>
      </c>
      <c r="B241" s="7">
        <f>('Employment Factors'!$D8)*(1-('Decline Factors'!K8))*('Gross-New Capacity Addition'!B211*1000/5)*'Regional Factors'!B$10</f>
        <v>20720</v>
      </c>
      <c r="C241" s="7">
        <f>('Employment Factors'!$D8)*(1-('Decline Factors'!L8))*('Gross-New Capacity Addition'!C211*1000/5)*'Regional Factors'!C$10</f>
        <v>20720</v>
      </c>
      <c r="D241" s="7">
        <f>('Employment Factors'!$D8)*(1-('Decline Factors'!M8))*('Gross-New Capacity Addition'!D211*1000/5)*'Regional Factors'!D$10</f>
        <v>41440</v>
      </c>
      <c r="E241" s="7">
        <f>('Employment Factors'!$D8)*(1-('Decline Factors'!N8))*('Gross-New Capacity Addition'!E211*1000/5)*'Regional Factors'!E$10</f>
        <v>19240</v>
      </c>
      <c r="F241" s="7">
        <f>('Employment Factors'!$D8)*(1-('Decline Factors'!O8))*('Gross-New Capacity Addition'!F211*1000/5)*'Regional Factors'!F$10</f>
        <v>8880</v>
      </c>
      <c r="G241" s="7">
        <f>('Employment Factors'!$D8)*(1-('Decline Factors'!P8))*('Gross-New Capacity Addition'!G211*1000/5)*'Regional Factors'!G$10</f>
        <v>56240</v>
      </c>
      <c r="H241" s="7">
        <f>('Employment Factors'!$D8)*(1-('Decline Factors'!Q8))*('Gross-New Capacity Addition'!H211*1000/5)*'Regional Factors'!H$10</f>
        <v>20720</v>
      </c>
      <c r="I241" s="7">
        <f>('Employment Factors'!$D8)*(1-('Decline Factors'!R8))*('Gross-New Capacity Addition'!I211*1000/5)*'Regional Factors'!I$10</f>
        <v>17760</v>
      </c>
    </row>
    <row r="242" spans="1:9" x14ac:dyDescent="0.3">
      <c r="A242" s="7" t="s">
        <v>8</v>
      </c>
      <c r="B242" s="7">
        <f>('Employment Factors'!$D9)*(1-('Decline Factors'!K9))*('Gross-New Capacity Addition'!B212*1000/5)*'Regional Factors'!B$10</f>
        <v>14800</v>
      </c>
      <c r="C242" s="7">
        <f>('Employment Factors'!$D9)*(1-('Decline Factors'!L9))*('Gross-New Capacity Addition'!C212*1000/5)*'Regional Factors'!C$10</f>
        <v>18500</v>
      </c>
      <c r="D242" s="7">
        <f>('Employment Factors'!$D9)*(1-('Decline Factors'!M9))*('Gross-New Capacity Addition'!D212*1000/5)*'Regional Factors'!D$10</f>
        <v>14800</v>
      </c>
      <c r="E242" s="7">
        <f>('Employment Factors'!$D9)*(1-('Decline Factors'!N9))*('Gross-New Capacity Addition'!E212*1000/5)*'Regional Factors'!E$10</f>
        <v>11100</v>
      </c>
      <c r="F242" s="7">
        <f>('Employment Factors'!$D9)*(1-('Decline Factors'!O9))*('Gross-New Capacity Addition'!F212*1000/5)*'Regional Factors'!F$10</f>
        <v>7400</v>
      </c>
      <c r="G242" s="7">
        <f>('Employment Factors'!$D9)*(1-('Decline Factors'!P9))*('Gross-New Capacity Addition'!G212*1000/5)*'Regional Factors'!G$10</f>
        <v>96200</v>
      </c>
      <c r="H242" s="7">
        <f>('Employment Factors'!$D9)*(1-('Decline Factors'!Q9))*('Gross-New Capacity Addition'!H212*1000/5)*'Regional Factors'!H$10</f>
        <v>29600</v>
      </c>
      <c r="I242" s="7">
        <f>('Employment Factors'!$D9)*(1-('Decline Factors'!R9))*('Gross-New Capacity Addition'!I212*1000/5)*'Regional Factors'!I$10</f>
        <v>44400</v>
      </c>
    </row>
    <row r="243" spans="1:9" x14ac:dyDescent="0.3">
      <c r="A243" s="7" t="s">
        <v>9</v>
      </c>
      <c r="B243" s="7">
        <f>('Employment Factors'!$D10)*(1-('Decline Factors'!K10))*('Gross-New Capacity Addition'!B213*1000/5)*'Regional Factors'!B$10</f>
        <v>0</v>
      </c>
      <c r="C243" s="7">
        <f>('Employment Factors'!$D10)*(1-('Decline Factors'!L10))*('Gross-New Capacity Addition'!C213*1000/5)*'Regional Factors'!C$10</f>
        <v>19312</v>
      </c>
      <c r="D243" s="7">
        <f>('Employment Factors'!$D10)*(1-('Decline Factors'!M10))*('Gross-New Capacity Addition'!D213*1000/5)*'Regional Factors'!D$10</f>
        <v>2445.4095238095238</v>
      </c>
      <c r="E243" s="7">
        <f>('Employment Factors'!$D10)*(1-('Decline Factors'!N10))*('Gross-New Capacity Addition'!E213*1000/5)*'Regional Factors'!E$10</f>
        <v>0</v>
      </c>
      <c r="F243" s="7">
        <f>('Employment Factors'!$D10)*(1-('Decline Factors'!O10))*('Gross-New Capacity Addition'!F213*1000/5)*'Regional Factors'!F$10</f>
        <v>0</v>
      </c>
      <c r="G243" s="7">
        <f>('Employment Factors'!$D10)*(1-('Decline Factors'!P10))*('Gross-New Capacity Addition'!G213*1000/5)*'Regional Factors'!G$10</f>
        <v>0</v>
      </c>
      <c r="H243" s="7">
        <f>('Employment Factors'!$D10)*(1-('Decline Factors'!Q10))*('Gross-New Capacity Addition'!H213*1000/5)*'Regional Factors'!H$10</f>
        <v>0</v>
      </c>
      <c r="I243" s="7">
        <f>('Employment Factors'!$D10)*(1-('Decline Factors'!R10))*('Gross-New Capacity Addition'!I213*1000/5)*'Regional Factors'!I$10</f>
        <v>0</v>
      </c>
    </row>
    <row r="244" spans="1:9" x14ac:dyDescent="0.3">
      <c r="A244" s="7" t="s">
        <v>10</v>
      </c>
      <c r="B244" s="7">
        <f>('Employment Factors'!$D11)*(1-('Decline Factors'!K11))*('Gross-New Capacity Addition'!B214*1000/5)*'Regional Factors'!B$10</f>
        <v>1600</v>
      </c>
      <c r="C244" s="7">
        <f>('Employment Factors'!$D11)*(1-('Decline Factors'!L11))*('Gross-New Capacity Addition'!C214*1000/5)*'Regional Factors'!C$10</f>
        <v>1249.5071193866377</v>
      </c>
      <c r="D244" s="7">
        <f>('Employment Factors'!$D11)*(1-('Decline Factors'!M11))*('Gross-New Capacity Addition'!D214*1000/5)*'Regional Factors'!D$10</f>
        <v>0</v>
      </c>
      <c r="E244" s="7">
        <f>('Employment Factors'!$D11)*(1-('Decline Factors'!N11))*('Gross-New Capacity Addition'!E214*1000/5)*'Regional Factors'!E$10</f>
        <v>0</v>
      </c>
      <c r="F244" s="7">
        <f>('Employment Factors'!$D11)*(1-('Decline Factors'!O11))*('Gross-New Capacity Addition'!F214*1000/5)*'Regional Factors'!F$10</f>
        <v>0</v>
      </c>
      <c r="G244" s="7">
        <f>('Employment Factors'!$D11)*(1-('Decline Factors'!P11))*('Gross-New Capacity Addition'!G214*1000/5)*'Regional Factors'!G$10</f>
        <v>0</v>
      </c>
      <c r="H244" s="7">
        <f>('Employment Factors'!$D11)*(1-('Decline Factors'!Q11))*('Gross-New Capacity Addition'!H214*1000/5)*'Regional Factors'!H$10</f>
        <v>0</v>
      </c>
      <c r="I244" s="7">
        <f>('Employment Factors'!$D11)*(1-('Decline Factors'!R11))*('Gross-New Capacity Addition'!I214*1000/5)*'Regional Factors'!I$10</f>
        <v>0</v>
      </c>
    </row>
    <row r="245" spans="1:9" x14ac:dyDescent="0.3">
      <c r="A245" s="7" t="s">
        <v>11</v>
      </c>
      <c r="B245" s="7">
        <f>('Employment Factors'!$D12)*(1-('Decline Factors'!K12))*('Gross-New Capacity Addition'!B215*1000/5)*'Regional Factors'!B$10</f>
        <v>16800</v>
      </c>
      <c r="C245" s="7">
        <f>('Employment Factors'!$D12)*(1-('Decline Factors'!L12))*('Gross-New Capacity Addition'!C215*1000/5)*'Regional Factors'!C$10</f>
        <v>105075.14910536779</v>
      </c>
      <c r="D245" s="7">
        <f>('Employment Factors'!$D12)*(1-('Decline Factors'!M12))*('Gross-New Capacity Addition'!D215*1000/5)*'Regional Factors'!D$10</f>
        <v>2226.6401590457258</v>
      </c>
      <c r="E245" s="7">
        <f>('Employment Factors'!$D12)*(1-('Decline Factors'!N12))*('Gross-New Capacity Addition'!E215*1000/5)*'Regional Factors'!E$10</f>
        <v>4119.2842942345924</v>
      </c>
      <c r="F245" s="7">
        <f>('Employment Factors'!$D12)*(1-('Decline Factors'!O12))*('Gross-New Capacity Addition'!F215*1000/5)*'Regional Factors'!F$10</f>
        <v>3785.2882703777332</v>
      </c>
      <c r="G245" s="7">
        <f>('Employment Factors'!$D12)*(1-('Decline Factors'!P12))*('Gross-New Capacity Addition'!G215*1000/5)*'Regional Factors'!G$10</f>
        <v>18147.117296222666</v>
      </c>
      <c r="H245" s="7">
        <f>('Employment Factors'!$D12)*(1-('Decline Factors'!Q12))*('Gross-New Capacity Addition'!H215*1000/5)*'Regional Factors'!H$10</f>
        <v>72710.934393638163</v>
      </c>
      <c r="I245" s="7">
        <f>('Employment Factors'!$D12)*(1-('Decline Factors'!R12))*('Gross-New Capacity Addition'!I215*1000/5)*'Regional Factors'!I$10</f>
        <v>6590.854870775348</v>
      </c>
    </row>
    <row r="246" spans="1:9" x14ac:dyDescent="0.3">
      <c r="A246" s="7" t="s">
        <v>12</v>
      </c>
      <c r="B246" s="7">
        <f>('Employment Factors'!$D13)*(1-('Decline Factors'!K13))*('Gross-New Capacity Addition'!B216*1000/5)*'Regional Factors'!B$10</f>
        <v>2800</v>
      </c>
      <c r="C246" s="7">
        <f>('Employment Factors'!$D13)*(1-('Decline Factors'!L13))*('Gross-New Capacity Addition'!C216*1000/5)*'Regional Factors'!C$10</f>
        <v>2653.8720538720536</v>
      </c>
      <c r="D246" s="7">
        <f>('Employment Factors'!$D13)*(1-('Decline Factors'!M13))*('Gross-New Capacity Addition'!D216*1000/5)*'Regional Factors'!D$10</f>
        <v>2564.3097643097644</v>
      </c>
      <c r="E246" s="7">
        <f>('Employment Factors'!$D13)*(1-('Decline Factors'!N13))*('Gross-New Capacity Addition'!E216*1000/5)*'Regional Factors'!E$10</f>
        <v>2470.0336700336698</v>
      </c>
      <c r="F246" s="7">
        <f>('Employment Factors'!$D13)*(1-('Decline Factors'!O13))*('Gross-New Capacity Addition'!F216*1000/5)*'Regional Factors'!F$10</f>
        <v>0</v>
      </c>
      <c r="G246" s="7">
        <f>('Employment Factors'!$D13)*(1-('Decline Factors'!P13))*('Gross-New Capacity Addition'!G216*1000/5)*'Regional Factors'!G$10</f>
        <v>0</v>
      </c>
      <c r="H246" s="7">
        <f>('Employment Factors'!$D13)*(1-('Decline Factors'!Q13))*('Gross-New Capacity Addition'!H216*1000/5)*'Regional Factors'!H$10</f>
        <v>0</v>
      </c>
      <c r="I246" s="7">
        <f>('Employment Factors'!$D13)*(1-('Decline Factors'!R13))*('Gross-New Capacity Addition'!I216*1000/5)*'Regional Factors'!I$10</f>
        <v>0</v>
      </c>
    </row>
    <row r="247" spans="1:9" x14ac:dyDescent="0.3">
      <c r="A247" s="7" t="s">
        <v>13</v>
      </c>
      <c r="B247" s="7">
        <f>('Employment Factors'!$D14)*(1-('Decline Factors'!K14))*('Gross-New Capacity Addition'!B217*1000/5)*'Regional Factors'!B$10</f>
        <v>0</v>
      </c>
      <c r="C247" s="7">
        <f>('Employment Factors'!$D14)*(1-('Decline Factors'!L14))*('Gross-New Capacity Addition'!C217*1000/5)*'Regional Factors'!C$10</f>
        <v>4791.8699186991871</v>
      </c>
      <c r="D247" s="7">
        <f>('Employment Factors'!$D14)*(1-('Decline Factors'!M14))*('Gross-New Capacity Addition'!D217*1000/5)*'Regional Factors'!D$10</f>
        <v>0</v>
      </c>
      <c r="E247" s="7">
        <f>('Employment Factors'!$D14)*(1-('Decline Factors'!N14))*('Gross-New Capacity Addition'!E217*1000/5)*'Regional Factors'!E$10</f>
        <v>0</v>
      </c>
      <c r="F247" s="7">
        <f>('Employment Factors'!$D14)*(1-('Decline Factors'!O14))*('Gross-New Capacity Addition'!F217*1000/5)*'Regional Factors'!F$10</f>
        <v>33736.585365853651</v>
      </c>
      <c r="G247" s="7">
        <f>('Employment Factors'!$D14)*(1-('Decline Factors'!P14))*('Gross-New Capacity Addition'!G217*1000/5)*'Regional Factors'!G$10</f>
        <v>27009.756097560974</v>
      </c>
      <c r="H247" s="7">
        <f>('Employment Factors'!$D14)*(1-('Decline Factors'!Q14))*('Gross-New Capacity Addition'!H217*1000/5)*'Regional Factors'!H$10</f>
        <v>15092.682926829269</v>
      </c>
      <c r="I247" s="7">
        <f>('Employment Factors'!$D14)*(1-('Decline Factors'!R14))*('Gross-New Capacity Addition'!I217*1000/5)*'Regional Factors'!I$10</f>
        <v>1081.3008130081303</v>
      </c>
    </row>
    <row r="248" spans="1:9" x14ac:dyDescent="0.3">
      <c r="A248" s="7" t="s">
        <v>14</v>
      </c>
      <c r="B248" s="7">
        <f>('Employment Factors'!$D15)*(1-('Decline Factors'!K15))*('Gross-New Capacity Addition'!B218*1000/5)*'Regional Factors'!B$10</f>
        <v>132160</v>
      </c>
      <c r="C248" s="7">
        <f>('Employment Factors'!$D15)*(1-('Decline Factors'!L15))*('Gross-New Capacity Addition'!C218*1000/5)*'Regional Factors'!C$10</f>
        <v>0</v>
      </c>
      <c r="D248" s="7">
        <f>('Employment Factors'!$D15)*(1-('Decline Factors'!M15))*('Gross-New Capacity Addition'!D218*1000/5)*'Regional Factors'!D$10</f>
        <v>0</v>
      </c>
      <c r="E248" s="7">
        <f>('Employment Factors'!$D15)*(1-('Decline Factors'!N15))*('Gross-New Capacity Addition'!E218*1000/5)*'Regional Factors'!E$10</f>
        <v>0</v>
      </c>
      <c r="F248" s="7">
        <f>('Employment Factors'!$D15)*(1-('Decline Factors'!O15))*('Gross-New Capacity Addition'!F218*1000/5)*'Regional Factors'!F$10</f>
        <v>0</v>
      </c>
      <c r="G248" s="7">
        <f>('Employment Factors'!$D15)*(1-('Decline Factors'!P15))*('Gross-New Capacity Addition'!G218*1000/5)*'Regional Factors'!G$10</f>
        <v>0</v>
      </c>
      <c r="H248" s="7">
        <f>('Employment Factors'!$D15)*(1-('Decline Factors'!Q15))*('Gross-New Capacity Addition'!H218*1000/5)*'Regional Factors'!H$10</f>
        <v>0</v>
      </c>
      <c r="I248" s="7">
        <f>('Employment Factors'!$D15)*(1-('Decline Factors'!R15))*('Gross-New Capacity Addition'!I218*1000/5)*'Regional Factors'!I$10</f>
        <v>0</v>
      </c>
    </row>
    <row r="249" spans="1:9" x14ac:dyDescent="0.3">
      <c r="A249" s="7" t="s">
        <v>15</v>
      </c>
      <c r="B249" s="7">
        <f>('Employment Factors'!$D16)*(1-('Decline Factors'!K16))*('Gross-New Capacity Addition'!B219*1000/5)*'Regional Factors'!B$10</f>
        <v>7080</v>
      </c>
      <c r="C249" s="7">
        <f>('Employment Factors'!$D16)*(1-('Decline Factors'!L16))*('Gross-New Capacity Addition'!C219*1000/5)*'Regional Factors'!C$10</f>
        <v>0</v>
      </c>
      <c r="D249" s="7">
        <f>('Employment Factors'!$D16)*(1-('Decline Factors'!M16))*('Gross-New Capacity Addition'!D219*1000/5)*'Regional Factors'!D$10</f>
        <v>0</v>
      </c>
      <c r="E249" s="7">
        <f>('Employment Factors'!$D16)*(1-('Decline Factors'!N16))*('Gross-New Capacity Addition'!E219*1000/5)*'Regional Factors'!E$10</f>
        <v>0</v>
      </c>
      <c r="F249" s="7">
        <f>('Employment Factors'!$D16)*(1-('Decline Factors'!O16))*('Gross-New Capacity Addition'!F219*1000/5)*'Regional Factors'!F$10</f>
        <v>0</v>
      </c>
      <c r="G249" s="7">
        <f>('Employment Factors'!$D16)*(1-('Decline Factors'!P16))*('Gross-New Capacity Addition'!G219*1000/5)*'Regional Factors'!G$10</f>
        <v>0</v>
      </c>
      <c r="H249" s="7">
        <f>('Employment Factors'!$D16)*(1-('Decline Factors'!Q16))*('Gross-New Capacity Addition'!H219*1000/5)*'Regional Factors'!H$10</f>
        <v>0</v>
      </c>
      <c r="I249" s="7">
        <f>('Employment Factors'!$D16)*(1-('Decline Factors'!R16))*('Gross-New Capacity Addition'!I219*1000/5)*'Regional Factors'!I$10</f>
        <v>0</v>
      </c>
    </row>
    <row r="250" spans="1:9" x14ac:dyDescent="0.3">
      <c r="A250" s="7" t="s">
        <v>17</v>
      </c>
      <c r="B250" s="7">
        <f>('Employment Factors'!$D17)*(1-('Decline Factors'!K17))*('Gross-New Capacity Addition'!B220*1000/5)*'Regional Factors'!B$10</f>
        <v>12220</v>
      </c>
      <c r="C250" s="7">
        <f>('Employment Factors'!$D17)*(1-('Decline Factors'!L17))*('Gross-New Capacity Addition'!C220*1000/5)*'Regional Factors'!C$10</f>
        <v>0</v>
      </c>
      <c r="D250" s="7">
        <f>('Employment Factors'!$D17)*(1-('Decline Factors'!M17))*('Gross-New Capacity Addition'!D220*1000/5)*'Regional Factors'!D$10</f>
        <v>95420</v>
      </c>
      <c r="E250" s="7">
        <f>('Employment Factors'!$D17)*(1-('Decline Factors'!N17))*('Gross-New Capacity Addition'!E220*1000/5)*'Regional Factors'!E$10</f>
        <v>0</v>
      </c>
      <c r="F250" s="7">
        <f>('Employment Factors'!$D17)*(1-('Decline Factors'!O17))*('Gross-New Capacity Addition'!F220*1000/5)*'Regional Factors'!F$10</f>
        <v>0</v>
      </c>
      <c r="G250" s="7">
        <f>('Employment Factors'!$D17)*(1-('Decline Factors'!P17))*('Gross-New Capacity Addition'!G220*1000/5)*'Regional Factors'!G$10</f>
        <v>0</v>
      </c>
      <c r="H250" s="7">
        <f>('Employment Factors'!$D17)*(1-('Decline Factors'!Q17))*('Gross-New Capacity Addition'!H220*1000/5)*'Regional Factors'!H$10</f>
        <v>0</v>
      </c>
      <c r="I250" s="7">
        <f>('Employment Factors'!$D17)*(1-('Decline Factors'!R17))*('Gross-New Capacity Addition'!I220*1000/5)*'Regional Factors'!I$10</f>
        <v>1560</v>
      </c>
    </row>
    <row r="251" spans="1:9" x14ac:dyDescent="0.3">
      <c r="A251" s="7" t="s">
        <v>18</v>
      </c>
      <c r="B251" s="7">
        <f>('Employment Factors'!$D18)*(1-('Decline Factors'!K18))*('Gross-New Capacity Addition'!B221*1000/5)*'Regional Factors'!B$10</f>
        <v>23660</v>
      </c>
      <c r="C251" s="7">
        <f>('Employment Factors'!$D18)*(1-('Decline Factors'!L18))*('Gross-New Capacity Addition'!C221*1000/5)*'Regional Factors'!C$10</f>
        <v>0</v>
      </c>
      <c r="D251" s="7">
        <f>('Employment Factors'!$D18)*(1-('Decline Factors'!M18))*('Gross-New Capacity Addition'!D221*1000/5)*'Regional Factors'!D$10</f>
        <v>0</v>
      </c>
      <c r="E251" s="7">
        <f>('Employment Factors'!$D18)*(1-('Decline Factors'!N18))*('Gross-New Capacity Addition'!E221*1000/5)*'Regional Factors'!E$10</f>
        <v>0</v>
      </c>
      <c r="F251" s="7">
        <f>('Employment Factors'!$D18)*(1-('Decline Factors'!O18))*('Gross-New Capacity Addition'!F221*1000/5)*'Regional Factors'!F$10</f>
        <v>0</v>
      </c>
      <c r="G251" s="7">
        <f>('Employment Factors'!$D18)*(1-('Decline Factors'!P18))*('Gross-New Capacity Addition'!G221*1000/5)*'Regional Factors'!G$10</f>
        <v>0</v>
      </c>
      <c r="H251" s="7">
        <f>('Employment Factors'!$D18)*(1-('Decline Factors'!Q18))*('Gross-New Capacity Addition'!H221*1000/5)*'Regional Factors'!H$10</f>
        <v>2080</v>
      </c>
      <c r="I251" s="7">
        <f>('Employment Factors'!$D18)*(1-('Decline Factors'!R18))*('Gross-New Capacity Addition'!I221*1000/5)*'Regional Factors'!I$10</f>
        <v>2860</v>
      </c>
    </row>
    <row r="252" spans="1:9" x14ac:dyDescent="0.3">
      <c r="A252" s="7" t="s">
        <v>19</v>
      </c>
      <c r="B252" s="7">
        <f>('Employment Factors'!$D19)*(1-('Decline Factors'!K19))*('Gross-New Capacity Addition'!B222*1000/5)*'Regional Factors'!B$10</f>
        <v>0</v>
      </c>
      <c r="C252" s="7">
        <f>('Employment Factors'!$D19)*(1-('Decline Factors'!L19))*('Gross-New Capacity Addition'!C222*1000/5)*'Regional Factors'!C$10</f>
        <v>253.15789473684211</v>
      </c>
      <c r="D252" s="7">
        <f>('Employment Factors'!$D19)*(1-('Decline Factors'!M19))*('Gross-New Capacity Addition'!D222*1000/5)*'Regional Factors'!D$10</f>
        <v>0</v>
      </c>
      <c r="E252" s="7">
        <f>('Employment Factors'!$D19)*(1-('Decline Factors'!N19))*('Gross-New Capacity Addition'!E222*1000/5)*'Regional Factors'!E$10</f>
        <v>718.42105263157896</v>
      </c>
      <c r="F252" s="7">
        <f>('Employment Factors'!$D19)*(1-('Decline Factors'!O19))*('Gross-New Capacity Addition'!F222*1000/5)*'Regional Factors'!F$10</f>
        <v>458.42105263157896</v>
      </c>
      <c r="G252" s="7">
        <f>('Employment Factors'!$D19)*(1-('Decline Factors'!P19))*('Gross-New Capacity Addition'!G222*1000/5)*'Regional Factors'!G$10</f>
        <v>0</v>
      </c>
      <c r="H252" s="7">
        <f>('Employment Factors'!$D19)*(1-('Decline Factors'!Q19))*('Gross-New Capacity Addition'!H222*1000/5)*'Regional Factors'!H$10</f>
        <v>0</v>
      </c>
      <c r="I252" s="7">
        <f>('Employment Factors'!$D19)*(1-('Decline Factors'!R19))*('Gross-New Capacity Addition'!I222*1000/5)*'Regional Factors'!I$10</f>
        <v>0</v>
      </c>
    </row>
    <row r="253" spans="1:9" x14ac:dyDescent="0.3">
      <c r="A253" s="7" t="s">
        <v>20</v>
      </c>
      <c r="B253" s="7">
        <f>('Employment Factors'!$D20)*(1-('Decline Factors'!K20))*('Gross-New Capacity Addition'!B223*1000/5)*'Regional Factors'!B$10</f>
        <v>0</v>
      </c>
      <c r="C253" s="7">
        <f>('Employment Factors'!$D20)*(1-('Decline Factors'!L20))*('Gross-New Capacity Addition'!C223*1000/5)*'Regional Factors'!C$10</f>
        <v>13312</v>
      </c>
      <c r="D253" s="7">
        <f>('Employment Factors'!$D20)*(1-('Decline Factors'!M20))*('Gross-New Capacity Addition'!D223*1000/5)*'Regional Factors'!D$10</f>
        <v>0</v>
      </c>
      <c r="E253" s="7">
        <f>('Employment Factors'!$D20)*(1-('Decline Factors'!N20))*('Gross-New Capacity Addition'!E223*1000/5)*'Regional Factors'!E$10</f>
        <v>1872</v>
      </c>
      <c r="F253" s="7">
        <f>('Employment Factors'!$D20)*(1-('Decline Factors'!O20))*('Gross-New Capacity Addition'!F223*1000/5)*'Regional Factors'!F$10</f>
        <v>1248</v>
      </c>
      <c r="G253" s="7">
        <f>('Employment Factors'!$D20)*(1-('Decline Factors'!P20))*('Gross-New Capacity Addition'!G223*1000/5)*'Regional Factors'!G$10</f>
        <v>0</v>
      </c>
      <c r="H253" s="7">
        <f>('Employment Factors'!$D20)*(1-('Decline Factors'!Q20))*('Gross-New Capacity Addition'!H223*1000/5)*'Regional Factors'!H$10</f>
        <v>0</v>
      </c>
      <c r="I253" s="7">
        <f>('Employment Factors'!$D20)*(1-('Decline Factors'!R20))*('Gross-New Capacity Addition'!I223*1000/5)*'Regional Factors'!I$10</f>
        <v>208</v>
      </c>
    </row>
    <row r="254" spans="1:9" x14ac:dyDescent="0.3">
      <c r="A254" s="7" t="s">
        <v>21</v>
      </c>
      <c r="B254" s="7">
        <f>('Employment Factors'!$D21)*(1-('Decline Factors'!K21))*('Gross-New Capacity Addition'!B224*1000/5)*'Regional Factors'!B$10</f>
        <v>780</v>
      </c>
      <c r="C254" s="7">
        <f>('Employment Factors'!$D21)*(1-('Decline Factors'!L21))*('Gross-New Capacity Addition'!C224*1000/5)*'Regional Factors'!C$10</f>
        <v>0</v>
      </c>
      <c r="D254" s="7">
        <f>('Employment Factors'!$D21)*(1-('Decline Factors'!M21))*('Gross-New Capacity Addition'!D224*1000/5)*'Regional Factors'!D$10</f>
        <v>0</v>
      </c>
      <c r="E254" s="7">
        <f>('Employment Factors'!$D21)*(1-('Decline Factors'!N21))*('Gross-New Capacity Addition'!E224*1000/5)*'Regional Factors'!E$10</f>
        <v>0</v>
      </c>
      <c r="F254" s="7">
        <f>('Employment Factors'!$D21)*(1-('Decline Factors'!O21))*('Gross-New Capacity Addition'!F224*1000/5)*'Regional Factors'!F$10</f>
        <v>0</v>
      </c>
      <c r="G254" s="7">
        <f>('Employment Factors'!$D21)*(1-('Decline Factors'!P21))*('Gross-New Capacity Addition'!G224*1000/5)*'Regional Factors'!G$10</f>
        <v>0</v>
      </c>
      <c r="H254" s="7">
        <f>('Employment Factors'!$D21)*(1-('Decline Factors'!Q21))*('Gross-New Capacity Addition'!H224*1000/5)*'Regional Factors'!H$10</f>
        <v>0</v>
      </c>
      <c r="I254" s="7">
        <f>('Employment Factors'!$D21)*(1-('Decline Factors'!R21))*('Gross-New Capacity Addition'!I224*1000/5)*'Regional Factors'!I$10</f>
        <v>0</v>
      </c>
    </row>
    <row r="255" spans="1:9" x14ac:dyDescent="0.3">
      <c r="A255" s="7" t="s">
        <v>43</v>
      </c>
      <c r="B255" s="7">
        <f>('Employment Factors'!$D22)*(1-('Decline Factors'!K22))*('Gross-New Capacity Addition'!B225*1000/5)*'Regional Factors'!B$10</f>
        <v>0</v>
      </c>
      <c r="C255" s="7">
        <f>('Employment Factors'!$D22)*(1-('Decline Factors'!L22))*('Gross-New Capacity Addition'!C225*1000/5)*'Regional Factors'!C$10</f>
        <v>24.721867413632122</v>
      </c>
      <c r="D255" s="7">
        <f>('Employment Factors'!$D22)*(1-('Decline Factors'!M22))*('Gross-New Capacity Addition'!D225*1000/5)*'Regional Factors'!D$10</f>
        <v>52.897150326797394</v>
      </c>
      <c r="E255" s="7">
        <f>('Employment Factors'!$D22)*(1-('Decline Factors'!N22))*('Gross-New Capacity Addition'!E225*1000/5)*'Regional Factors'!E$10</f>
        <v>48.513478991596642</v>
      </c>
      <c r="F255" s="7">
        <f>('Employment Factors'!$D22)*(1-('Decline Factors'!O22))*('Gross-New Capacity Addition'!F225*1000/5)*'Regional Factors'!F$10</f>
        <v>552.59745284780593</v>
      </c>
      <c r="G255" s="7">
        <f>('Employment Factors'!$D22)*(1-('Decline Factors'!P22))*('Gross-New Capacity Addition'!G225*1000/5)*'Regional Factors'!G$10</f>
        <v>993.87004295051349</v>
      </c>
      <c r="H255" s="7">
        <f>('Employment Factors'!$D22)*(1-('Decline Factors'!Q22))*('Gross-New Capacity Addition'!H225*1000/5)*'Regional Factors'!H$10</f>
        <v>801.23062558356685</v>
      </c>
      <c r="I255" s="7">
        <f>('Employment Factors'!$D22)*(1-('Decline Factors'!R22))*('Gross-New Capacity Addition'!I225*1000/5)*'Regional Factors'!I$10</f>
        <v>357.62602427637728</v>
      </c>
    </row>
    <row r="256" spans="1:9" x14ac:dyDescent="0.3">
      <c r="A256" s="7" t="s">
        <v>139</v>
      </c>
      <c r="B256" s="7">
        <f>('Employment Factors'!$D23)*(1-('Decline Factors'!K23))*('Gross-New Capacity Addition'!B226*1000/5)*'Regional Factors'!B$10</f>
        <v>0</v>
      </c>
      <c r="C256" s="7">
        <f>('Employment Factors'!$D23)*(1-('Decline Factors'!L23))*('Gross-New Capacity Addition'!C226*1000/5)*'Regional Factors'!C$10</f>
        <v>1040</v>
      </c>
      <c r="D256" s="7">
        <f>('Employment Factors'!$D23)*(1-('Decline Factors'!M23))*('Gross-New Capacity Addition'!D226*1000/5)*'Regional Factors'!D$10</f>
        <v>0</v>
      </c>
      <c r="E256" s="7">
        <f>('Employment Factors'!$D23)*(1-('Decline Factors'!N23))*('Gross-New Capacity Addition'!E226*1000/5)*'Regional Factors'!E$10</f>
        <v>520</v>
      </c>
      <c r="F256" s="7">
        <f>('Employment Factors'!$D23)*(1-('Decline Factors'!O23))*('Gross-New Capacity Addition'!F226*1000/5)*'Regional Factors'!F$10</f>
        <v>35880</v>
      </c>
      <c r="G256" s="7">
        <f>('Employment Factors'!$D23)*(1-('Decline Factors'!P23))*('Gross-New Capacity Addition'!G226*1000/5)*'Regional Factors'!G$10</f>
        <v>31200</v>
      </c>
      <c r="H256" s="7">
        <f>('Employment Factors'!$D23)*(1-('Decline Factors'!Q23))*('Gross-New Capacity Addition'!H226*1000/5)*'Regional Factors'!H$10</f>
        <v>18720</v>
      </c>
      <c r="I256" s="7">
        <f>('Employment Factors'!$D23)*(1-('Decline Factors'!R23))*('Gross-New Capacity Addition'!I226*1000/5)*'Regional Factors'!I$10</f>
        <v>1040</v>
      </c>
    </row>
    <row r="257" spans="1:9" x14ac:dyDescent="0.3">
      <c r="A257" s="34" t="s">
        <v>230</v>
      </c>
      <c r="B257" s="7">
        <f>('Employment Factors'!$D24)*(1-('Decline Factors'!K24))*('Gross-New Capacity Addition'!B227*1000/5)*'Regional Factors'!B$10</f>
        <v>0</v>
      </c>
      <c r="C257" s="7">
        <f>('Employment Factors'!$D24)*(1-('Decline Factors'!L24))*('Gross-New Capacity Addition'!C227*1000/5)*'Regional Factors'!C$10</f>
        <v>2916.0000000000005</v>
      </c>
      <c r="D257" s="7">
        <f>('Employment Factors'!$D24)*(1-('Decline Factors'!M24))*('Gross-New Capacity Addition'!D227*1000/5)*'Regional Factors'!D$10</f>
        <v>0</v>
      </c>
      <c r="E257" s="7">
        <f>('Employment Factors'!$D24)*(1-('Decline Factors'!N24))*('Gross-New Capacity Addition'!E227*1000/5)*'Regional Factors'!E$10</f>
        <v>44139.6</v>
      </c>
      <c r="F257" s="7">
        <f>('Employment Factors'!$D24)*(1-('Decline Factors'!O24))*('Gross-New Capacity Addition'!F227*1000/5)*'Regional Factors'!F$10</f>
        <v>45975.600000000006</v>
      </c>
      <c r="G257" s="7">
        <f>('Employment Factors'!$D24)*(1-('Decline Factors'!P24))*('Gross-New Capacity Addition'!G227*1000/5)*'Regional Factors'!G$10</f>
        <v>45705.599999999999</v>
      </c>
      <c r="H257" s="7">
        <f>('Employment Factors'!$D24)*(1-('Decline Factors'!Q24))*('Gross-New Capacity Addition'!H227*1000/5)*'Regional Factors'!H$10</f>
        <v>48297.599999999991</v>
      </c>
      <c r="I257" s="7">
        <f>('Employment Factors'!$D24)*(1-('Decline Factors'!R24))*('Gross-New Capacity Addition'!I227*1000/5)*'Regional Factors'!I$10</f>
        <v>40572.000000000007</v>
      </c>
    </row>
    <row r="258" spans="1:9" x14ac:dyDescent="0.3">
      <c r="A258" s="34" t="s">
        <v>231</v>
      </c>
      <c r="B258" s="7">
        <f>('Employment Factors'!$D25)*(1-('Decline Factors'!K25))*('Gross-New Capacity Addition'!B228*1000/5)*'Regional Factors'!B$10</f>
        <v>0</v>
      </c>
      <c r="C258" s="7">
        <f>('Employment Factors'!$D25)*(1-('Decline Factors'!L25))*('Gross-New Capacity Addition'!C228*1000/5)*'Regional Factors'!C$10</f>
        <v>3261.4552065180014</v>
      </c>
      <c r="D258" s="7">
        <f>('Employment Factors'!$D25)*(1-('Decline Factors'!M25))*('Gross-New Capacity Addition'!D228*1000/5)*'Regional Factors'!D$10</f>
        <v>160631.80437984777</v>
      </c>
      <c r="E258" s="7">
        <f>('Employment Factors'!$D25)*(1-('Decline Factors'!N25))*('Gross-New Capacity Addition'!E228*1000/5)*'Regional Factors'!E$10</f>
        <v>195348.24758717098</v>
      </c>
      <c r="F258" s="7">
        <f>('Employment Factors'!$D25)*(1-('Decline Factors'!O25))*('Gross-New Capacity Addition'!F228*1000/5)*'Regional Factors'!F$10</f>
        <v>82292.768897505841</v>
      </c>
      <c r="G258" s="7">
        <f>('Employment Factors'!$D25)*(1-('Decline Factors'!P25))*('Gross-New Capacity Addition'!G228*1000/5)*'Regional Factors'!G$10</f>
        <v>54005.53719982558</v>
      </c>
      <c r="H258" s="7">
        <f>('Employment Factors'!$D25)*(1-('Decline Factors'!Q25))*('Gross-New Capacity Addition'!H228*1000/5)*'Regional Factors'!H$10</f>
        <v>30146.285461534004</v>
      </c>
      <c r="I258" s="7">
        <f>('Employment Factors'!$D25)*(1-('Decline Factors'!R25))*('Gross-New Capacity Addition'!I228*1000/5)*'Regional Factors'!I$10</f>
        <v>85695.169197782874</v>
      </c>
    </row>
    <row r="259" spans="1:9" x14ac:dyDescent="0.3">
      <c r="A259" s="7" t="s">
        <v>24</v>
      </c>
      <c r="B259" s="7">
        <f>('Employment Factors'!$D26)*(1-('Decline Factors'!K26))*('Gross-New Capacity Addition'!B229*1000/5)*'Regional Factors'!B$10</f>
        <v>9866.6666666666679</v>
      </c>
      <c r="C259" s="7">
        <f>('Employment Factors'!$D26)*(1-('Decline Factors'!L26))*('Gross-New Capacity Addition'!C229*1000/5)*'Regional Factors'!C$10</f>
        <v>3946.6666666666665</v>
      </c>
      <c r="D259" s="7">
        <f>('Employment Factors'!$D26)*(1-('Decline Factors'!M26))*('Gross-New Capacity Addition'!D229*1000/5)*'Regional Factors'!D$10</f>
        <v>3946.6666666666665</v>
      </c>
      <c r="E259" s="7">
        <f>('Employment Factors'!$D26)*(1-('Decline Factors'!N26))*('Gross-New Capacity Addition'!E229*1000/5)*'Regional Factors'!E$10</f>
        <v>1973.3333333333333</v>
      </c>
      <c r="F259" s="7">
        <f>('Employment Factors'!$D26)*(1-('Decline Factors'!O26))*('Gross-New Capacity Addition'!F229*1000/5)*'Regional Factors'!F$10</f>
        <v>3946.6666666666665</v>
      </c>
      <c r="G259" s="7">
        <f>('Employment Factors'!$D26)*(1-('Decline Factors'!P26))*('Gross-New Capacity Addition'!G229*1000/5)*'Regional Factors'!G$10</f>
        <v>0</v>
      </c>
      <c r="H259" s="7">
        <f>('Employment Factors'!$D26)*(1-('Decline Factors'!Q26))*('Gross-New Capacity Addition'!H229*1000/5)*'Regional Factors'!H$10</f>
        <v>3946.6666666666665</v>
      </c>
      <c r="I259" s="7">
        <f>('Employment Factors'!$D26)*(1-('Decline Factors'!R26))*('Gross-New Capacity Addition'!I229*1000/5)*'Regional Factors'!I$10</f>
        <v>5920</v>
      </c>
    </row>
    <row r="260" spans="1:9" x14ac:dyDescent="0.3">
      <c r="A260" s="7" t="s">
        <v>25</v>
      </c>
      <c r="B260" s="7">
        <f>('Employment Factors'!$D27)*(1-('Decline Factors'!K27))*('Gross-New Capacity Addition'!B230*1000/5)*'Regional Factors'!B$10</f>
        <v>0</v>
      </c>
      <c r="C260" s="7">
        <f>('Employment Factors'!$D27)*(1-('Decline Factors'!L27))*('Gross-New Capacity Addition'!C230*1000/5)*'Regional Factors'!C$10</f>
        <v>2095.2000000000003</v>
      </c>
      <c r="D260" s="7">
        <f>('Employment Factors'!$D27)*(1-('Decline Factors'!M27))*('Gross-New Capacity Addition'!D230*1000/5)*'Regional Factors'!D$10</f>
        <v>20.365714285714287</v>
      </c>
      <c r="E260" s="7">
        <f>('Employment Factors'!$D27)*(1-('Decline Factors'!N27))*('Gross-New Capacity Addition'!E230*1000/5)*'Regional Factors'!E$10</f>
        <v>38.386285714285719</v>
      </c>
      <c r="F260" s="7">
        <f>('Employment Factors'!$D27)*(1-('Decline Factors'!O27))*('Gross-New Capacity Addition'!F230*1000/5)*'Regional Factors'!F$10</f>
        <v>0</v>
      </c>
      <c r="G260" s="7">
        <f>('Employment Factors'!$D27)*(1-('Decline Factors'!P27))*('Gross-New Capacity Addition'!G230*1000/5)*'Regional Factors'!G$10</f>
        <v>0</v>
      </c>
      <c r="H260" s="7">
        <f>('Employment Factors'!$D27)*(1-('Decline Factors'!Q27))*('Gross-New Capacity Addition'!H230*1000/5)*'Regional Factors'!H$10</f>
        <v>0</v>
      </c>
      <c r="I260" s="7">
        <f>('Employment Factors'!$D27)*(1-('Decline Factors'!R27))*('Gross-New Capacity Addition'!I230*1000/5)*'Regional Factors'!I$10</f>
        <v>48.692571428571426</v>
      </c>
    </row>
    <row r="261" spans="1:9" x14ac:dyDescent="0.3">
      <c r="A261" s="5" t="s">
        <v>255</v>
      </c>
      <c r="B261" s="5">
        <f>SUM(B236:B260)</f>
        <v>368206.66666666669</v>
      </c>
      <c r="C261" s="5">
        <f t="shared" ref="C261:I261" si="11">SUM(C236:C260)</f>
        <v>585765.4961110173</v>
      </c>
      <c r="D261" s="5">
        <f t="shared" si="11"/>
        <v>1473768.7150273318</v>
      </c>
      <c r="E261" s="5">
        <f t="shared" si="11"/>
        <v>1336240.0365035695</v>
      </c>
      <c r="F261" s="5">
        <f t="shared" si="11"/>
        <v>828506.67881965043</v>
      </c>
      <c r="G261" s="5">
        <f t="shared" si="11"/>
        <v>796265.51116023259</v>
      </c>
      <c r="H261" s="5">
        <f t="shared" si="11"/>
        <v>561112.87533785065</v>
      </c>
      <c r="I261" s="5">
        <f t="shared" si="11"/>
        <v>532064.46512790816</v>
      </c>
    </row>
    <row r="263" spans="1:9" x14ac:dyDescent="0.3">
      <c r="A263" s="74" t="s">
        <v>31</v>
      </c>
      <c r="B263" s="170" t="s">
        <v>204</v>
      </c>
      <c r="C263" s="170"/>
      <c r="D263" s="170"/>
      <c r="E263" s="170"/>
      <c r="F263" s="170"/>
      <c r="G263" s="170"/>
      <c r="H263" s="170"/>
      <c r="I263" s="170"/>
    </row>
    <row r="264" spans="1:9" x14ac:dyDescent="0.3">
      <c r="A264" s="66" t="s">
        <v>0</v>
      </c>
      <c r="B264" s="35" t="s">
        <v>186</v>
      </c>
      <c r="C264" s="35" t="s">
        <v>146</v>
      </c>
      <c r="D264" s="35" t="s">
        <v>147</v>
      </c>
      <c r="E264" s="35" t="s">
        <v>148</v>
      </c>
      <c r="F264" s="35" t="s">
        <v>149</v>
      </c>
      <c r="G264" s="35" t="s">
        <v>150</v>
      </c>
      <c r="H264" s="35" t="s">
        <v>151</v>
      </c>
      <c r="I264" s="35" t="s">
        <v>152</v>
      </c>
    </row>
    <row r="265" spans="1:9" x14ac:dyDescent="0.3">
      <c r="A265" s="7" t="s">
        <v>2</v>
      </c>
      <c r="B265" s="7">
        <f>('Employment Factors'!$D3)*(1-('Decline Factors'!K3))*('Gross-New Capacity Addition'!B235*1000/5)*'Regional Factors'!B$11</f>
        <v>14073.577861098873</v>
      </c>
      <c r="C265" s="7">
        <f>('Employment Factors'!$D3)*(1-('Decline Factors'!L3))*('Gross-New Capacity Addition'!C235*1000/5)*'Regional Factors'!C$11</f>
        <v>50741.132514133613</v>
      </c>
      <c r="D265" s="7">
        <f>('Employment Factors'!$D3)*(1-('Decline Factors'!M3))*('Gross-New Capacity Addition'!D235*1000/5)*'Regional Factors'!D$11</f>
        <v>3758.8528797989234</v>
      </c>
      <c r="E265" s="7">
        <f>('Employment Factors'!$D3)*(1-('Decline Factors'!N3))*('Gross-New Capacity Addition'!E235*1000/5)*'Regional Factors'!E$11</f>
        <v>2145.7251311105088</v>
      </c>
      <c r="F265" s="7">
        <f>('Employment Factors'!$D3)*(1-('Decline Factors'!O3))*('Gross-New Capacity Addition'!F235*1000/5)*'Regional Factors'!F$11</f>
        <v>1879.3916166829608</v>
      </c>
      <c r="G265" s="7">
        <f>('Employment Factors'!$D3)*(1-('Decline Factors'!P3))*('Gross-New Capacity Addition'!G235*1000/5)*'Regional Factors'!G$11</f>
        <v>2653.4692920581192</v>
      </c>
      <c r="H265" s="7">
        <f>('Employment Factors'!$D3)*(1-('Decline Factors'!Q3))*('Gross-New Capacity Addition'!H235*1000/5)*'Regional Factors'!H$11</f>
        <v>2495.8144102073611</v>
      </c>
      <c r="I265" s="7">
        <f>('Employment Factors'!$D3)*(1-('Decline Factors'!R3))*('Gross-New Capacity Addition'!I235*1000/5)*'Regional Factors'!I$11</f>
        <v>24512.021212964268</v>
      </c>
    </row>
    <row r="266" spans="1:9" x14ac:dyDescent="0.3">
      <c r="A266" s="7" t="s">
        <v>3</v>
      </c>
      <c r="B266" s="7">
        <f>('Employment Factors'!$D4)*(1-('Decline Factors'!K4))*('Gross-New Capacity Addition'!B236*1000/5)*'Regional Factors'!B$11</f>
        <v>0</v>
      </c>
      <c r="C266" s="7">
        <f>('Employment Factors'!$D4)*(1-('Decline Factors'!L4))*('Gross-New Capacity Addition'!C236*1000/5)*'Regional Factors'!C$11</f>
        <v>0</v>
      </c>
      <c r="D266" s="7">
        <f>('Employment Factors'!$D4)*(1-('Decline Factors'!M4))*('Gross-New Capacity Addition'!D236*1000/5)*'Regional Factors'!D$11</f>
        <v>0</v>
      </c>
      <c r="E266" s="7">
        <f>('Employment Factors'!$D4)*(1-('Decline Factors'!N4))*('Gross-New Capacity Addition'!E236*1000/5)*'Regional Factors'!E$11</f>
        <v>0</v>
      </c>
      <c r="F266" s="7">
        <f>('Employment Factors'!$D4)*(1-('Decline Factors'!O4))*('Gross-New Capacity Addition'!F236*1000/5)*'Regional Factors'!F$11</f>
        <v>0</v>
      </c>
      <c r="G266" s="7">
        <f>('Employment Factors'!$D4)*(1-('Decline Factors'!P4))*('Gross-New Capacity Addition'!G236*1000/5)*'Regional Factors'!G$11</f>
        <v>0</v>
      </c>
      <c r="H266" s="7">
        <f>('Employment Factors'!$D4)*(1-('Decline Factors'!Q4))*('Gross-New Capacity Addition'!H236*1000/5)*'Regional Factors'!H$11</f>
        <v>0</v>
      </c>
      <c r="I266" s="7">
        <f>('Employment Factors'!$D4)*(1-('Decline Factors'!R4))*('Gross-New Capacity Addition'!I236*1000/5)*'Regional Factors'!I$11</f>
        <v>0</v>
      </c>
    </row>
    <row r="267" spans="1:9" x14ac:dyDescent="0.3">
      <c r="A267" s="7" t="s">
        <v>198</v>
      </c>
      <c r="B267" s="7">
        <f>('Employment Factors'!$D5)*(1-('Decline Factors'!K5))*('Gross-New Capacity Addition'!B237*1000/5)*'Regional Factors'!B$11</f>
        <v>16335.402874489764</v>
      </c>
      <c r="C267" s="7">
        <f>('Employment Factors'!$D5)*(1-('Decline Factors'!L5))*('Gross-New Capacity Addition'!C237*1000/5)*'Regional Factors'!C$11</f>
        <v>302993.39795414294</v>
      </c>
      <c r="D267" s="7">
        <f>('Employment Factors'!$D5)*(1-('Decline Factors'!M5))*('Gross-New Capacity Addition'!D237*1000/5)*'Regional Factors'!D$11</f>
        <v>136559.30435469752</v>
      </c>
      <c r="E267" s="7">
        <f>('Employment Factors'!$D5)*(1-('Decline Factors'!N5))*('Gross-New Capacity Addition'!E237*1000/5)*'Regional Factors'!E$11</f>
        <v>81295.577827468107</v>
      </c>
      <c r="F267" s="7">
        <f>('Employment Factors'!$D5)*(1-('Decline Factors'!O5))*('Gross-New Capacity Addition'!F237*1000/5)*'Regional Factors'!F$11</f>
        <v>47858.676823654241</v>
      </c>
      <c r="G267" s="7">
        <f>('Employment Factors'!$D5)*(1-('Decline Factors'!P5))*('Gross-New Capacity Addition'!G237*1000/5)*'Regional Factors'!G$11</f>
        <v>76784.30739333306</v>
      </c>
      <c r="H267" s="7">
        <f>('Employment Factors'!$D5)*(1-('Decline Factors'!Q5))*('Gross-New Capacity Addition'!H237*1000/5)*'Regional Factors'!H$11</f>
        <v>109703.31782571293</v>
      </c>
      <c r="I267" s="7">
        <f>('Employment Factors'!$D5)*(1-('Decline Factors'!R5))*('Gross-New Capacity Addition'!I237*1000/5)*'Regional Factors'!I$11</f>
        <v>109341.01405763505</v>
      </c>
    </row>
    <row r="268" spans="1:9" x14ac:dyDescent="0.3">
      <c r="A268" s="7" t="s">
        <v>199</v>
      </c>
      <c r="B268" s="7">
        <f>('Employment Factors'!$D6)*(1-('Decline Factors'!K6))*('Gross-New Capacity Addition'!B238*1000/5)*'Regional Factors'!B$11</f>
        <v>0</v>
      </c>
      <c r="C268" s="7">
        <f>('Employment Factors'!$D6)*(1-('Decline Factors'!L6))*('Gross-New Capacity Addition'!C238*1000/5)*'Regional Factors'!C$11</f>
        <v>102921.89028341605</v>
      </c>
      <c r="D268" s="7">
        <f>('Employment Factors'!$D6)*(1-('Decline Factors'!M6))*('Gross-New Capacity Addition'!D238*1000/5)*'Regional Factors'!D$11</f>
        <v>360342.85888133466</v>
      </c>
      <c r="E268" s="7">
        <f>('Employment Factors'!$D6)*(1-('Decline Factors'!N6))*('Gross-New Capacity Addition'!E238*1000/5)*'Regional Factors'!E$11</f>
        <v>360206.55634719739</v>
      </c>
      <c r="F268" s="7">
        <f>('Employment Factors'!$D6)*(1-('Decline Factors'!O6))*('Gross-New Capacity Addition'!F238*1000/5)*'Regional Factors'!F$11</f>
        <v>232208.53528829504</v>
      </c>
      <c r="G268" s="7">
        <f>('Employment Factors'!$D6)*(1-('Decline Factors'!P6))*('Gross-New Capacity Addition'!G238*1000/5)*'Regional Factors'!G$11</f>
        <v>228116.00652534416</v>
      </c>
      <c r="H268" s="7">
        <f>('Employment Factors'!$D6)*(1-('Decline Factors'!Q6))*('Gross-New Capacity Addition'!H238*1000/5)*'Regional Factors'!H$11</f>
        <v>137055.14652219575</v>
      </c>
      <c r="I268" s="7">
        <f>('Employment Factors'!$D6)*(1-('Decline Factors'!R6))*('Gross-New Capacity Addition'!I238*1000/5)*'Regional Factors'!I$11</f>
        <v>131746.76813439411</v>
      </c>
    </row>
    <row r="269" spans="1:9" x14ac:dyDescent="0.3">
      <c r="A269" s="7" t="s">
        <v>6</v>
      </c>
      <c r="B269" s="7">
        <f>('Employment Factors'!$D7)*(1-('Decline Factors'!K7))*('Gross-New Capacity Addition'!B239*1000/5)*'Regional Factors'!B$11</f>
        <v>26387.958489560388</v>
      </c>
      <c r="C269" s="7">
        <f>('Employment Factors'!$D7)*(1-('Decline Factors'!L7))*('Gross-New Capacity Addition'!C239*1000/5)*'Regional Factors'!C$11</f>
        <v>0</v>
      </c>
      <c r="D269" s="7">
        <f>('Employment Factors'!$D7)*(1-('Decline Factors'!M7))*('Gross-New Capacity Addition'!D239*1000/5)*'Regional Factors'!D$11</f>
        <v>10266.70589220884</v>
      </c>
      <c r="E269" s="7">
        <f>('Employment Factors'!$D7)*(1-('Decline Factors'!N7))*('Gross-New Capacity Addition'!E239*1000/5)*'Regional Factors'!E$11</f>
        <v>0</v>
      </c>
      <c r="F269" s="7">
        <f>('Employment Factors'!$D7)*(1-('Decline Factors'!O7))*('Gross-New Capacity Addition'!F239*1000/5)*'Regional Factors'!F$11</f>
        <v>0</v>
      </c>
      <c r="G269" s="7">
        <f>('Employment Factors'!$D7)*(1-('Decline Factors'!P7))*('Gross-New Capacity Addition'!G239*1000/5)*'Regional Factors'!G$11</f>
        <v>0</v>
      </c>
      <c r="H269" s="7">
        <f>('Employment Factors'!$D7)*(1-('Decline Factors'!Q7))*('Gross-New Capacity Addition'!H239*1000/5)*'Regional Factors'!H$11</f>
        <v>0</v>
      </c>
      <c r="I269" s="7">
        <f>('Employment Factors'!$D7)*(1-('Decline Factors'!R7))*('Gross-New Capacity Addition'!I239*1000/5)*'Regional Factors'!I$11</f>
        <v>0</v>
      </c>
    </row>
    <row r="270" spans="1:9" x14ac:dyDescent="0.3">
      <c r="A270" s="7" t="s">
        <v>7</v>
      </c>
      <c r="B270" s="7">
        <f>('Employment Factors'!$D8)*(1-('Decline Factors'!K8))*('Gross-New Capacity Addition'!B240*1000/5)*'Regional Factors'!B$11</f>
        <v>83687.525495462949</v>
      </c>
      <c r="C270" s="7">
        <f>('Employment Factors'!$D8)*(1-('Decline Factors'!L8))*('Gross-New Capacity Addition'!C240*1000/5)*'Regional Factors'!C$11</f>
        <v>103628.07718791722</v>
      </c>
      <c r="D270" s="7">
        <f>('Employment Factors'!$D8)*(1-('Decline Factors'!M8))*('Gross-New Capacity Addition'!D240*1000/5)*'Regional Factors'!D$11</f>
        <v>85420.079447081458</v>
      </c>
      <c r="E270" s="7">
        <f>('Employment Factors'!$D8)*(1-('Decline Factors'!N8))*('Gross-New Capacity Addition'!E240*1000/5)*'Regional Factors'!E$11</f>
        <v>15506.216767790782</v>
      </c>
      <c r="F270" s="7">
        <f>('Employment Factors'!$D8)*(1-('Decline Factors'!O8))*('Gross-New Capacity Addition'!F240*1000/5)*'Regional Factors'!F$11</f>
        <v>33777.925753207353</v>
      </c>
      <c r="G270" s="7">
        <f>('Employment Factors'!$D8)*(1-('Decline Factors'!P8))*('Gross-New Capacity Addition'!G240*1000/5)*'Regional Factors'!G$11</f>
        <v>51678.549210905854</v>
      </c>
      <c r="H270" s="7">
        <f>('Employment Factors'!$D8)*(1-('Decline Factors'!Q8))*('Gross-New Capacity Addition'!H240*1000/5)*'Regional Factors'!H$11</f>
        <v>36795.078110411348</v>
      </c>
      <c r="I270" s="7">
        <f>('Employment Factors'!$D8)*(1-('Decline Factors'!R8))*('Gross-New Capacity Addition'!I240*1000/5)*'Regional Factors'!I$11</f>
        <v>30475.295190849396</v>
      </c>
    </row>
    <row r="271" spans="1:9" x14ac:dyDescent="0.3">
      <c r="A271" s="7" t="s">
        <v>8</v>
      </c>
      <c r="B271" s="7">
        <f>('Employment Factors'!$D9)*(1-('Decline Factors'!K9))*('Gross-New Capacity Addition'!B241*1000/5)*'Regional Factors'!B$11</f>
        <v>58116.337149627041</v>
      </c>
      <c r="C271" s="7">
        <f>('Employment Factors'!$D9)*(1-('Decline Factors'!L9))*('Gross-New Capacity Addition'!C241*1000/5)*'Regional Factors'!C$11</f>
        <v>49821.190955729435</v>
      </c>
      <c r="D271" s="7">
        <f>('Employment Factors'!$D9)*(1-('Decline Factors'!M9))*('Gross-New Capacity Addition'!D241*1000/5)*'Regional Factors'!D$11</f>
        <v>59794.055612957025</v>
      </c>
      <c r="E271" s="7">
        <f>('Employment Factors'!$D9)*(1-('Decline Factors'!N9))*('Gross-New Capacity Addition'!E241*1000/5)*'Regional Factors'!E$11</f>
        <v>46518.650303372349</v>
      </c>
      <c r="F271" s="7">
        <f>('Employment Factors'!$D9)*(1-('Decline Factors'!O9))*('Gross-New Capacity Addition'!F241*1000/5)*'Regional Factors'!F$11</f>
        <v>7037.0678652515326</v>
      </c>
      <c r="G271" s="7">
        <f>('Employment Factors'!$D9)*(1-('Decline Factors'!P9))*('Gross-New Capacity Addition'!G241*1000/5)*'Regional Factors'!G$11</f>
        <v>33999.045533490695</v>
      </c>
      <c r="H271" s="7">
        <f>('Employment Factors'!$D9)*(1-('Decline Factors'!Q9))*('Gross-New Capacity Addition'!H241*1000/5)*'Regional Factors'!H$11</f>
        <v>26282.19865029382</v>
      </c>
      <c r="I271" s="7">
        <f>('Employment Factors'!$D9)*(1-('Decline Factors'!R9))*('Gross-New Capacity Addition'!I241*1000/5)*'Regional Factors'!I$11</f>
        <v>44443.138819988701</v>
      </c>
    </row>
    <row r="272" spans="1:9" x14ac:dyDescent="0.3">
      <c r="A272" s="7" t="s">
        <v>9</v>
      </c>
      <c r="B272" s="7">
        <f>('Employment Factors'!$D10)*(1-('Decline Factors'!K10))*('Gross-New Capacity Addition'!B242*1000/5)*'Regional Factors'!B$11</f>
        <v>0</v>
      </c>
      <c r="C272" s="7">
        <f>('Employment Factors'!$D10)*(1-('Decline Factors'!L10))*('Gross-New Capacity Addition'!C242*1000/5)*'Regional Factors'!C$11</f>
        <v>0</v>
      </c>
      <c r="D272" s="7">
        <f>('Employment Factors'!$D10)*(1-('Decline Factors'!M10))*('Gross-New Capacity Addition'!D242*1000/5)*'Regional Factors'!D$11</f>
        <v>0</v>
      </c>
      <c r="E272" s="7">
        <f>('Employment Factors'!$D10)*(1-('Decline Factors'!N10))*('Gross-New Capacity Addition'!E242*1000/5)*'Regional Factors'!E$11</f>
        <v>0</v>
      </c>
      <c r="F272" s="7">
        <f>('Employment Factors'!$D10)*(1-('Decline Factors'!O10))*('Gross-New Capacity Addition'!F242*1000/5)*'Regional Factors'!F$11</f>
        <v>0</v>
      </c>
      <c r="G272" s="7">
        <f>('Employment Factors'!$D10)*(1-('Decline Factors'!P10))*('Gross-New Capacity Addition'!G242*1000/5)*'Regional Factors'!G$11</f>
        <v>0</v>
      </c>
      <c r="H272" s="7">
        <f>('Employment Factors'!$D10)*(1-('Decline Factors'!Q10))*('Gross-New Capacity Addition'!H242*1000/5)*'Regional Factors'!H$11</f>
        <v>0</v>
      </c>
      <c r="I272" s="7">
        <f>('Employment Factors'!$D10)*(1-('Decline Factors'!R10))*('Gross-New Capacity Addition'!I242*1000/5)*'Regional Factors'!I$11</f>
        <v>0</v>
      </c>
    </row>
    <row r="273" spans="1:9" x14ac:dyDescent="0.3">
      <c r="A273" s="7" t="s">
        <v>10</v>
      </c>
      <c r="B273" s="7">
        <f>('Employment Factors'!$D11)*(1-('Decline Factors'!K11))*('Gross-New Capacity Addition'!B243*1000/5)*'Regional Factors'!B$11</f>
        <v>0</v>
      </c>
      <c r="C273" s="7">
        <f>('Employment Factors'!$D11)*(1-('Decline Factors'!L11))*('Gross-New Capacity Addition'!C243*1000/5)*'Regional Factors'!C$11</f>
        <v>0</v>
      </c>
      <c r="D273" s="7">
        <f>('Employment Factors'!$D11)*(1-('Decline Factors'!M11))*('Gross-New Capacity Addition'!D243*1000/5)*'Regional Factors'!D$11</f>
        <v>0</v>
      </c>
      <c r="E273" s="7">
        <f>('Employment Factors'!$D11)*(1-('Decline Factors'!N11))*('Gross-New Capacity Addition'!E243*1000/5)*'Regional Factors'!E$11</f>
        <v>0</v>
      </c>
      <c r="F273" s="7">
        <f>('Employment Factors'!$D11)*(1-('Decline Factors'!O11))*('Gross-New Capacity Addition'!F243*1000/5)*'Regional Factors'!F$11</f>
        <v>0</v>
      </c>
      <c r="G273" s="7">
        <f>('Employment Factors'!$D11)*(1-('Decline Factors'!P11))*('Gross-New Capacity Addition'!G243*1000/5)*'Regional Factors'!G$11</f>
        <v>0</v>
      </c>
      <c r="H273" s="7">
        <f>('Employment Factors'!$D11)*(1-('Decline Factors'!Q11))*('Gross-New Capacity Addition'!H243*1000/5)*'Regional Factors'!H$11</f>
        <v>0</v>
      </c>
      <c r="I273" s="7">
        <f>('Employment Factors'!$D11)*(1-('Decline Factors'!R11))*('Gross-New Capacity Addition'!I243*1000/5)*'Regional Factors'!I$11</f>
        <v>0</v>
      </c>
    </row>
    <row r="274" spans="1:9" x14ac:dyDescent="0.3">
      <c r="A274" s="7" t="s">
        <v>11</v>
      </c>
      <c r="B274" s="7">
        <f>('Employment Factors'!$D12)*(1-('Decline Factors'!K12))*('Gross-New Capacity Addition'!B244*1000/5)*'Regional Factors'!B$11</f>
        <v>0</v>
      </c>
      <c r="C274" s="7">
        <f>('Employment Factors'!$D12)*(1-('Decline Factors'!L12))*('Gross-New Capacity Addition'!C244*1000/5)*'Regional Factors'!C$11</f>
        <v>295833.63285121927</v>
      </c>
      <c r="D274" s="7">
        <f>('Employment Factors'!$D12)*(1-('Decline Factors'!M12))*('Gross-New Capacity Addition'!D244*1000/5)*'Regional Factors'!D$11</f>
        <v>0</v>
      </c>
      <c r="E274" s="7">
        <f>('Employment Factors'!$D12)*(1-('Decline Factors'!N12))*('Gross-New Capacity Addition'!E244*1000/5)*'Regional Factors'!E$11</f>
        <v>0</v>
      </c>
      <c r="F274" s="7">
        <f>('Employment Factors'!$D12)*(1-('Decline Factors'!O12))*('Gross-New Capacity Addition'!F244*1000/5)*'Regional Factors'!F$11</f>
        <v>3599.6392497552297</v>
      </c>
      <c r="G274" s="7">
        <f>('Employment Factors'!$D12)*(1-('Decline Factors'!P12))*('Gross-New Capacity Addition'!G244*1000/5)*'Regional Factors'!G$11</f>
        <v>3335.0522554371405</v>
      </c>
      <c r="H274" s="7">
        <f>('Employment Factors'!$D12)*(1-('Decline Factors'!Q12))*('Gross-New Capacity Addition'!H244*1000/5)*'Regional Factors'!H$11</f>
        <v>122973.18029485711</v>
      </c>
      <c r="I274" s="7">
        <f>('Employment Factors'!$D12)*(1-('Decline Factors'!R12))*('Gross-New Capacity Addition'!I244*1000/5)*'Regional Factors'!I$11</f>
        <v>2827.3965054465975</v>
      </c>
    </row>
    <row r="275" spans="1:9" x14ac:dyDescent="0.3">
      <c r="A275" s="7" t="s">
        <v>12</v>
      </c>
      <c r="B275" s="7">
        <f>('Employment Factors'!$D13)*(1-('Decline Factors'!K13))*('Gross-New Capacity Addition'!B245*1000/5)*'Regional Factors'!B$11</f>
        <v>0</v>
      </c>
      <c r="C275" s="7">
        <f>('Employment Factors'!$D13)*(1-('Decline Factors'!L13))*('Gross-New Capacity Addition'!C245*1000/5)*'Regional Factors'!C$11</f>
        <v>7146.976560434241</v>
      </c>
      <c r="D275" s="7">
        <f>('Employment Factors'!$D13)*(1-('Decline Factors'!M13))*('Gross-New Capacity Addition'!D245*1000/5)*'Regional Factors'!D$11</f>
        <v>0</v>
      </c>
      <c r="E275" s="7">
        <f>('Employment Factors'!$D13)*(1-('Decline Factors'!N13))*('Gross-New Capacity Addition'!E245*1000/5)*'Regional Factors'!E$11</f>
        <v>0</v>
      </c>
      <c r="F275" s="7">
        <f>('Employment Factors'!$D13)*(1-('Decline Factors'!O13))*('Gross-New Capacity Addition'!F245*1000/5)*'Regional Factors'!F$11</f>
        <v>0</v>
      </c>
      <c r="G275" s="7">
        <f>('Employment Factors'!$D13)*(1-('Decline Factors'!P13))*('Gross-New Capacity Addition'!G245*1000/5)*'Regional Factors'!G$11</f>
        <v>0</v>
      </c>
      <c r="H275" s="7">
        <f>('Employment Factors'!$D13)*(1-('Decline Factors'!Q13))*('Gross-New Capacity Addition'!H245*1000/5)*'Regional Factors'!H$11</f>
        <v>0</v>
      </c>
      <c r="I275" s="7">
        <f>('Employment Factors'!$D13)*(1-('Decline Factors'!R13))*('Gross-New Capacity Addition'!I245*1000/5)*'Regional Factors'!I$11</f>
        <v>0</v>
      </c>
    </row>
    <row r="276" spans="1:9" x14ac:dyDescent="0.3">
      <c r="A276" s="7" t="s">
        <v>13</v>
      </c>
      <c r="B276" s="7">
        <f>('Employment Factors'!$D14)*(1-('Decline Factors'!K14))*('Gross-New Capacity Addition'!B246*1000/5)*'Regional Factors'!B$11</f>
        <v>0</v>
      </c>
      <c r="C276" s="7">
        <f>('Employment Factors'!$D14)*(1-('Decline Factors'!L14))*('Gross-New Capacity Addition'!C246*1000/5)*'Regional Factors'!C$11</f>
        <v>0</v>
      </c>
      <c r="D276" s="7">
        <f>('Employment Factors'!$D14)*(1-('Decline Factors'!M14))*('Gross-New Capacity Addition'!D246*1000/5)*'Regional Factors'!D$11</f>
        <v>0</v>
      </c>
      <c r="E276" s="7">
        <f>('Employment Factors'!$D14)*(1-('Decline Factors'!N14))*('Gross-New Capacity Addition'!E246*1000/5)*'Regional Factors'!E$11</f>
        <v>0</v>
      </c>
      <c r="F276" s="7">
        <f>('Employment Factors'!$D14)*(1-('Decline Factors'!O14))*('Gross-New Capacity Addition'!F246*1000/5)*'Regional Factors'!F$11</f>
        <v>0</v>
      </c>
      <c r="G276" s="7">
        <f>('Employment Factors'!$D14)*(1-('Decline Factors'!P14))*('Gross-New Capacity Addition'!G246*1000/5)*'Regional Factors'!G$11</f>
        <v>0</v>
      </c>
      <c r="H276" s="7">
        <f>('Employment Factors'!$D14)*(1-('Decline Factors'!Q14))*('Gross-New Capacity Addition'!H246*1000/5)*'Regional Factors'!H$11</f>
        <v>0</v>
      </c>
      <c r="I276" s="7">
        <f>('Employment Factors'!$D14)*(1-('Decline Factors'!R14))*('Gross-New Capacity Addition'!I246*1000/5)*'Regional Factors'!I$11</f>
        <v>1855.4595420342462</v>
      </c>
    </row>
    <row r="277" spans="1:9" x14ac:dyDescent="0.3">
      <c r="A277" s="7" t="s">
        <v>14</v>
      </c>
      <c r="B277" s="7">
        <f>('Employment Factors'!$D15)*(1-('Decline Factors'!K15))*('Gross-New Capacity Addition'!B247*1000/5)*'Regional Factors'!B$11</f>
        <v>28147.155722197745</v>
      </c>
      <c r="C277" s="7">
        <f>('Employment Factors'!$D15)*(1-('Decline Factors'!L15))*('Gross-New Capacity Addition'!C247*1000/5)*'Regional Factors'!C$11</f>
        <v>0</v>
      </c>
      <c r="D277" s="7">
        <f>('Employment Factors'!$D15)*(1-('Decline Factors'!M15))*('Gross-New Capacity Addition'!D247*1000/5)*'Regional Factors'!D$11</f>
        <v>0</v>
      </c>
      <c r="E277" s="7">
        <f>('Employment Factors'!$D15)*(1-('Decline Factors'!N15))*('Gross-New Capacity Addition'!E247*1000/5)*'Regional Factors'!E$11</f>
        <v>0</v>
      </c>
      <c r="F277" s="7">
        <f>('Employment Factors'!$D15)*(1-('Decline Factors'!O15))*('Gross-New Capacity Addition'!F247*1000/5)*'Regional Factors'!F$11</f>
        <v>0</v>
      </c>
      <c r="G277" s="7">
        <f>('Employment Factors'!$D15)*(1-('Decline Factors'!P15))*('Gross-New Capacity Addition'!G247*1000/5)*'Regional Factors'!G$11</f>
        <v>0</v>
      </c>
      <c r="H277" s="7">
        <f>('Employment Factors'!$D15)*(1-('Decline Factors'!Q15))*('Gross-New Capacity Addition'!H247*1000/5)*'Regional Factors'!H$11</f>
        <v>0</v>
      </c>
      <c r="I277" s="7">
        <f>('Employment Factors'!$D15)*(1-('Decline Factors'!R15))*('Gross-New Capacity Addition'!I247*1000/5)*'Regional Factors'!I$11</f>
        <v>0</v>
      </c>
    </row>
    <row r="278" spans="1:9" x14ac:dyDescent="0.3">
      <c r="A278" s="7" t="s">
        <v>15</v>
      </c>
      <c r="B278" s="7">
        <f>('Employment Factors'!$D16)*(1-('Decline Factors'!K16))*('Gross-New Capacity Addition'!B248*1000/5)*'Regional Factors'!B$11</f>
        <v>0</v>
      </c>
      <c r="C278" s="7">
        <f>('Employment Factors'!$D16)*(1-('Decline Factors'!L16))*('Gross-New Capacity Addition'!C248*1000/5)*'Regional Factors'!C$11</f>
        <v>0</v>
      </c>
      <c r="D278" s="7">
        <f>('Employment Factors'!$D16)*(1-('Decline Factors'!M16))*('Gross-New Capacity Addition'!D248*1000/5)*'Regional Factors'!D$11</f>
        <v>0</v>
      </c>
      <c r="E278" s="7">
        <f>('Employment Factors'!$D16)*(1-('Decline Factors'!N16))*('Gross-New Capacity Addition'!E248*1000/5)*'Regional Factors'!E$11</f>
        <v>0</v>
      </c>
      <c r="F278" s="7">
        <f>('Employment Factors'!$D16)*(1-('Decline Factors'!O16))*('Gross-New Capacity Addition'!F248*1000/5)*'Regional Factors'!F$11</f>
        <v>0</v>
      </c>
      <c r="G278" s="7">
        <f>('Employment Factors'!$D16)*(1-('Decline Factors'!P16))*('Gross-New Capacity Addition'!G248*1000/5)*'Regional Factors'!G$11</f>
        <v>0</v>
      </c>
      <c r="H278" s="7">
        <f>('Employment Factors'!$D16)*(1-('Decline Factors'!Q16))*('Gross-New Capacity Addition'!H248*1000/5)*'Regional Factors'!H$11</f>
        <v>0</v>
      </c>
      <c r="I278" s="7">
        <f>('Employment Factors'!$D16)*(1-('Decline Factors'!R16))*('Gross-New Capacity Addition'!I248*1000/5)*'Regional Factors'!I$11</f>
        <v>0</v>
      </c>
    </row>
    <row r="279" spans="1:9" x14ac:dyDescent="0.3">
      <c r="A279" s="7" t="s">
        <v>17</v>
      </c>
      <c r="B279" s="7">
        <f>('Employment Factors'!$D17)*(1-('Decline Factors'!K17))*('Gross-New Capacity Addition'!B249*1000/5)*'Regional Factors'!B$11</f>
        <v>7350.9312935203934</v>
      </c>
      <c r="C279" s="7">
        <f>('Employment Factors'!$D17)*(1-('Decline Factors'!L17))*('Gross-New Capacity Addition'!C249*1000/5)*'Regional Factors'!C$11</f>
        <v>14003.794214583409</v>
      </c>
      <c r="D279" s="7">
        <f>('Employment Factors'!$D17)*(1-('Decline Factors'!M17))*('Gross-New Capacity Addition'!D249*1000/5)*'Regional Factors'!D$11</f>
        <v>0</v>
      </c>
      <c r="E279" s="7">
        <f>('Employment Factors'!$D17)*(1-('Decline Factors'!N17))*('Gross-New Capacity Addition'!E249*1000/5)*'Regional Factors'!E$11</f>
        <v>0</v>
      </c>
      <c r="F279" s="7">
        <f>('Employment Factors'!$D17)*(1-('Decline Factors'!O17))*('Gross-New Capacity Addition'!F249*1000/5)*'Regional Factors'!F$11</f>
        <v>0</v>
      </c>
      <c r="G279" s="7">
        <f>('Employment Factors'!$D17)*(1-('Decline Factors'!P17))*('Gross-New Capacity Addition'!G249*1000/5)*'Regional Factors'!G$11</f>
        <v>0</v>
      </c>
      <c r="H279" s="7">
        <f>('Employment Factors'!$D17)*(1-('Decline Factors'!Q17))*('Gross-New Capacity Addition'!H249*1000/5)*'Regional Factors'!H$11</f>
        <v>0</v>
      </c>
      <c r="I279" s="7">
        <f>('Employment Factors'!$D17)*(1-('Decline Factors'!R17))*('Gross-New Capacity Addition'!I249*1000/5)*'Regional Factors'!I$11</f>
        <v>0</v>
      </c>
    </row>
    <row r="280" spans="1:9" x14ac:dyDescent="0.3">
      <c r="A280" s="7" t="s">
        <v>18</v>
      </c>
      <c r="B280" s="7">
        <f>('Employment Factors'!$D18)*(1-('Decline Factors'!K18))*('Gross-New Capacity Addition'!B250*1000/5)*'Regional Factors'!B$11</f>
        <v>6534.1611497959057</v>
      </c>
      <c r="C280" s="7">
        <f>('Employment Factors'!$D18)*(1-('Decline Factors'!L18))*('Gross-New Capacity Addition'!C250*1000/5)*'Regional Factors'!C$11</f>
        <v>2100.5691321875115</v>
      </c>
      <c r="D280" s="7">
        <f>('Employment Factors'!$D18)*(1-('Decline Factors'!M18))*('Gross-New Capacity Addition'!D250*1000/5)*'Regional Factors'!D$11</f>
        <v>0</v>
      </c>
      <c r="E280" s="7">
        <f>('Employment Factors'!$D18)*(1-('Decline Factors'!N18))*('Gross-New Capacity Addition'!E250*1000/5)*'Regional Factors'!E$11</f>
        <v>0</v>
      </c>
      <c r="F280" s="7">
        <f>('Employment Factors'!$D18)*(1-('Decline Factors'!O18))*('Gross-New Capacity Addition'!F250*1000/5)*'Regional Factors'!F$11</f>
        <v>0</v>
      </c>
      <c r="G280" s="7">
        <f>('Employment Factors'!$D18)*(1-('Decline Factors'!P18))*('Gross-New Capacity Addition'!G250*1000/5)*'Regional Factors'!G$11</f>
        <v>477.82442371392324</v>
      </c>
      <c r="H280" s="7">
        <f>('Employment Factors'!$D18)*(1-('Decline Factors'!Q18))*('Gross-New Capacity Addition'!H250*1000/5)*'Regional Factors'!H$11</f>
        <v>0</v>
      </c>
      <c r="I280" s="7">
        <f>('Employment Factors'!$D18)*(1-('Decline Factors'!R18))*('Gross-New Capacity Addition'!I250*1000/5)*'Regional Factors'!I$11</f>
        <v>446.14733950567808</v>
      </c>
    </row>
    <row r="281" spans="1:9" x14ac:dyDescent="0.3">
      <c r="A281" s="7" t="s">
        <v>19</v>
      </c>
      <c r="B281" s="7">
        <f>('Employment Factors'!$D19)*(1-('Decline Factors'!K19))*('Gross-New Capacity Addition'!B251*1000/5)*'Regional Factors'!B$11</f>
        <v>0</v>
      </c>
      <c r="C281" s="7">
        <f>('Employment Factors'!$D19)*(1-('Decline Factors'!L19))*('Gross-New Capacity Addition'!C251*1000/5)*'Regional Factors'!C$11</f>
        <v>0</v>
      </c>
      <c r="D281" s="7">
        <f>('Employment Factors'!$D19)*(1-('Decline Factors'!M19))*('Gross-New Capacity Addition'!D251*1000/5)*'Regional Factors'!D$11</f>
        <v>0</v>
      </c>
      <c r="E281" s="7">
        <f>('Employment Factors'!$D19)*(1-('Decline Factors'!N19))*('Gross-New Capacity Addition'!E251*1000/5)*'Regional Factors'!E$11</f>
        <v>0</v>
      </c>
      <c r="F281" s="7">
        <f>('Employment Factors'!$D19)*(1-('Decline Factors'!O19))*('Gross-New Capacity Addition'!F251*1000/5)*'Regional Factors'!F$11</f>
        <v>0</v>
      </c>
      <c r="G281" s="7">
        <f>('Employment Factors'!$D19)*(1-('Decline Factors'!P19))*('Gross-New Capacity Addition'!G251*1000/5)*'Regional Factors'!G$11</f>
        <v>0</v>
      </c>
      <c r="H281" s="7">
        <f>('Employment Factors'!$D19)*(1-('Decline Factors'!Q19))*('Gross-New Capacity Addition'!H251*1000/5)*'Regional Factors'!H$11</f>
        <v>0</v>
      </c>
      <c r="I281" s="7">
        <f>('Employment Factors'!$D19)*(1-('Decline Factors'!R19))*('Gross-New Capacity Addition'!I251*1000/5)*'Regional Factors'!I$11</f>
        <v>0</v>
      </c>
    </row>
    <row r="282" spans="1:9" x14ac:dyDescent="0.3">
      <c r="A282" s="7" t="s">
        <v>20</v>
      </c>
      <c r="B282" s="7">
        <f>('Employment Factors'!$D20)*(1-('Decline Factors'!K20))*('Gross-New Capacity Addition'!B252*1000/5)*'Regional Factors'!B$11</f>
        <v>0</v>
      </c>
      <c r="C282" s="7">
        <f>('Employment Factors'!$D20)*(1-('Decline Factors'!L20))*('Gross-New Capacity Addition'!C252*1000/5)*'Regional Factors'!C$11</f>
        <v>0</v>
      </c>
      <c r="D282" s="7">
        <f>('Employment Factors'!$D20)*(1-('Decline Factors'!M20))*('Gross-New Capacity Addition'!D252*1000/5)*'Regional Factors'!D$11</f>
        <v>2881.1961932420991</v>
      </c>
      <c r="E282" s="7">
        <f>('Employment Factors'!$D20)*(1-('Decline Factors'!N20))*('Gross-New Capacity Addition'!E252*1000/5)*'Regional Factors'!E$11</f>
        <v>0</v>
      </c>
      <c r="F282" s="7">
        <f>('Employment Factors'!$D20)*(1-('Decline Factors'!O20))*('Gross-New Capacity Addition'!F252*1000/5)*'Regional Factors'!F$11</f>
        <v>395.59732864116722</v>
      </c>
      <c r="G282" s="7">
        <f>('Employment Factors'!$D20)*(1-('Decline Factors'!P20))*('Gross-New Capacity Addition'!G252*1000/5)*'Regional Factors'!G$11</f>
        <v>9174.2289353073265</v>
      </c>
      <c r="H282" s="7">
        <f>('Employment Factors'!$D20)*(1-('Decline Factors'!Q20))*('Gross-New Capacity Addition'!H252*1000/5)*'Regional Factors'!H$11</f>
        <v>0</v>
      </c>
      <c r="I282" s="7">
        <f>('Employment Factors'!$D20)*(1-('Decline Factors'!R20))*('Gross-New Capacity Addition'!I252*1000/5)*'Regional Factors'!I$11</f>
        <v>0</v>
      </c>
    </row>
    <row r="283" spans="1:9" x14ac:dyDescent="0.3">
      <c r="A283" s="7" t="s">
        <v>21</v>
      </c>
      <c r="B283" s="7">
        <f>('Employment Factors'!$D21)*(1-('Decline Factors'!K21))*('Gross-New Capacity Addition'!B253*1000/5)*'Regional Factors'!B$11</f>
        <v>4900.6208623469292</v>
      </c>
      <c r="C283" s="7">
        <f>('Employment Factors'!$D21)*(1-('Decline Factors'!L21))*('Gross-New Capacity Addition'!C253*1000/5)*'Regional Factors'!C$11</f>
        <v>0</v>
      </c>
      <c r="D283" s="7">
        <f>('Employment Factors'!$D21)*(1-('Decline Factors'!M21))*('Gross-New Capacity Addition'!D253*1000/5)*'Regional Factors'!D$11</f>
        <v>0</v>
      </c>
      <c r="E283" s="7">
        <f>('Employment Factors'!$D21)*(1-('Decline Factors'!N21))*('Gross-New Capacity Addition'!E253*1000/5)*'Regional Factors'!E$11</f>
        <v>0</v>
      </c>
      <c r="F283" s="7">
        <f>('Employment Factors'!$D21)*(1-('Decline Factors'!O21))*('Gross-New Capacity Addition'!F253*1000/5)*'Regional Factors'!F$11</f>
        <v>0</v>
      </c>
      <c r="G283" s="7">
        <f>('Employment Factors'!$D21)*(1-('Decline Factors'!P21))*('Gross-New Capacity Addition'!G253*1000/5)*'Regional Factors'!G$11</f>
        <v>0</v>
      </c>
      <c r="H283" s="7">
        <f>('Employment Factors'!$D21)*(1-('Decline Factors'!Q21))*('Gross-New Capacity Addition'!H253*1000/5)*'Regional Factors'!H$11</f>
        <v>0</v>
      </c>
      <c r="I283" s="7">
        <f>('Employment Factors'!$D21)*(1-('Decline Factors'!R21))*('Gross-New Capacity Addition'!I253*1000/5)*'Regional Factors'!I$11</f>
        <v>0</v>
      </c>
    </row>
    <row r="284" spans="1:9" x14ac:dyDescent="0.3">
      <c r="A284" s="7" t="s">
        <v>43</v>
      </c>
      <c r="B284" s="7">
        <f>('Employment Factors'!$D22)*(1-('Decline Factors'!K22))*('Gross-New Capacity Addition'!B254*1000/5)*'Regional Factors'!B$11</f>
        <v>0</v>
      </c>
      <c r="C284" s="7">
        <f>('Employment Factors'!$D22)*(1-('Decline Factors'!L22))*('Gross-New Capacity Addition'!C254*1000/5)*'Regional Factors'!C$11</f>
        <v>20.419207632546406</v>
      </c>
      <c r="D284" s="7">
        <f>('Employment Factors'!$D22)*(1-('Decline Factors'!M22))*('Gross-New Capacity Addition'!D254*1000/5)*'Regional Factors'!D$11</f>
        <v>41.158117666413844</v>
      </c>
      <c r="E284" s="7">
        <f>('Employment Factors'!$D22)*(1-('Decline Factors'!N22))*('Gross-New Capacity Addition'!E254*1000/5)*'Regional Factors'!E$11</f>
        <v>35.888304643867919</v>
      </c>
      <c r="F284" s="7">
        <f>('Employment Factors'!$D22)*(1-('Decline Factors'!O22))*('Gross-New Capacity Addition'!F254*1000/5)*'Regional Factors'!F$11</f>
        <v>14.905435654565332</v>
      </c>
      <c r="G284" s="7">
        <f>('Employment Factors'!$D22)*(1-('Decline Factors'!P22))*('Gross-New Capacity Addition'!G254*1000/5)*'Regional Factors'!G$11</f>
        <v>24.004817310273701</v>
      </c>
      <c r="H284" s="7">
        <f>('Employment Factors'!$D22)*(1-('Decline Factors'!Q22))*('Gross-New Capacity Addition'!H254*1000/5)*'Regional Factors'!H$11</f>
        <v>32.92626843097829</v>
      </c>
      <c r="I284" s="7">
        <f>('Employment Factors'!$D22)*(1-('Decline Factors'!R22))*('Gross-New Capacity Addition'!I254*1000/5)*'Regional Factors'!I$11</f>
        <v>71.0232469774284</v>
      </c>
    </row>
    <row r="285" spans="1:9" x14ac:dyDescent="0.3">
      <c r="A285" s="7" t="s">
        <v>139</v>
      </c>
      <c r="B285" s="7">
        <f>('Employment Factors'!$D23)*(1-('Decline Factors'!K23))*('Gross-New Capacity Addition'!B255*1000/5)*'Regional Factors'!B$11</f>
        <v>0</v>
      </c>
      <c r="C285" s="7">
        <f>('Employment Factors'!$D23)*(1-('Decline Factors'!L23))*('Gross-New Capacity Addition'!C255*1000/5)*'Regional Factors'!C$11</f>
        <v>0</v>
      </c>
      <c r="D285" s="7">
        <f>('Employment Factors'!$D23)*(1-('Decline Factors'!M23))*('Gross-New Capacity Addition'!D255*1000/5)*'Regional Factors'!D$11</f>
        <v>0</v>
      </c>
      <c r="E285" s="7">
        <f>('Employment Factors'!$D23)*(1-('Decline Factors'!N23))*('Gross-New Capacity Addition'!E255*1000/5)*'Regional Factors'!E$11</f>
        <v>0</v>
      </c>
      <c r="F285" s="7">
        <f>('Employment Factors'!$D23)*(1-('Decline Factors'!O23))*('Gross-New Capacity Addition'!F255*1000/5)*'Regional Factors'!F$11</f>
        <v>0</v>
      </c>
      <c r="G285" s="7">
        <f>('Employment Factors'!$D23)*(1-('Decline Factors'!P23))*('Gross-New Capacity Addition'!G255*1000/5)*'Regional Factors'!G$11</f>
        <v>0</v>
      </c>
      <c r="H285" s="7">
        <f>('Employment Factors'!$D23)*(1-('Decline Factors'!Q23))*('Gross-New Capacity Addition'!H255*1000/5)*'Regional Factors'!H$11</f>
        <v>0</v>
      </c>
      <c r="I285" s="7">
        <f>('Employment Factors'!$D23)*(1-('Decline Factors'!R23))*('Gross-New Capacity Addition'!I255*1000/5)*'Regional Factors'!I$11</f>
        <v>1784.5893580227123</v>
      </c>
    </row>
    <row r="286" spans="1:9" x14ac:dyDescent="0.3">
      <c r="A286" s="34" t="s">
        <v>230</v>
      </c>
      <c r="B286" s="7">
        <f>('Employment Factors'!$D24)*(1-('Decline Factors'!K24))*('Gross-New Capacity Addition'!B256*1000/5)*'Regional Factors'!B$11</f>
        <v>0</v>
      </c>
      <c r="C286" s="7">
        <f>('Employment Factors'!$D24)*(1-('Decline Factors'!L24))*('Gross-New Capacity Addition'!C256*1000/5)*'Regional Factors'!C$11</f>
        <v>0</v>
      </c>
      <c r="D286" s="7">
        <f>('Employment Factors'!$D24)*(1-('Decline Factors'!M24))*('Gross-New Capacity Addition'!D256*1000/5)*'Regional Factors'!D$11</f>
        <v>1134.4710010890765</v>
      </c>
      <c r="E286" s="7">
        <f>('Employment Factors'!$D24)*(1-('Decline Factors'!N24))*('Gross-New Capacity Addition'!E256*1000/5)*'Regional Factors'!E$11</f>
        <v>24512.814188239208</v>
      </c>
      <c r="F286" s="7">
        <f>('Employment Factors'!$D24)*(1-('Decline Factors'!O24))*('Gross-New Capacity Addition'!F256*1000/5)*'Regional Factors'!F$11</f>
        <v>8134.089688137231</v>
      </c>
      <c r="G286" s="7">
        <f>('Employment Factors'!$D24)*(1-('Decline Factors'!P24))*('Gross-New Capacity Addition'!G256*1000/5)*'Regional Factors'!G$11</f>
        <v>18716.750234123385</v>
      </c>
      <c r="H286" s="7">
        <f>('Employment Factors'!$D24)*(1-('Decline Factors'!Q24))*('Gross-New Capacity Addition'!H256*1000/5)*'Regional Factors'!H$11</f>
        <v>31664.36673605804</v>
      </c>
      <c r="I286" s="7">
        <f>('Employment Factors'!$D24)*(1-('Decline Factors'!R24))*('Gross-New Capacity Addition'!I256*1000/5)*'Regional Factors'!I$11</f>
        <v>33404.424069834764</v>
      </c>
    </row>
    <row r="287" spans="1:9" x14ac:dyDescent="0.3">
      <c r="A287" s="34" t="s">
        <v>231</v>
      </c>
      <c r="B287" s="7">
        <f>('Employment Factors'!$D25)*(1-('Decline Factors'!K25))*('Gross-New Capacity Addition'!B257*1000/5)*'Regional Factors'!B$11</f>
        <v>0</v>
      </c>
      <c r="C287" s="7">
        <f>('Employment Factors'!$D25)*(1-('Decline Factors'!L25))*('Gross-New Capacity Addition'!C257*1000/5)*'Regional Factors'!C$11</f>
        <v>16102.571252364003</v>
      </c>
      <c r="D287" s="7">
        <f>('Employment Factors'!$D25)*(1-('Decline Factors'!M25))*('Gross-New Capacity Addition'!D257*1000/5)*'Regional Factors'!D$11</f>
        <v>100580.53692758986</v>
      </c>
      <c r="E287" s="7">
        <f>('Employment Factors'!$D25)*(1-('Decline Factors'!N25))*('Gross-New Capacity Addition'!E257*1000/5)*'Regional Factors'!E$11</f>
        <v>85154.566739396309</v>
      </c>
      <c r="F287" s="7">
        <f>('Employment Factors'!$D25)*(1-('Decline Factors'!O25))*('Gross-New Capacity Addition'!F257*1000/5)*'Regional Factors'!F$11</f>
        <v>45498.098644815291</v>
      </c>
      <c r="G287" s="7">
        <f>('Employment Factors'!$D25)*(1-('Decline Factors'!P25))*('Gross-New Capacity Addition'!G257*1000/5)*'Regional Factors'!G$11</f>
        <v>40955.833671360604</v>
      </c>
      <c r="H287" s="7">
        <f>('Employment Factors'!$D25)*(1-('Decline Factors'!Q25))*('Gross-New Capacity Addition'!H257*1000/5)*'Regional Factors'!H$11</f>
        <v>25539.396528367255</v>
      </c>
      <c r="I287" s="7">
        <f>('Employment Factors'!$D25)*(1-('Decline Factors'!R25))*('Gross-New Capacity Addition'!I257*1000/5)*'Regional Factors'!I$11</f>
        <v>48167.479666778258</v>
      </c>
    </row>
    <row r="288" spans="1:9" x14ac:dyDescent="0.3">
      <c r="A288" s="7" t="s">
        <v>24</v>
      </c>
      <c r="B288" s="7">
        <f>('Employment Factors'!$D26)*(1-('Decline Factors'!K26))*('Gross-New Capacity Addition'!B258*1000/5)*'Regional Factors'!B$11</f>
        <v>0</v>
      </c>
      <c r="C288" s="7">
        <f>('Employment Factors'!$D26)*(1-('Decline Factors'!L26))*('Gross-New Capacity Addition'!C258*1000/5)*'Regional Factors'!C$11</f>
        <v>0</v>
      </c>
      <c r="D288" s="7">
        <f>('Employment Factors'!$D26)*(1-('Decline Factors'!M26))*('Gross-New Capacity Addition'!D258*1000/5)*'Regional Factors'!D$11</f>
        <v>0</v>
      </c>
      <c r="E288" s="7">
        <f>('Employment Factors'!$D26)*(1-('Decline Factors'!N26))*('Gross-New Capacity Addition'!E258*1000/5)*'Regional Factors'!E$11</f>
        <v>4134.991138077542</v>
      </c>
      <c r="F288" s="7">
        <f>('Employment Factors'!$D26)*(1-('Decline Factors'!O26))*('Gross-New Capacity Addition'!F258*1000/5)*'Regional Factors'!F$11</f>
        <v>0</v>
      </c>
      <c r="G288" s="7">
        <f>('Employment Factors'!$D26)*(1-('Decline Factors'!P26))*('Gross-New Capacity Addition'!G258*1000/5)*'Regional Factors'!G$11</f>
        <v>0</v>
      </c>
      <c r="H288" s="7">
        <f>('Employment Factors'!$D26)*(1-('Decline Factors'!Q26))*('Gross-New Capacity Addition'!H258*1000/5)*'Regional Factors'!H$11</f>
        <v>0</v>
      </c>
      <c r="I288" s="7">
        <f>('Employment Factors'!$D26)*(1-('Decline Factors'!R26))*('Gross-New Capacity Addition'!I258*1000/5)*'Regional Factors'!I$11</f>
        <v>0</v>
      </c>
    </row>
    <row r="289" spans="1:9" x14ac:dyDescent="0.3">
      <c r="A289" s="7" t="s">
        <v>25</v>
      </c>
      <c r="B289" s="7">
        <f>('Employment Factors'!$D27)*(1-('Decline Factors'!K27))*('Gross-New Capacity Addition'!B259*1000/5)*'Regional Factors'!B$11</f>
        <v>0</v>
      </c>
      <c r="C289" s="7">
        <f>('Employment Factors'!$D27)*(1-('Decline Factors'!L27))*('Gross-New Capacity Addition'!C259*1000/5)*'Regional Factors'!C$11</f>
        <v>58.169606737500317</v>
      </c>
      <c r="D289" s="7">
        <f>('Employment Factors'!$D27)*(1-('Decline Factors'!M27))*('Gross-New Capacity Addition'!D259*1000/5)*'Regional Factors'!D$11</f>
        <v>282.10393496469345</v>
      </c>
      <c r="E289" s="7">
        <f>('Employment Factors'!$D27)*(1-('Decline Factors'!N27))*('Gross-New Capacity Addition'!E259*1000/5)*'Regional Factors'!E$11</f>
        <v>0</v>
      </c>
      <c r="F289" s="7">
        <f>('Employment Factors'!$D27)*(1-('Decline Factors'!O27))*('Gross-New Capacity Addition'!F259*1000/5)*'Regional Factors'!F$11</f>
        <v>0</v>
      </c>
      <c r="G289" s="7">
        <f>('Employment Factors'!$D27)*(1-('Decline Factors'!P27))*('Gross-New Capacity Addition'!G259*1000/5)*'Regional Factors'!G$11</f>
        <v>33.798464291887704</v>
      </c>
      <c r="H289" s="7">
        <f>('Employment Factors'!$D27)*(1-('Decline Factors'!Q27))*('Gross-New Capacity Addition'!H259*1000/5)*'Regional Factors'!H$11</f>
        <v>0</v>
      </c>
      <c r="I289" s="7">
        <f>('Employment Factors'!$D27)*(1-('Decline Factors'!R27))*('Gross-New Capacity Addition'!I259*1000/5)*'Regional Factors'!I$11</f>
        <v>27.851360508394023</v>
      </c>
    </row>
    <row r="290" spans="1:9" x14ac:dyDescent="0.3">
      <c r="A290" s="5" t="s">
        <v>255</v>
      </c>
      <c r="B290" s="5">
        <f>SUM(B265:B289)</f>
        <v>245533.67089810001</v>
      </c>
      <c r="C290" s="5">
        <f t="shared" ref="C290:I290" si="12">SUM(C265:C289)</f>
        <v>945371.82172049768</v>
      </c>
      <c r="D290" s="5">
        <f t="shared" si="12"/>
        <v>761061.32324263046</v>
      </c>
      <c r="E290" s="5">
        <f t="shared" si="12"/>
        <v>619510.98674729606</v>
      </c>
      <c r="F290" s="5">
        <f t="shared" si="12"/>
        <v>380403.92769409454</v>
      </c>
      <c r="G290" s="5">
        <f t="shared" si="12"/>
        <v>465948.87075667636</v>
      </c>
      <c r="H290" s="5">
        <f t="shared" si="12"/>
        <v>492541.42534653452</v>
      </c>
      <c r="I290" s="5">
        <f t="shared" si="12"/>
        <v>429102.60850493959</v>
      </c>
    </row>
  </sheetData>
  <mergeCells count="10">
    <mergeCell ref="B1:I1"/>
    <mergeCell ref="B176:I176"/>
    <mergeCell ref="B205:I205"/>
    <mergeCell ref="B234:I234"/>
    <mergeCell ref="B263:I263"/>
    <mergeCell ref="B31:I31"/>
    <mergeCell ref="B60:I60"/>
    <mergeCell ref="B89:I89"/>
    <mergeCell ref="B118:I118"/>
    <mergeCell ref="B147:I147"/>
  </mergeCells>
  <hyperlinks>
    <hyperlink ref="Q2" location="Contents!A1" display="Contents!A1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/>
  </sheetViews>
  <sheetFormatPr defaultRowHeight="14.4" x14ac:dyDescent="0.3"/>
  <cols>
    <col min="1" max="1" bestFit="true" customWidth="true" style="7" width="43.44140625" collapsed="true"/>
    <col min="3" max="6" bestFit="true" customWidth="true" width="9.88671875" collapsed="true"/>
    <col min="7" max="7" customWidth="true" width="9.88671875" collapsed="true"/>
    <col min="8" max="9" bestFit="true" customWidth="true" width="9.88671875" collapsed="true"/>
  </cols>
  <sheetData>
    <row r="1" spans="1:18" x14ac:dyDescent="0.3">
      <c r="A1" s="139" t="s">
        <v>39</v>
      </c>
      <c r="B1" s="163" t="s">
        <v>203</v>
      </c>
      <c r="C1" s="163"/>
      <c r="D1" s="163"/>
      <c r="E1" s="163"/>
      <c r="F1" s="163"/>
      <c r="G1" s="163"/>
      <c r="H1" s="163"/>
      <c r="I1" s="163"/>
    </row>
    <row r="2" spans="1:18" x14ac:dyDescent="0.3">
      <c r="A2" s="5" t="s">
        <v>0</v>
      </c>
      <c r="B2" s="3">
        <v>2015</v>
      </c>
      <c r="C2" s="3">
        <v>2020</v>
      </c>
      <c r="D2" s="3">
        <v>2025</v>
      </c>
      <c r="E2" s="3">
        <v>2030</v>
      </c>
      <c r="F2" s="3">
        <v>2035</v>
      </c>
      <c r="G2" s="3">
        <v>2040</v>
      </c>
      <c r="H2" s="3">
        <v>2045</v>
      </c>
      <c r="I2" s="3">
        <v>2050</v>
      </c>
      <c r="R2" s="130" t="s">
        <v>359</v>
      </c>
    </row>
    <row r="3" spans="1:18" x14ac:dyDescent="0.3">
      <c r="A3" s="7" t="s">
        <v>2</v>
      </c>
      <c r="B3" s="7">
        <f>B33+B62+B91+B120+B149+B178+B207+B236+B265</f>
        <v>194184.84986813492</v>
      </c>
      <c r="C3" s="7">
        <f t="shared" ref="C3:I3" si="0">C33+C62+C91+C120+C149+C178+C207+C236+C265</f>
        <v>342610.62212844531</v>
      </c>
      <c r="D3" s="7">
        <f t="shared" si="0"/>
        <v>946010.53219463793</v>
      </c>
      <c r="E3" s="7">
        <f t="shared" si="0"/>
        <v>1171367.3296596841</v>
      </c>
      <c r="F3" s="7">
        <f t="shared" si="0"/>
        <v>1095355.6531307863</v>
      </c>
      <c r="G3" s="7">
        <f t="shared" si="0"/>
        <v>1076289.6251770563</v>
      </c>
      <c r="H3" s="7">
        <f t="shared" si="0"/>
        <v>997913.39608078625</v>
      </c>
      <c r="I3" s="7">
        <f t="shared" si="0"/>
        <v>943225.60751340096</v>
      </c>
    </row>
    <row r="4" spans="1:18" x14ac:dyDescent="0.3">
      <c r="A4" s="7" t="s">
        <v>3</v>
      </c>
      <c r="B4" s="7">
        <f t="shared" ref="B4:I19" si="1">B34+B63+B92+B121+B150+B179+B208+B237+B266</f>
        <v>1678.4419044799479</v>
      </c>
      <c r="C4" s="7">
        <f t="shared" si="1"/>
        <v>1406.5790424982374</v>
      </c>
      <c r="D4" s="7">
        <f t="shared" si="1"/>
        <v>1309.1409649018326</v>
      </c>
      <c r="E4" s="7">
        <f t="shared" si="1"/>
        <v>1090.9275456934429</v>
      </c>
      <c r="F4" s="7">
        <f t="shared" si="1"/>
        <v>739.68354182886208</v>
      </c>
      <c r="G4" s="7">
        <f t="shared" si="1"/>
        <v>0</v>
      </c>
      <c r="H4" s="7">
        <f t="shared" si="1"/>
        <v>0</v>
      </c>
      <c r="I4" s="7">
        <f t="shared" si="1"/>
        <v>0</v>
      </c>
    </row>
    <row r="5" spans="1:18" x14ac:dyDescent="0.3">
      <c r="A5" s="7" t="s">
        <v>198</v>
      </c>
      <c r="B5" s="7">
        <f t="shared" si="1"/>
        <v>164508.72485610988</v>
      </c>
      <c r="C5" s="7">
        <f t="shared" si="1"/>
        <v>775770.51970200357</v>
      </c>
      <c r="D5" s="7">
        <f t="shared" si="1"/>
        <v>1643855.5851619036</v>
      </c>
      <c r="E5" s="7">
        <f t="shared" si="1"/>
        <v>2412447.9144260841</v>
      </c>
      <c r="F5" s="7">
        <f t="shared" si="1"/>
        <v>2981729.6824861332</v>
      </c>
      <c r="G5" s="7">
        <f t="shared" si="1"/>
        <v>3413902.2192095532</v>
      </c>
      <c r="H5" s="7">
        <f t="shared" si="1"/>
        <v>3929466.8579965322</v>
      </c>
      <c r="I5" s="7">
        <f t="shared" si="1"/>
        <v>4575351.5362122478</v>
      </c>
    </row>
    <row r="6" spans="1:18" x14ac:dyDescent="0.3">
      <c r="A6" s="7" t="s">
        <v>199</v>
      </c>
      <c r="B6" s="7">
        <f t="shared" si="1"/>
        <v>200798.25629938199</v>
      </c>
      <c r="C6" s="7">
        <f t="shared" si="1"/>
        <v>688953.37502994842</v>
      </c>
      <c r="D6" s="7">
        <f t="shared" si="1"/>
        <v>2039362.2349093619</v>
      </c>
      <c r="E6" s="7">
        <f t="shared" si="1"/>
        <v>4248785.5973009057</v>
      </c>
      <c r="F6" s="7">
        <f t="shared" si="1"/>
        <v>5346091.2452660892</v>
      </c>
      <c r="G6" s="7">
        <f t="shared" si="1"/>
        <v>6611727.9300775742</v>
      </c>
      <c r="H6" s="7">
        <f t="shared" si="1"/>
        <v>7367315.7463802947</v>
      </c>
      <c r="I6" s="7">
        <f t="shared" si="1"/>
        <v>8163060.6894838894</v>
      </c>
    </row>
    <row r="7" spans="1:18" x14ac:dyDescent="0.3">
      <c r="A7" s="7" t="s">
        <v>6</v>
      </c>
      <c r="B7" s="7">
        <f t="shared" si="1"/>
        <v>199906.88087879011</v>
      </c>
      <c r="C7" s="7">
        <f t="shared" si="1"/>
        <v>171606.85497034137</v>
      </c>
      <c r="D7" s="7">
        <f t="shared" si="1"/>
        <v>261970.30923333197</v>
      </c>
      <c r="E7" s="7">
        <f t="shared" si="1"/>
        <v>263015.68955235882</v>
      </c>
      <c r="F7" s="7">
        <f t="shared" si="1"/>
        <v>223581.27000435349</v>
      </c>
      <c r="G7" s="7">
        <f t="shared" si="1"/>
        <v>200920.50474251018</v>
      </c>
      <c r="H7" s="7">
        <f t="shared" si="1"/>
        <v>181610.11525353891</v>
      </c>
      <c r="I7" s="7">
        <f t="shared" si="1"/>
        <v>201013.83756279683</v>
      </c>
    </row>
    <row r="8" spans="1:18" x14ac:dyDescent="0.3">
      <c r="A8" s="7" t="s">
        <v>7</v>
      </c>
      <c r="B8" s="7">
        <f t="shared" si="1"/>
        <v>308658.95400315465</v>
      </c>
      <c r="C8" s="7">
        <f t="shared" si="1"/>
        <v>323628.57886643807</v>
      </c>
      <c r="D8" s="7">
        <f t="shared" si="1"/>
        <v>311568.014281918</v>
      </c>
      <c r="E8" s="7">
        <f t="shared" si="1"/>
        <v>299264.18871874816</v>
      </c>
      <c r="F8" s="7">
        <f t="shared" si="1"/>
        <v>286933.85096393659</v>
      </c>
      <c r="G8" s="7">
        <f t="shared" si="1"/>
        <v>287344.42649043066</v>
      </c>
      <c r="H8" s="7">
        <f t="shared" si="1"/>
        <v>285311.99528890784</v>
      </c>
      <c r="I8" s="7">
        <f t="shared" si="1"/>
        <v>284890.55722006597</v>
      </c>
    </row>
    <row r="9" spans="1:18" x14ac:dyDescent="0.3">
      <c r="A9" s="7" t="s">
        <v>8</v>
      </c>
      <c r="B9" s="7">
        <f t="shared" si="1"/>
        <v>346123.02565251169</v>
      </c>
      <c r="C9" s="7">
        <f t="shared" si="1"/>
        <v>304107.69555800385</v>
      </c>
      <c r="D9" s="7">
        <f t="shared" si="1"/>
        <v>274985.38984682685</v>
      </c>
      <c r="E9" s="7">
        <f t="shared" si="1"/>
        <v>258977.92203443585</v>
      </c>
      <c r="F9" s="7">
        <f t="shared" si="1"/>
        <v>244068.46150653349</v>
      </c>
      <c r="G9" s="7">
        <f t="shared" si="1"/>
        <v>241182.15093174827</v>
      </c>
      <c r="H9" s="7">
        <f t="shared" si="1"/>
        <v>238471.7053766991</v>
      </c>
      <c r="I9" s="7">
        <f t="shared" si="1"/>
        <v>235929.32028588947</v>
      </c>
    </row>
    <row r="10" spans="1:18" x14ac:dyDescent="0.3">
      <c r="A10" s="7" t="s">
        <v>9</v>
      </c>
      <c r="B10" s="7">
        <f t="shared" si="1"/>
        <v>9019.7508426524946</v>
      </c>
      <c r="C10" s="7">
        <f t="shared" si="1"/>
        <v>22822.834576031986</v>
      </c>
      <c r="D10" s="7">
        <f t="shared" si="1"/>
        <v>45096.009510572898</v>
      </c>
      <c r="E10" s="7">
        <f t="shared" si="1"/>
        <v>41529.008084267232</v>
      </c>
      <c r="F10" s="7">
        <f t="shared" si="1"/>
        <v>40355.513650866204</v>
      </c>
      <c r="G10" s="7">
        <f t="shared" si="1"/>
        <v>39623.492113626555</v>
      </c>
      <c r="H10" s="7">
        <f t="shared" si="1"/>
        <v>37916.128539814526</v>
      </c>
      <c r="I10" s="7">
        <f t="shared" si="1"/>
        <v>38927.331917028707</v>
      </c>
    </row>
    <row r="11" spans="1:18" x14ac:dyDescent="0.3">
      <c r="A11" s="7" t="s">
        <v>10</v>
      </c>
      <c r="B11" s="7">
        <f t="shared" si="1"/>
        <v>2458.8314283599611</v>
      </c>
      <c r="C11" s="7">
        <f t="shared" si="1"/>
        <v>1936.7062776935581</v>
      </c>
      <c r="D11" s="7">
        <f t="shared" si="1"/>
        <v>2373.0907538369433</v>
      </c>
      <c r="E11" s="7">
        <f t="shared" si="1"/>
        <v>2062.6781044817822</v>
      </c>
      <c r="F11" s="7">
        <f t="shared" si="1"/>
        <v>1901.3964000771271</v>
      </c>
      <c r="G11" s="7">
        <f t="shared" si="1"/>
        <v>1762.0794024174756</v>
      </c>
      <c r="H11" s="7">
        <f t="shared" si="1"/>
        <v>2886.0501103460565</v>
      </c>
      <c r="I11" s="7">
        <f t="shared" si="1"/>
        <v>14169.343121906377</v>
      </c>
    </row>
    <row r="12" spans="1:18" x14ac:dyDescent="0.3">
      <c r="A12" s="7" t="s">
        <v>11</v>
      </c>
      <c r="B12" s="7">
        <f t="shared" si="1"/>
        <v>111106.15034984934</v>
      </c>
      <c r="C12" s="7">
        <f t="shared" si="1"/>
        <v>1324427.1093241004</v>
      </c>
      <c r="D12" s="7">
        <f t="shared" si="1"/>
        <v>1147986.5081069698</v>
      </c>
      <c r="E12" s="7">
        <f t="shared" si="1"/>
        <v>1066628.2241026033</v>
      </c>
      <c r="F12" s="7">
        <f t="shared" si="1"/>
        <v>968442.17035415687</v>
      </c>
      <c r="G12" s="7">
        <f t="shared" si="1"/>
        <v>951920.45457415353</v>
      </c>
      <c r="H12" s="7">
        <f t="shared" si="1"/>
        <v>886687.19504812139</v>
      </c>
      <c r="I12" s="7">
        <f t="shared" si="1"/>
        <v>876352.71993549366</v>
      </c>
    </row>
    <row r="13" spans="1:18" x14ac:dyDescent="0.3">
      <c r="A13" s="7" t="s">
        <v>12</v>
      </c>
      <c r="B13" s="7">
        <f t="shared" si="1"/>
        <v>45119.372851579777</v>
      </c>
      <c r="C13" s="7">
        <f t="shared" si="1"/>
        <v>109860.85823530945</v>
      </c>
      <c r="D13" s="7">
        <f t="shared" si="1"/>
        <v>110526.95180082839</v>
      </c>
      <c r="E13" s="7">
        <f t="shared" si="1"/>
        <v>101948.09224281539</v>
      </c>
      <c r="F13" s="7">
        <f t="shared" si="1"/>
        <v>88446.175323438161</v>
      </c>
      <c r="G13" s="7">
        <f t="shared" si="1"/>
        <v>85161.922851089548</v>
      </c>
      <c r="H13" s="7">
        <f t="shared" si="1"/>
        <v>83764.090479112667</v>
      </c>
      <c r="I13" s="7">
        <f t="shared" si="1"/>
        <v>83333.358461550495</v>
      </c>
    </row>
    <row r="14" spans="1:18" x14ac:dyDescent="0.3">
      <c r="A14" s="7" t="s">
        <v>13</v>
      </c>
      <c r="B14" s="7">
        <f t="shared" si="1"/>
        <v>0</v>
      </c>
      <c r="C14" s="7">
        <f t="shared" si="1"/>
        <v>3837.5634517766503</v>
      </c>
      <c r="D14" s="7">
        <f t="shared" si="1"/>
        <v>2832.4873096446704</v>
      </c>
      <c r="E14" s="7">
        <f t="shared" si="1"/>
        <v>6346.511844169534</v>
      </c>
      <c r="F14" s="7">
        <f t="shared" si="1"/>
        <v>53001.348909882683</v>
      </c>
      <c r="G14" s="7">
        <f t="shared" si="1"/>
        <v>121491.45196246184</v>
      </c>
      <c r="H14" s="7">
        <f t="shared" si="1"/>
        <v>261536.77873205219</v>
      </c>
      <c r="I14" s="7">
        <f t="shared" si="1"/>
        <v>310884.0696211583</v>
      </c>
    </row>
    <row r="15" spans="1:18" x14ac:dyDescent="0.3">
      <c r="A15" s="7" t="s">
        <v>297</v>
      </c>
      <c r="B15" s="7">
        <f t="shared" si="1"/>
        <v>591475.53023386456</v>
      </c>
      <c r="C15" s="7">
        <f t="shared" si="1"/>
        <v>467647.10177379579</v>
      </c>
      <c r="D15" s="7">
        <f t="shared" si="1"/>
        <v>356816.51041740866</v>
      </c>
      <c r="E15" s="7">
        <f t="shared" si="1"/>
        <v>300638.97075105016</v>
      </c>
      <c r="F15" s="7">
        <f t="shared" si="1"/>
        <v>250179.06571124334</v>
      </c>
      <c r="G15" s="7">
        <f t="shared" si="1"/>
        <v>227050.08787426699</v>
      </c>
      <c r="H15" s="7">
        <f t="shared" si="1"/>
        <v>197619.89560834333</v>
      </c>
      <c r="I15" s="7">
        <f t="shared" si="1"/>
        <v>155929.4263619023</v>
      </c>
    </row>
    <row r="16" spans="1:18" x14ac:dyDescent="0.3">
      <c r="A16" s="7" t="s">
        <v>15</v>
      </c>
      <c r="B16" s="7">
        <f t="shared" si="1"/>
        <v>323216.62171763257</v>
      </c>
      <c r="C16" s="7">
        <f t="shared" si="1"/>
        <v>269731.94461803883</v>
      </c>
      <c r="D16" s="7">
        <f t="shared" si="1"/>
        <v>214350.4577005223</v>
      </c>
      <c r="E16" s="7">
        <f t="shared" si="1"/>
        <v>121496.42293232612</v>
      </c>
      <c r="F16" s="7">
        <f t="shared" si="1"/>
        <v>67471.59824578953</v>
      </c>
      <c r="G16" s="7">
        <f t="shared" si="1"/>
        <v>41448.64737087307</v>
      </c>
      <c r="H16" s="7">
        <f t="shared" si="1"/>
        <v>30734.916002266888</v>
      </c>
      <c r="I16" s="7">
        <f t="shared" si="1"/>
        <v>15355.180303183663</v>
      </c>
    </row>
    <row r="17" spans="1:11" x14ac:dyDescent="0.3">
      <c r="A17" s="7" t="s">
        <v>17</v>
      </c>
      <c r="B17" s="7">
        <f t="shared" si="1"/>
        <v>236084.97751998843</v>
      </c>
      <c r="C17" s="7">
        <f t="shared" si="1"/>
        <v>228143.81898894272</v>
      </c>
      <c r="D17" s="7">
        <f t="shared" si="1"/>
        <v>424465.10425282008</v>
      </c>
      <c r="E17" s="7">
        <f t="shared" si="1"/>
        <v>391621.91382341523</v>
      </c>
      <c r="F17" s="7">
        <f t="shared" si="1"/>
        <v>355988.90325102123</v>
      </c>
      <c r="G17" s="7">
        <f t="shared" si="1"/>
        <v>337485.40637042711</v>
      </c>
      <c r="H17" s="7">
        <f t="shared" si="1"/>
        <v>311718.1561921871</v>
      </c>
      <c r="I17" s="7">
        <f t="shared" si="1"/>
        <v>314726.66470607137</v>
      </c>
    </row>
    <row r="18" spans="1:11" x14ac:dyDescent="0.3">
      <c r="A18" s="7" t="s">
        <v>18</v>
      </c>
      <c r="B18" s="7">
        <f t="shared" si="1"/>
        <v>220539.64086798075</v>
      </c>
      <c r="C18" s="7">
        <f t="shared" si="1"/>
        <v>228338.23020357877</v>
      </c>
      <c r="D18" s="7">
        <f t="shared" si="1"/>
        <v>212291.14387545519</v>
      </c>
      <c r="E18" s="7">
        <f t="shared" si="1"/>
        <v>196543.1918098056</v>
      </c>
      <c r="F18" s="7">
        <f t="shared" si="1"/>
        <v>177651.46546020819</v>
      </c>
      <c r="G18" s="7">
        <f t="shared" si="1"/>
        <v>157112.28756371542</v>
      </c>
      <c r="H18" s="7">
        <f t="shared" si="1"/>
        <v>124417.19113736485</v>
      </c>
      <c r="I18" s="7">
        <f t="shared" si="1"/>
        <v>106354.65707950172</v>
      </c>
    </row>
    <row r="19" spans="1:11" x14ac:dyDescent="0.3">
      <c r="A19" s="7" t="s">
        <v>298</v>
      </c>
      <c r="B19" s="7">
        <f t="shared" si="1"/>
        <v>4040.9126808367805</v>
      </c>
      <c r="C19" s="7">
        <f t="shared" si="1"/>
        <v>136.31578947368425</v>
      </c>
      <c r="D19" s="7">
        <f t="shared" si="1"/>
        <v>1765.233852760583</v>
      </c>
      <c r="E19" s="7">
        <f t="shared" si="1"/>
        <v>5301.6094541006169</v>
      </c>
      <c r="F19" s="7">
        <f t="shared" si="1"/>
        <v>17581.396339927789</v>
      </c>
      <c r="G19" s="7">
        <f t="shared" si="1"/>
        <v>16914.557646882684</v>
      </c>
      <c r="H19" s="7">
        <f t="shared" si="1"/>
        <v>11470.403750938531</v>
      </c>
      <c r="I19" s="7">
        <f t="shared" si="1"/>
        <v>9865.2361270084275</v>
      </c>
    </row>
    <row r="20" spans="1:11" x14ac:dyDescent="0.3">
      <c r="A20" s="7" t="s">
        <v>299</v>
      </c>
      <c r="B20" s="7">
        <f t="shared" ref="B20:I28" si="2">B50+B79+B108+B137+B166+B195+B224+B253+B282</f>
        <v>0</v>
      </c>
      <c r="C20" s="7">
        <f t="shared" si="2"/>
        <v>8253.4838911331335</v>
      </c>
      <c r="D20" s="7">
        <f t="shared" si="2"/>
        <v>28324.9572169454</v>
      </c>
      <c r="E20" s="7">
        <f t="shared" si="2"/>
        <v>36949.251465907422</v>
      </c>
      <c r="F20" s="7">
        <f t="shared" si="2"/>
        <v>63511.596438820365</v>
      </c>
      <c r="G20" s="7">
        <f t="shared" si="2"/>
        <v>70535.226948608877</v>
      </c>
      <c r="H20" s="7">
        <f t="shared" si="2"/>
        <v>77695.038939725026</v>
      </c>
      <c r="I20" s="7">
        <f t="shared" si="2"/>
        <v>187585.85937349833</v>
      </c>
    </row>
    <row r="21" spans="1:11" x14ac:dyDescent="0.3">
      <c r="A21" s="7" t="s">
        <v>296</v>
      </c>
      <c r="B21" s="7">
        <f t="shared" si="2"/>
        <v>167302.76454026997</v>
      </c>
      <c r="C21" s="7">
        <f t="shared" si="2"/>
        <v>100020.43659330152</v>
      </c>
      <c r="D21" s="7">
        <f t="shared" si="2"/>
        <v>39077.784618517275</v>
      </c>
      <c r="E21" s="7">
        <f t="shared" si="2"/>
        <v>28442.516521661164</v>
      </c>
      <c r="F21" s="7">
        <f t="shared" si="2"/>
        <v>8753.1897394097687</v>
      </c>
      <c r="G21" s="7">
        <f t="shared" si="2"/>
        <v>0</v>
      </c>
      <c r="H21" s="7">
        <f t="shared" si="2"/>
        <v>0</v>
      </c>
      <c r="I21" s="7">
        <f t="shared" si="2"/>
        <v>0</v>
      </c>
    </row>
    <row r="22" spans="1:11" x14ac:dyDescent="0.3">
      <c r="A22" s="7" t="s">
        <v>43</v>
      </c>
      <c r="B22" s="7">
        <f t="shared" si="2"/>
        <v>0</v>
      </c>
      <c r="C22" s="7">
        <f t="shared" si="2"/>
        <v>76.421156611585758</v>
      </c>
      <c r="D22" s="7">
        <f t="shared" si="2"/>
        <v>217.73685134529202</v>
      </c>
      <c r="E22" s="7">
        <f t="shared" si="2"/>
        <v>557.45103100245967</v>
      </c>
      <c r="F22" s="7">
        <f t="shared" si="2"/>
        <v>1241.9628466193753</v>
      </c>
      <c r="G22" s="7">
        <f t="shared" si="2"/>
        <v>2393.6907609300815</v>
      </c>
      <c r="H22" s="7">
        <f t="shared" si="2"/>
        <v>4702.8840470287087</v>
      </c>
      <c r="I22" s="7">
        <f t="shared" si="2"/>
        <v>6222.8520833788698</v>
      </c>
    </row>
    <row r="23" spans="1:11" x14ac:dyDescent="0.3">
      <c r="A23" s="7" t="s">
        <v>300</v>
      </c>
      <c r="B23" s="7">
        <f t="shared" si="2"/>
        <v>0</v>
      </c>
      <c r="C23" s="7">
        <f t="shared" si="2"/>
        <v>560</v>
      </c>
      <c r="D23" s="7">
        <f t="shared" si="2"/>
        <v>280</v>
      </c>
      <c r="E23" s="7">
        <f t="shared" si="2"/>
        <v>2803.392138733866</v>
      </c>
      <c r="F23" s="7">
        <f t="shared" si="2"/>
        <v>36795.934787959399</v>
      </c>
      <c r="G23" s="7">
        <f t="shared" si="2"/>
        <v>93082.141129178082</v>
      </c>
      <c r="H23" s="7">
        <f t="shared" si="2"/>
        <v>226106.18918777787</v>
      </c>
      <c r="I23" s="7">
        <f t="shared" si="2"/>
        <v>284621.59971045685</v>
      </c>
    </row>
    <row r="24" spans="1:11" x14ac:dyDescent="0.3">
      <c r="A24" s="7" t="s">
        <v>230</v>
      </c>
      <c r="B24" s="7">
        <f t="shared" si="2"/>
        <v>247.56825040353712</v>
      </c>
      <c r="C24" s="7">
        <f t="shared" si="2"/>
        <v>437.29867219985783</v>
      </c>
      <c r="D24" s="7">
        <f t="shared" si="2"/>
        <v>9546.5370391681154</v>
      </c>
      <c r="E24" s="7">
        <f t="shared" si="2"/>
        <v>97428.645031815948</v>
      </c>
      <c r="F24" s="7">
        <f t="shared" si="2"/>
        <v>153846.49454590341</v>
      </c>
      <c r="G24" s="7">
        <f t="shared" si="2"/>
        <v>188996.51743437038</v>
      </c>
      <c r="H24" s="7">
        <f t="shared" si="2"/>
        <v>229707.21375410649</v>
      </c>
      <c r="I24" s="7">
        <f t="shared" si="2"/>
        <v>277921.38928296225</v>
      </c>
    </row>
    <row r="25" spans="1:11" x14ac:dyDescent="0.3">
      <c r="A25" s="7" t="s">
        <v>231</v>
      </c>
      <c r="B25" s="7">
        <f t="shared" si="2"/>
        <v>0</v>
      </c>
      <c r="C25" s="7">
        <f t="shared" si="2"/>
        <v>17173.425623324296</v>
      </c>
      <c r="D25" s="7">
        <f t="shared" si="2"/>
        <v>73318.695881625317</v>
      </c>
      <c r="E25" s="7">
        <f t="shared" si="2"/>
        <v>173095.01542794099</v>
      </c>
      <c r="F25" s="7">
        <f t="shared" si="2"/>
        <v>197753.71124070318</v>
      </c>
      <c r="G25" s="7">
        <f t="shared" si="2"/>
        <v>224846.09038781925</v>
      </c>
      <c r="H25" s="7">
        <f t="shared" si="2"/>
        <v>232447.13853733003</v>
      </c>
      <c r="I25" s="7">
        <f t="shared" si="2"/>
        <v>244168.62944535966</v>
      </c>
    </row>
    <row r="26" spans="1:11" x14ac:dyDescent="0.3">
      <c r="A26" s="7" t="s">
        <v>295</v>
      </c>
      <c r="B26" s="7">
        <f t="shared" si="2"/>
        <v>65644.279383041125</v>
      </c>
      <c r="C26" s="7">
        <f t="shared" si="2"/>
        <v>66645.694999329527</v>
      </c>
      <c r="D26" s="7">
        <f t="shared" si="2"/>
        <v>103182.04083789286</v>
      </c>
      <c r="E26" s="7">
        <f t="shared" si="2"/>
        <v>110828.83336628012</v>
      </c>
      <c r="F26" s="7">
        <f t="shared" si="2"/>
        <v>103419.35500751412</v>
      </c>
      <c r="G26" s="7">
        <f t="shared" si="2"/>
        <v>102207.22730065684</v>
      </c>
      <c r="H26" s="7">
        <f t="shared" si="2"/>
        <v>101105.59801135185</v>
      </c>
      <c r="I26" s="7">
        <f t="shared" si="2"/>
        <v>100108.43927544664</v>
      </c>
    </row>
    <row r="27" spans="1:11" x14ac:dyDescent="0.3">
      <c r="A27" s="7" t="s">
        <v>294</v>
      </c>
      <c r="B27" s="7">
        <f t="shared" si="2"/>
        <v>0</v>
      </c>
      <c r="C27" s="7">
        <f t="shared" si="2"/>
        <v>452.62290237356461</v>
      </c>
      <c r="D27" s="7">
        <f t="shared" si="2"/>
        <v>639.25063491253718</v>
      </c>
      <c r="E27" s="7">
        <f t="shared" si="2"/>
        <v>860.50041078332572</v>
      </c>
      <c r="F27" s="7">
        <f t="shared" si="2"/>
        <v>850.65686820286464</v>
      </c>
      <c r="G27" s="7">
        <f t="shared" si="2"/>
        <v>938.17645064401393</v>
      </c>
      <c r="H27" s="7">
        <f t="shared" si="2"/>
        <v>1268.7332797237266</v>
      </c>
      <c r="I27" s="7">
        <f t="shared" si="2"/>
        <v>4229.1393235020741</v>
      </c>
    </row>
    <row r="28" spans="1:11" x14ac:dyDescent="0.3">
      <c r="A28" s="7" t="s">
        <v>190</v>
      </c>
      <c r="B28" s="7">
        <f t="shared" si="2"/>
        <v>3192115.5341290226</v>
      </c>
      <c r="C28" s="7">
        <f t="shared" si="2"/>
        <v>5458586.0923746955</v>
      </c>
      <c r="D28" s="7">
        <f t="shared" si="2"/>
        <v>8252151.7072541099</v>
      </c>
      <c r="E28" s="7">
        <f t="shared" si="2"/>
        <v>11340031.797781071</v>
      </c>
      <c r="F28" s="7">
        <f t="shared" si="2"/>
        <v>12765691.782021405</v>
      </c>
      <c r="G28" s="7">
        <f t="shared" si="2"/>
        <v>14494336.314770993</v>
      </c>
      <c r="H28" s="7">
        <f t="shared" si="2"/>
        <v>15821873.417734351</v>
      </c>
      <c r="I28" s="7">
        <f t="shared" si="2"/>
        <v>17434227.444407698</v>
      </c>
    </row>
    <row r="29" spans="1:11" x14ac:dyDescent="0.3">
      <c r="A29" s="5" t="s">
        <v>255</v>
      </c>
      <c r="B29" s="5">
        <f>SUM(B3:B28)</f>
        <v>6384231.0682580452</v>
      </c>
      <c r="C29" s="5">
        <f t="shared" ref="C29:I29" si="3">SUM(C3:C28)</f>
        <v>10917172.184749391</v>
      </c>
      <c r="D29" s="5">
        <f t="shared" si="3"/>
        <v>16504303.414508222</v>
      </c>
      <c r="E29" s="5">
        <f t="shared" si="3"/>
        <v>22680063.595562141</v>
      </c>
      <c r="F29" s="5">
        <f t="shared" si="3"/>
        <v>25531383.564042814</v>
      </c>
      <c r="G29" s="5">
        <f t="shared" si="3"/>
        <v>28988672.629541986</v>
      </c>
      <c r="H29" s="5">
        <f t="shared" si="3"/>
        <v>31643746.835468702</v>
      </c>
      <c r="I29" s="5">
        <f t="shared" si="3"/>
        <v>34868454.888815403</v>
      </c>
    </row>
    <row r="31" spans="1:11" x14ac:dyDescent="0.3">
      <c r="A31" s="65" t="s">
        <v>32</v>
      </c>
      <c r="B31" s="163" t="s">
        <v>203</v>
      </c>
      <c r="C31" s="163"/>
      <c r="D31" s="163"/>
      <c r="E31" s="163"/>
      <c r="F31" s="163"/>
      <c r="G31" s="163"/>
      <c r="H31" s="163"/>
      <c r="I31" s="163"/>
    </row>
    <row r="32" spans="1:11" x14ac:dyDescent="0.3">
      <c r="A32" s="66" t="s">
        <v>0</v>
      </c>
      <c r="B32" s="3">
        <v>2015</v>
      </c>
      <c r="C32" s="3">
        <v>2020</v>
      </c>
      <c r="D32" s="3">
        <v>2025</v>
      </c>
      <c r="E32" s="3">
        <v>2030</v>
      </c>
      <c r="F32" s="3">
        <v>2035</v>
      </c>
      <c r="G32" s="3">
        <v>2040</v>
      </c>
      <c r="H32" s="3">
        <v>2045</v>
      </c>
      <c r="I32" s="3">
        <v>2050</v>
      </c>
      <c r="K32" s="8" t="s">
        <v>332</v>
      </c>
    </row>
    <row r="33" spans="1:9" x14ac:dyDescent="0.3">
      <c r="A33" s="7" t="s">
        <v>2</v>
      </c>
      <c r="B33" s="9">
        <f>(('Employment Factors'!$E3)*(1-('Decline Factors'!K31))*('Gross-New Capacity Addition'!K3)*1000)*'Regional Factors'!B$3</f>
        <v>39967.897850428759</v>
      </c>
      <c r="C33" s="9">
        <f>(('Employment Factors'!$E3)*(1-('Decline Factors'!L31))*('Gross-New Capacity Addition'!L3)*1000)*'Regional Factors'!C$3</f>
        <v>56671.937287385997</v>
      </c>
      <c r="D33" s="9">
        <f>(('Employment Factors'!$E3)*(1-('Decline Factors'!M31))*('Gross-New Capacity Addition'!M3)*1000)*'Regional Factors'!D$3</f>
        <v>98558.431198904538</v>
      </c>
      <c r="E33" s="9">
        <f>(('Employment Factors'!$E3)*(1-('Decline Factors'!N31))*('Gross-New Capacity Addition'!N3)*1000)*'Regional Factors'!E$3</f>
        <v>130708.34221889811</v>
      </c>
      <c r="F33" s="9">
        <f>(('Employment Factors'!$E3)*(1-('Decline Factors'!O31))*('Gross-New Capacity Addition'!O3)*1000)*'Regional Factors'!F$3</f>
        <v>143069.1178602931</v>
      </c>
      <c r="G33" s="9">
        <f>(('Employment Factors'!$E3)*(1-('Decline Factors'!P31))*('Gross-New Capacity Addition'!P3)*1000)*'Regional Factors'!G$3</f>
        <v>147631.57261414436</v>
      </c>
      <c r="H33" s="9">
        <f>(('Employment Factors'!$E3)*(1-('Decline Factors'!Q31))*('Gross-New Capacity Addition'!Q3)*1000)*'Regional Factors'!H$3</f>
        <v>143502.53558717127</v>
      </c>
      <c r="I33" s="9">
        <f>(('Employment Factors'!$E3)*(1-('Decline Factors'!R31))*('Gross-New Capacity Addition'!R3)*1000)*'Regional Factors'!I$3</f>
        <v>147748.64739832535</v>
      </c>
    </row>
    <row r="34" spans="1:9" x14ac:dyDescent="0.3">
      <c r="A34" s="7" t="s">
        <v>3</v>
      </c>
      <c r="B34" s="9">
        <f>(('Employment Factors'!$E4)*(1-('Decline Factors'!K32))*('Gross-New Capacity Addition'!K4)*1000)*'Regional Factors'!B$3</f>
        <v>1678.4419044799479</v>
      </c>
      <c r="C34" s="9">
        <f>(('Employment Factors'!$E4)*(1-('Decline Factors'!L32))*('Gross-New Capacity Addition'!L4)*1000)*'Regional Factors'!C$3</f>
        <v>1406.5790424982374</v>
      </c>
      <c r="D34" s="9">
        <f>(('Employment Factors'!$E4)*(1-('Decline Factors'!M32))*('Gross-New Capacity Addition'!M4)*1000)*'Regional Factors'!D$3</f>
        <v>1309.1409649018326</v>
      </c>
      <c r="E34" s="9">
        <f>(('Employment Factors'!$E4)*(1-('Decline Factors'!N32))*('Gross-New Capacity Addition'!N4)*1000)*'Regional Factors'!E$3</f>
        <v>1090.9275456934429</v>
      </c>
      <c r="F34" s="9">
        <f>(('Employment Factors'!$E4)*(1-('Decline Factors'!O32))*('Gross-New Capacity Addition'!O4)*1000)*'Regional Factors'!F$3</f>
        <v>739.68354182886208</v>
      </c>
      <c r="G34" s="9">
        <f>(('Employment Factors'!$E4)*(1-('Decline Factors'!P32))*('Gross-New Capacity Addition'!P4)*1000)*'Regional Factors'!G$3</f>
        <v>0</v>
      </c>
      <c r="H34" s="9">
        <f>(('Employment Factors'!$E4)*(1-('Decline Factors'!Q32))*('Gross-New Capacity Addition'!Q4)*1000)*'Regional Factors'!H$3</f>
        <v>0</v>
      </c>
      <c r="I34" s="9">
        <f>(('Employment Factors'!$E4)*(1-('Decline Factors'!R32))*('Gross-New Capacity Addition'!R4)*1000)*'Regional Factors'!I$3</f>
        <v>0</v>
      </c>
    </row>
    <row r="35" spans="1:9" x14ac:dyDescent="0.3">
      <c r="A35" s="7" t="s">
        <v>198</v>
      </c>
      <c r="B35" s="9">
        <f>(('Employment Factors'!$E5)*(1-('Decline Factors'!K33))*('Gross-New Capacity Addition'!K5)*1000)*'Regional Factors'!B$3</f>
        <v>35981.598327288877</v>
      </c>
      <c r="C35" s="9">
        <f>(('Employment Factors'!$E5)*(1-('Decline Factors'!L33))*('Gross-New Capacity Addition'!L5)*1000)*'Regional Factors'!C$3</f>
        <v>68323.6076751418</v>
      </c>
      <c r="D35" s="9">
        <f>(('Employment Factors'!$E5)*(1-('Decline Factors'!M33))*('Gross-New Capacity Addition'!M5)*1000)*'Regional Factors'!D$3</f>
        <v>82499.791319444499</v>
      </c>
      <c r="E35" s="9">
        <f>(('Employment Factors'!$E5)*(1-('Decline Factors'!N33))*('Gross-New Capacity Addition'!N5)*1000)*'Regional Factors'!E$3</f>
        <v>103204.60386342829</v>
      </c>
      <c r="F35" s="9">
        <f>(('Employment Factors'!$E5)*(1-('Decline Factors'!O33))*('Gross-New Capacity Addition'!O5)*1000)*'Regional Factors'!F$3</f>
        <v>133711.29921752028</v>
      </c>
      <c r="G35" s="9">
        <f>(('Employment Factors'!$E5)*(1-('Decline Factors'!P33))*('Gross-New Capacity Addition'!P5)*1000)*'Regional Factors'!G$3</f>
        <v>160950.61770870318</v>
      </c>
      <c r="H35" s="9">
        <f>(('Employment Factors'!$E5)*(1-('Decline Factors'!Q33))*('Gross-New Capacity Addition'!Q5)*1000)*'Regional Factors'!H$3</f>
        <v>173027.00494089612</v>
      </c>
      <c r="I35" s="9">
        <f>(('Employment Factors'!$E5)*(1-('Decline Factors'!R33))*('Gross-New Capacity Addition'!R5)*1000)*'Regional Factors'!I$3</f>
        <v>170264.02613440334</v>
      </c>
    </row>
    <row r="36" spans="1:9" x14ac:dyDescent="0.3">
      <c r="A36" s="7" t="s">
        <v>199</v>
      </c>
      <c r="B36" s="9">
        <f>(('Employment Factors'!$E6)*(1-('Decline Factors'!K34))*('Gross-New Capacity Addition'!K6)*1000)*'Regional Factors'!B$3</f>
        <v>79306.379986677537</v>
      </c>
      <c r="C36" s="9">
        <f>(('Employment Factors'!$E6)*(1-('Decline Factors'!L34))*('Gross-New Capacity Addition'!L6)*1000)*'Regional Factors'!C$3</f>
        <v>175295.15557352154</v>
      </c>
      <c r="D36" s="9">
        <f>(('Employment Factors'!$E6)*(1-('Decline Factors'!M34))*('Gross-New Capacity Addition'!M6)*1000)*'Regional Factors'!D$3</f>
        <v>429705.5662001397</v>
      </c>
      <c r="E36" s="9">
        <f>(('Employment Factors'!$E6)*(1-('Decline Factors'!N34))*('Gross-New Capacity Addition'!N6)*1000)*'Regional Factors'!E$3</f>
        <v>652362.59512608056</v>
      </c>
      <c r="F36" s="9">
        <f>(('Employment Factors'!$E6)*(1-('Decline Factors'!O34))*('Gross-New Capacity Addition'!O6)*1000)*'Regional Factors'!F$3</f>
        <v>801670.0123105892</v>
      </c>
      <c r="G36" s="9">
        <f>(('Employment Factors'!$E6)*(1-('Decline Factors'!P34))*('Gross-New Capacity Addition'!P6)*1000)*'Regional Factors'!G$3</f>
        <v>927458.40896656574</v>
      </c>
      <c r="H36" s="9">
        <f>(('Employment Factors'!$E6)*(1-('Decline Factors'!Q34))*('Gross-New Capacity Addition'!Q6)*1000)*'Regional Factors'!H$3</f>
        <v>993378.37856715766</v>
      </c>
      <c r="I36" s="9">
        <f>(('Employment Factors'!$E6)*(1-('Decline Factors'!R34))*('Gross-New Capacity Addition'!R6)*1000)*'Regional Factors'!I$3</f>
        <v>1041657.4709686773</v>
      </c>
    </row>
    <row r="37" spans="1:9" x14ac:dyDescent="0.3">
      <c r="A37" s="7" t="s">
        <v>6</v>
      </c>
      <c r="B37" s="9">
        <f>(('Employment Factors'!$E7)*(1-('Decline Factors'!K35))*('Gross-New Capacity Addition'!K7)*1000)*'Regional Factors'!B$3</f>
        <v>31470.785708999021</v>
      </c>
      <c r="C37" s="9">
        <f>(('Employment Factors'!$E7)*(1-('Decline Factors'!L35))*('Gross-New Capacity Addition'!L7)*1000)*'Regional Factors'!C$3</f>
        <v>26133.01696997034</v>
      </c>
      <c r="D37" s="9">
        <f>(('Employment Factors'!$E7)*(1-('Decline Factors'!M35))*('Gross-New Capacity Addition'!M7)*1000)*'Regional Factors'!D$3</f>
        <v>36745.065484264334</v>
      </c>
      <c r="E37" s="9">
        <f>(('Employment Factors'!$E7)*(1-('Decline Factors'!N35))*('Gross-New Capacity Addition'!N7)*1000)*'Regional Factors'!E$3</f>
        <v>38794.027734239447</v>
      </c>
      <c r="F37" s="9">
        <f>(('Employment Factors'!$E7)*(1-('Decline Factors'!O35))*('Gross-New Capacity Addition'!O7)*1000)*'Regional Factors'!F$3</f>
        <v>37942.585638442455</v>
      </c>
      <c r="G37" s="9">
        <f>(('Employment Factors'!$E7)*(1-('Decline Factors'!P35))*('Gross-New Capacity Addition'!P7)*1000)*'Regional Factors'!G$3</f>
        <v>37984.00190162511</v>
      </c>
      <c r="H37" s="9">
        <f>(('Employment Factors'!$E7)*(1-('Decline Factors'!Q35))*('Gross-New Capacity Addition'!Q7)*1000)*'Regional Factors'!H$3</f>
        <v>39027.113103483949</v>
      </c>
      <c r="I37" s="9">
        <f>(('Employment Factors'!$E7)*(1-('Decline Factors'!R35))*('Gross-New Capacity Addition'!R7)*1000)*'Regional Factors'!I$3</f>
        <v>44188.364724347412</v>
      </c>
    </row>
    <row r="38" spans="1:9" x14ac:dyDescent="0.3">
      <c r="A38" s="7" t="s">
        <v>7</v>
      </c>
      <c r="B38" s="9">
        <f>(('Employment Factors'!$E8)*(1-('Decline Factors'!K36))*('Gross-New Capacity Addition'!K8)*1000)*'Regional Factors'!B$3</f>
        <v>26435.45999555918</v>
      </c>
      <c r="C38" s="9">
        <f>(('Employment Factors'!$E8)*(1-('Decline Factors'!L36))*('Gross-New Capacity Addition'!L8)*1000)*'Regional Factors'!C$3</f>
        <v>27736.094961957635</v>
      </c>
      <c r="D38" s="9">
        <f>(('Employment Factors'!$E8)*(1-('Decline Factors'!M36))*('Gross-New Capacity Addition'!M8)*1000)*'Regional Factors'!D$3</f>
        <v>31508.731637476747</v>
      </c>
      <c r="E38" s="9">
        <f>(('Employment Factors'!$E8)*(1-('Decline Factors'!N36))*('Gross-New Capacity Addition'!N8)*1000)*'Regional Factors'!E$3</f>
        <v>33357.858170447958</v>
      </c>
      <c r="F38" s="9">
        <f>(('Employment Factors'!$E8)*(1-('Decline Factors'!O36))*('Gross-New Capacity Addition'!O8)*1000)*'Regional Factors'!F$3</f>
        <v>36457.875765633842</v>
      </c>
      <c r="G38" s="9">
        <f>(('Employment Factors'!$E8)*(1-('Decline Factors'!P36))*('Gross-New Capacity Addition'!P8)*1000)*'Regional Factors'!G$3</f>
        <v>37237.576152594098</v>
      </c>
      <c r="H38" s="9">
        <f>(('Employment Factors'!$E8)*(1-('Decline Factors'!Q36))*('Gross-New Capacity Addition'!Q8)*1000)*'Regional Factors'!H$3</f>
        <v>37791.697006149174</v>
      </c>
      <c r="I38" s="9">
        <f>(('Employment Factors'!$E8)*(1-('Decline Factors'!R36))*('Gross-New Capacity Addition'!R8)*1000)*'Regional Factors'!I$3</f>
        <v>38354.063560742528</v>
      </c>
    </row>
    <row r="39" spans="1:9" x14ac:dyDescent="0.3">
      <c r="A39" s="7" t="s">
        <v>8</v>
      </c>
      <c r="B39" s="9">
        <f>(('Employment Factors'!$E9)*(1-('Decline Factors'!K37))*('Gross-New Capacity Addition'!K9)*1000)*'Regional Factors'!B$3</f>
        <v>35142.377375048905</v>
      </c>
      <c r="C39" s="9">
        <f>(('Employment Factors'!$E9)*(1-('Decline Factors'!L37))*('Gross-New Capacity Addition'!L9)*1000)*'Regional Factors'!C$3</f>
        <v>36013.921752929491</v>
      </c>
      <c r="D39" s="9">
        <f>(('Employment Factors'!$E9)*(1-('Decline Factors'!M37))*('Gross-New Capacity Addition'!M9)*1000)*'Regional Factors'!D$3</f>
        <v>36907.080764177306</v>
      </c>
      <c r="E39" s="9">
        <f>(('Employment Factors'!$E9)*(1-('Decline Factors'!N37))*('Gross-New Capacity Addition'!N9)*1000)*'Regional Factors'!E$3</f>
        <v>38009.804377891378</v>
      </c>
      <c r="F39" s="9">
        <f>(('Employment Factors'!$E9)*(1-('Decline Factors'!O37))*('Gross-New Capacity Addition'!O9)*1000)*'Regional Factors'!F$3</f>
        <v>39145.475581690182</v>
      </c>
      <c r="G39" s="9">
        <f>(('Employment Factors'!$E9)*(1-('Decline Factors'!P37))*('Gross-New Capacity Addition'!P9)*1000)*'Regional Factors'!G$3</f>
        <v>39727.987296557396</v>
      </c>
      <c r="H39" s="9">
        <f>(('Employment Factors'!$E9)*(1-('Decline Factors'!Q37))*('Gross-New Capacity Addition'!Q9)*1000)*'Regional Factors'!H$3</f>
        <v>40319.167188089079</v>
      </c>
      <c r="I39" s="9">
        <f>(('Employment Factors'!$E9)*(1-('Decline Factors'!R37))*('Gross-New Capacity Addition'!R9)*1000)*'Regional Factors'!I$3</f>
        <v>40919.144244741226</v>
      </c>
    </row>
    <row r="40" spans="1:9" x14ac:dyDescent="0.3">
      <c r="A40" s="7" t="s">
        <v>9</v>
      </c>
      <c r="B40" s="9">
        <f>(('Employment Factors'!$E10)*(1-('Decline Factors'!K38))*('Gross-New Capacity Addition'!K10)*1000)*'Regional Factors'!B$3</f>
        <v>839.22095223997394</v>
      </c>
      <c r="C40" s="9">
        <f>(('Employment Factors'!$E10)*(1-('Decline Factors'!L38))*('Gross-New Capacity Addition'!L10)*1000)*'Regional Factors'!C$3</f>
        <v>1290.0509284631462</v>
      </c>
      <c r="D40" s="9">
        <f>(('Employment Factors'!$E10)*(1-('Decline Factors'!M38))*('Gross-New Capacity Addition'!M10)*1000)*'Regional Factors'!D$3</f>
        <v>2203.4078068165559</v>
      </c>
      <c r="E40" s="9">
        <f>(('Employment Factors'!$E10)*(1-('Decline Factors'!N38))*('Gross-New Capacity Addition'!N10)*1000)*'Regional Factors'!E$3</f>
        <v>2269.2420524114254</v>
      </c>
      <c r="F40" s="9">
        <f>(('Employment Factors'!$E10)*(1-('Decline Factors'!O38))*('Gross-New Capacity Addition'!O10)*1000)*'Regional Factors'!F$3</f>
        <v>2804.4519819718344</v>
      </c>
      <c r="G40" s="9">
        <f>(('Employment Factors'!$E10)*(1-('Decline Factors'!P38))*('Gross-New Capacity Addition'!P10)*1000)*'Regional Factors'!G$3</f>
        <v>2846.1841645294858</v>
      </c>
      <c r="H40" s="9">
        <f>(('Employment Factors'!$E10)*(1-('Decline Factors'!Q38))*('Gross-New Capacity Addition'!Q10)*1000)*'Regional Factors'!H$3</f>
        <v>2888.5373507884719</v>
      </c>
      <c r="I40" s="9">
        <f>(('Employment Factors'!$E10)*(1-('Decline Factors'!R38))*('Gross-New Capacity Addition'!R10)*1000)*'Regional Factors'!I$3</f>
        <v>2931.5207817128048</v>
      </c>
    </row>
    <row r="41" spans="1:9" x14ac:dyDescent="0.3">
      <c r="A41" s="7" t="s">
        <v>10</v>
      </c>
      <c r="B41" s="9">
        <f>(('Employment Factors'!$E11)*(1-('Decline Factors'!K39))*('Gross-New Capacity Addition'!K11)*1000)*'Regional Factors'!B$3</f>
        <v>1258.8314283599609</v>
      </c>
      <c r="C41" s="9">
        <f>(('Employment Factors'!$E11)*(1-('Decline Factors'!L39))*('Gross-New Capacity Addition'!L11)*1000)*'Regional Factors'!C$3</f>
        <v>1003.3729443602247</v>
      </c>
      <c r="D41" s="9">
        <f>(('Employment Factors'!$E11)*(1-('Decline Factors'!M39))*('Gross-New Capacity Addition'!M11)*1000)*'Regional Factors'!D$3</f>
        <v>891.85554085432011</v>
      </c>
      <c r="E41" s="9">
        <f>(('Employment Factors'!$E11)*(1-('Decline Factors'!N39))*('Gross-New Capacity Addition'!N11)*1000)*'Regional Factors'!E$3</f>
        <v>810.44359014693782</v>
      </c>
      <c r="F41" s="9">
        <f>(('Employment Factors'!$E11)*(1-('Decline Factors'!O39))*('Gross-New Capacity Addition'!O11)*1000)*'Regional Factors'!F$3</f>
        <v>779.01443943662048</v>
      </c>
      <c r="G41" s="9">
        <f>(('Employment Factors'!$E11)*(1-('Decline Factors'!P39))*('Gross-New Capacity Addition'!P11)*1000)*'Regional Factors'!G$3</f>
        <v>734.13480434292262</v>
      </c>
      <c r="H41" s="9">
        <f>(('Employment Factors'!$E11)*(1-('Decline Factors'!Q39))*('Gross-New Capacity Addition'!Q11)*1000)*'Regional Factors'!H$3</f>
        <v>0</v>
      </c>
      <c r="I41" s="9">
        <f>(('Employment Factors'!$E11)*(1-('Decline Factors'!R39))*('Gross-New Capacity Addition'!R11)*1000)*'Regional Factors'!I$3</f>
        <v>0</v>
      </c>
    </row>
    <row r="42" spans="1:9" x14ac:dyDescent="0.3">
      <c r="A42" s="7" t="s">
        <v>11</v>
      </c>
      <c r="B42" s="9">
        <f>(('Employment Factors'!$E12)*(1-('Decline Factors'!K40))*('Gross-New Capacity Addition'!K12)*1000)*'Regional Factors'!B$3</f>
        <v>66088.649988897945</v>
      </c>
      <c r="C42" s="9">
        <f>(('Employment Factors'!$E12)*(1-('Decline Factors'!L40))*('Gross-New Capacity Addition'!L12)*1000)*'Regional Factors'!C$3</f>
        <v>362225.12077183474</v>
      </c>
      <c r="D42" s="9">
        <f>(('Employment Factors'!$E12)*(1-('Decline Factors'!M40))*('Gross-New Capacity Addition'!M12)*1000)*'Regional Factors'!D$3</f>
        <v>361095.78684844455</v>
      </c>
      <c r="E42" s="9">
        <f>(('Employment Factors'!$E12)*(1-('Decline Factors'!N40))*('Gross-New Capacity Addition'!N12)*1000)*'Regional Factors'!E$3</f>
        <v>383468.0375731666</v>
      </c>
      <c r="F42" s="9">
        <f>(('Employment Factors'!$E12)*(1-('Decline Factors'!O40))*('Gross-New Capacity Addition'!O12)*1000)*'Regional Factors'!F$3</f>
        <v>371799.1750726091</v>
      </c>
      <c r="G42" s="9">
        <f>(('Employment Factors'!$E12)*(1-('Decline Factors'!P40))*('Gross-New Capacity Addition'!P12)*1000)*'Regional Factors'!G$3</f>
        <v>386571.28204803454</v>
      </c>
      <c r="H42" s="9">
        <f>(('Employment Factors'!$E12)*(1-('Decline Factors'!Q40))*('Gross-New Capacity Addition'!Q12)*1000)*'Regional Factors'!H$3</f>
        <v>372545.87138061016</v>
      </c>
      <c r="I42" s="9">
        <f>(('Employment Factors'!$E12)*(1-('Decline Factors'!R40))*('Gross-New Capacity Addition'!R12)*1000)*'Regional Factors'!I$3</f>
        <v>374315.82518735877</v>
      </c>
    </row>
    <row r="43" spans="1:9" x14ac:dyDescent="0.3">
      <c r="A43" s="7" t="s">
        <v>12</v>
      </c>
      <c r="B43" s="9">
        <f>(('Employment Factors'!$E13)*(1-('Decline Factors'!K41))*('Gross-New Capacity Addition'!K13)*1000)*'Regional Factors'!B$3</f>
        <v>18882.471425399413</v>
      </c>
      <c r="C43" s="9">
        <f>(('Employment Factors'!$E13)*(1-('Decline Factors'!L41))*('Gross-New Capacity Addition'!L13)*1000)*'Regional Factors'!C$3</f>
        <v>38974.360594446865</v>
      </c>
      <c r="D43" s="9">
        <f>(('Employment Factors'!$E13)*(1-('Decline Factors'!M41))*('Gross-New Capacity Addition'!M13)*1000)*'Regional Factors'!D$3</f>
        <v>43133.377066772577</v>
      </c>
      <c r="E43" s="9">
        <f>(('Employment Factors'!$E13)*(1-('Decline Factors'!N41))*('Gross-New Capacity Addition'!N13)*1000)*'Regional Factors'!E$3</f>
        <v>42788.965670091195</v>
      </c>
      <c r="F43" s="9">
        <f>(('Employment Factors'!$E13)*(1-('Decline Factors'!O41))*('Gross-New Capacity Addition'!O13)*1000)*'Regional Factors'!F$3</f>
        <v>42301.369305089669</v>
      </c>
      <c r="G43" s="9">
        <f>(('Employment Factors'!$E13)*(1-('Decline Factors'!P41))*('Gross-New Capacity Addition'!P13)*1000)*'Regional Factors'!G$3</f>
        <v>41565.249486097418</v>
      </c>
      <c r="H43" s="9">
        <f>(('Employment Factors'!$E13)*(1-('Decline Factors'!Q41))*('Gross-New Capacity Addition'!Q13)*1000)*'Regional Factors'!H$3</f>
        <v>42762.753078276299</v>
      </c>
      <c r="I43" s="9">
        <f>(('Employment Factors'!$E13)*(1-('Decline Factors'!R41))*('Gross-New Capacity Addition'!R13)*1000)*'Regional Factors'!I$3</f>
        <v>42011.061707626679</v>
      </c>
    </row>
    <row r="44" spans="1:9" x14ac:dyDescent="0.3">
      <c r="A44" s="7" t="s">
        <v>13</v>
      </c>
      <c r="B44" s="9">
        <f>(('Employment Factors'!$E14)*(1-('Decline Factors'!K42))*('Gross-New Capacity Addition'!K14)*1000)*'Regional Factors'!B$3</f>
        <v>0</v>
      </c>
      <c r="C44" s="9">
        <f>(('Employment Factors'!$E14)*(1-('Decline Factors'!L42))*('Gross-New Capacity Addition'!L14)*1000)*'Regional Factors'!C$3</f>
        <v>0</v>
      </c>
      <c r="D44" s="9">
        <f>(('Employment Factors'!$E14)*(1-('Decline Factors'!M42))*('Gross-New Capacity Addition'!M14)*1000)*'Regional Factors'!D$3</f>
        <v>0</v>
      </c>
      <c r="E44" s="9">
        <f>(('Employment Factors'!$E14)*(1-('Decline Factors'!N42))*('Gross-New Capacity Addition'!N14)*1000)*'Regional Factors'!E$3</f>
        <v>0</v>
      </c>
      <c r="F44" s="9">
        <f>(('Employment Factors'!$E14)*(1-('Decline Factors'!O42))*('Gross-New Capacity Addition'!O14)*1000)*'Regional Factors'!F$3</f>
        <v>1321.2598963287355</v>
      </c>
      <c r="G44" s="9">
        <f>(('Employment Factors'!$E14)*(1-('Decline Factors'!P42))*('Gross-New Capacity Addition'!P14)*1000)*'Regional Factors'!G$3</f>
        <v>8533.134630331102</v>
      </c>
      <c r="H44" s="9">
        <f>(('Employment Factors'!$E14)*(1-('Decline Factors'!Q42))*('Gross-New Capacity Addition'!Q14)*1000)*'Regional Factors'!H$3</f>
        <v>16907.8407747612</v>
      </c>
      <c r="I44" s="9">
        <f>(('Employment Factors'!$E14)*(1-('Decline Factors'!R42))*('Gross-New Capacity Addition'!R14)*1000)*'Regional Factors'!I$3</f>
        <v>16964.130411942118</v>
      </c>
    </row>
    <row r="45" spans="1:9" x14ac:dyDescent="0.3">
      <c r="A45" s="7" t="s">
        <v>14</v>
      </c>
      <c r="B45" s="9">
        <f>(('Employment Factors'!$E15)*(1-('Decline Factors'!K43))*('Gross-New Capacity Addition'!K15)*1000)*'Regional Factors'!B$3</f>
        <v>34366.097994226933</v>
      </c>
      <c r="C45" s="9">
        <f>(('Employment Factors'!$E15)*(1-('Decline Factors'!L43))*('Gross-New Capacity Addition'!L15)*1000)*'Regional Factors'!C$3</f>
        <v>24983.986314569596</v>
      </c>
      <c r="D45" s="9">
        <f>(('Employment Factors'!$E15)*(1-('Decline Factors'!M43))*('Gross-New Capacity Addition'!M15)*1000)*'Regional Factors'!D$3</f>
        <v>17120.478658964639</v>
      </c>
      <c r="E45" s="9">
        <f>(('Employment Factors'!$E15)*(1-('Decline Factors'!N43))*('Gross-New Capacity Addition'!N15)*1000)*'Regional Factors'!E$3</f>
        <v>11436.979944153587</v>
      </c>
      <c r="F45" s="9">
        <f>(('Employment Factors'!$E15)*(1-('Decline Factors'!O43))*('Gross-New Capacity Addition'!O15)*1000)*'Regional Factors'!F$3</f>
        <v>8343.2446463662072</v>
      </c>
      <c r="G45" s="9">
        <f>(('Employment Factors'!$E15)*(1-('Decline Factors'!P43))*('Gross-New Capacity Addition'!P15)*1000)*'Regional Factors'!G$3</f>
        <v>5976.9867455119193</v>
      </c>
      <c r="H45" s="9">
        <f>(('Employment Factors'!$E15)*(1-('Decline Factors'!Q43))*('Gross-New Capacity Addition'!Q15)*1000)*'Regional Factors'!H$3</f>
        <v>4043.9522911038603</v>
      </c>
      <c r="I45" s="9">
        <f>(('Employment Factors'!$E15)*(1-('Decline Factors'!R43))*('Gross-New Capacity Addition'!R15)*1000)*'Regional Factors'!I$3</f>
        <v>3420.107578664939</v>
      </c>
    </row>
    <row r="46" spans="1:9" x14ac:dyDescent="0.3">
      <c r="A46" s="7" t="s">
        <v>15</v>
      </c>
      <c r="B46" s="9">
        <f>(('Employment Factors'!$E16)*(1-('Decline Factors'!K44))*('Gross-New Capacity Addition'!K16)*1000)*'Regional Factors'!B$3</f>
        <v>86859.368556837304</v>
      </c>
      <c r="C46" s="9">
        <f>(('Employment Factors'!$E16)*(1-('Decline Factors'!L44))*('Gross-New Capacity Addition'!L16)*1000)*'Regional Factors'!C$3</f>
        <v>83140.597028515273</v>
      </c>
      <c r="D46" s="9">
        <f>(('Employment Factors'!$E16)*(1-('Decline Factors'!M44))*('Gross-New Capacity Addition'!M16)*1000)*'Regional Factors'!D$3</f>
        <v>67265.143880316522</v>
      </c>
      <c r="E46" s="9">
        <f>(('Employment Factors'!$E16)*(1-('Decline Factors'!N44))*('Gross-New Capacity Addition'!N16)*1000)*'Regional Factors'!E$3</f>
        <v>33391.476571224426</v>
      </c>
      <c r="F46" s="9">
        <f>(('Employment Factors'!$E16)*(1-('Decline Factors'!O44))*('Gross-New Capacity Addition'!O16)*1000)*'Regional Factors'!F$3</f>
        <v>13044.164002566524</v>
      </c>
      <c r="G46" s="9">
        <f>(('Employment Factors'!$E16)*(1-('Decline Factors'!P44))*('Gross-New Capacity Addition'!P16)*1000)*'Regional Factors'!G$3</f>
        <v>6623.5273458494803</v>
      </c>
      <c r="H46" s="9">
        <f>(('Employment Factors'!$E16)*(1-('Decline Factors'!Q44))*('Gross-New Capacity Addition'!Q16)*1000)*'Regional Factors'!H$3</f>
        <v>4136.6707739686753</v>
      </c>
      <c r="I46" s="9">
        <f>(('Employment Factors'!$E16)*(1-('Decline Factors'!R44))*('Gross-New Capacity Addition'!R16)*1000)*'Regional Factors'!I$3</f>
        <v>986.22149755152986</v>
      </c>
    </row>
    <row r="47" spans="1:9" x14ac:dyDescent="0.3">
      <c r="A47" s="7" t="s">
        <v>17</v>
      </c>
      <c r="B47" s="9">
        <f>(('Employment Factors'!$E17)*(1-('Decline Factors'!K45))*('Gross-New Capacity Addition'!K17)*1000)*'Regional Factors'!B$3</f>
        <v>14098.911997631563</v>
      </c>
      <c r="C47" s="9">
        <f>(('Employment Factors'!$E17)*(1-('Decline Factors'!L45))*('Gross-New Capacity Addition'!L17)*1000)*'Regional Factors'!C$3</f>
        <v>14147.558515479168</v>
      </c>
      <c r="D47" s="9">
        <f>(('Employment Factors'!$E17)*(1-('Decline Factors'!M45))*('Gross-New Capacity Addition'!M17)*1000)*'Regional Factors'!D$3</f>
        <v>20051.011042030659</v>
      </c>
      <c r="E47" s="9">
        <f>(('Employment Factors'!$E17)*(1-('Decline Factors'!N45))*('Gross-New Capacity Addition'!N17)*1000)*'Regional Factors'!E$3</f>
        <v>23032.80683197597</v>
      </c>
      <c r="F47" s="9">
        <f>(('Employment Factors'!$E17)*(1-('Decline Factors'!O45))*('Gross-New Capacity Addition'!O17)*1000)*'Regional Factors'!F$3</f>
        <v>23066.617551718336</v>
      </c>
      <c r="G47" s="9">
        <f>(('Employment Factors'!$E17)*(1-('Decline Factors'!P45))*('Gross-New Capacity Addition'!P17)*1000)*'Regional Factors'!G$3</f>
        <v>22081.645476474587</v>
      </c>
      <c r="H47" s="9">
        <f>(('Employment Factors'!$E17)*(1-('Decline Factors'!Q45))*('Gross-New Capacity Addition'!Q17)*1000)*'Regional Factors'!H$3</f>
        <v>19882.76543126065</v>
      </c>
      <c r="I47" s="9">
        <f>(('Employment Factors'!$E17)*(1-('Decline Factors'!R45))*('Gross-New Capacity Addition'!R17)*1000)*'Regional Factors'!I$3</f>
        <v>22230.699261322105</v>
      </c>
    </row>
    <row r="48" spans="1:9" x14ac:dyDescent="0.3">
      <c r="A48" s="7" t="s">
        <v>18</v>
      </c>
      <c r="B48" s="9">
        <f>(('Employment Factors'!$E18)*(1-('Decline Factors'!K46))*('Gross-New Capacity Addition'!K18)*1000)*'Regional Factors'!B$3</f>
        <v>25994.868995633191</v>
      </c>
      <c r="C48" s="9">
        <f>(('Employment Factors'!$E18)*(1-('Decline Factors'!L46))*('Gross-New Capacity Addition'!L18)*1000)*'Regional Factors'!C$3</f>
        <v>25887.021964493797</v>
      </c>
      <c r="D48" s="9">
        <f>(('Employment Factors'!$E18)*(1-('Decline Factors'!M46))*('Gross-New Capacity Addition'!M18)*1000)*'Regional Factors'!D$3</f>
        <v>25912.075808162699</v>
      </c>
      <c r="E48" s="9">
        <f>(('Employment Factors'!$E18)*(1-('Decline Factors'!N46))*('Gross-New Capacity Addition'!N18)*1000)*'Regional Factors'!E$3</f>
        <v>27480.521254702369</v>
      </c>
      <c r="F48" s="9">
        <f>(('Employment Factors'!$E18)*(1-('Decline Factors'!O46))*('Gross-New Capacity Addition'!O18)*1000)*'Regional Factors'!F$3</f>
        <v>27156.443358760596</v>
      </c>
      <c r="G48" s="9">
        <f>(('Employment Factors'!$E18)*(1-('Decline Factors'!P46))*('Gross-New Capacity Addition'!P18)*1000)*'Regional Factors'!G$3</f>
        <v>22745.755114864805</v>
      </c>
      <c r="H48" s="9">
        <f>(('Employment Factors'!$E18)*(1-('Decline Factors'!Q46))*('Gross-New Capacity Addition'!Q18)*1000)*'Regional Factors'!H$3</f>
        <v>18703.279346355353</v>
      </c>
      <c r="I48" s="9">
        <f>(('Employment Factors'!$E18)*(1-('Decline Factors'!R46))*('Gross-New Capacity Addition'!R18)*1000)*'Regional Factors'!I$3</f>
        <v>16245.510998658458</v>
      </c>
    </row>
    <row r="49" spans="1:9" x14ac:dyDescent="0.3">
      <c r="A49" s="7" t="s">
        <v>19</v>
      </c>
      <c r="B49" s="9">
        <f>(('Employment Factors'!$E19)*(1-('Decline Factors'!K47))*('Gross-New Capacity Addition'!K19)*1000)*'Regional Factors'!B$3</f>
        <v>0</v>
      </c>
      <c r="C49" s="9">
        <f>(('Employment Factors'!$E19)*(1-('Decline Factors'!L47))*('Gross-New Capacity Addition'!L19)*1000)*'Regional Factors'!C$3</f>
        <v>0</v>
      </c>
      <c r="D49" s="9">
        <f>(('Employment Factors'!$E19)*(1-('Decline Factors'!M47))*('Gross-New Capacity Addition'!M19)*1000)*'Regional Factors'!D$3</f>
        <v>146.12072824151898</v>
      </c>
      <c r="E49" s="9">
        <f>(('Employment Factors'!$E19)*(1-('Decline Factors'!N47))*('Gross-New Capacity Addition'!N19)*1000)*'Regional Factors'!E$3</f>
        <v>146.30639548442088</v>
      </c>
      <c r="F49" s="9">
        <f>(('Employment Factors'!$E19)*(1-('Decline Factors'!O47))*('Gross-New Capacity Addition'!O19)*1000)*'Regional Factors'!F$3</f>
        <v>1009.5412123699049</v>
      </c>
      <c r="G49" s="9">
        <f>(('Employment Factors'!$E19)*(1-('Decline Factors'!P47))*('Gross-New Capacity Addition'!P19)*1000)*'Regional Factors'!G$3</f>
        <v>1118.5004436045697</v>
      </c>
      <c r="H49" s="9">
        <f>(('Employment Factors'!$E19)*(1-('Decline Factors'!Q47))*('Gross-New Capacity Addition'!Q19)*1000)*'Regional Factors'!H$3</f>
        <v>954.45255554836194</v>
      </c>
      <c r="I49" s="9">
        <f>(('Employment Factors'!$E19)*(1-('Decline Factors'!R47))*('Gross-New Capacity Addition'!R19)*1000)*'Regional Factors'!I$3</f>
        <v>810.02547915748551</v>
      </c>
    </row>
    <row r="50" spans="1:9" x14ac:dyDescent="0.3">
      <c r="A50" s="7" t="s">
        <v>20</v>
      </c>
      <c r="B50" s="9">
        <f>(('Employment Factors'!$E20)*(1-('Decline Factors'!K48))*('Gross-New Capacity Addition'!K20)*1000)*'Regional Factors'!B$3</f>
        <v>0</v>
      </c>
      <c r="C50" s="9">
        <f>(('Employment Factors'!$E20)*(1-('Decline Factors'!L48))*('Gross-New Capacity Addition'!L20)*1000)*'Regional Factors'!C$3</f>
        <v>240.80950664645388</v>
      </c>
      <c r="D50" s="9">
        <f>(('Employment Factors'!$E20)*(1-('Decline Factors'!M48))*('Gross-New Capacity Addition'!M20)*1000)*'Regional Factors'!D$3</f>
        <v>925.43127886295326</v>
      </c>
      <c r="E50" s="9">
        <f>(('Employment Factors'!$E20)*(1-('Decline Factors'!N48))*('Gross-New Capacity Addition'!N20)*1000)*'Regional Factors'!E$3</f>
        <v>953.08166201279869</v>
      </c>
      <c r="F50" s="9">
        <f>(('Employment Factors'!$E20)*(1-('Decline Factors'!O48))*('Gross-New Capacity Addition'!O20)*1000)*'Regional Factors'!F$3</f>
        <v>3140.9862198084543</v>
      </c>
      <c r="G50" s="9">
        <f>(('Employment Factors'!$E20)*(1-('Decline Factors'!P48))*('Gross-New Capacity Addition'!P20)*1000)*'Regional Factors'!G$3</f>
        <v>3984.6578303412794</v>
      </c>
      <c r="H50" s="9">
        <f>(('Employment Factors'!$E20)*(1-('Decline Factors'!Q48))*('Gross-New Capacity Addition'!Q20)*1000)*'Regional Factors'!H$3</f>
        <v>4178.7507008073226</v>
      </c>
      <c r="I50" s="9">
        <f>(('Employment Factors'!$E20)*(1-('Decline Factors'!R48))*('Gross-New Capacity Addition'!R20)*1000)*'Regional Factors'!I$3</f>
        <v>4240.9333975445243</v>
      </c>
    </row>
    <row r="51" spans="1:9" x14ac:dyDescent="0.3">
      <c r="A51" s="7" t="s">
        <v>21</v>
      </c>
      <c r="B51" s="9">
        <f>(('Employment Factors'!$E21)*(1-('Decline Factors'!K49))*('Gross-New Capacity Addition'!K21)*1000)*'Regional Factors'!B$3</f>
        <v>12116.25249796462</v>
      </c>
      <c r="C51" s="9">
        <f>(('Employment Factors'!$E21)*(1-('Decline Factors'!L49))*('Gross-New Capacity Addition'!L21)*1000)*'Regional Factors'!C$3</f>
        <v>7450.0441118746676</v>
      </c>
      <c r="D51" s="9">
        <f>(('Employment Factors'!$E21)*(1-('Decline Factors'!M49))*('Gross-New Capacity Addition'!M21)*1000)*'Regional Factors'!D$3</f>
        <v>1619.5047380101685</v>
      </c>
      <c r="E51" s="9">
        <f>(('Employment Factors'!$E21)*(1-('Decline Factors'!N49))*('Gross-New Capacity Addition'!N21)*1000)*'Regional Factors'!E$3</f>
        <v>714.81124650959907</v>
      </c>
      <c r="F51" s="9">
        <f>(('Employment Factors'!$E21)*(1-('Decline Factors'!O49))*('Gross-New Capacity Addition'!O21)*1000)*'Regional Factors'!F$3</f>
        <v>245.38954842253546</v>
      </c>
      <c r="G51" s="9">
        <f>(('Employment Factors'!$E21)*(1-('Decline Factors'!P49))*('Gross-New Capacity Addition'!P21)*1000)*'Regional Factors'!G$3</f>
        <v>0</v>
      </c>
      <c r="H51" s="9">
        <f>(('Employment Factors'!$E21)*(1-('Decline Factors'!Q49))*('Gross-New Capacity Addition'!Q21)*1000)*'Regional Factors'!H$3</f>
        <v>0</v>
      </c>
      <c r="I51" s="9">
        <f>(('Employment Factors'!$E21)*(1-('Decline Factors'!R49))*('Gross-New Capacity Addition'!R21)*1000)*'Regional Factors'!I$3</f>
        <v>0</v>
      </c>
    </row>
    <row r="52" spans="1:9" x14ac:dyDescent="0.3">
      <c r="A52" s="7" t="s">
        <v>43</v>
      </c>
      <c r="B52" s="9">
        <f>(('Employment Factors'!$E22)*(1-('Decline Factors'!K50))*('Gross-New Capacity Addition'!K22)*1000)*'Regional Factors'!B$3</f>
        <v>0</v>
      </c>
      <c r="C52" s="9">
        <f>(('Employment Factors'!$E22)*(1-('Decline Factors'!L50))*('Gross-New Capacity Addition'!L22)*1000)*'Regional Factors'!C$3</f>
        <v>24.485597576062823</v>
      </c>
      <c r="D52" s="9">
        <f>(('Employment Factors'!$E22)*(1-('Decline Factors'!M50))*('Gross-New Capacity Addition'!M22)*1000)*'Regional Factors'!D$3</f>
        <v>116.89561615018873</v>
      </c>
      <c r="E52" s="9">
        <f>(('Employment Factors'!$E22)*(1-('Decline Factors'!N50))*('Gross-New Capacity Addition'!N22)*1000)*'Regional Factors'!E$3</f>
        <v>329.018208913168</v>
      </c>
      <c r="F52" s="9">
        <f>(('Employment Factors'!$E22)*(1-('Decline Factors'!O50))*('Gross-New Capacity Addition'!O22)*1000)*'Regional Factors'!F$3</f>
        <v>475.34223399772594</v>
      </c>
      <c r="G52" s="9">
        <f>(('Employment Factors'!$E22)*(1-('Decline Factors'!P50))*('Gross-New Capacity Addition'!P22)*1000)*'Regional Factors'!G$3</f>
        <v>711.15581360415524</v>
      </c>
      <c r="H52" s="9">
        <f>(('Employment Factors'!$E22)*(1-('Decline Factors'!Q50))*('Gross-New Capacity Addition'!Q22)*1000)*'Regional Factors'!H$3</f>
        <v>1005.9418678476879</v>
      </c>
      <c r="I52" s="9">
        <f>(('Employment Factors'!$E22)*(1-('Decline Factors'!R50))*('Gross-New Capacity Addition'!R22)*1000)*'Regional Factors'!I$3</f>
        <v>1127.6120385945974</v>
      </c>
    </row>
    <row r="53" spans="1:9" x14ac:dyDescent="0.3">
      <c r="A53" s="7" t="s">
        <v>139</v>
      </c>
      <c r="B53" s="9">
        <f>(('Employment Factors'!$E23)*(1-('Decline Factors'!K51))*('Gross-New Capacity Addition'!K23)*1000)*'Regional Factors'!B$3</f>
        <v>0</v>
      </c>
      <c r="C53" s="9">
        <f>(('Employment Factors'!$E23)*(1-('Decline Factors'!L51))*('Gross-New Capacity Addition'!L23)*1000)*'Regional Factors'!C$3</f>
        <v>0</v>
      </c>
      <c r="D53" s="9">
        <f>(('Employment Factors'!$E23)*(1-('Decline Factors'!M51))*('Gross-New Capacity Addition'!M23)*1000)*'Regional Factors'!D$3</f>
        <v>0</v>
      </c>
      <c r="E53" s="9">
        <f>(('Employment Factors'!$E23)*(1-('Decline Factors'!N51))*('Gross-New Capacity Addition'!N23)*1000)*'Regional Factors'!E$3</f>
        <v>0</v>
      </c>
      <c r="F53" s="9">
        <f>(('Employment Factors'!$E23)*(1-('Decline Factors'!O51))*('Gross-New Capacity Addition'!O23)*1000)*'Regional Factors'!F$3</f>
        <v>1308.7442582535225</v>
      </c>
      <c r="G53" s="9">
        <f>(('Employment Factors'!$E23)*(1-('Decline Factors'!P51))*('Gross-New Capacity Addition'!P23)*1000)*'Regional Factors'!G$3</f>
        <v>6641.0963839021324</v>
      </c>
      <c r="H53" s="9">
        <f>(('Employment Factors'!$E23)*(1-('Decline Factors'!Q51))*('Gross-New Capacity Addition'!Q23)*1000)*'Regional Factors'!H$3</f>
        <v>14827.82506738082</v>
      </c>
      <c r="I53" s="9">
        <f>(('Employment Factors'!$E23)*(1-('Decline Factors'!R51))*('Gross-New Capacity Addition'!R23)*1000)*'Regional Factors'!I$3</f>
        <v>15732.494861858717</v>
      </c>
    </row>
    <row r="54" spans="1:9" x14ac:dyDescent="0.3">
      <c r="A54" s="34" t="s">
        <v>230</v>
      </c>
      <c r="B54" s="9">
        <f>(('Employment Factors'!$E24)*(1-('Decline Factors'!K52))*('Gross-New Capacity Addition'!K24)*1000)*'Regional Factors'!B$3</f>
        <v>0</v>
      </c>
      <c r="C54" s="9">
        <f>(('Employment Factors'!$E24)*(1-('Decline Factors'!L52))*('Gross-New Capacity Addition'!L24)*1000)*'Regional Factors'!C$3</f>
        <v>0</v>
      </c>
      <c r="D54" s="9">
        <f>(('Employment Factors'!$E24)*(1-('Decline Factors'!M52))*('Gross-New Capacity Addition'!M24)*1000)*'Regional Factors'!D$3</f>
        <v>76.507215514463752</v>
      </c>
      <c r="E54" s="9">
        <f>(('Employment Factors'!$E24)*(1-('Decline Factors'!N52))*('Gross-New Capacity Addition'!N24)*1000)*'Regional Factors'!E$3</f>
        <v>1843.7591675842834</v>
      </c>
      <c r="F54" s="9">
        <f>(('Employment Factors'!$E24)*(1-('Decline Factors'!O52))*('Gross-New Capacity Addition'!O24)*1000)*'Regional Factors'!F$3</f>
        <v>5238.8721052112724</v>
      </c>
      <c r="G54" s="9">
        <f>(('Employment Factors'!$E24)*(1-('Decline Factors'!P52))*('Gross-New Capacity Addition'!P24)*1000)*'Regional Factors'!G$3</f>
        <v>8441.3737518597281</v>
      </c>
      <c r="H54" s="9">
        <f>(('Employment Factors'!$E24)*(1-('Decline Factors'!Q52))*('Gross-New Capacity Addition'!Q24)*1000)*'Regional Factors'!H$3</f>
        <v>10187.610465497877</v>
      </c>
      <c r="I54" s="9">
        <f>(('Employment Factors'!$E24)*(1-('Decline Factors'!R52))*('Gross-New Capacity Addition'!R24)*1000)*'Regional Factors'!I$3</f>
        <v>10910.499437147264</v>
      </c>
    </row>
    <row r="55" spans="1:9" x14ac:dyDescent="0.3">
      <c r="A55" s="34" t="s">
        <v>231</v>
      </c>
      <c r="B55" s="9">
        <f>(('Employment Factors'!$E25)*(1-('Decline Factors'!K53))*('Gross-New Capacity Addition'!K25)*1000)*'Regional Factors'!B$3</f>
        <v>0</v>
      </c>
      <c r="C55" s="9">
        <f>(('Employment Factors'!$E25)*(1-('Decline Factors'!L53))*('Gross-New Capacity Addition'!L25)*1000)*'Regional Factors'!C$3</f>
        <v>6680.5723054702412</v>
      </c>
      <c r="D55" s="9">
        <f>(('Employment Factors'!$E25)*(1-('Decline Factors'!M53))*('Gross-New Capacity Addition'!M25)*1000)*'Regional Factors'!D$3</f>
        <v>16893.934188647105</v>
      </c>
      <c r="E55" s="9">
        <f>(('Employment Factors'!$E25)*(1-('Decline Factors'!N53))*('Gross-New Capacity Addition'!N25)*1000)*'Regional Factors'!E$3</f>
        <v>21719.17106839607</v>
      </c>
      <c r="F55" s="9">
        <f>(('Employment Factors'!$E25)*(1-('Decline Factors'!O53))*('Gross-New Capacity Addition'!O25)*1000)*'Regional Factors'!F$3</f>
        <v>23462.942000409694</v>
      </c>
      <c r="G55" s="9">
        <f>(('Employment Factors'!$E25)*(1-('Decline Factors'!P53))*('Gross-New Capacity Addition'!P25)*1000)*'Regional Factors'!G$3</f>
        <v>24101.407489840964</v>
      </c>
      <c r="H55" s="9">
        <f>(('Employment Factors'!$E25)*(1-('Decline Factors'!Q53))*('Gross-New Capacity Addition'!Q25)*1000)*'Regional Factors'!H$3</f>
        <v>23736.241815974328</v>
      </c>
      <c r="I55" s="9">
        <f>(('Employment Factors'!$E25)*(1-('Decline Factors'!R53))*('Gross-New Capacity Addition'!R25)*1000)*'Regional Factors'!I$3</f>
        <v>23180.323069971193</v>
      </c>
    </row>
    <row r="56" spans="1:9" x14ac:dyDescent="0.3">
      <c r="A56" s="7" t="s">
        <v>24</v>
      </c>
      <c r="B56" s="9">
        <f>(('Employment Factors'!$E26)*(1-('Decline Factors'!K54))*('Gross-New Capacity Addition'!K26)*1000)*'Regional Factors'!B$3</f>
        <v>13427.535235839583</v>
      </c>
      <c r="C56" s="9">
        <f>(('Employment Factors'!$E26)*(1-('Decline Factors'!L54))*('Gross-New Capacity Addition'!L26)*1000)*'Regional Factors'!C$3</f>
        <v>14047.221221043143</v>
      </c>
      <c r="D56" s="9">
        <f>(('Employment Factors'!$E26)*(1-('Decline Factors'!M54))*('Gross-New Capacity Addition'!M26)*1000)*'Regional Factors'!D$3</f>
        <v>25853.318266647588</v>
      </c>
      <c r="E56" s="9">
        <f>(('Employment Factors'!$E26)*(1-('Decline Factors'!N54))*('Gross-New Capacity Addition'!N26)*1000)*'Regional Factors'!E$3</f>
        <v>26625.773414960728</v>
      </c>
      <c r="F56" s="9">
        <f>(('Employment Factors'!$E26)*(1-('Decline Factors'!O54))*('Gross-New Capacity Addition'!O26)*1000)*'Regional Factors'!F$3</f>
        <v>27421.308268169043</v>
      </c>
      <c r="G56" s="9">
        <f>(('Employment Factors'!$E26)*(1-('Decline Factors'!P54))*('Gross-New Capacity Addition'!P26)*1000)*'Regional Factors'!G$3</f>
        <v>27829.356275399412</v>
      </c>
      <c r="H56" s="9">
        <f>(('Employment Factors'!$E26)*(1-('Decline Factors'!Q54))*('Gross-New Capacity Addition'!Q26)*1000)*'Regional Factors'!H$3</f>
        <v>28243.476318820609</v>
      </c>
      <c r="I56" s="9">
        <f>(('Employment Factors'!$E26)*(1-('Decline Factors'!R54))*('Gross-New Capacity Addition'!R26)*1000)*'Regional Factors'!I$3</f>
        <v>28663.758754525199</v>
      </c>
    </row>
    <row r="57" spans="1:9" x14ac:dyDescent="0.3">
      <c r="A57" s="7" t="s">
        <v>25</v>
      </c>
      <c r="B57" s="9">
        <f>(('Employment Factors'!$E27)*(1-('Decline Factors'!K55))*('Gross-New Capacity Addition'!K27)*1000)*'Regional Factors'!B$3</f>
        <v>0</v>
      </c>
      <c r="C57" s="9">
        <f>(('Employment Factors'!$E27)*(1-('Decline Factors'!L55))*('Gross-New Capacity Addition'!L27)*1000)*'Regional Factors'!C$3</f>
        <v>8.6003395230876389</v>
      </c>
      <c r="D57" s="9">
        <f>(('Employment Factors'!$E27)*(1-('Decline Factors'!M55))*('Gross-New Capacity Addition'!M27)*1000)*'Regional Factors'!D$3</f>
        <v>53.552389739584981</v>
      </c>
      <c r="E57" s="9">
        <f>(('Employment Factors'!$E27)*(1-('Decline Factors'!N55))*('Gross-New Capacity Addition'!N27)*1000)*'Regional Factors'!E$3</f>
        <v>51.304602924084406</v>
      </c>
      <c r="F57" s="9">
        <f>(('Employment Factors'!$E27)*(1-('Decline Factors'!O55))*('Gross-New Capacity Addition'!O27)*1000)*'Regional Factors'!F$3</f>
        <v>60.966347434170295</v>
      </c>
      <c r="G57" s="9">
        <f>(('Employment Factors'!$E27)*(1-('Decline Factors'!P55))*('Gross-New Capacity Addition'!P27)*1000)*'Regional Factors'!G$3</f>
        <v>100.54454929044378</v>
      </c>
      <c r="H57" s="9">
        <f>(('Employment Factors'!$E27)*(1-('Decline Factors'!Q55))*('Gross-New Capacity Addition'!Q27)*1000)*'Regional Factors'!H$3</f>
        <v>448.35123227455836</v>
      </c>
      <c r="I57" s="9">
        <f>(('Employment Factors'!$E27)*(1-('Decline Factors'!R55))*('Gross-New Capacity Addition'!R27)*1000)*'Regional Factors'!I$3</f>
        <v>715.03615588734056</v>
      </c>
    </row>
    <row r="58" spans="1:9" x14ac:dyDescent="0.3">
      <c r="A58" s="5" t="s">
        <v>255</v>
      </c>
      <c r="B58" s="22">
        <f>SUM(B33:B57)</f>
        <v>523915.15022151277</v>
      </c>
      <c r="C58" s="22">
        <f t="shared" ref="C58:I58" si="4">SUM(C33:C57)</f>
        <v>971684.11540770158</v>
      </c>
      <c r="D58" s="22">
        <f t="shared" si="4"/>
        <v>1300592.2086434853</v>
      </c>
      <c r="E58" s="22">
        <f t="shared" si="4"/>
        <v>1574589.8582913373</v>
      </c>
      <c r="F58" s="22">
        <f t="shared" si="4"/>
        <v>1745715.8823649215</v>
      </c>
      <c r="G58" s="22">
        <f t="shared" si="4"/>
        <v>1921596.1569940685</v>
      </c>
      <c r="H58" s="22">
        <f t="shared" si="4"/>
        <v>1992500.2168442239</v>
      </c>
      <c r="I58" s="22">
        <f t="shared" si="4"/>
        <v>2047617.4776507609</v>
      </c>
    </row>
    <row r="59" spans="1:9" x14ac:dyDescent="0.3">
      <c r="A59" s="5"/>
      <c r="B59" s="22"/>
      <c r="C59" s="22"/>
      <c r="D59" s="22"/>
      <c r="E59" s="22"/>
      <c r="F59" s="22"/>
      <c r="G59" s="22"/>
      <c r="H59" s="22"/>
      <c r="I59" s="22"/>
    </row>
    <row r="60" spans="1:9" x14ac:dyDescent="0.3">
      <c r="A60" s="67" t="s">
        <v>108</v>
      </c>
      <c r="B60" s="163" t="s">
        <v>203</v>
      </c>
      <c r="C60" s="163"/>
      <c r="D60" s="163"/>
      <c r="E60" s="163"/>
      <c r="F60" s="163"/>
      <c r="G60" s="163"/>
      <c r="H60" s="163"/>
      <c r="I60" s="163"/>
    </row>
    <row r="61" spans="1:9" x14ac:dyDescent="0.3">
      <c r="A61" s="66" t="s">
        <v>0</v>
      </c>
      <c r="B61" s="3">
        <v>2015</v>
      </c>
      <c r="C61" s="3">
        <v>2020</v>
      </c>
      <c r="D61" s="3">
        <v>2025</v>
      </c>
      <c r="E61" s="3">
        <v>2030</v>
      </c>
      <c r="F61" s="3">
        <v>2035</v>
      </c>
      <c r="G61" s="3">
        <v>2040</v>
      </c>
      <c r="H61" s="3">
        <v>2045</v>
      </c>
      <c r="I61" s="3">
        <v>2050</v>
      </c>
    </row>
    <row r="62" spans="1:9" x14ac:dyDescent="0.3">
      <c r="A62" s="7" t="s">
        <v>2</v>
      </c>
      <c r="B62" s="9">
        <f>(('Employment Factors'!$E3)*(1-('Decline Factors'!K31))*('Gross-New Capacity Addition'!K32)*1000)*'Regional Factors'!B$4</f>
        <v>0</v>
      </c>
      <c r="C62" s="9">
        <f>(('Employment Factors'!$E3)*(1-('Decline Factors'!L31))*('Gross-New Capacity Addition'!L32)*1000)*'Regional Factors'!C$4</f>
        <v>8958.578277222261</v>
      </c>
      <c r="D62" s="9">
        <f>(('Employment Factors'!$E3)*(1-('Decline Factors'!M31))*('Gross-New Capacity Addition'!M32)*1000)*'Regional Factors'!D$4</f>
        <v>76349.367618374177</v>
      </c>
      <c r="E62" s="9">
        <f>(('Employment Factors'!$E3)*(1-('Decline Factors'!N31))*('Gross-New Capacity Addition'!N32)*1000)*'Regional Factors'!E$4</f>
        <v>84902.852723824995</v>
      </c>
      <c r="F62" s="9">
        <f>(('Employment Factors'!$E3)*(1-('Decline Factors'!O31))*('Gross-New Capacity Addition'!O32)*1000)*'Regional Factors'!F$4</f>
        <v>86992.825863533115</v>
      </c>
      <c r="G62" s="9">
        <f>(('Employment Factors'!$E3)*(1-('Decline Factors'!P31))*('Gross-New Capacity Addition'!P32)*1000)*'Regional Factors'!G$4</f>
        <v>91511.933700599795</v>
      </c>
      <c r="H62" s="9">
        <f>(('Employment Factors'!$E3)*(1-('Decline Factors'!Q31))*('Gross-New Capacity Addition'!Q32)*1000)*'Regional Factors'!H$4</f>
        <v>90620.004522231364</v>
      </c>
      <c r="I62" s="9">
        <f>(('Employment Factors'!$E3)*(1-('Decline Factors'!R31))*('Gross-New Capacity Addition'!R32)*1000)*'Regional Factors'!I$4</f>
        <v>95258.036249747136</v>
      </c>
    </row>
    <row r="63" spans="1:9" x14ac:dyDescent="0.3">
      <c r="A63" s="7" t="s">
        <v>3</v>
      </c>
      <c r="B63" s="9">
        <f>(('Employment Factors'!$E4)*(1-('Decline Factors'!K32))*('Gross-New Capacity Addition'!K33)*1000)*'Regional Factors'!B$4</f>
        <v>0</v>
      </c>
      <c r="C63" s="9">
        <f>(('Employment Factors'!$E4)*(1-('Decline Factors'!L32))*('Gross-New Capacity Addition'!L33)*1000)*'Regional Factors'!C$4</f>
        <v>0</v>
      </c>
      <c r="D63" s="9">
        <f>(('Employment Factors'!$E4)*(1-('Decline Factors'!M32))*('Gross-New Capacity Addition'!M33)*1000)*'Regional Factors'!D$4</f>
        <v>0</v>
      </c>
      <c r="E63" s="9">
        <f>(('Employment Factors'!$E4)*(1-('Decline Factors'!N32))*('Gross-New Capacity Addition'!N33)*1000)*'Regional Factors'!E$4</f>
        <v>0</v>
      </c>
      <c r="F63" s="9">
        <f>(('Employment Factors'!$E4)*(1-('Decline Factors'!O32))*('Gross-New Capacity Addition'!O33)*1000)*'Regional Factors'!F$4</f>
        <v>0</v>
      </c>
      <c r="G63" s="9">
        <f>(('Employment Factors'!$E4)*(1-('Decline Factors'!P32))*('Gross-New Capacity Addition'!P33)*1000)*'Regional Factors'!G$4</f>
        <v>0</v>
      </c>
      <c r="H63" s="9">
        <f>(('Employment Factors'!$E4)*(1-('Decline Factors'!Q32))*('Gross-New Capacity Addition'!Q33)*1000)*'Regional Factors'!H$4</f>
        <v>0</v>
      </c>
      <c r="I63" s="9">
        <f>(('Employment Factors'!$E4)*(1-('Decline Factors'!R32))*('Gross-New Capacity Addition'!R33)*1000)*'Regional Factors'!I$4</f>
        <v>0</v>
      </c>
    </row>
    <row r="64" spans="1:9" x14ac:dyDescent="0.3">
      <c r="A64" s="7" t="s">
        <v>198</v>
      </c>
      <c r="B64" s="9">
        <f>(('Employment Factors'!$E5)*(1-('Decline Factors'!K33))*('Gross-New Capacity Addition'!K34)*1000)*'Regional Factors'!B$4</f>
        <v>0</v>
      </c>
      <c r="C64" s="9">
        <f>(('Employment Factors'!$E5)*(1-('Decline Factors'!L33))*('Gross-New Capacity Addition'!L34)*1000)*'Regional Factors'!C$4</f>
        <v>5771.4631352772949</v>
      </c>
      <c r="D64" s="9">
        <f>(('Employment Factors'!$E5)*(1-('Decline Factors'!M33))*('Gross-New Capacity Addition'!M34)*1000)*'Regional Factors'!D$4</f>
        <v>21747.414178443643</v>
      </c>
      <c r="E64" s="9">
        <f>(('Employment Factors'!$E5)*(1-('Decline Factors'!N33))*('Gross-New Capacity Addition'!N34)*1000)*'Regional Factors'!E$4</f>
        <v>51750.849537087626</v>
      </c>
      <c r="F64" s="9">
        <f>(('Employment Factors'!$E5)*(1-('Decline Factors'!O33))*('Gross-New Capacity Addition'!O34)*1000)*'Regional Factors'!F$4</f>
        <v>59414.207632055979</v>
      </c>
      <c r="G64" s="9">
        <f>(('Employment Factors'!$E5)*(1-('Decline Factors'!P33))*('Gross-New Capacity Addition'!P34)*1000)*'Regional Factors'!G$4</f>
        <v>66297.968471315558</v>
      </c>
      <c r="H64" s="9">
        <f>(('Employment Factors'!$E5)*(1-('Decline Factors'!Q33))*('Gross-New Capacity Addition'!Q34)*1000)*'Regional Factors'!H$4</f>
        <v>68002.200523753636</v>
      </c>
      <c r="I64" s="9">
        <f>(('Employment Factors'!$E5)*(1-('Decline Factors'!R33))*('Gross-New Capacity Addition'!R34)*1000)*'Regional Factors'!I$4</f>
        <v>72847.566163038267</v>
      </c>
    </row>
    <row r="65" spans="1:9" x14ac:dyDescent="0.3">
      <c r="A65" s="7" t="s">
        <v>199</v>
      </c>
      <c r="B65" s="9">
        <f>(('Employment Factors'!$E6)*(1-('Decline Factors'!K34))*('Gross-New Capacity Addition'!K35)*1000)*'Regional Factors'!B$4</f>
        <v>0</v>
      </c>
      <c r="C65" s="9">
        <f>(('Employment Factors'!$E6)*(1-('Decline Factors'!L34))*('Gross-New Capacity Addition'!L35)*1000)*'Regional Factors'!C$4</f>
        <v>0</v>
      </c>
      <c r="D65" s="9">
        <f>(('Employment Factors'!$E6)*(1-('Decline Factors'!M34))*('Gross-New Capacity Addition'!M35)*1000)*'Regional Factors'!D$4</f>
        <v>7547.7292405485332</v>
      </c>
      <c r="E65" s="9">
        <f>(('Employment Factors'!$E6)*(1-('Decline Factors'!N34))*('Gross-New Capacity Addition'!N35)*1000)*'Regional Factors'!E$4</f>
        <v>21546.526656322003</v>
      </c>
      <c r="F65" s="9">
        <f>(('Employment Factors'!$E6)*(1-('Decline Factors'!O34))*('Gross-New Capacity Addition'!O35)*1000)*'Regional Factors'!F$4</f>
        <v>40625.851900702422</v>
      </c>
      <c r="G65" s="9">
        <f>(('Employment Factors'!$E6)*(1-('Decline Factors'!P34))*('Gross-New Capacity Addition'!P35)*1000)*'Regional Factors'!G$4</f>
        <v>68964.197255544947</v>
      </c>
      <c r="H65" s="9">
        <f>(('Employment Factors'!$E6)*(1-('Decline Factors'!Q34))*('Gross-New Capacity Addition'!Q35)*1000)*'Regional Factors'!H$4</f>
        <v>105520.66276329239</v>
      </c>
      <c r="I65" s="9">
        <f>(('Employment Factors'!$E6)*(1-('Decline Factors'!R34))*('Gross-New Capacity Addition'!R35)*1000)*'Regional Factors'!I$4</f>
        <v>148855.66047991763</v>
      </c>
    </row>
    <row r="66" spans="1:9" x14ac:dyDescent="0.3">
      <c r="A66" s="7" t="s">
        <v>6</v>
      </c>
      <c r="B66" s="9">
        <f>(('Employment Factors'!$E7)*(1-('Decline Factors'!K35))*('Gross-New Capacity Addition'!K36)*1000)*'Regional Factors'!B$4</f>
        <v>0</v>
      </c>
      <c r="C66" s="9">
        <f>(('Employment Factors'!$E7)*(1-('Decline Factors'!L35))*('Gross-New Capacity Addition'!L36)*1000)*'Regional Factors'!C$4</f>
        <v>2307.1075770766333</v>
      </c>
      <c r="D66" s="9">
        <f>(('Employment Factors'!$E7)*(1-('Decline Factors'!M35))*('Gross-New Capacity Addition'!M36)*1000)*'Regional Factors'!D$4</f>
        <v>4172.1979195934791</v>
      </c>
      <c r="E66" s="9">
        <f>(('Employment Factors'!$E7)*(1-('Decline Factors'!N35))*('Gross-New Capacity Addition'!N36)*1000)*'Regional Factors'!E$4</f>
        <v>5627.5752565459516</v>
      </c>
      <c r="F66" s="9">
        <f>(('Employment Factors'!$E7)*(1-('Decline Factors'!O35))*('Gross-New Capacity Addition'!O36)*1000)*'Regional Factors'!F$4</f>
        <v>5028.0321329592243</v>
      </c>
      <c r="G66" s="9">
        <f>(('Employment Factors'!$E7)*(1-('Decline Factors'!P35))*('Gross-New Capacity Addition'!P36)*1000)*'Regional Factors'!G$4</f>
        <v>6412.5627202958221</v>
      </c>
      <c r="H66" s="9">
        <f>(('Employment Factors'!$E7)*(1-('Decline Factors'!Q35))*('Gross-New Capacity Addition'!Q36)*1000)*'Regional Factors'!H$4</f>
        <v>6121.0825966460125</v>
      </c>
      <c r="I66" s="9">
        <f>(('Employment Factors'!$E7)*(1-('Decline Factors'!R35))*('Gross-New Capacity Addition'!R36)*1000)*'Regional Factors'!I$4</f>
        <v>5829.6024729962019</v>
      </c>
    </row>
    <row r="67" spans="1:9" x14ac:dyDescent="0.3">
      <c r="A67" s="7" t="s">
        <v>7</v>
      </c>
      <c r="B67" s="9">
        <f>(('Employment Factors'!$E8)*(1-('Decline Factors'!K36))*('Gross-New Capacity Addition'!K37)*1000)*'Regional Factors'!B$4</f>
        <v>19681.675907081204</v>
      </c>
      <c r="C67" s="9">
        <f>(('Employment Factors'!$E8)*(1-('Decline Factors'!L36))*('Gross-New Capacity Addition'!L37)*1000)*'Regional Factors'!C$4</f>
        <v>19475.170167874479</v>
      </c>
      <c r="D67" s="9">
        <f>(('Employment Factors'!$E8)*(1-('Decline Factors'!M36))*('Gross-New Capacity Addition'!M37)*1000)*'Regional Factors'!D$4</f>
        <v>21716.032628402598</v>
      </c>
      <c r="E67" s="9">
        <f>(('Employment Factors'!$E8)*(1-('Decline Factors'!N36))*('Gross-New Capacity Addition'!N37)*1000)*'Regional Factors'!E$4</f>
        <v>21769.962236878204</v>
      </c>
      <c r="F67" s="9">
        <f>(('Employment Factors'!$E8)*(1-('Decline Factors'!O36))*('Gross-New Capacity Addition'!O37)*1000)*'Regional Factors'!F$4</f>
        <v>22463.401529278701</v>
      </c>
      <c r="G67" s="9">
        <f>(('Employment Factors'!$E8)*(1-('Decline Factors'!P36))*('Gross-New Capacity Addition'!P37)*1000)*'Regional Factors'!G$4</f>
        <v>22793.745669415151</v>
      </c>
      <c r="H67" s="9">
        <f>(('Employment Factors'!$E8)*(1-('Decline Factors'!Q36))*('Gross-New Capacity Addition'!Q37)*1000)*'Regional Factors'!H$4</f>
        <v>22793.745669415151</v>
      </c>
      <c r="I67" s="9">
        <f>(('Employment Factors'!$E8)*(1-('Decline Factors'!R36))*('Gross-New Capacity Addition'!R37)*1000)*'Regional Factors'!I$4</f>
        <v>23454.433949688057</v>
      </c>
    </row>
    <row r="68" spans="1:9" x14ac:dyDescent="0.3">
      <c r="A68" s="7" t="s">
        <v>8</v>
      </c>
      <c r="B68" s="9">
        <f>(('Employment Factors'!$E9)*(1-('Decline Factors'!K37))*('Gross-New Capacity Addition'!K38)*1000)*'Regional Factors'!B$4</f>
        <v>18567.618780265282</v>
      </c>
      <c r="C68" s="9">
        <f>(('Employment Factors'!$E9)*(1-('Decline Factors'!L37))*('Gross-New Capacity Addition'!L38)*1000)*'Regional Factors'!C$4</f>
        <v>18032.564970254149</v>
      </c>
      <c r="D68" s="9">
        <f>(('Employment Factors'!$E9)*(1-('Decline Factors'!M37))*('Gross-New Capacity Addition'!M38)*1000)*'Regional Factors'!D$4</f>
        <v>17512.929539034354</v>
      </c>
      <c r="E68" s="9">
        <f>(('Employment Factors'!$E9)*(1-('Decline Factors'!N37))*('Gross-New Capacity Addition'!N38)*1000)*'Regional Factors'!E$4</f>
        <v>17007.782997561095</v>
      </c>
      <c r="F68" s="9">
        <f>(('Employment Factors'!$E9)*(1-('Decline Factors'!O37))*('Gross-New Capacity Addition'!O38)*1000)*'Regional Factors'!F$4</f>
        <v>16517.207006822573</v>
      </c>
      <c r="G68" s="9">
        <f>(('Employment Factors'!$E9)*(1-('Decline Factors'!P37))*('Gross-New Capacity Addition'!P38)*1000)*'Regional Factors'!G$4</f>
        <v>16517.207006822573</v>
      </c>
      <c r="H68" s="9">
        <f>(('Employment Factors'!$E9)*(1-('Decline Factors'!Q37))*('Gross-New Capacity Addition'!Q38)*1000)*'Regional Factors'!H$4</f>
        <v>16517.207006822573</v>
      </c>
      <c r="I68" s="9">
        <f>(('Employment Factors'!$E9)*(1-('Decline Factors'!R37))*('Gross-New Capacity Addition'!R38)*1000)*'Regional Factors'!I$4</f>
        <v>16517.207006822573</v>
      </c>
    </row>
    <row r="69" spans="1:9" x14ac:dyDescent="0.3">
      <c r="A69" s="7" t="s">
        <v>9</v>
      </c>
      <c r="B69" s="9">
        <f>(('Employment Factors'!$E10)*(1-('Decline Factors'!K38))*('Gross-New Capacity Addition'!K39)*1000)*'Regional Factors'!B$4</f>
        <v>0</v>
      </c>
      <c r="C69" s="9">
        <f>(('Employment Factors'!$E10)*(1-('Decline Factors'!L38))*('Gross-New Capacity Addition'!L39)*1000)*'Regional Factors'!C$4</f>
        <v>5049.1181916711621</v>
      </c>
      <c r="D69" s="9">
        <f>(('Employment Factors'!$E10)*(1-('Decline Factors'!M38))*('Gross-New Capacity Addition'!M39)*1000)*'Regional Factors'!D$4</f>
        <v>7005.1718156137413</v>
      </c>
      <c r="E69" s="9">
        <f>(('Employment Factors'!$E10)*(1-('Decline Factors'!N38))*('Gross-New Capacity Addition'!N39)*1000)*'Regional Factors'!E$4</f>
        <v>6803.1131990244385</v>
      </c>
      <c r="F69" s="9">
        <f>(('Employment Factors'!$E10)*(1-('Decline Factors'!O38))*('Gross-New Capacity Addition'!O39)*1000)*'Regional Factors'!F$4</f>
        <v>7928.2593632748358</v>
      </c>
      <c r="G69" s="9">
        <f>(('Employment Factors'!$E10)*(1-('Decline Factors'!P38))*('Gross-New Capacity Addition'!P39)*1000)*'Regional Factors'!G$4</f>
        <v>7928.2593632748367</v>
      </c>
      <c r="H69" s="9">
        <f>(('Employment Factors'!$E10)*(1-('Decline Factors'!Q38))*('Gross-New Capacity Addition'!Q39)*1000)*'Regional Factors'!H$4</f>
        <v>7928.2593632748367</v>
      </c>
      <c r="I69" s="9">
        <f>(('Employment Factors'!$E10)*(1-('Decline Factors'!R38))*('Gross-New Capacity Addition'!R39)*1000)*'Regional Factors'!I$4</f>
        <v>7928.2593632748358</v>
      </c>
    </row>
    <row r="70" spans="1:9" x14ac:dyDescent="0.3">
      <c r="A70" s="7" t="s">
        <v>10</v>
      </c>
      <c r="B70" s="9">
        <f>(('Employment Factors'!$E11)*(1-('Decline Factors'!K39))*('Gross-New Capacity Addition'!K40)*1000)*'Regional Factors'!B$4</f>
        <v>0</v>
      </c>
      <c r="C70" s="9">
        <f>(('Employment Factors'!$E11)*(1-('Decline Factors'!L39))*('Gross-New Capacity Addition'!L40)*1000)*'Regional Factors'!C$4</f>
        <v>0</v>
      </c>
      <c r="D70" s="9">
        <f>(('Employment Factors'!$E11)*(1-('Decline Factors'!M39))*('Gross-New Capacity Addition'!M40)*1000)*'Regional Factors'!D$4</f>
        <v>0</v>
      </c>
      <c r="E70" s="9">
        <f>(('Employment Factors'!$E11)*(1-('Decline Factors'!N39))*('Gross-New Capacity Addition'!N40)*1000)*'Regional Factors'!E$4</f>
        <v>0</v>
      </c>
      <c r="F70" s="9">
        <f>(('Employment Factors'!$E11)*(1-('Decline Factors'!O39))*('Gross-New Capacity Addition'!O40)*1000)*'Regional Factors'!F$4</f>
        <v>0</v>
      </c>
      <c r="G70" s="9">
        <f>(('Employment Factors'!$E11)*(1-('Decline Factors'!P39))*('Gross-New Capacity Addition'!P40)*1000)*'Regional Factors'!G$4</f>
        <v>0</v>
      </c>
      <c r="H70" s="9">
        <f>(('Employment Factors'!$E11)*(1-('Decline Factors'!Q39))*('Gross-New Capacity Addition'!Q40)*1000)*'Regional Factors'!H$4</f>
        <v>0</v>
      </c>
      <c r="I70" s="9">
        <f>(('Employment Factors'!$E11)*(1-('Decline Factors'!R39))*('Gross-New Capacity Addition'!R40)*1000)*'Regional Factors'!I$4</f>
        <v>0</v>
      </c>
    </row>
    <row r="71" spans="1:9" x14ac:dyDescent="0.3">
      <c r="A71" s="7" t="s">
        <v>11</v>
      </c>
      <c r="B71" s="9">
        <f>(('Employment Factors'!$E12)*(1-('Decline Factors'!K40))*('Gross-New Capacity Addition'!K41)*1000)*'Regional Factors'!B$4</f>
        <v>0</v>
      </c>
      <c r="C71" s="9">
        <f>(('Employment Factors'!$E12)*(1-('Decline Factors'!L40))*('Gross-New Capacity Addition'!L41)*1000)*'Regional Factors'!C$4</f>
        <v>24303.591295730588</v>
      </c>
      <c r="D71" s="9">
        <f>(('Employment Factors'!$E12)*(1-('Decline Factors'!M40))*('Gross-New Capacity Addition'!M41)*1000)*'Regional Factors'!D$4</f>
        <v>21956.508675804263</v>
      </c>
      <c r="E71" s="9">
        <f>(('Employment Factors'!$E12)*(1-('Decline Factors'!N40))*('Gross-New Capacity Addition'!N41)*1000)*'Regional Factors'!E$4</f>
        <v>19723.951327022347</v>
      </c>
      <c r="F71" s="9">
        <f>(('Employment Factors'!$E12)*(1-('Decline Factors'!O40))*('Gross-New Capacity Addition'!O41)*1000)*'Regional Factors'!F$4</f>
        <v>20116.478981443604</v>
      </c>
      <c r="G71" s="9">
        <f>(('Employment Factors'!$E12)*(1-('Decline Factors'!P40))*('Gross-New Capacity Addition'!P41)*1000)*'Regional Factors'!G$4</f>
        <v>19228.987261674039</v>
      </c>
      <c r="H71" s="9">
        <f>(('Employment Factors'!$E12)*(1-('Decline Factors'!Q40))*('Gross-New Capacity Addition'!Q41)*1000)*'Regional Factors'!H$4</f>
        <v>18341.495541904467</v>
      </c>
      <c r="I71" s="9">
        <f>(('Employment Factors'!$E12)*(1-('Decline Factors'!R40))*('Gross-New Capacity Addition'!R41)*1000)*'Regional Factors'!I$4</f>
        <v>17454.003822134895</v>
      </c>
    </row>
    <row r="72" spans="1:9" x14ac:dyDescent="0.3">
      <c r="A72" s="7" t="s">
        <v>12</v>
      </c>
      <c r="B72" s="9">
        <f>(('Employment Factors'!$E13)*(1-('Decline Factors'!K41))*('Gross-New Capacity Addition'!K42)*1000)*'Regional Factors'!B$4</f>
        <v>0</v>
      </c>
      <c r="C72" s="9">
        <f>(('Employment Factors'!$E13)*(1-('Decline Factors'!L41))*('Gross-New Capacity Addition'!L42)*1000)*'Regional Factors'!C$4</f>
        <v>3845.5810902473809</v>
      </c>
      <c r="D72" s="9">
        <f>(('Employment Factors'!$E13)*(1-('Decline Factors'!M41))*('Gross-New Capacity Addition'!M42)*1000)*'Regional Factors'!D$4</f>
        <v>3608.7248747101094</v>
      </c>
      <c r="E72" s="9">
        <f>(('Employment Factors'!$E13)*(1-('Decline Factors'!N41))*('Gross-New Capacity Addition'!N42)*1000)*'Regional Factors'!E$4</f>
        <v>3375.7872313340963</v>
      </c>
      <c r="F72" s="9">
        <f>(('Employment Factors'!$E13)*(1-('Decline Factors'!O41))*('Gross-New Capacity Addition'!O42)*1000)*'Regional Factors'!F$4</f>
        <v>3147.0284562241491</v>
      </c>
      <c r="G72" s="9">
        <f>(('Employment Factors'!$E13)*(1-('Decline Factors'!P41))*('Gross-New Capacity Addition'!P42)*1000)*'Regional Factors'!G$4</f>
        <v>3046.9241713343158</v>
      </c>
      <c r="H72" s="9">
        <f>(('Employment Factors'!$E13)*(1-('Decline Factors'!Q41))*('Gross-New Capacity Addition'!Q42)*1000)*'Regional Factors'!H$4</f>
        <v>2934.3068508332526</v>
      </c>
      <c r="I72" s="9">
        <f>(('Employment Factors'!$E13)*(1-('Decline Factors'!R41))*('Gross-New Capacity Addition'!R42)*1000)*'Regional Factors'!I$4</f>
        <v>2840.4590837490332</v>
      </c>
    </row>
    <row r="73" spans="1:9" x14ac:dyDescent="0.3">
      <c r="A73" s="7" t="s">
        <v>13</v>
      </c>
      <c r="B73" s="9">
        <f>(('Employment Factors'!$E14)*(1-('Decline Factors'!K42))*('Gross-New Capacity Addition'!K43)*1000)*'Regional Factors'!B$4</f>
        <v>0</v>
      </c>
      <c r="C73" s="9">
        <f>(('Employment Factors'!$E14)*(1-('Decline Factors'!L42))*('Gross-New Capacity Addition'!L43)*1000)*'Regional Factors'!C$4</f>
        <v>0</v>
      </c>
      <c r="D73" s="9">
        <f>(('Employment Factors'!$E14)*(1-('Decline Factors'!M42))*('Gross-New Capacity Addition'!M43)*1000)*'Regional Factors'!D$4</f>
        <v>0</v>
      </c>
      <c r="E73" s="9">
        <f>(('Employment Factors'!$E14)*(1-('Decline Factors'!N42))*('Gross-New Capacity Addition'!N43)*1000)*'Regional Factors'!E$4</f>
        <v>0</v>
      </c>
      <c r="F73" s="9">
        <f>(('Employment Factors'!$E14)*(1-('Decline Factors'!O42))*('Gross-New Capacity Addition'!O43)*1000)*'Regional Factors'!F$4</f>
        <v>0</v>
      </c>
      <c r="G73" s="9">
        <f>(('Employment Factors'!$E14)*(1-('Decline Factors'!P42))*('Gross-New Capacity Addition'!P43)*1000)*'Regional Factors'!G$4</f>
        <v>5093.5041911902108</v>
      </c>
      <c r="H73" s="9">
        <f>(('Employment Factors'!$E14)*(1-('Decline Factors'!Q42))*('Gross-New Capacity Addition'!Q43)*1000)*'Regional Factors'!H$4</f>
        <v>12375.328701558437</v>
      </c>
      <c r="I73" s="9">
        <f>(('Employment Factors'!$E14)*(1-('Decline Factors'!R42))*('Gross-New Capacity Addition'!R43)*1000)*'Regional Factors'!I$4</f>
        <v>17204.725268020262</v>
      </c>
    </row>
    <row r="74" spans="1:9" x14ac:dyDescent="0.3">
      <c r="A74" s="7" t="s">
        <v>14</v>
      </c>
      <c r="B74" s="9">
        <f>(('Employment Factors'!$E15)*(1-('Decline Factors'!K43))*('Gross-New Capacity Addition'!K44)*1000)*'Regional Factors'!B$4</f>
        <v>17416.426415888836</v>
      </c>
      <c r="C74" s="9">
        <f>(('Employment Factors'!$E15)*(1-('Decline Factors'!L43))*('Gross-New Capacity Addition'!L44)*1000)*'Regional Factors'!C$4</f>
        <v>11360.515931260115</v>
      </c>
      <c r="D74" s="9">
        <f>(('Employment Factors'!$E15)*(1-('Decline Factors'!M43))*('Gross-New Capacity Addition'!M44)*1000)*'Regional Factors'!D$4</f>
        <v>5148.8012844761006</v>
      </c>
      <c r="E74" s="9">
        <f>(('Employment Factors'!$E15)*(1-('Decline Factors'!N43))*('Gross-New Capacity Addition'!N44)*1000)*'Regional Factors'!E$4</f>
        <v>2857.3075435902647</v>
      </c>
      <c r="F74" s="9">
        <f>(('Employment Factors'!$E15)*(1-('Decline Factors'!O43))*('Gross-New Capacity Addition'!O44)*1000)*'Regional Factors'!F$4</f>
        <v>1618.6862866686122</v>
      </c>
      <c r="G74" s="9">
        <f>(('Employment Factors'!$E15)*(1-('Decline Factors'!P43))*('Gross-New Capacity Addition'!P44)*1000)*'Regional Factors'!G$4</f>
        <v>1387.4453885730964</v>
      </c>
      <c r="H74" s="9">
        <f>(('Employment Factors'!$E15)*(1-('Decline Factors'!Q43))*('Gross-New Capacity Addition'!Q44)*1000)*'Regional Factors'!H$4</f>
        <v>1156.2044904775803</v>
      </c>
      <c r="I74" s="9">
        <f>(('Employment Factors'!$E15)*(1-('Decline Factors'!R43))*('Gross-New Capacity Addition'!R44)*1000)*'Regional Factors'!I$4</f>
        <v>924.96359238206401</v>
      </c>
    </row>
    <row r="75" spans="1:9" x14ac:dyDescent="0.3">
      <c r="A75" s="7" t="s">
        <v>15</v>
      </c>
      <c r="B75" s="9">
        <f>(('Employment Factors'!$E16)*(1-('Decline Factors'!K44))*('Gross-New Capacity Addition'!K45)*1000)*'Regional Factors'!B$4</f>
        <v>26737.371043582003</v>
      </c>
      <c r="C75" s="9">
        <f>(('Employment Factors'!$E16)*(1-('Decline Factors'!L44))*('Gross-New Capacity Addition'!L45)*1000)*'Regional Factors'!C$4</f>
        <v>22019.765447010344</v>
      </c>
      <c r="D75" s="9">
        <f>(('Employment Factors'!$E16)*(1-('Decline Factors'!M44))*('Gross-New Capacity Addition'!M45)*1000)*'Regional Factors'!D$4</f>
        <v>17311.855162845444</v>
      </c>
      <c r="E75" s="9">
        <f>(('Employment Factors'!$E16)*(1-('Decline Factors'!N44))*('Gross-New Capacity Addition'!N45)*1000)*'Regional Factors'!E$4</f>
        <v>8629.8750765402619</v>
      </c>
      <c r="F75" s="9">
        <f>(('Employment Factors'!$E16)*(1-('Decline Factors'!O44))*('Gross-New Capacity Addition'!O45)*1000)*'Regional Factors'!F$4</f>
        <v>4190.476592471653</v>
      </c>
      <c r="G75" s="9">
        <f>(('Employment Factors'!$E16)*(1-('Decline Factors'!P44))*('Gross-New Capacity Addition'!P45)*1000)*'Regional Factors'!G$4</f>
        <v>2838.5126115428425</v>
      </c>
      <c r="H75" s="9">
        <f>(('Employment Factors'!$E16)*(1-('Decline Factors'!Q44))*('Gross-New Capacity Addition'!Q45)*1000)*'Regional Factors'!H$4</f>
        <v>2838.5126115428425</v>
      </c>
      <c r="I75" s="9">
        <f>(('Employment Factors'!$E16)*(1-('Decline Factors'!R44))*('Gross-New Capacity Addition'!R45)*1000)*'Regional Factors'!I$4</f>
        <v>1333.6115286990075</v>
      </c>
    </row>
    <row r="76" spans="1:9" x14ac:dyDescent="0.3">
      <c r="A76" s="7" t="s">
        <v>17</v>
      </c>
      <c r="B76" s="9">
        <f>(('Employment Factors'!$E17)*(1-('Decline Factors'!K45))*('Gross-New Capacity Addition'!K46)*1000)*'Regional Factors'!B$4</f>
        <v>32753.279528387957</v>
      </c>
      <c r="C76" s="9">
        <f>(('Employment Factors'!$E17)*(1-('Decline Factors'!L45))*('Gross-New Capacity Addition'!L46)*1000)*'Regional Factors'!C$4</f>
        <v>21206.296405018882</v>
      </c>
      <c r="D76" s="9">
        <f>(('Employment Factors'!$E17)*(1-('Decline Factors'!M45))*('Gross-New Capacity Addition'!M46)*1000)*'Regional Factors'!D$4</f>
        <v>43887.401424820098</v>
      </c>
      <c r="E76" s="9">
        <f>(('Employment Factors'!$E17)*(1-('Decline Factors'!N45))*('Gross-New Capacity Addition'!N46)*1000)*'Regional Factors'!E$4</f>
        <v>39764.196648297846</v>
      </c>
      <c r="F76" s="9">
        <f>(('Employment Factors'!$E17)*(1-('Decline Factors'!O45))*('Gross-New Capacity Addition'!O46)*1000)*'Regional Factors'!F$4</f>
        <v>37923.507287664623</v>
      </c>
      <c r="G76" s="9">
        <f>(('Employment Factors'!$E17)*(1-('Decline Factors'!P45))*('Gross-New Capacity Addition'!P46)*1000)*'Regional Factors'!G$4</f>
        <v>37461.025491473607</v>
      </c>
      <c r="H76" s="9">
        <f>(('Employment Factors'!$E17)*(1-('Decline Factors'!Q45))*('Gross-New Capacity Addition'!Q46)*1000)*'Regional Factors'!H$4</f>
        <v>36304.821000996017</v>
      </c>
      <c r="I76" s="9">
        <f>(('Employment Factors'!$E17)*(1-('Decline Factors'!R45))*('Gross-New Capacity Addition'!R46)*1000)*'Regional Factors'!I$4</f>
        <v>34454.893816231888</v>
      </c>
    </row>
    <row r="77" spans="1:9" x14ac:dyDescent="0.3">
      <c r="A77" s="7" t="s">
        <v>18</v>
      </c>
      <c r="B77" s="9">
        <f>(('Employment Factors'!$E18)*(1-('Decline Factors'!K46))*('Gross-New Capacity Addition'!K47)*1000)*'Regional Factors'!B$4</f>
        <v>7798.3998877114191</v>
      </c>
      <c r="C77" s="9">
        <f>(('Employment Factors'!$E18)*(1-('Decline Factors'!L46))*('Gross-New Capacity Addition'!L47)*1000)*'Regional Factors'!C$4</f>
        <v>9845.7804737587667</v>
      </c>
      <c r="D77" s="9">
        <f>(('Employment Factors'!$E18)*(1-('Decline Factors'!M46))*('Gross-New Capacity Addition'!M47)*1000)*'Regional Factors'!D$4</f>
        <v>8581.335474126834</v>
      </c>
      <c r="E77" s="9">
        <f>(('Employment Factors'!$E18)*(1-('Decline Factors'!N46))*('Gross-New Capacity Addition'!N47)*1000)*'Regional Factors'!E$4</f>
        <v>7857.5957448732261</v>
      </c>
      <c r="F77" s="9">
        <f>(('Employment Factors'!$E18)*(1-('Decline Factors'!O46))*('Gross-New Capacity Addition'!O47)*1000)*'Regional Factors'!F$4</f>
        <v>7630.9496371520281</v>
      </c>
      <c r="G77" s="9">
        <f>(('Employment Factors'!$E18)*(1-('Decline Factors'!P46))*('Gross-New Capacity Addition'!P47)*1000)*'Regional Factors'!G$4</f>
        <v>7630.949637152029</v>
      </c>
      <c r="H77" s="9">
        <f>(('Employment Factors'!$E18)*(1-('Decline Factors'!Q46))*('Gross-New Capacity Addition'!Q47)*1000)*'Regional Factors'!H$4</f>
        <v>7399.708739056513</v>
      </c>
      <c r="I77" s="9">
        <f>(('Employment Factors'!$E18)*(1-('Decline Factors'!R46))*('Gross-New Capacity Addition'!R47)*1000)*'Regional Factors'!I$4</f>
        <v>6474.7451466744487</v>
      </c>
    </row>
    <row r="78" spans="1:9" x14ac:dyDescent="0.3">
      <c r="A78" s="7" t="s">
        <v>19</v>
      </c>
      <c r="B78" s="9">
        <f>(('Employment Factors'!$E19)*(1-('Decline Factors'!K47))*('Gross-New Capacity Addition'!K48)*1000)*'Regional Factors'!B$4</f>
        <v>0</v>
      </c>
      <c r="C78" s="9">
        <f>(('Employment Factors'!$E19)*(1-('Decline Factors'!L47))*('Gross-New Capacity Addition'!L48)*1000)*'Regional Factors'!C$4</f>
        <v>0</v>
      </c>
      <c r="D78" s="9">
        <f>(('Employment Factors'!$E19)*(1-('Decline Factors'!M47))*('Gross-New Capacity Addition'!M48)*1000)*'Regional Factors'!D$4</f>
        <v>0</v>
      </c>
      <c r="E78" s="9">
        <f>(('Employment Factors'!$E19)*(1-('Decline Factors'!N47))*('Gross-New Capacity Addition'!N48)*1000)*'Regional Factors'!E$4</f>
        <v>0</v>
      </c>
      <c r="F78" s="9">
        <f>(('Employment Factors'!$E19)*(1-('Decline Factors'!O47))*('Gross-New Capacity Addition'!O48)*1000)*'Regional Factors'!F$4</f>
        <v>0</v>
      </c>
      <c r="G78" s="9">
        <f>(('Employment Factors'!$E19)*(1-('Decline Factors'!P47))*('Gross-New Capacity Addition'!P48)*1000)*'Regional Factors'!G$4</f>
        <v>0</v>
      </c>
      <c r="H78" s="9">
        <f>(('Employment Factors'!$E19)*(1-('Decline Factors'!Q47))*('Gross-New Capacity Addition'!Q48)*1000)*'Regional Factors'!H$4</f>
        <v>0</v>
      </c>
      <c r="I78" s="9">
        <f>(('Employment Factors'!$E19)*(1-('Decline Factors'!R47))*('Gross-New Capacity Addition'!R48)*1000)*'Regional Factors'!I$4</f>
        <v>0</v>
      </c>
    </row>
    <row r="79" spans="1:9" x14ac:dyDescent="0.3">
      <c r="A79" s="7" t="s">
        <v>20</v>
      </c>
      <c r="B79" s="9">
        <f>(('Employment Factors'!$E20)*(1-('Decline Factors'!K48))*('Gross-New Capacity Addition'!K49)*1000)*'Regional Factors'!B$4</f>
        <v>0</v>
      </c>
      <c r="C79" s="9">
        <f>(('Employment Factors'!$E20)*(1-('Decline Factors'!L48))*('Gross-New Capacity Addition'!L49)*1000)*'Regional Factors'!C$4</f>
        <v>0</v>
      </c>
      <c r="D79" s="9">
        <f>(('Employment Factors'!$E20)*(1-('Decline Factors'!M48))*('Gross-New Capacity Addition'!M49)*1000)*'Regional Factors'!D$4</f>
        <v>0</v>
      </c>
      <c r="E79" s="9">
        <f>(('Employment Factors'!$E20)*(1-('Decline Factors'!N48))*('Gross-New Capacity Addition'!N49)*1000)*'Regional Factors'!E$4</f>
        <v>0</v>
      </c>
      <c r="F79" s="9">
        <f>(('Employment Factors'!$E20)*(1-('Decline Factors'!O48))*('Gross-New Capacity Addition'!O49)*1000)*'Regional Factors'!F$4</f>
        <v>0</v>
      </c>
      <c r="G79" s="9">
        <f>(('Employment Factors'!$E20)*(1-('Decline Factors'!P48))*('Gross-New Capacity Addition'!P49)*1000)*'Regional Factors'!G$4</f>
        <v>184.99271847641285</v>
      </c>
      <c r="H79" s="9">
        <f>(('Employment Factors'!$E20)*(1-('Decline Factors'!Q48))*('Gross-New Capacity Addition'!Q49)*1000)*'Regional Factors'!H$4</f>
        <v>184.99271847641285</v>
      </c>
      <c r="I79" s="9">
        <f>(('Employment Factors'!$E20)*(1-('Decline Factors'!R48))*('Gross-New Capacity Addition'!R49)*1000)*'Regional Factors'!I$4</f>
        <v>184.99271847641282</v>
      </c>
    </row>
    <row r="80" spans="1:9" x14ac:dyDescent="0.3">
      <c r="A80" s="7" t="s">
        <v>21</v>
      </c>
      <c r="B80" s="9">
        <f>(('Employment Factors'!$E21)*(1-('Decline Factors'!K49))*('Gross-New Capacity Addition'!K50)*1000)*'Regional Factors'!B$4</f>
        <v>3509.2799494701385</v>
      </c>
      <c r="C80" s="9">
        <f>(('Employment Factors'!$E21)*(1-('Decline Factors'!L49))*('Gross-New Capacity Addition'!L50)*1000)*'Regional Factors'!C$4</f>
        <v>1893.4193218766854</v>
      </c>
      <c r="D80" s="9">
        <f>(('Employment Factors'!$E21)*(1-('Decline Factors'!M49))*('Gross-New Capacity Addition'!M50)*1000)*'Regional Factors'!D$4</f>
        <v>367.77152031972145</v>
      </c>
      <c r="E80" s="9">
        <f>(('Employment Factors'!$E21)*(1-('Decline Factors'!N49))*('Gross-New Capacity Addition'!N50)*1000)*'Regional Factors'!E$4</f>
        <v>357.16344294878303</v>
      </c>
      <c r="F80" s="9">
        <f>(('Employment Factors'!$E21)*(1-('Decline Factors'!O49))*('Gross-New Capacity Addition'!O50)*1000)*'Regional Factors'!F$4</f>
        <v>0</v>
      </c>
      <c r="G80" s="9">
        <f>(('Employment Factors'!$E21)*(1-('Decline Factors'!P49))*('Gross-New Capacity Addition'!P50)*1000)*'Regional Factors'!G$4</f>
        <v>0</v>
      </c>
      <c r="H80" s="9">
        <f>(('Employment Factors'!$E21)*(1-('Decline Factors'!Q49))*('Gross-New Capacity Addition'!Q50)*1000)*'Regional Factors'!H$4</f>
        <v>0</v>
      </c>
      <c r="I80" s="9">
        <f>(('Employment Factors'!$E21)*(1-('Decline Factors'!R49))*('Gross-New Capacity Addition'!R50)*1000)*'Regional Factors'!I$4</f>
        <v>0</v>
      </c>
    </row>
    <row r="81" spans="1:9" x14ac:dyDescent="0.3">
      <c r="A81" s="7" t="s">
        <v>43</v>
      </c>
      <c r="B81" s="9">
        <f>(('Employment Factors'!$E22)*(1-('Decline Factors'!K50))*('Gross-New Capacity Addition'!K51)*1000)*'Regional Factors'!B$4</f>
        <v>0</v>
      </c>
      <c r="C81" s="9">
        <f>(('Employment Factors'!$E22)*(1-('Decline Factors'!L50))*('Gross-New Capacity Addition'!L51)*1000)*'Regional Factors'!C$4</f>
        <v>1.5549335413304641</v>
      </c>
      <c r="D81" s="9">
        <f>(('Employment Factors'!$E22)*(1-('Decline Factors'!M50))*('Gross-New Capacity Addition'!M51)*1000)*'Regional Factors'!D$4</f>
        <v>10.213806498749495</v>
      </c>
      <c r="E81" s="9">
        <f>(('Employment Factors'!$E22)*(1-('Decline Factors'!N50))*('Gross-New Capacity Addition'!N51)*1000)*'Regional Factors'!E$4</f>
        <v>33.911662362721785</v>
      </c>
      <c r="F81" s="9">
        <f>(('Employment Factors'!$E22)*(1-('Decline Factors'!O50))*('Gross-New Capacity Addition'!O51)*1000)*'Regional Factors'!F$4</f>
        <v>45.716815980358227</v>
      </c>
      <c r="G81" s="9">
        <f>(('Employment Factors'!$E22)*(1-('Decline Factors'!P50))*('Gross-New Capacity Addition'!P51)*1000)*'Regional Factors'!G$4</f>
        <v>114.24292734932061</v>
      </c>
      <c r="H81" s="9">
        <f>(('Employment Factors'!$E22)*(1-('Decline Factors'!Q50))*('Gross-New Capacity Addition'!Q51)*1000)*'Regional Factors'!H$4</f>
        <v>230.63979308200066</v>
      </c>
      <c r="I81" s="9">
        <f>(('Employment Factors'!$E22)*(1-('Decline Factors'!R50))*('Gross-New Capacity Addition'!R51)*1000)*'Regional Factors'!I$4</f>
        <v>346.15964807227044</v>
      </c>
    </row>
    <row r="82" spans="1:9" x14ac:dyDescent="0.3">
      <c r="A82" s="7" t="s">
        <v>139</v>
      </c>
      <c r="B82" s="9">
        <f>(('Employment Factors'!$E23)*(1-('Decline Factors'!K51))*('Gross-New Capacity Addition'!K52)*1000)*'Regional Factors'!B$4</f>
        <v>0</v>
      </c>
      <c r="C82" s="9">
        <f>(('Employment Factors'!$E23)*(1-('Decline Factors'!L51))*('Gross-New Capacity Addition'!L52)*1000)*'Regional Factors'!C$4</f>
        <v>0</v>
      </c>
      <c r="D82" s="9">
        <f>(('Employment Factors'!$E23)*(1-('Decline Factors'!M51))*('Gross-New Capacity Addition'!M52)*1000)*'Regional Factors'!D$4</f>
        <v>0</v>
      </c>
      <c r="E82" s="9">
        <f>(('Employment Factors'!$E23)*(1-('Decline Factors'!N51))*('Gross-New Capacity Addition'!N52)*1000)*'Regional Factors'!E$4</f>
        <v>0</v>
      </c>
      <c r="F82" s="9">
        <f>(('Employment Factors'!$E23)*(1-('Decline Factors'!O51))*('Gross-New Capacity Addition'!O52)*1000)*'Regional Factors'!F$4</f>
        <v>924.96359238206401</v>
      </c>
      <c r="G82" s="9">
        <f>(('Employment Factors'!$E23)*(1-('Decline Factors'!P51))*('Gross-New Capacity Addition'!P52)*1000)*'Regional Factors'!G$4</f>
        <v>4162.3361657192891</v>
      </c>
      <c r="H82" s="9">
        <f>(('Employment Factors'!$E23)*(1-('Decline Factors'!Q51))*('Gross-New Capacity Addition'!Q52)*1000)*'Regional Factors'!H$4</f>
        <v>10174.599516202705</v>
      </c>
      <c r="I82" s="9">
        <f>(('Employment Factors'!$E23)*(1-('Decline Factors'!R51))*('Gross-New Capacity Addition'!R52)*1000)*'Regional Factors'!I$4</f>
        <v>15261.899274304056</v>
      </c>
    </row>
    <row r="83" spans="1:9" x14ac:dyDescent="0.3">
      <c r="A83" s="34" t="s">
        <v>230</v>
      </c>
      <c r="B83" s="9">
        <f>(('Employment Factors'!$E24)*(1-('Decline Factors'!K52))*('Gross-New Capacity Addition'!K53)*1000)*'Regional Factors'!B$4</f>
        <v>247.56825040353712</v>
      </c>
      <c r="C83" s="9">
        <f>(('Employment Factors'!$E24)*(1-('Decline Factors'!L52))*('Gross-New Capacity Addition'!L53)*1000)*'Regional Factors'!C$4</f>
        <v>90.162824851270742</v>
      </c>
      <c r="D83" s="9">
        <f>(('Employment Factors'!$E24)*(1-('Decline Factors'!M52))*('Gross-New Capacity Addition'!M53)*1000)*'Regional Factors'!D$4</f>
        <v>48.647026497317661</v>
      </c>
      <c r="E83" s="9">
        <f>(('Employment Factors'!$E24)*(1-('Decline Factors'!N52))*('Gross-New Capacity Addition'!N53)*1000)*'Regional Factors'!E$4</f>
        <v>478.34389680640584</v>
      </c>
      <c r="F83" s="9">
        <f>(('Employment Factors'!$E24)*(1-('Decline Factors'!O52))*('Gross-New Capacity Addition'!O53)*1000)*'Regional Factors'!F$4</f>
        <v>1280.0835430287493</v>
      </c>
      <c r="G83" s="9">
        <f>(('Employment Factors'!$E24)*(1-('Decline Factors'!P52))*('Gross-New Capacity Addition'!P53)*1000)*'Regional Factors'!G$4</f>
        <v>1972.888614703807</v>
      </c>
      <c r="H83" s="9">
        <f>(('Employment Factors'!$E24)*(1-('Decline Factors'!Q52))*('Gross-New Capacity Addition'!Q53)*1000)*'Regional Factors'!H$4</f>
        <v>2183.9418153465394</v>
      </c>
      <c r="I83" s="9">
        <f>(('Employment Factors'!$E24)*(1-('Decline Factors'!R52))*('Gross-New Capacity Addition'!R53)*1000)*'Regional Factors'!I$4</f>
        <v>2641.0325786950675</v>
      </c>
    </row>
    <row r="84" spans="1:9" x14ac:dyDescent="0.3">
      <c r="A84" s="34" t="s">
        <v>231</v>
      </c>
      <c r="B84" s="9">
        <f>(('Employment Factors'!$E25)*(1-('Decline Factors'!K53))*('Gross-New Capacity Addition'!K54)*1000)*'Regional Factors'!B$4</f>
        <v>0</v>
      </c>
      <c r="C84" s="9">
        <f>(('Employment Factors'!$E25)*(1-('Decline Factors'!L53))*('Gross-New Capacity Addition'!L54)*1000)*'Regional Factors'!C$4</f>
        <v>0</v>
      </c>
      <c r="D84" s="9">
        <f>(('Employment Factors'!$E25)*(1-('Decline Factors'!M53))*('Gross-New Capacity Addition'!M54)*1000)*'Regional Factors'!D$4</f>
        <v>0</v>
      </c>
      <c r="E84" s="9">
        <f>(('Employment Factors'!$E25)*(1-('Decline Factors'!N53))*('Gross-New Capacity Addition'!N54)*1000)*'Regional Factors'!E$4</f>
        <v>0</v>
      </c>
      <c r="F84" s="9">
        <f>(('Employment Factors'!$E25)*(1-('Decline Factors'!O53))*('Gross-New Capacity Addition'!O54)*1000)*'Regional Factors'!F$4</f>
        <v>108.38292954569715</v>
      </c>
      <c r="G84" s="9">
        <f>(('Employment Factors'!$E25)*(1-('Decline Factors'!P53))*('Gross-New Capacity Addition'!P54)*1000)*'Regional Factors'!G$4</f>
        <v>429.20231177230266</v>
      </c>
      <c r="H84" s="9">
        <f>(('Employment Factors'!$E25)*(1-('Decline Factors'!Q53))*('Gross-New Capacity Addition'!Q54)*1000)*'Regional Factors'!H$4</f>
        <v>1383.7085276804994</v>
      </c>
      <c r="I84" s="9">
        <f>(('Employment Factors'!$E25)*(1-('Decline Factors'!R53))*('Gross-New Capacity Addition'!R54)*1000)*'Regional Factors'!I$4</f>
        <v>2637.480329213045</v>
      </c>
    </row>
    <row r="85" spans="1:9" x14ac:dyDescent="0.3">
      <c r="A85" s="7" t="s">
        <v>24</v>
      </c>
      <c r="B85" s="9">
        <f>(('Employment Factors'!$E26)*(1-('Decline Factors'!K54))*('Gross-New Capacity Addition'!K55)*1000)*'Regional Factors'!B$4</f>
        <v>1980.546003228297</v>
      </c>
      <c r="C85" s="9">
        <f>(('Employment Factors'!$E26)*(1-('Decline Factors'!L54))*('Gross-New Capacity Addition'!L55)*1000)*'Regional Factors'!C$4</f>
        <v>1923.4735968271093</v>
      </c>
      <c r="D85" s="9">
        <f>(('Employment Factors'!$E26)*(1-('Decline Factors'!M54))*('Gross-New Capacity Addition'!M55)*1000)*'Regional Factors'!D$4</f>
        <v>1868.0458174969979</v>
      </c>
      <c r="E85" s="9">
        <f>(('Employment Factors'!$E26)*(1-('Decline Factors'!N54))*('Gross-New Capacity Addition'!N55)*1000)*'Regional Factors'!E$4</f>
        <v>1814.1635197398505</v>
      </c>
      <c r="F85" s="9">
        <f>(('Employment Factors'!$E26)*(1-('Decline Factors'!O54))*('Gross-New Capacity Addition'!O55)*1000)*'Regional Factors'!F$4</f>
        <v>1761.8354140610745</v>
      </c>
      <c r="G85" s="9">
        <f>(('Employment Factors'!$E26)*(1-('Decline Factors'!P54))*('Gross-New Capacity Addition'!P55)*1000)*'Regional Factors'!G$4</f>
        <v>1761.8354140610747</v>
      </c>
      <c r="H85" s="9">
        <f>(('Employment Factors'!$E26)*(1-('Decline Factors'!Q54))*('Gross-New Capacity Addition'!Q55)*1000)*'Regional Factors'!H$4</f>
        <v>1761.8354140610747</v>
      </c>
      <c r="I85" s="9">
        <f>(('Employment Factors'!$E26)*(1-('Decline Factors'!R54))*('Gross-New Capacity Addition'!R55)*1000)*'Regional Factors'!I$4</f>
        <v>1761.8354140610745</v>
      </c>
    </row>
    <row r="86" spans="1:9" x14ac:dyDescent="0.3">
      <c r="A86" s="7" t="s">
        <v>25</v>
      </c>
      <c r="B86" s="9">
        <f>(('Employment Factors'!$E27)*(1-('Decline Factors'!K55))*('Gross-New Capacity Addition'!K56)*1000)*'Regional Factors'!B$4</f>
        <v>0</v>
      </c>
      <c r="C86" s="9">
        <f>(('Employment Factors'!$E27)*(1-('Decline Factors'!L55))*('Gross-New Capacity Addition'!L56)*1000)*'Regional Factors'!C$4</f>
        <v>0</v>
      </c>
      <c r="D86" s="9">
        <f>(('Employment Factors'!$E27)*(1-('Decline Factors'!M55))*('Gross-New Capacity Addition'!M56)*1000)*'Regional Factors'!D$4</f>
        <v>6.5483127841606716</v>
      </c>
      <c r="E86" s="9">
        <f>(('Employment Factors'!$E27)*(1-('Decline Factors'!N55))*('Gross-New Capacity Addition'!N56)*1000)*'Regional Factors'!E$4</f>
        <v>5.9157506078473387</v>
      </c>
      <c r="F86" s="9">
        <f>(('Employment Factors'!$E27)*(1-('Decline Factors'!O55))*('Gross-New Capacity Addition'!O56)*1000)*'Regional Factors'!F$4</f>
        <v>5.7451154806339382</v>
      </c>
      <c r="G86" s="9">
        <f>(('Employment Factors'!$E27)*(1-('Decline Factors'!P55))*('Gross-New Capacity Addition'!P56)*1000)*'Regional Factors'!G$4</f>
        <v>5.6014875936180912</v>
      </c>
      <c r="H86" s="9">
        <f>(('Employment Factors'!$E27)*(1-('Decline Factors'!Q55))*('Gross-New Capacity Addition'!Q56)*1000)*'Regional Factors'!H$4</f>
        <v>10.341207865141088</v>
      </c>
      <c r="I86" s="9">
        <f>(('Employment Factors'!$E27)*(1-('Decline Factors'!R55))*('Gross-New Capacity Addition'!R56)*1000)*'Regional Factors'!I$4</f>
        <v>312.53428214648625</v>
      </c>
    </row>
    <row r="87" spans="1:9" x14ac:dyDescent="0.3">
      <c r="A87" s="5" t="s">
        <v>255</v>
      </c>
      <c r="B87" s="22">
        <f>SUM(B62:B86)</f>
        <v>128692.16576601868</v>
      </c>
      <c r="C87" s="22">
        <f t="shared" ref="C87:I87" si="5">SUM(C62:C86)</f>
        <v>156084.14363949842</v>
      </c>
      <c r="D87" s="22">
        <f t="shared" si="5"/>
        <v>258846.69632039033</v>
      </c>
      <c r="E87" s="22">
        <f t="shared" si="5"/>
        <v>294306.874451368</v>
      </c>
      <c r="F87" s="22">
        <f t="shared" si="5"/>
        <v>317723.64008073014</v>
      </c>
      <c r="G87" s="22">
        <f t="shared" si="5"/>
        <v>365744.32257988473</v>
      </c>
      <c r="H87" s="22">
        <f t="shared" si="5"/>
        <v>414783.59937451943</v>
      </c>
      <c r="I87" s="22">
        <f t="shared" si="5"/>
        <v>474524.1021883447</v>
      </c>
    </row>
    <row r="89" spans="1:9" x14ac:dyDescent="0.3">
      <c r="A89" s="68" t="s">
        <v>33</v>
      </c>
      <c r="B89" s="163" t="s">
        <v>203</v>
      </c>
      <c r="C89" s="163"/>
      <c r="D89" s="163"/>
      <c r="E89" s="163"/>
      <c r="F89" s="163"/>
      <c r="G89" s="163"/>
      <c r="H89" s="163"/>
      <c r="I89" s="163"/>
    </row>
    <row r="90" spans="1:9" x14ac:dyDescent="0.3">
      <c r="A90" s="66" t="s">
        <v>0</v>
      </c>
      <c r="B90" s="3">
        <v>2015</v>
      </c>
      <c r="C90" s="3">
        <v>2020</v>
      </c>
      <c r="D90" s="3">
        <v>2025</v>
      </c>
      <c r="E90" s="3">
        <v>2030</v>
      </c>
      <c r="F90" s="3">
        <v>2035</v>
      </c>
      <c r="G90" s="3">
        <v>2040</v>
      </c>
      <c r="H90" s="3">
        <v>2045</v>
      </c>
      <c r="I90" s="3">
        <v>2050</v>
      </c>
    </row>
    <row r="91" spans="1:9" x14ac:dyDescent="0.3">
      <c r="A91" s="7" t="s">
        <v>2</v>
      </c>
      <c r="B91" s="9">
        <f>(('Employment Factors'!$E3)*(1-('Decline Factors'!K31))*('Gross-New Capacity Addition'!K61)*1000)*'Regional Factors'!B$5</f>
        <v>1354.8855152949745</v>
      </c>
      <c r="C91" s="9">
        <f>(('Employment Factors'!$E3)*(1-('Decline Factors'!L31))*('Gross-New Capacity Addition'!L61)*1000)*'Regional Factors'!C$5</f>
        <v>1602.8672545807972</v>
      </c>
      <c r="D91" s="9">
        <f>(('Employment Factors'!$E3)*(1-('Decline Factors'!M31))*('Gross-New Capacity Addition'!M61)*1000)*'Regional Factors'!D$5</f>
        <v>46420.157521005727</v>
      </c>
      <c r="E91" s="9">
        <f>(('Employment Factors'!$E3)*(1-('Decline Factors'!N31))*('Gross-New Capacity Addition'!N61)*1000)*'Regional Factors'!E$5</f>
        <v>86760.382471923687</v>
      </c>
      <c r="F91" s="9">
        <f>(('Employment Factors'!$E3)*(1-('Decline Factors'!O31))*('Gross-New Capacity Addition'!O61)*1000)*'Regional Factors'!F$5</f>
        <v>74810.222658745552</v>
      </c>
      <c r="G91" s="9">
        <f>(('Employment Factors'!$E3)*(1-('Decline Factors'!P31))*('Gross-New Capacity Addition'!P61)*1000)*'Regional Factors'!G$5</f>
        <v>71986.753508284586</v>
      </c>
      <c r="H91" s="9">
        <f>(('Employment Factors'!$E3)*(1-('Decline Factors'!Q31))*('Gross-New Capacity Addition'!Q61)*1000)*'Regional Factors'!H$5</f>
        <v>65898.643298046867</v>
      </c>
      <c r="I91" s="9">
        <f>(('Employment Factors'!$E3)*(1-('Decline Factors'!R31))*('Gross-New Capacity Addition'!R61)*1000)*'Regional Factors'!I$5</f>
        <v>63143.972409648268</v>
      </c>
    </row>
    <row r="92" spans="1:9" x14ac:dyDescent="0.3">
      <c r="A92" s="7" t="s">
        <v>3</v>
      </c>
      <c r="B92" s="9">
        <f>(('Employment Factors'!$E4)*(1-('Decline Factors'!K32))*('Gross-New Capacity Addition'!K62)*1000)*'Regional Factors'!B$5</f>
        <v>0</v>
      </c>
      <c r="C92" s="9">
        <f>(('Employment Factors'!$E4)*(1-('Decline Factors'!L32))*('Gross-New Capacity Addition'!L62)*1000)*'Regional Factors'!C$5</f>
        <v>0</v>
      </c>
      <c r="D92" s="9">
        <f>(('Employment Factors'!$E4)*(1-('Decline Factors'!M32))*('Gross-New Capacity Addition'!M62)*1000)*'Regional Factors'!D$5</f>
        <v>0</v>
      </c>
      <c r="E92" s="9">
        <f>(('Employment Factors'!$E4)*(1-('Decline Factors'!N32))*('Gross-New Capacity Addition'!N62)*1000)*'Regional Factors'!E$5</f>
        <v>0</v>
      </c>
      <c r="F92" s="9">
        <f>(('Employment Factors'!$E4)*(1-('Decline Factors'!O32))*('Gross-New Capacity Addition'!O62)*1000)*'Regional Factors'!F$5</f>
        <v>0</v>
      </c>
      <c r="G92" s="9">
        <f>(('Employment Factors'!$E4)*(1-('Decline Factors'!P32))*('Gross-New Capacity Addition'!P62)*1000)*'Regional Factors'!G$5</f>
        <v>0</v>
      </c>
      <c r="H92" s="9">
        <f>(('Employment Factors'!$E4)*(1-('Decline Factors'!Q32))*('Gross-New Capacity Addition'!Q62)*1000)*'Regional Factors'!H$5</f>
        <v>0</v>
      </c>
      <c r="I92" s="9">
        <f>(('Employment Factors'!$E4)*(1-('Decline Factors'!R32))*('Gross-New Capacity Addition'!R62)*1000)*'Regional Factors'!I$5</f>
        <v>0</v>
      </c>
    </row>
    <row r="93" spans="1:9" x14ac:dyDescent="0.3">
      <c r="A93" s="7" t="s">
        <v>198</v>
      </c>
      <c r="B93" s="9">
        <f>(('Employment Factors'!$E5)*(1-('Decline Factors'!K33))*('Gross-New Capacity Addition'!K63)*1000)*'Regional Factors'!B$5</f>
        <v>1580.6997678441371</v>
      </c>
      <c r="C93" s="9">
        <f>(('Employment Factors'!$E5)*(1-('Decline Factors'!L33))*('Gross-New Capacity Addition'!L63)*1000)*'Regional Factors'!C$5</f>
        <v>61957.750332396972</v>
      </c>
      <c r="D93" s="9">
        <f>(('Employment Factors'!$E5)*(1-('Decline Factors'!M33))*('Gross-New Capacity Addition'!M63)*1000)*'Regional Factors'!D$5</f>
        <v>136760.94421449248</v>
      </c>
      <c r="E93" s="9">
        <f>(('Employment Factors'!$E5)*(1-('Decline Factors'!N33))*('Gross-New Capacity Addition'!N63)*1000)*'Regional Factors'!E$5</f>
        <v>183815.55021146967</v>
      </c>
      <c r="F93" s="9">
        <f>(('Employment Factors'!$E5)*(1-('Decline Factors'!O33))*('Gross-New Capacity Addition'!O63)*1000)*'Regional Factors'!F$5</f>
        <v>244727.0154413041</v>
      </c>
      <c r="G93" s="9">
        <f>(('Employment Factors'!$E5)*(1-('Decline Factors'!P33))*('Gross-New Capacity Addition'!P63)*1000)*'Regional Factors'!G$5</f>
        <v>254853.03285093702</v>
      </c>
      <c r="H93" s="9">
        <f>(('Employment Factors'!$E5)*(1-('Decline Factors'!Q33))*('Gross-New Capacity Addition'!Q63)*1000)*'Regional Factors'!H$5</f>
        <v>242035.48484669198</v>
      </c>
      <c r="I93" s="9">
        <f>(('Employment Factors'!$E5)*(1-('Decline Factors'!R33))*('Gross-New Capacity Addition'!R63)*1000)*'Regional Factors'!I$5</f>
        <v>254787.12963400851</v>
      </c>
    </row>
    <row r="94" spans="1:9" x14ac:dyDescent="0.3">
      <c r="A94" s="7" t="s">
        <v>199</v>
      </c>
      <c r="B94" s="9">
        <f>(('Employment Factors'!$E6)*(1-('Decline Factors'!K34))*('Gross-New Capacity Addition'!K64)*1000)*'Regional Factors'!B$5</f>
        <v>0</v>
      </c>
      <c r="C94" s="9">
        <f>(('Employment Factors'!$E6)*(1-('Decline Factors'!L34))*('Gross-New Capacity Addition'!L64)*1000)*'Regional Factors'!C$5</f>
        <v>9352.7160066474444</v>
      </c>
      <c r="D94" s="9">
        <f>(('Employment Factors'!$E6)*(1-('Decline Factors'!M34))*('Gross-New Capacity Addition'!M64)*1000)*'Regional Factors'!D$5</f>
        <v>32184.97054759716</v>
      </c>
      <c r="E94" s="9">
        <f>(('Employment Factors'!$E6)*(1-('Decline Factors'!N34))*('Gross-New Capacity Addition'!N64)*1000)*'Regional Factors'!E$5</f>
        <v>76328.816877872945</v>
      </c>
      <c r="F94" s="9">
        <f>(('Employment Factors'!$E6)*(1-('Decline Factors'!O34))*('Gross-New Capacity Addition'!O64)*1000)*'Regional Factors'!F$5</f>
        <v>116491.55185251289</v>
      </c>
      <c r="G94" s="9">
        <f>(('Employment Factors'!$E6)*(1-('Decline Factors'!P34))*('Gross-New Capacity Addition'!P64)*1000)*'Regional Factors'!G$5</f>
        <v>186687.92896561456</v>
      </c>
      <c r="H94" s="9">
        <f>(('Employment Factors'!$E6)*(1-('Decline Factors'!Q34))*('Gross-New Capacity Addition'!Q64)*1000)*'Regional Factors'!H$5</f>
        <v>275583.87203416845</v>
      </c>
      <c r="I94" s="9">
        <f>(('Employment Factors'!$E6)*(1-('Decline Factors'!R34))*('Gross-New Capacity Addition'!R64)*1000)*'Regional Factors'!I$5</f>
        <v>320214.5425255103</v>
      </c>
    </row>
    <row r="95" spans="1:9" x14ac:dyDescent="0.3">
      <c r="A95" s="7" t="s">
        <v>6</v>
      </c>
      <c r="B95" s="9">
        <f>(('Employment Factors'!$E7)*(1-('Decline Factors'!K35))*('Gross-New Capacity Addition'!K65)*1000)*'Regional Factors'!B$5</f>
        <v>0</v>
      </c>
      <c r="C95" s="9">
        <f>(('Employment Factors'!$E7)*(1-('Decline Factors'!L35))*('Gross-New Capacity Addition'!L65)*1000)*'Regional Factors'!C$5</f>
        <v>7430.1710970017757</v>
      </c>
      <c r="D95" s="9">
        <f>(('Employment Factors'!$E7)*(1-('Decline Factors'!M35))*('Gross-New Capacity Addition'!M65)*1000)*'Regional Factors'!D$5</f>
        <v>9883.9195266733768</v>
      </c>
      <c r="E95" s="9">
        <f>(('Employment Factors'!$E7)*(1-('Decline Factors'!N35))*('Gross-New Capacity Addition'!N65)*1000)*'Regional Factors'!E$5</f>
        <v>11629.187295179723</v>
      </c>
      <c r="F95" s="9">
        <f>(('Employment Factors'!$E7)*(1-('Decline Factors'!O35))*('Gross-New Capacity Addition'!O65)*1000)*'Regional Factors'!F$5</f>
        <v>11098.007747362923</v>
      </c>
      <c r="G95" s="9">
        <f>(('Employment Factors'!$E7)*(1-('Decline Factors'!P35))*('Gross-New Capacity Addition'!P65)*1000)*'Regional Factors'!G$5</f>
        <v>11539.775828918502</v>
      </c>
      <c r="H95" s="9">
        <f>(('Employment Factors'!$E7)*(1-('Decline Factors'!Q35))*('Gross-New Capacity Addition'!Q65)*1000)*'Regional Factors'!H$5</f>
        <v>10643.855442860757</v>
      </c>
      <c r="I95" s="9">
        <f>(('Employment Factors'!$E7)*(1-('Decline Factors'!R35))*('Gross-New Capacity Addition'!R65)*1000)*'Regional Factors'!I$5</f>
        <v>9795.2302695532799</v>
      </c>
    </row>
    <row r="96" spans="1:9" x14ac:dyDescent="0.3">
      <c r="A96" s="7" t="s">
        <v>7</v>
      </c>
      <c r="B96" s="9">
        <f>(('Employment Factors'!$E8)*(1-('Decline Factors'!K36))*('Gross-New Capacity Addition'!K66)*1000)*'Regional Factors'!B$5</f>
        <v>6322.7990713765494</v>
      </c>
      <c r="C96" s="9">
        <f>(('Employment Factors'!$E8)*(1-('Decline Factors'!L36))*('Gross-New Capacity Addition'!L66)*1000)*'Regional Factors'!C$5</f>
        <v>5807.4900528289745</v>
      </c>
      <c r="D96" s="9">
        <f>(('Employment Factors'!$E8)*(1-('Decline Factors'!M36))*('Gross-New Capacity Addition'!M66)*1000)*'Regional Factors'!D$5</f>
        <v>5310.4713308743858</v>
      </c>
      <c r="E96" s="9">
        <f>(('Employment Factors'!$E8)*(1-('Decline Factors'!N36))*('Gross-New Capacity Addition'!N66)*1000)*'Regional Factors'!E$5</f>
        <v>4820.0212484402055</v>
      </c>
      <c r="F96" s="9">
        <f>(('Employment Factors'!$E8)*(1-('Decline Factors'!O36))*('Gross-New Capacity Addition'!O66)*1000)*'Regional Factors'!F$5</f>
        <v>4374.8668221488624</v>
      </c>
      <c r="G96" s="9">
        <f>(('Employment Factors'!$E8)*(1-('Decline Factors'!P36))*('Gross-New Capacity Addition'!P66)*1000)*'Regional Factors'!G$5</f>
        <v>4227.3656908630746</v>
      </c>
      <c r="H96" s="9">
        <f>(('Employment Factors'!$E8)*(1-('Decline Factors'!Q36))*('Gross-New Capacity Addition'!Q66)*1000)*'Regional Factors'!H$5</f>
        <v>4084.8376443853631</v>
      </c>
      <c r="I96" s="9">
        <f>(('Employment Factors'!$E8)*(1-('Decline Factors'!R36))*('Gross-New Capacity Addition'!R66)*1000)*'Regional Factors'!I$5</f>
        <v>3947.1150123236926</v>
      </c>
    </row>
    <row r="97" spans="1:9" x14ac:dyDescent="0.3">
      <c r="A97" s="7" t="s">
        <v>8</v>
      </c>
      <c r="B97" s="9">
        <f>(('Employment Factors'!$E9)*(1-('Decline Factors'!K37))*('Gross-New Capacity Addition'!K67)*1000)*'Regional Factors'!B$5</f>
        <v>5645.3563137290612</v>
      </c>
      <c r="C97" s="9">
        <f>(('Employment Factors'!$E9)*(1-('Decline Factors'!L37))*('Gross-New Capacity Addition'!L67)*1000)*'Regional Factors'!C$5</f>
        <v>4839.5750440241454</v>
      </c>
      <c r="D97" s="9">
        <f>(('Employment Factors'!$E9)*(1-('Decline Factors'!M37))*('Gross-New Capacity Addition'!M67)*1000)*'Regional Factors'!D$5</f>
        <v>4148.8057272456144</v>
      </c>
      <c r="E97" s="9">
        <f>(('Employment Factors'!$E9)*(1-('Decline Factors'!N37))*('Gross-New Capacity Addition'!N67)*1000)*'Regional Factors'!E$5</f>
        <v>3765.6416003439103</v>
      </c>
      <c r="F97" s="9">
        <f>(('Employment Factors'!$E9)*(1-('Decline Factors'!O37))*('Gross-New Capacity Addition'!O67)*1000)*'Regional Factors'!F$5</f>
        <v>3417.8647048037992</v>
      </c>
      <c r="G97" s="9">
        <f>(('Employment Factors'!$E9)*(1-('Decline Factors'!P37))*('Gross-New Capacity Addition'!P67)*1000)*'Regional Factors'!G$5</f>
        <v>3302.6294459867772</v>
      </c>
      <c r="H97" s="9">
        <f>(('Employment Factors'!$E9)*(1-('Decline Factors'!Q37))*('Gross-New Capacity Addition'!Q67)*1000)*'Regional Factors'!H$5</f>
        <v>3191.2794096760649</v>
      </c>
      <c r="I97" s="9">
        <f>(('Employment Factors'!$E9)*(1-('Decline Factors'!R37))*('Gross-New Capacity Addition'!R67)*1000)*'Regional Factors'!I$5</f>
        <v>3083.6836033778845</v>
      </c>
    </row>
    <row r="98" spans="1:9" x14ac:dyDescent="0.3">
      <c r="A98" s="7" t="s">
        <v>9</v>
      </c>
      <c r="B98" s="9">
        <f>(('Employment Factors'!$E10)*(1-('Decline Factors'!K38))*('Gross-New Capacity Addition'!K68)*1000)*'Regional Factors'!B$5</f>
        <v>0</v>
      </c>
      <c r="C98" s="9">
        <f>(('Employment Factors'!$E10)*(1-('Decline Factors'!L38))*('Gross-New Capacity Addition'!L68)*1000)*'Regional Factors'!C$5</f>
        <v>0</v>
      </c>
      <c r="D98" s="9">
        <f>(('Employment Factors'!$E10)*(1-('Decline Factors'!M38))*('Gross-New Capacity Addition'!M68)*1000)*'Regional Factors'!D$5</f>
        <v>3319.0445817964915</v>
      </c>
      <c r="E98" s="9">
        <f>(('Employment Factors'!$E10)*(1-('Decline Factors'!N38))*('Gross-New Capacity Addition'!N68)*1000)*'Regional Factors'!E$5</f>
        <v>3012.5132802751282</v>
      </c>
      <c r="F98" s="9">
        <f>(('Employment Factors'!$E10)*(1-('Decline Factors'!O38))*('Gross-New Capacity Addition'!O68)*1000)*'Regional Factors'!F$5</f>
        <v>2734.2917638430395</v>
      </c>
      <c r="G98" s="9">
        <f>(('Employment Factors'!$E10)*(1-('Decline Factors'!P38))*('Gross-New Capacity Addition'!P68)*1000)*'Regional Factors'!G$5</f>
        <v>2642.1035567894219</v>
      </c>
      <c r="H98" s="9">
        <f>(('Employment Factors'!$E10)*(1-('Decline Factors'!Q38))*('Gross-New Capacity Addition'!Q68)*1000)*'Regional Factors'!H$5</f>
        <v>2553.0235277408519</v>
      </c>
      <c r="I98" s="9">
        <f>(('Employment Factors'!$E10)*(1-('Decline Factors'!R38))*('Gross-New Capacity Addition'!R68)*1000)*'Regional Factors'!I$5</f>
        <v>2960.3362592427698</v>
      </c>
    </row>
    <row r="99" spans="1:9" x14ac:dyDescent="0.3">
      <c r="A99" s="7" t="s">
        <v>10</v>
      </c>
      <c r="B99" s="9">
        <f>(('Employment Factors'!$E11)*(1-('Decline Factors'!K39))*('Gross-New Capacity Addition'!K69)*1000)*'Regional Factors'!B$5</f>
        <v>0</v>
      </c>
      <c r="C99" s="9">
        <f>(('Employment Factors'!$E11)*(1-('Decline Factors'!L39))*('Gross-New Capacity Addition'!L69)*1000)*'Regional Factors'!C$5</f>
        <v>0</v>
      </c>
      <c r="D99" s="9">
        <f>(('Employment Factors'!$E11)*(1-('Decline Factors'!M39))*('Gross-New Capacity Addition'!M69)*1000)*'Regional Factors'!D$5</f>
        <v>671.71140345881372</v>
      </c>
      <c r="E99" s="9">
        <f>(('Employment Factors'!$E11)*(1-('Decline Factors'!N39))*('Gross-New Capacity Addition'!N69)*1000)*'Regional Factors'!E$5</f>
        <v>537.94880004913011</v>
      </c>
      <c r="F99" s="9">
        <f>(('Employment Factors'!$E11)*(1-('Decline Factors'!O39))*('Gross-New Capacity Addition'!O69)*1000)*'Regional Factors'!F$5</f>
        <v>455.71529397383983</v>
      </c>
      <c r="G99" s="9">
        <f>(('Employment Factors'!$E11)*(1-('Decline Factors'!P39))*('Gross-New Capacity Addition'!P69)*1000)*'Regional Factors'!G$5</f>
        <v>408.89697902693422</v>
      </c>
      <c r="H99" s="9">
        <f>(('Employment Factors'!$E11)*(1-('Decline Factors'!Q39))*('Gross-New Capacity Addition'!Q69)*1000)*'Regional Factors'!H$5</f>
        <v>2595.5739198698661</v>
      </c>
      <c r="I99" s="9">
        <f>(('Employment Factors'!$E11)*(1-('Decline Factors'!R39))*('Gross-New Capacity Addition'!R69)*1000)*'Regional Factors'!I$5</f>
        <v>13391.997363241098</v>
      </c>
    </row>
    <row r="100" spans="1:9" x14ac:dyDescent="0.3">
      <c r="A100" s="7" t="s">
        <v>11</v>
      </c>
      <c r="B100" s="9">
        <f>(('Employment Factors'!$E12)*(1-('Decline Factors'!K40))*('Gross-New Capacity Addition'!K70)*1000)*'Regional Factors'!B$5</f>
        <v>0</v>
      </c>
      <c r="C100" s="9">
        <f>(('Employment Factors'!$E12)*(1-('Decline Factors'!L40))*('Gross-New Capacity Addition'!L70)*1000)*'Regional Factors'!C$5</f>
        <v>33544.755976788249</v>
      </c>
      <c r="D100" s="9">
        <f>(('Employment Factors'!$E12)*(1-('Decline Factors'!M40))*('Gross-New Capacity Addition'!M70)*1000)*'Regional Factors'!D$5</f>
        <v>26750.508569703059</v>
      </c>
      <c r="E100" s="9">
        <f>(('Employment Factors'!$E12)*(1-('Decline Factors'!N40))*('Gross-New Capacity Addition'!N70)*1000)*'Regional Factors'!E$5</f>
        <v>24954.401053025318</v>
      </c>
      <c r="F100" s="9">
        <f>(('Employment Factors'!$E12)*(1-('Decline Factors'!O40))*('Gross-New Capacity Addition'!O70)*1000)*'Regional Factors'!F$5</f>
        <v>20813.265665073875</v>
      </c>
      <c r="G100" s="9">
        <f>(('Employment Factors'!$E12)*(1-('Decline Factors'!P40))*('Gross-New Capacity Addition'!P70)*1000)*'Regional Factors'!G$5</f>
        <v>19224.260954251389</v>
      </c>
      <c r="H100" s="9">
        <f>(('Employment Factors'!$E12)*(1-('Decline Factors'!Q40))*('Gross-New Capacity Addition'!Q70)*1000)*'Regional Factors'!H$5</f>
        <v>17718.745379096959</v>
      </c>
      <c r="I100" s="9">
        <f>(('Employment Factors'!$E12)*(1-('Decline Factors'!R40))*('Gross-New Capacity Addition'!R70)*1000)*'Regional Factors'!I$5</f>
        <v>17922.185002318631</v>
      </c>
    </row>
    <row r="101" spans="1:9" x14ac:dyDescent="0.3">
      <c r="A101" s="7" t="s">
        <v>12</v>
      </c>
      <c r="B101" s="9">
        <f>(('Employment Factors'!$E13)*(1-('Decline Factors'!K41))*('Gross-New Capacity Addition'!K71)*1000)*'Regional Factors'!B$5</f>
        <v>0</v>
      </c>
      <c r="C101" s="9">
        <f>(('Employment Factors'!$E13)*(1-('Decline Factors'!L41))*('Gross-New Capacity Addition'!L71)*1000)*'Regional Factors'!C$5</f>
        <v>4128.3041663418089</v>
      </c>
      <c r="D101" s="9">
        <f>(('Employment Factors'!$E13)*(1-('Decline Factors'!M41))*('Gross-New Capacity Addition'!M71)*1000)*'Regional Factors'!D$5</f>
        <v>3419.6216903357786</v>
      </c>
      <c r="E101" s="9">
        <f>(('Employment Factors'!$E13)*(1-('Decline Factors'!N41))*('Gross-New Capacity Addition'!N71)*1000)*'Regional Factors'!E$5</f>
        <v>2989.6912099700135</v>
      </c>
      <c r="F101" s="9">
        <f>(('Employment Factors'!$E13)*(1-('Decline Factors'!O41))*('Gross-New Capacity Addition'!O71)*1000)*'Regional Factors'!F$5</f>
        <v>2604.82719169138</v>
      </c>
      <c r="G101" s="9">
        <f>(('Employment Factors'!$E13)*(1-('Decline Factors'!P41))*('Gross-New Capacity Addition'!P71)*1000)*'Regional Factors'!G$5</f>
        <v>2436.9402124175158</v>
      </c>
      <c r="H101" s="9">
        <f>(('Employment Factors'!$E13)*(1-('Decline Factors'!Q41))*('Gross-New Capacity Addition'!Q71)*1000)*'Regional Factors'!H$5</f>
        <v>2267.742489603143</v>
      </c>
      <c r="I101" s="9">
        <f>(('Employment Factors'!$E13)*(1-('Decline Factors'!R41))*('Gross-New Capacity Addition'!R71)*1000)*'Regional Factors'!I$5</f>
        <v>2121.2005392932724</v>
      </c>
    </row>
    <row r="102" spans="1:9" x14ac:dyDescent="0.3">
      <c r="A102" s="7" t="s">
        <v>13</v>
      </c>
      <c r="B102" s="9">
        <f>(('Employment Factors'!$E14)*(1-('Decline Factors'!K42))*('Gross-New Capacity Addition'!K72)*1000)*'Regional Factors'!B$5</f>
        <v>0</v>
      </c>
      <c r="C102" s="9">
        <f>(('Employment Factors'!$E14)*(1-('Decline Factors'!L42))*('Gross-New Capacity Addition'!L72)*1000)*'Regional Factors'!C$5</f>
        <v>0</v>
      </c>
      <c r="D102" s="9">
        <f>(('Employment Factors'!$E14)*(1-('Decline Factors'!M42))*('Gross-New Capacity Addition'!M72)*1000)*'Regional Factors'!D$5</f>
        <v>0</v>
      </c>
      <c r="E102" s="9">
        <f>(('Employment Factors'!$E14)*(1-('Decline Factors'!N42))*('Gross-New Capacity Addition'!N72)*1000)*'Regional Factors'!E$5</f>
        <v>0</v>
      </c>
      <c r="F102" s="9">
        <f>(('Employment Factors'!$E14)*(1-('Decline Factors'!O42))*('Gross-New Capacity Addition'!O72)*1000)*'Regional Factors'!F$5</f>
        <v>12366.771378599738</v>
      </c>
      <c r="G102" s="9">
        <f>(('Employment Factors'!$E14)*(1-('Decline Factors'!P42))*('Gross-New Capacity Addition'!P72)*1000)*'Regional Factors'!G$5</f>
        <v>23084.876888953262</v>
      </c>
      <c r="H102" s="9">
        <f>(('Employment Factors'!$E14)*(1-('Decline Factors'!Q42))*('Gross-New Capacity Addition'!Q72)*1000)*'Regional Factors'!H$5</f>
        <v>29887.870613463656</v>
      </c>
      <c r="I102" s="9">
        <f>(('Employment Factors'!$E14)*(1-('Decline Factors'!R42))*('Gross-New Capacity Addition'!R72)*1000)*'Regional Factors'!I$5</f>
        <v>31049.71977492575</v>
      </c>
    </row>
    <row r="103" spans="1:9" x14ac:dyDescent="0.3">
      <c r="A103" s="7" t="s">
        <v>14</v>
      </c>
      <c r="B103" s="9">
        <f>(('Employment Factors'!$E15)*(1-('Decline Factors'!K43))*('Gross-New Capacity Addition'!K73)*1000)*'Regional Factors'!B$5</f>
        <v>2212.979674981792</v>
      </c>
      <c r="C103" s="9">
        <f>(('Employment Factors'!$E15)*(1-('Decline Factors'!L43))*('Gross-New Capacity Addition'!L73)*1000)*'Regional Factors'!C$5</f>
        <v>1897.1134172574652</v>
      </c>
      <c r="D103" s="9">
        <f>(('Employment Factors'!$E15)*(1-('Decline Factors'!M43))*('Gross-New Capacity Addition'!M73)*1000)*'Regional Factors'!D$5</f>
        <v>1626.331845080281</v>
      </c>
      <c r="E103" s="9">
        <f>(('Employment Factors'!$E15)*(1-('Decline Factors'!N43))*('Gross-New Capacity Addition'!N73)*1000)*'Regional Factors'!E$5</f>
        <v>1054.3796480962951</v>
      </c>
      <c r="F103" s="9">
        <f>(('Employment Factors'!$E15)*(1-('Decline Factors'!O43))*('Gross-New Capacity Addition'!O73)*1000)*'Regional Factors'!F$5</f>
        <v>957.00211734506388</v>
      </c>
      <c r="G103" s="9">
        <f>(('Employment Factors'!$E15)*(1-('Decline Factors'!P43))*('Gross-New Capacity Addition'!P73)*1000)*'Regional Factors'!G$5</f>
        <v>554.84174692577869</v>
      </c>
      <c r="H103" s="9">
        <f>(('Employment Factors'!$E15)*(1-('Decline Factors'!Q43))*('Gross-New Capacity Addition'!Q73)*1000)*'Regional Factors'!H$5</f>
        <v>357.42329388371928</v>
      </c>
      <c r="I103" s="9">
        <f>(('Employment Factors'!$E15)*(1-('Decline Factors'!R43))*('Gross-New Capacity Addition'!R73)*1000)*'Regional Factors'!I$5</f>
        <v>172.68628178916154</v>
      </c>
    </row>
    <row r="104" spans="1:9" x14ac:dyDescent="0.3">
      <c r="A104" s="7" t="s">
        <v>15</v>
      </c>
      <c r="B104" s="9">
        <f>(('Employment Factors'!$E16)*(1-('Decline Factors'!K44))*('Gross-New Capacity Addition'!K74)*1000)*'Regional Factors'!B$5</f>
        <v>1354.8855152949745</v>
      </c>
      <c r="C104" s="9">
        <f>(('Employment Factors'!$E16)*(1-('Decline Factors'!L44))*('Gross-New Capacity Addition'!L74)*1000)*'Regional Factors'!C$5</f>
        <v>1125.6493065359864</v>
      </c>
      <c r="D104" s="9">
        <f>(('Employment Factors'!$E16)*(1-('Decline Factors'!M44))*('Gross-New Capacity Addition'!M74)*1000)*'Regional Factors'!D$5</f>
        <v>964.98148026305398</v>
      </c>
      <c r="E104" s="9">
        <f>(('Employment Factors'!$E16)*(1-('Decline Factors'!N44))*('Gross-New Capacity Addition'!N74)*1000)*'Regional Factors'!E$5</f>
        <v>764.28577666239357</v>
      </c>
      <c r="F104" s="9">
        <f>(('Employment Factors'!$E16)*(1-('Decline Factors'!O44))*('Gross-New Capacity Addition'!O74)*1000)*'Regional Factors'!F$5</f>
        <v>693.69994749351179</v>
      </c>
      <c r="G104" s="9">
        <f>(('Employment Factors'!$E16)*(1-('Decline Factors'!P44))*('Gross-New Capacity Addition'!P74)*1000)*'Regional Factors'!G$5</f>
        <v>567.56298627328317</v>
      </c>
      <c r="H104" s="9">
        <f>(('Employment Factors'!$E16)*(1-('Decline Factors'!Q44))*('Gross-New Capacity Addition'!Q74)*1000)*'Regional Factors'!H$5</f>
        <v>548.4272763295163</v>
      </c>
      <c r="I104" s="9">
        <f>(('Employment Factors'!$E16)*(1-('Decline Factors'!R44))*('Gross-New Capacity Addition'!R74)*1000)*'Regional Factors'!I$5</f>
        <v>497.95779669361394</v>
      </c>
    </row>
    <row r="105" spans="1:9" x14ac:dyDescent="0.3">
      <c r="A105" s="7" t="s">
        <v>17</v>
      </c>
      <c r="B105" s="9">
        <f>(('Employment Factors'!$E17)*(1-('Decline Factors'!K45))*('Gross-New Capacity Addition'!K75)*1000)*'Regional Factors'!B$5</f>
        <v>44575.733453204673</v>
      </c>
      <c r="C105" s="9">
        <f>(('Employment Factors'!$E17)*(1-('Decline Factors'!L45))*('Gross-New Capacity Addition'!L75)*1000)*'Regional Factors'!C$5</f>
        <v>35774.138725426485</v>
      </c>
      <c r="D105" s="9">
        <f>(('Employment Factors'!$E17)*(1-('Decline Factors'!M45))*('Gross-New Capacity Addition'!M75)*1000)*'Regional Factors'!D$5</f>
        <v>70629.268700629342</v>
      </c>
      <c r="E105" s="9">
        <f>(('Employment Factors'!$E17)*(1-('Decline Factors'!N45))*('Gross-New Capacity Addition'!N75)*1000)*'Regional Factors'!E$5</f>
        <v>63262.778885777705</v>
      </c>
      <c r="F105" s="9">
        <f>(('Employment Factors'!$E17)*(1-('Decline Factors'!O45))*('Gross-New Capacity Addition'!O75)*1000)*'Regional Factors'!F$5</f>
        <v>55888.923652951722</v>
      </c>
      <c r="G105" s="9">
        <f>(('Employment Factors'!$E17)*(1-('Decline Factors'!P45))*('Gross-New Capacity Addition'!P75)*1000)*'Regional Factors'!G$5</f>
        <v>51600.282464097407</v>
      </c>
      <c r="H105" s="9">
        <f>(('Employment Factors'!$E17)*(1-('Decline Factors'!Q45))*('Gross-New Capacity Addition'!Q75)*1000)*'Regional Factors'!H$5</f>
        <v>46286.316557941653</v>
      </c>
      <c r="I105" s="9">
        <f>(('Employment Factors'!$E17)*(1-('Decline Factors'!R45))*('Gross-New Capacity Addition'!R75)*1000)*'Regional Factors'!I$5</f>
        <v>39199.785966139672</v>
      </c>
    </row>
    <row r="106" spans="1:9" x14ac:dyDescent="0.3">
      <c r="A106" s="7" t="s">
        <v>18</v>
      </c>
      <c r="B106" s="9">
        <f>(('Employment Factors'!$E18)*(1-('Decline Factors'!K46))*('Gross-New Capacity Addition'!K76)*1000)*'Regional Factors'!B$5</f>
        <v>30665.575496176261</v>
      </c>
      <c r="C106" s="9">
        <f>(('Employment Factors'!$E18)*(1-('Decline Factors'!L46))*('Gross-New Capacity Addition'!L76)*1000)*'Regional Factors'!C$5</f>
        <v>44175.641001852404</v>
      </c>
      <c r="D106" s="9">
        <f>(('Employment Factors'!$E18)*(1-('Decline Factors'!M46))*('Gross-New Capacity Addition'!M76)*1000)*'Regional Factors'!D$5</f>
        <v>39728.963644103998</v>
      </c>
      <c r="E106" s="9">
        <f>(('Employment Factors'!$E18)*(1-('Decline Factors'!N46))*('Gross-New Capacity Addition'!N76)*1000)*'Regional Factors'!E$5</f>
        <v>35427.156176035511</v>
      </c>
      <c r="F106" s="9">
        <f>(('Employment Factors'!$E18)*(1-('Decline Factors'!O46))*('Gross-New Capacity Addition'!O76)*1000)*'Regional Factors'!F$5</f>
        <v>31389.669448918092</v>
      </c>
      <c r="G106" s="9">
        <f>(('Employment Factors'!$E18)*(1-('Decline Factors'!P46))*('Gross-New Capacity Addition'!P76)*1000)*'Regional Factors'!G$5</f>
        <v>29406.612587066265</v>
      </c>
      <c r="H106" s="9">
        <f>(('Employment Factors'!$E18)*(1-('Decline Factors'!Q46))*('Gross-New Capacity Addition'!Q76)*1000)*'Regional Factors'!H$5</f>
        <v>26091.900453511505</v>
      </c>
      <c r="I106" s="9">
        <f>(('Employment Factors'!$E18)*(1-('Decline Factors'!R46))*('Gross-New Capacity Addition'!R76)*1000)*'Regional Factors'!I$5</f>
        <v>18995.490996807774</v>
      </c>
    </row>
    <row r="107" spans="1:9" x14ac:dyDescent="0.3">
      <c r="A107" s="7" t="s">
        <v>19</v>
      </c>
      <c r="B107" s="9">
        <f>(('Employment Factors'!$E19)*(1-('Decline Factors'!K47))*('Gross-New Capacity Addition'!K77)*1000)*'Regional Factors'!B$5</f>
        <v>0</v>
      </c>
      <c r="C107" s="9">
        <f>(('Employment Factors'!$E19)*(1-('Decline Factors'!L47))*('Gross-New Capacity Addition'!L77)*1000)*'Regional Factors'!C$5</f>
        <v>0</v>
      </c>
      <c r="D107" s="9">
        <f>(('Employment Factors'!$E19)*(1-('Decline Factors'!M47))*('Gross-New Capacity Addition'!M77)*1000)*'Regional Factors'!D$5</f>
        <v>0</v>
      </c>
      <c r="E107" s="9">
        <f>(('Employment Factors'!$E19)*(1-('Decline Factors'!N47))*('Gross-New Capacity Addition'!N77)*1000)*'Regional Factors'!E$5</f>
        <v>388.45565982495071</v>
      </c>
      <c r="F107" s="9">
        <f>(('Employment Factors'!$E19)*(1-('Decline Factors'!O47))*('Gross-New Capacity Addition'!O77)*1000)*'Regional Factors'!F$5</f>
        <v>1687.345838476823</v>
      </c>
      <c r="G107" s="9">
        <f>(('Employment Factors'!$E19)*(1-('Decline Factors'!P47))*('Gross-New Capacity Addition'!P77)*1000)*'Regional Factors'!G$5</f>
        <v>1401.7054659177568</v>
      </c>
      <c r="H107" s="9">
        <f>(('Employment Factors'!$E19)*(1-('Decline Factors'!Q47))*('Gross-New Capacity Addition'!Q77)*1000)*'Regional Factors'!H$5</f>
        <v>1156.9227670446705</v>
      </c>
      <c r="I107" s="9">
        <f>(('Employment Factors'!$E19)*(1-('Decline Factors'!R47))*('Gross-New Capacity Addition'!R77)*1000)*'Regional Factors'!I$5</f>
        <v>1635.975301160478</v>
      </c>
    </row>
    <row r="108" spans="1:9" x14ac:dyDescent="0.3">
      <c r="A108" s="7" t="s">
        <v>20</v>
      </c>
      <c r="B108" s="9">
        <f>(('Employment Factors'!$E20)*(1-('Decline Factors'!K48))*('Gross-New Capacity Addition'!K78)*1000)*'Regional Factors'!B$5</f>
        <v>0</v>
      </c>
      <c r="C108" s="9">
        <f>(('Employment Factors'!$E20)*(1-('Decline Factors'!L48))*('Gross-New Capacity Addition'!L78)*1000)*'Regional Factors'!C$5</f>
        <v>0</v>
      </c>
      <c r="D108" s="9">
        <f>(('Employment Factors'!$E20)*(1-('Decline Factors'!M48))*('Gross-New Capacity Addition'!M78)*1000)*'Regional Factors'!D$5</f>
        <v>836.39923461271576</v>
      </c>
      <c r="E108" s="9">
        <f>(('Employment Factors'!$E20)*(1-('Decline Factors'!N48))*('Gross-New Capacity Addition'!N78)*1000)*'Regional Factors'!E$5</f>
        <v>2024.4089243448859</v>
      </c>
      <c r="F108" s="9">
        <f>(('Employment Factors'!$E20)*(1-('Decline Factors'!O48))*('Gross-New Capacity Addition'!O78)*1000)*'Regional Factors'!F$5</f>
        <v>5359.2118571323572</v>
      </c>
      <c r="G108" s="9">
        <f>(('Employment Factors'!$E20)*(1-('Decline Factors'!P48))*('Gross-New Capacity Addition'!P78)*1000)*'Regional Factors'!G$5</f>
        <v>5918.3119672083048</v>
      </c>
      <c r="H108" s="9">
        <f>(('Employment Factors'!$E20)*(1-('Decline Factors'!Q48))*('Gross-New Capacity Addition'!Q78)*1000)*'Regional Factors'!H$5</f>
        <v>13725.054485134822</v>
      </c>
      <c r="I108" s="9">
        <f>(('Employment Factors'!$E20)*(1-('Decline Factors'!R48))*('Gross-New Capacity Addition'!R78)*1000)*'Regional Factors'!I$5</f>
        <v>49319.202078984548</v>
      </c>
    </row>
    <row r="109" spans="1:9" x14ac:dyDescent="0.3">
      <c r="A109" s="7" t="s">
        <v>21</v>
      </c>
      <c r="B109" s="9">
        <f>(('Employment Factors'!$E21)*(1-('Decline Factors'!K49))*('Gross-New Capacity Addition'!K79)*1000)*'Regional Factors'!B$5</f>
        <v>36988.374567552804</v>
      </c>
      <c r="C109" s="9">
        <f>(('Employment Factors'!$E21)*(1-('Decline Factors'!L49))*('Gross-New Capacity Addition'!L79)*1000)*'Regional Factors'!C$5</f>
        <v>21952.312399693525</v>
      </c>
      <c r="D109" s="9">
        <f>(('Employment Factors'!$E21)*(1-('Decline Factors'!M49))*('Gross-New Capacity Addition'!M79)*1000)*'Regional Factors'!D$5</f>
        <v>9409.4913893930534</v>
      </c>
      <c r="E109" s="9">
        <f>(('Employment Factors'!$E21)*(1-('Decline Factors'!N49))*('Gross-New Capacity Addition'!N79)*1000)*'Regional Factors'!E$5</f>
        <v>6958.9056774355458</v>
      </c>
      <c r="F109" s="9">
        <f>(('Employment Factors'!$E21)*(1-('Decline Factors'!O49))*('Gross-New Capacity Addition'!O79)*1000)*'Regional Factors'!F$5</f>
        <v>2583.9057168316722</v>
      </c>
      <c r="G109" s="9">
        <f>(('Employment Factors'!$E21)*(1-('Decline Factors'!P49))*('Gross-New Capacity Addition'!P79)*1000)*'Regional Factors'!G$5</f>
        <v>0</v>
      </c>
      <c r="H109" s="9">
        <f>(('Employment Factors'!$E21)*(1-('Decline Factors'!Q49))*('Gross-New Capacity Addition'!Q79)*1000)*'Regional Factors'!H$5</f>
        <v>0</v>
      </c>
      <c r="I109" s="9">
        <f>(('Employment Factors'!$E21)*(1-('Decline Factors'!R49))*('Gross-New Capacity Addition'!R79)*1000)*'Regional Factors'!I$5</f>
        <v>0</v>
      </c>
    </row>
    <row r="110" spans="1:9" x14ac:dyDescent="0.3">
      <c r="A110" s="7" t="s">
        <v>43</v>
      </c>
      <c r="B110" s="9">
        <f>(('Employment Factors'!$E22)*(1-('Decline Factors'!K50))*('Gross-New Capacity Addition'!K80)*1000)*'Regional Factors'!B$5</f>
        <v>0</v>
      </c>
      <c r="C110" s="9">
        <f>(('Employment Factors'!$E22)*(1-('Decline Factors'!L50))*('Gross-New Capacity Addition'!L80)*1000)*'Regional Factors'!C$5</f>
        <v>0.12334364183163686</v>
      </c>
      <c r="D110" s="9">
        <f>(('Employment Factors'!$E22)*(1-('Decline Factors'!M50))*('Gross-New Capacity Addition'!M80)*1000)*'Regional Factors'!D$5</f>
        <v>1.3323035427164271</v>
      </c>
      <c r="E110" s="9">
        <f>(('Employment Factors'!$E22)*(1-('Decline Factors'!N50))*('Gross-New Capacity Addition'!N80)*1000)*'Regional Factors'!E$5</f>
        <v>6.2510335014726843</v>
      </c>
      <c r="F110" s="9">
        <f>(('Employment Factors'!$E22)*(1-('Decline Factors'!O50))*('Gross-New Capacity Addition'!O80)*1000)*'Regional Factors'!F$5</f>
        <v>55.860275287580421</v>
      </c>
      <c r="G110" s="9">
        <f>(('Employment Factors'!$E22)*(1-('Decline Factors'!P50))*('Gross-New Capacity Addition'!P80)*1000)*'Regional Factors'!G$5</f>
        <v>241.00784793886888</v>
      </c>
      <c r="H110" s="9">
        <f>(('Employment Factors'!$E22)*(1-('Decline Factors'!Q50))*('Gross-New Capacity Addition'!Q80)*1000)*'Regional Factors'!H$5</f>
        <v>382.28803626067912</v>
      </c>
      <c r="I110" s="9">
        <f>(('Employment Factors'!$E22)*(1-('Decline Factors'!R50))*('Gross-New Capacity Addition'!R80)*1000)*'Regional Factors'!I$5</f>
        <v>485.04475403483292</v>
      </c>
    </row>
    <row r="111" spans="1:9" x14ac:dyDescent="0.3">
      <c r="A111" s="7" t="s">
        <v>139</v>
      </c>
      <c r="B111" s="9">
        <f>(('Employment Factors'!$E23)*(1-('Decline Factors'!K51))*('Gross-New Capacity Addition'!K81)*1000)*'Regional Factors'!B$5</f>
        <v>0</v>
      </c>
      <c r="C111" s="9">
        <f>(('Employment Factors'!$E23)*(1-('Decline Factors'!L51))*('Gross-New Capacity Addition'!L81)*1000)*'Regional Factors'!C$5</f>
        <v>0</v>
      </c>
      <c r="D111" s="9">
        <f>(('Employment Factors'!$E23)*(1-('Decline Factors'!M51))*('Gross-New Capacity Addition'!M81)*1000)*'Regional Factors'!D$5</f>
        <v>0</v>
      </c>
      <c r="E111" s="9">
        <f>(('Employment Factors'!$E23)*(1-('Decline Factors'!N51))*('Gross-New Capacity Addition'!N81)*1000)*'Regional Factors'!E$5</f>
        <v>0</v>
      </c>
      <c r="F111" s="9">
        <f>(('Employment Factors'!$E23)*(1-('Decline Factors'!O51))*('Gross-New Capacity Addition'!O81)*1000)*'Regional Factors'!F$5</f>
        <v>8421.6186326365605</v>
      </c>
      <c r="G111" s="9">
        <f>(('Employment Factors'!$E23)*(1-('Decline Factors'!P51))*('Gross-New Capacity Addition'!P81)*1000)*'Regional Factors'!G$5</f>
        <v>17754.935901624918</v>
      </c>
      <c r="H111" s="9">
        <f>(('Employment Factors'!$E23)*(1-('Decline Factors'!Q51))*('Gross-New Capacity Addition'!Q81)*1000)*'Regional Factors'!H$5</f>
        <v>25377.053865744074</v>
      </c>
      <c r="I111" s="9">
        <f>(('Employment Factors'!$E23)*(1-('Decline Factors'!R51))*('Gross-New Capacity Addition'!R81)*1000)*'Regional Factors'!I$5</f>
        <v>28665.922777000822</v>
      </c>
    </row>
    <row r="112" spans="1:9" x14ac:dyDescent="0.3">
      <c r="A112" s="34" t="s">
        <v>230</v>
      </c>
      <c r="B112" s="9">
        <f>(('Employment Factors'!$E24)*(1-('Decline Factors'!K52))*('Gross-New Capacity Addition'!K82)*1000)*'Regional Factors'!B$5</f>
        <v>0</v>
      </c>
      <c r="C112" s="9">
        <f>(('Employment Factors'!$E24)*(1-('Decline Factors'!L52))*('Gross-New Capacity Addition'!L82)*1000)*'Regional Factors'!C$5</f>
        <v>0</v>
      </c>
      <c r="D112" s="9">
        <f>(('Employment Factors'!$E24)*(1-('Decline Factors'!M52))*('Gross-New Capacity Addition'!M82)*1000)*'Regional Factors'!D$5</f>
        <v>437.9294934314816</v>
      </c>
      <c r="E112" s="9">
        <f>(('Employment Factors'!$E24)*(1-('Decline Factors'!N52))*('Gross-New Capacity Addition'!N82)*1000)*'Regional Factors'!E$5</f>
        <v>8598.2149874519273</v>
      </c>
      <c r="F112" s="9">
        <f>(('Employment Factors'!$E24)*(1-('Decline Factors'!O52))*('Gross-New Capacity Addition'!O82)*1000)*'Regional Factors'!F$5</f>
        <v>15722.177642097477</v>
      </c>
      <c r="G112" s="9">
        <f>(('Employment Factors'!$E24)*(1-('Decline Factors'!P52))*('Gross-New Capacity Addition'!P82)*1000)*'Regional Factors'!G$5</f>
        <v>17091.107382981569</v>
      </c>
      <c r="H112" s="9">
        <f>(('Employment Factors'!$E24)*(1-('Decline Factors'!Q52))*('Gross-New Capacity Addition'!Q82)*1000)*'Regional Factors'!H$5</f>
        <v>16132.360649163846</v>
      </c>
      <c r="I112" s="9">
        <f>(('Employment Factors'!$E24)*(1-('Decline Factors'!R52))*('Gross-New Capacity Addition'!R82)*1000)*'Regional Factors'!I$5</f>
        <v>16966.684159418739</v>
      </c>
    </row>
    <row r="113" spans="1:9" x14ac:dyDescent="0.3">
      <c r="A113" s="34" t="s">
        <v>231</v>
      </c>
      <c r="B113" s="9">
        <f>(('Employment Factors'!$E25)*(1-('Decline Factors'!K53))*('Gross-New Capacity Addition'!K83)*1000)*'Regional Factors'!B$5</f>
        <v>0</v>
      </c>
      <c r="C113" s="9">
        <f>(('Employment Factors'!$E25)*(1-('Decline Factors'!L53))*('Gross-New Capacity Addition'!L83)*1000)*'Regional Factors'!C$5</f>
        <v>325.12738800913343</v>
      </c>
      <c r="D113" s="9">
        <f>(('Employment Factors'!$E25)*(1-('Decline Factors'!M53))*('Gross-New Capacity Addition'!M83)*1000)*'Regional Factors'!D$5</f>
        <v>1263.0305769464082</v>
      </c>
      <c r="E113" s="9">
        <f>(('Employment Factors'!$E25)*(1-('Decline Factors'!N53))*('Gross-New Capacity Addition'!N83)*1000)*'Regional Factors'!E$5</f>
        <v>3399.401286534066</v>
      </c>
      <c r="F113" s="9">
        <f>(('Employment Factors'!$E25)*(1-('Decline Factors'!O53))*('Gross-New Capacity Addition'!O83)*1000)*'Regional Factors'!F$5</f>
        <v>4642.4740692723499</v>
      </c>
      <c r="G113" s="9">
        <f>(('Employment Factors'!$E25)*(1-('Decline Factors'!P53))*('Gross-New Capacity Addition'!P83)*1000)*'Regional Factors'!G$5</f>
        <v>6992.0197259863271</v>
      </c>
      <c r="H113" s="9">
        <f>(('Employment Factors'!$E25)*(1-('Decline Factors'!Q53))*('Gross-New Capacity Addition'!Q83)*1000)*'Regional Factors'!H$5</f>
        <v>10782.934110637334</v>
      </c>
      <c r="I113" s="9">
        <f>(('Employment Factors'!$E25)*(1-('Decline Factors'!R53))*('Gross-New Capacity Addition'!R83)*1000)*'Regional Factors'!I$5</f>
        <v>12019.731611958476</v>
      </c>
    </row>
    <row r="114" spans="1:9" x14ac:dyDescent="0.3">
      <c r="A114" s="7" t="s">
        <v>24</v>
      </c>
      <c r="B114" s="9">
        <f>(('Employment Factors'!$E26)*(1-('Decline Factors'!K54))*('Gross-New Capacity Addition'!K84)*1000)*'Regional Factors'!B$5</f>
        <v>602.1713401310999</v>
      </c>
      <c r="C114" s="9">
        <f>(('Employment Factors'!$E26)*(1-('Decline Factors'!L54))*('Gross-New Capacity Addition'!L84)*1000)*'Regional Factors'!C$5</f>
        <v>516.22133802924225</v>
      </c>
      <c r="D114" s="9">
        <f>(('Employment Factors'!$E26)*(1-('Decline Factors'!M54))*('Gross-New Capacity Addition'!M84)*1000)*'Regional Factors'!D$5</f>
        <v>885.07855514573112</v>
      </c>
      <c r="E114" s="9">
        <f>(('Employment Factors'!$E26)*(1-('Decline Factors'!N54))*('Gross-New Capacity Addition'!N84)*1000)*'Regional Factors'!E$5</f>
        <v>803.3368747400342</v>
      </c>
      <c r="F114" s="9">
        <f>(('Employment Factors'!$E26)*(1-('Decline Factors'!O54))*('Gross-New Capacity Addition'!O84)*1000)*'Regional Factors'!F$5</f>
        <v>729.14447035814385</v>
      </c>
      <c r="G114" s="9">
        <f>(('Employment Factors'!$E26)*(1-('Decline Factors'!P54))*('Gross-New Capacity Addition'!P84)*1000)*'Regional Factors'!G$5</f>
        <v>704.56094847717918</v>
      </c>
      <c r="H114" s="9">
        <f>(('Employment Factors'!$E26)*(1-('Decline Factors'!Q54))*('Gross-New Capacity Addition'!Q84)*1000)*'Regional Factors'!H$5</f>
        <v>680.80627406422718</v>
      </c>
      <c r="I114" s="9">
        <f>(('Employment Factors'!$E26)*(1-('Decline Factors'!R54))*('Gross-New Capacity Addition'!R84)*1000)*'Regional Factors'!I$5</f>
        <v>657.8525020539488</v>
      </c>
    </row>
    <row r="115" spans="1:9" x14ac:dyDescent="0.3">
      <c r="A115" s="7" t="s">
        <v>25</v>
      </c>
      <c r="B115" s="9">
        <f>(('Employment Factors'!$E27)*(1-('Decline Factors'!K55))*('Gross-New Capacity Addition'!K85)*1000)*'Regional Factors'!B$5</f>
        <v>0</v>
      </c>
      <c r="C115" s="9">
        <f>(('Employment Factors'!$E27)*(1-('Decline Factors'!L55))*('Gross-New Capacity Addition'!L85)*1000)*'Regional Factors'!C$5</f>
        <v>0</v>
      </c>
      <c r="D115" s="9">
        <f>(('Employment Factors'!$E27)*(1-('Decline Factors'!M55))*('Gross-New Capacity Addition'!M85)*1000)*'Regional Factors'!D$5</f>
        <v>74.462043661173453</v>
      </c>
      <c r="E115" s="9">
        <f>(('Employment Factors'!$E27)*(1-('Decline Factors'!N55))*('Gross-New Capacity Addition'!N85)*1000)*'Regional Factors'!E$5</f>
        <v>62.869842370959191</v>
      </c>
      <c r="F115" s="9">
        <f>(('Employment Factors'!$E27)*(1-('Decline Factors'!O55))*('Gross-New Capacity Addition'!O85)*1000)*'Regional Factors'!F$5</f>
        <v>57.063480288898205</v>
      </c>
      <c r="G115" s="9">
        <f>(('Employment Factors'!$E27)*(1-('Decline Factors'!P55))*('Gross-New Capacity Addition'!P85)*1000)*'Regional Factors'!G$5</f>
        <v>89.601772795467355</v>
      </c>
      <c r="H115" s="9">
        <f>(('Employment Factors'!$E27)*(1-('Decline Factors'!Q55))*('Gross-New Capacity Addition'!Q85)*1000)*'Regional Factors'!H$5</f>
        <v>107.8929943027873</v>
      </c>
      <c r="I115" s="9">
        <f>(('Employment Factors'!$E27)*(1-('Decline Factors'!R55))*('Gross-New Capacity Addition'!R85)*1000)*'Regional Factors'!I$5</f>
        <v>193.27992533171997</v>
      </c>
    </row>
    <row r="116" spans="1:9" x14ac:dyDescent="0.3">
      <c r="A116" s="5" t="s">
        <v>255</v>
      </c>
      <c r="B116" s="22">
        <f>SUM(B91:B115)</f>
        <v>131303.46071558632</v>
      </c>
      <c r="C116" s="22">
        <f t="shared" ref="C116:I116" si="6">SUM(C91:C115)</f>
        <v>234429.95685105625</v>
      </c>
      <c r="D116" s="22">
        <f t="shared" si="6"/>
        <v>394727.42437999282</v>
      </c>
      <c r="E116" s="22">
        <f t="shared" si="6"/>
        <v>521364.59882132546</v>
      </c>
      <c r="F116" s="22">
        <f t="shared" si="6"/>
        <v>622082.49766915035</v>
      </c>
      <c r="G116" s="22">
        <f t="shared" si="6"/>
        <v>712717.11567933625</v>
      </c>
      <c r="H116" s="22">
        <f t="shared" si="6"/>
        <v>798090.3093696225</v>
      </c>
      <c r="I116" s="22">
        <f t="shared" si="6"/>
        <v>891226.72654481721</v>
      </c>
    </row>
    <row r="118" spans="1:9" x14ac:dyDescent="0.3">
      <c r="A118" s="69" t="s">
        <v>34</v>
      </c>
      <c r="B118" s="163" t="s">
        <v>203</v>
      </c>
      <c r="C118" s="163"/>
      <c r="D118" s="163"/>
      <c r="E118" s="163"/>
      <c r="F118" s="163"/>
      <c r="G118" s="163"/>
      <c r="H118" s="163"/>
      <c r="I118" s="163"/>
    </row>
    <row r="119" spans="1:9" x14ac:dyDescent="0.3">
      <c r="A119" s="66" t="s">
        <v>0</v>
      </c>
      <c r="B119" s="3">
        <v>2015</v>
      </c>
      <c r="C119" s="3">
        <v>2020</v>
      </c>
      <c r="D119" s="3">
        <v>2025</v>
      </c>
      <c r="E119" s="3">
        <v>2030</v>
      </c>
      <c r="F119" s="3">
        <v>2035</v>
      </c>
      <c r="G119" s="3">
        <v>2040</v>
      </c>
      <c r="H119" s="3">
        <v>2045</v>
      </c>
      <c r="I119" s="3">
        <v>2050</v>
      </c>
    </row>
    <row r="120" spans="1:9" x14ac:dyDescent="0.3">
      <c r="A120" s="7" t="s">
        <v>2</v>
      </c>
      <c r="B120" s="9">
        <f>(('Employment Factors'!$E3)*(1-('Decline Factors'!K31))*('Gross-New Capacity Addition'!K90)*1000)*'Regional Factors'!B$6</f>
        <v>2247.5364343426718</v>
      </c>
      <c r="C120" s="9">
        <f>(('Employment Factors'!$E3)*(1-('Decline Factors'!L31))*('Gross-New Capacity Addition'!L90)*1000)*'Regional Factors'!C$6</f>
        <v>8862.993744778616</v>
      </c>
      <c r="D120" s="9">
        <f>(('Employment Factors'!$E3)*(1-('Decline Factors'!M31))*('Gross-New Capacity Addition'!M90)*1000)*'Regional Factors'!D$6</f>
        <v>69372.568096247604</v>
      </c>
      <c r="E120" s="9">
        <f>(('Employment Factors'!$E3)*(1-('Decline Factors'!N31))*('Gross-New Capacity Addition'!N90)*1000)*'Regional Factors'!E$6</f>
        <v>85153.538870956108</v>
      </c>
      <c r="F120" s="9">
        <f>(('Employment Factors'!$E3)*(1-('Decline Factors'!O31))*('Gross-New Capacity Addition'!O90)*1000)*'Regional Factors'!F$6</f>
        <v>75493.003165077505</v>
      </c>
      <c r="G120" s="9">
        <f>(('Employment Factors'!$E3)*(1-('Decline Factors'!P31))*('Gross-New Capacity Addition'!P90)*1000)*'Regional Factors'!G$6</f>
        <v>74946.280978472045</v>
      </c>
      <c r="H120" s="9">
        <f>(('Employment Factors'!$E3)*(1-('Decline Factors'!Q31))*('Gross-New Capacity Addition'!Q90)*1000)*'Regional Factors'!H$6</f>
        <v>70437.419051609206</v>
      </c>
      <c r="I120" s="9">
        <f>(('Employment Factors'!$E3)*(1-('Decline Factors'!R31))*('Gross-New Capacity Addition'!R90)*1000)*'Regional Factors'!I$6</f>
        <v>68946.510902390262</v>
      </c>
    </row>
    <row r="121" spans="1:9" x14ac:dyDescent="0.3">
      <c r="A121" s="7" t="s">
        <v>3</v>
      </c>
      <c r="B121" s="9">
        <f>(('Employment Factors'!$E4)*(1-('Decline Factors'!K32))*('Gross-New Capacity Addition'!K91)*1000)*'Regional Factors'!B$6</f>
        <v>0</v>
      </c>
      <c r="C121" s="9">
        <f>(('Employment Factors'!$E4)*(1-('Decline Factors'!L32))*('Gross-New Capacity Addition'!L91)*1000)*'Regional Factors'!C$6</f>
        <v>0</v>
      </c>
      <c r="D121" s="9">
        <f>(('Employment Factors'!$E4)*(1-('Decline Factors'!M32))*('Gross-New Capacity Addition'!M91)*1000)*'Regional Factors'!D$6</f>
        <v>0</v>
      </c>
      <c r="E121" s="9">
        <f>(('Employment Factors'!$E4)*(1-('Decline Factors'!N32))*('Gross-New Capacity Addition'!N91)*1000)*'Regional Factors'!E$6</f>
        <v>0</v>
      </c>
      <c r="F121" s="9">
        <f>(('Employment Factors'!$E4)*(1-('Decline Factors'!O32))*('Gross-New Capacity Addition'!O91)*1000)*'Regional Factors'!F$6</f>
        <v>0</v>
      </c>
      <c r="G121" s="9">
        <f>(('Employment Factors'!$E4)*(1-('Decline Factors'!P32))*('Gross-New Capacity Addition'!P91)*1000)*'Regional Factors'!G$6</f>
        <v>0</v>
      </c>
      <c r="H121" s="9">
        <f>(('Employment Factors'!$E4)*(1-('Decline Factors'!Q32))*('Gross-New Capacity Addition'!Q91)*1000)*'Regional Factors'!H$6</f>
        <v>0</v>
      </c>
      <c r="I121" s="9">
        <f>(('Employment Factors'!$E4)*(1-('Decline Factors'!R32))*('Gross-New Capacity Addition'!R91)*1000)*'Regional Factors'!I$6</f>
        <v>0</v>
      </c>
    </row>
    <row r="122" spans="1:9" x14ac:dyDescent="0.3">
      <c r="A122" s="7" t="s">
        <v>198</v>
      </c>
      <c r="B122" s="9">
        <f>(('Employment Factors'!$E5)*(1-('Decline Factors'!K33))*('Gross-New Capacity Addition'!K92)*1000)*'Regional Factors'!B$6</f>
        <v>5244.2516801329011</v>
      </c>
      <c r="C122" s="9">
        <f>(('Employment Factors'!$E5)*(1-('Decline Factors'!L33))*('Gross-New Capacity Addition'!L92)*1000)*'Regional Factors'!C$6</f>
        <v>91031.8629537222</v>
      </c>
      <c r="D122" s="9">
        <f>(('Employment Factors'!$E5)*(1-('Decline Factors'!M33))*('Gross-New Capacity Addition'!M92)*1000)*'Regional Factors'!D$6</f>
        <v>163673.81432342043</v>
      </c>
      <c r="E122" s="9">
        <f>(('Employment Factors'!$E5)*(1-('Decline Factors'!N33))*('Gross-New Capacity Addition'!N92)*1000)*'Regional Factors'!E$6</f>
        <v>291170.61243834207</v>
      </c>
      <c r="F122" s="9">
        <f>(('Employment Factors'!$E5)*(1-('Decline Factors'!O33))*('Gross-New Capacity Addition'!O92)*1000)*'Regional Factors'!F$6</f>
        <v>389261.63327509421</v>
      </c>
      <c r="G122" s="9">
        <f>(('Employment Factors'!$E5)*(1-('Decline Factors'!P33))*('Gross-New Capacity Addition'!P92)*1000)*'Regional Factors'!G$6</f>
        <v>465091.03723725973</v>
      </c>
      <c r="H122" s="9">
        <f>(('Employment Factors'!$E5)*(1-('Decline Factors'!Q33))*('Gross-New Capacity Addition'!Q92)*1000)*'Regional Factors'!H$6</f>
        <v>606959.13440960622</v>
      </c>
      <c r="I122" s="9">
        <f>(('Employment Factors'!$E5)*(1-('Decline Factors'!R33))*('Gross-New Capacity Addition'!R92)*1000)*'Regional Factors'!I$6</f>
        <v>766649.51856053586</v>
      </c>
    </row>
    <row r="123" spans="1:9" x14ac:dyDescent="0.3">
      <c r="A123" s="7" t="s">
        <v>199</v>
      </c>
      <c r="B123" s="9">
        <f>(('Employment Factors'!$E6)*(1-('Decline Factors'!K34))*('Gross-New Capacity Addition'!K93)*1000)*'Regional Factors'!B$6</f>
        <v>0</v>
      </c>
      <c r="C123" s="9">
        <f>(('Employment Factors'!$E6)*(1-('Decline Factors'!L34))*('Gross-New Capacity Addition'!L93)*1000)*'Regional Factors'!C$6</f>
        <v>15514.646623426044</v>
      </c>
      <c r="D123" s="9">
        <f>(('Employment Factors'!$E6)*(1-('Decline Factors'!M34))*('Gross-New Capacity Addition'!M93)*1000)*'Regional Factors'!D$6</f>
        <v>88982.787509075773</v>
      </c>
      <c r="E123" s="9">
        <f>(('Employment Factors'!$E6)*(1-('Decline Factors'!N34))*('Gross-New Capacity Addition'!N93)*1000)*'Regional Factors'!E$6</f>
        <v>233754.81258693829</v>
      </c>
      <c r="F123" s="9">
        <f>(('Employment Factors'!$E6)*(1-('Decline Factors'!O34))*('Gross-New Capacity Addition'!O93)*1000)*'Regional Factors'!F$6</f>
        <v>390465.71701744531</v>
      </c>
      <c r="G123" s="9">
        <f>(('Employment Factors'!$E6)*(1-('Decline Factors'!P34))*('Gross-New Capacity Addition'!P93)*1000)*'Regional Factors'!G$6</f>
        <v>626408.59612450376</v>
      </c>
      <c r="H123" s="9">
        <f>(('Employment Factors'!$E6)*(1-('Decline Factors'!Q34))*('Gross-New Capacity Addition'!Q93)*1000)*'Regional Factors'!H$6</f>
        <v>817892.73846774118</v>
      </c>
      <c r="I123" s="9">
        <f>(('Employment Factors'!$E6)*(1-('Decline Factors'!R34))*('Gross-New Capacity Addition'!R93)*1000)*'Regional Factors'!I$6</f>
        <v>1026589.2569247665</v>
      </c>
    </row>
    <row r="124" spans="1:9" x14ac:dyDescent="0.3">
      <c r="A124" s="7" t="s">
        <v>6</v>
      </c>
      <c r="B124" s="9">
        <f>(('Employment Factors'!$E7)*(1-('Decline Factors'!K35))*('Gross-New Capacity Addition'!K94)*1000)*'Regional Factors'!B$6</f>
        <v>0</v>
      </c>
      <c r="C124" s="9">
        <f>(('Employment Factors'!$E7)*(1-('Decline Factors'!L35))*('Gross-New Capacity Addition'!L94)*1000)*'Regional Factors'!C$6</f>
        <v>0</v>
      </c>
      <c r="D124" s="9">
        <f>(('Employment Factors'!$E7)*(1-('Decline Factors'!M35))*('Gross-New Capacity Addition'!M94)*1000)*'Regional Factors'!D$6</f>
        <v>13116.662035004802</v>
      </c>
      <c r="E124" s="9">
        <f>(('Employment Factors'!$E7)*(1-('Decline Factors'!N35))*('Gross-New Capacity Addition'!N94)*1000)*'Regional Factors'!E$6</f>
        <v>11023.397223352851</v>
      </c>
      <c r="F124" s="9">
        <f>(('Employment Factors'!$E7)*(1-('Decline Factors'!O35))*('Gross-New Capacity Addition'!O94)*1000)*'Regional Factors'!F$6</f>
        <v>9204.9019932820647</v>
      </c>
      <c r="G124" s="9">
        <f>(('Employment Factors'!$E7)*(1-('Decline Factors'!P35))*('Gross-New Capacity Addition'!P94)*1000)*'Regional Factors'!G$6</f>
        <v>8507.8337540061166</v>
      </c>
      <c r="H124" s="9">
        <f>(('Employment Factors'!$E7)*(1-('Decline Factors'!Q35))*('Gross-New Capacity Addition'!Q94)*1000)*'Regional Factors'!H$6</f>
        <v>7847.3060440741092</v>
      </c>
      <c r="I124" s="9">
        <f>(('Employment Factors'!$E7)*(1-('Decline Factors'!R35))*('Gross-New Capacity Addition'!R94)*1000)*'Regional Factors'!I$6</f>
        <v>18054.118197584179</v>
      </c>
    </row>
    <row r="125" spans="1:9" x14ac:dyDescent="0.3">
      <c r="A125" s="7" t="s">
        <v>7</v>
      </c>
      <c r="B125" s="9">
        <f>(('Employment Factors'!$E8)*(1-('Decline Factors'!K36))*('Gross-New Capacity Addition'!K95)*1000)*'Regional Factors'!B$6</f>
        <v>20977.006720531608</v>
      </c>
      <c r="C125" s="9">
        <f>(('Employment Factors'!$E8)*(1-('Decline Factors'!L36))*('Gross-New Capacity Addition'!L95)*1000)*'Regional Factors'!C$6</f>
        <v>25689.836941387286</v>
      </c>
      <c r="D125" s="9">
        <f>(('Employment Factors'!$E8)*(1-('Decline Factors'!M36))*('Gross-New Capacity Addition'!M95)*1000)*'Regional Factors'!D$6</f>
        <v>26427.644989046712</v>
      </c>
      <c r="E125" s="9">
        <f>(('Employment Factors'!$E8)*(1-('Decline Factors'!N36))*('Gross-New Capacity Addition'!N95)*1000)*'Regional Factors'!E$6</f>
        <v>27984.731084351773</v>
      </c>
      <c r="F125" s="9">
        <f>(('Employment Factors'!$E8)*(1-('Decline Factors'!O36))*('Gross-New Capacity Addition'!O95)*1000)*'Regional Factors'!F$6</f>
        <v>27214.492849703496</v>
      </c>
      <c r="G125" s="9">
        <f>(('Employment Factors'!$E8)*(1-('Decline Factors'!P36))*('Gross-New Capacity Addition'!P95)*1000)*'Regional Factors'!G$6</f>
        <v>28926.634763620801</v>
      </c>
      <c r="H125" s="9">
        <f>(('Employment Factors'!$E8)*(1-('Decline Factors'!Q36))*('Gross-New Capacity Addition'!Q95)*1000)*'Regional Factors'!H$6</f>
        <v>28798.367577618003</v>
      </c>
      <c r="I125" s="9">
        <f>(('Employment Factors'!$E8)*(1-('Decline Factors'!R36))*('Gross-New Capacity Addition'!R95)*1000)*'Regional Factors'!I$6</f>
        <v>27827.414181876415</v>
      </c>
    </row>
    <row r="126" spans="1:9" x14ac:dyDescent="0.3">
      <c r="A126" s="7" t="s">
        <v>8</v>
      </c>
      <c r="B126" s="9">
        <f>(('Employment Factors'!$E9)*(1-('Decline Factors'!K37))*('Gross-New Capacity Addition'!K96)*1000)*'Regional Factors'!B$6</f>
        <v>18729.470286188931</v>
      </c>
      <c r="C126" s="9">
        <f>(('Employment Factors'!$E9)*(1-('Decline Factors'!L37))*('Gross-New Capacity Addition'!L96)*1000)*'Regional Factors'!C$6</f>
        <v>16056.148088367056</v>
      </c>
      <c r="D126" s="9">
        <f>(('Employment Factors'!$E9)*(1-('Decline Factors'!M37))*('Gross-New Capacity Addition'!M96)*1000)*'Regional Factors'!D$6</f>
        <v>16517.27811815419</v>
      </c>
      <c r="E126" s="9">
        <f>(('Employment Factors'!$E9)*(1-('Decline Factors'!N37))*('Gross-New Capacity Addition'!N96)*1000)*'Regional Factors'!E$6</f>
        <v>14991.820223759876</v>
      </c>
      <c r="F126" s="9">
        <f>(('Employment Factors'!$E9)*(1-('Decline Factors'!O37))*('Gross-New Capacity Addition'!O96)*1000)*'Regional Factors'!F$6</f>
        <v>13607.246424851748</v>
      </c>
      <c r="G126" s="9">
        <f>(('Employment Factors'!$E9)*(1-('Decline Factors'!P37))*('Gross-New Capacity Addition'!P96)*1000)*'Regional Factors'!G$6</f>
        <v>13148.470347100363</v>
      </c>
      <c r="H126" s="9">
        <f>(('Employment Factors'!$E9)*(1-('Decline Factors'!Q37))*('Gross-New Capacity Addition'!Q96)*1000)*'Regional Factors'!H$6</f>
        <v>12705.162166596176</v>
      </c>
      <c r="I126" s="9">
        <f>(('Employment Factors'!$E9)*(1-('Decline Factors'!R37))*('Gross-New Capacity Addition'!R96)*1000)*'Regional Factors'!I$6</f>
        <v>12276.800374357241</v>
      </c>
    </row>
    <row r="127" spans="1:9" x14ac:dyDescent="0.3">
      <c r="A127" s="7" t="s">
        <v>9</v>
      </c>
      <c r="B127" s="9">
        <f>(('Employment Factors'!$E10)*(1-('Decline Factors'!K38))*('Gross-New Capacity Addition'!K97)*1000)*'Regional Factors'!B$6</f>
        <v>0</v>
      </c>
      <c r="C127" s="9">
        <f>(('Employment Factors'!$E10)*(1-('Decline Factors'!L38))*('Gross-New Capacity Addition'!L97)*1000)*'Regional Factors'!C$6</f>
        <v>0</v>
      </c>
      <c r="D127" s="9">
        <f>(('Employment Factors'!$E10)*(1-('Decline Factors'!M38))*('Gross-New Capacity Addition'!M97)*1000)*'Regional Factors'!D$6</f>
        <v>4404.6074981744514</v>
      </c>
      <c r="E127" s="9">
        <f>(('Employment Factors'!$E10)*(1-('Decline Factors'!N38))*('Gross-New Capacity Addition'!N97)*1000)*'Regional Factors'!E$6</f>
        <v>3997.8187263359673</v>
      </c>
      <c r="F127" s="9">
        <f>(('Employment Factors'!$E10)*(1-('Decline Factors'!O38))*('Gross-New Capacity Addition'!O97)*1000)*'Regional Factors'!F$6</f>
        <v>3628.5990466271328</v>
      </c>
      <c r="G127" s="9">
        <f>(('Employment Factors'!$E10)*(1-('Decline Factors'!P38))*('Gross-New Capacity Addition'!P97)*1000)*'Regional Factors'!G$6</f>
        <v>3506.2587592267632</v>
      </c>
      <c r="H127" s="9">
        <f>(('Employment Factors'!$E10)*(1-('Decline Factors'!Q38))*('Gross-New Capacity Addition'!Q97)*1000)*'Regional Factors'!H$6</f>
        <v>3388.0432444256471</v>
      </c>
      <c r="I127" s="9">
        <f>(('Employment Factors'!$E10)*(1-('Decline Factors'!R38))*('Gross-New Capacity Addition'!R97)*1000)*'Regional Factors'!I$6</f>
        <v>3273.8134331619308</v>
      </c>
    </row>
    <row r="128" spans="1:9" x14ac:dyDescent="0.3">
      <c r="A128" s="7" t="s">
        <v>10</v>
      </c>
      <c r="B128" s="9">
        <f>(('Employment Factors'!$E11)*(1-('Decline Factors'!K39))*('Gross-New Capacity Addition'!K98)*1000)*'Regional Factors'!B$6</f>
        <v>0</v>
      </c>
      <c r="C128" s="9">
        <f>(('Employment Factors'!$E11)*(1-('Decline Factors'!L39))*('Gross-New Capacity Addition'!L98)*1000)*'Regional Factors'!C$6</f>
        <v>0</v>
      </c>
      <c r="D128" s="9">
        <f>(('Employment Factors'!$E11)*(1-('Decline Factors'!M39))*('Gross-New Capacity Addition'!M98)*1000)*'Regional Factors'!D$6</f>
        <v>0</v>
      </c>
      <c r="E128" s="9">
        <f>(('Employment Factors'!$E11)*(1-('Decline Factors'!N39))*('Gross-New Capacity Addition'!N98)*1000)*'Regional Factors'!E$6</f>
        <v>0</v>
      </c>
      <c r="F128" s="9">
        <f>(('Employment Factors'!$E11)*(1-('Decline Factors'!O39))*('Gross-New Capacity Addition'!O98)*1000)*'Regional Factors'!F$6</f>
        <v>0</v>
      </c>
      <c r="G128" s="9">
        <f>(('Employment Factors'!$E11)*(1-('Decline Factors'!P39))*('Gross-New Capacity Addition'!P98)*1000)*'Regional Factors'!G$6</f>
        <v>0</v>
      </c>
      <c r="H128" s="9">
        <f>(('Employment Factors'!$E11)*(1-('Decline Factors'!Q39))*('Gross-New Capacity Addition'!Q98)*1000)*'Regional Factors'!H$6</f>
        <v>0</v>
      </c>
      <c r="I128" s="9">
        <f>(('Employment Factors'!$E11)*(1-('Decline Factors'!R39))*('Gross-New Capacity Addition'!R98)*1000)*'Regional Factors'!I$6</f>
        <v>0</v>
      </c>
    </row>
    <row r="129" spans="1:9" x14ac:dyDescent="0.3">
      <c r="A129" s="7" t="s">
        <v>11</v>
      </c>
      <c r="B129" s="9">
        <f>(('Employment Factors'!$E12)*(1-('Decline Factors'!K40))*('Gross-New Capacity Addition'!K99)*1000)*'Regional Factors'!B$6</f>
        <v>0</v>
      </c>
      <c r="C129" s="9">
        <f>(('Employment Factors'!$E12)*(1-('Decline Factors'!L40))*('Gross-New Capacity Addition'!L99)*1000)*'Regional Factors'!C$6</f>
        <v>49462.521872223282</v>
      </c>
      <c r="D129" s="9">
        <f>(('Employment Factors'!$E12)*(1-('Decline Factors'!M40))*('Gross-New Capacity Addition'!M99)*1000)*'Regional Factors'!D$6</f>
        <v>39444.246252308512</v>
      </c>
      <c r="E129" s="9">
        <f>(('Employment Factors'!$E12)*(1-('Decline Factors'!N40))*('Gross-New Capacity Addition'!N99)*1000)*'Regional Factors'!E$6</f>
        <v>41395.324498441456</v>
      </c>
      <c r="F129" s="9">
        <f>(('Employment Factors'!$E12)*(1-('Decline Factors'!O40))*('Gross-New Capacity Addition'!O99)*1000)*'Regional Factors'!F$6</f>
        <v>41431.018965220239</v>
      </c>
      <c r="G129" s="9">
        <f>(('Employment Factors'!$E12)*(1-('Decline Factors'!P40))*('Gross-New Capacity Addition'!P99)*1000)*'Regional Factors'!G$6</f>
        <v>38267.936084844332</v>
      </c>
      <c r="H129" s="9">
        <f>(('Employment Factors'!$E12)*(1-('Decline Factors'!Q40))*('Gross-New Capacity Addition'!Q99)*1000)*'Regional Factors'!H$6</f>
        <v>35271.047208759534</v>
      </c>
      <c r="I129" s="9">
        <f>(('Employment Factors'!$E12)*(1-('Decline Factors'!R40))*('Gross-New Capacity Addition'!R99)*1000)*'Regional Factors'!I$6</f>
        <v>32432.741287481065</v>
      </c>
    </row>
    <row r="130" spans="1:9" x14ac:dyDescent="0.3">
      <c r="A130" s="7" t="s">
        <v>12</v>
      </c>
      <c r="B130" s="9">
        <f>(('Employment Factors'!$E13)*(1-('Decline Factors'!K41))*('Gross-New Capacity Addition'!K100)*1000)*'Regional Factors'!B$6</f>
        <v>0</v>
      </c>
      <c r="C130" s="9">
        <f>(('Employment Factors'!$E13)*(1-('Decline Factors'!L41))*('Gross-New Capacity Addition'!L100)*1000)*'Regional Factors'!C$6</f>
        <v>0</v>
      </c>
      <c r="D130" s="9">
        <f>(('Employment Factors'!$E13)*(1-('Decline Factors'!M41))*('Gross-New Capacity Addition'!M100)*1000)*'Regional Factors'!D$6</f>
        <v>0</v>
      </c>
      <c r="E130" s="9">
        <f>(('Employment Factors'!$E13)*(1-('Decline Factors'!N41))*('Gross-New Capacity Addition'!N100)*1000)*'Regional Factors'!E$6</f>
        <v>0</v>
      </c>
      <c r="F130" s="9">
        <f>(('Employment Factors'!$E13)*(1-('Decline Factors'!O41))*('Gross-New Capacity Addition'!O100)*1000)*'Regional Factors'!F$6</f>
        <v>0</v>
      </c>
      <c r="G130" s="9">
        <f>(('Employment Factors'!$E13)*(1-('Decline Factors'!P41))*('Gross-New Capacity Addition'!P100)*1000)*'Regional Factors'!G$6</f>
        <v>0</v>
      </c>
      <c r="H130" s="9">
        <f>(('Employment Factors'!$E13)*(1-('Decline Factors'!Q41))*('Gross-New Capacity Addition'!Q100)*1000)*'Regional Factors'!H$6</f>
        <v>0</v>
      </c>
      <c r="I130" s="9">
        <f>(('Employment Factors'!$E13)*(1-('Decline Factors'!R41))*('Gross-New Capacity Addition'!R100)*1000)*'Regional Factors'!I$6</f>
        <v>0</v>
      </c>
    </row>
    <row r="131" spans="1:9" x14ac:dyDescent="0.3">
      <c r="A131" s="7" t="s">
        <v>13</v>
      </c>
      <c r="B131" s="9">
        <f>(('Employment Factors'!$E14)*(1-('Decline Factors'!K42))*('Gross-New Capacity Addition'!K101)*1000)*'Regional Factors'!B$6</f>
        <v>0</v>
      </c>
      <c r="C131" s="9">
        <f>(('Employment Factors'!$E14)*(1-('Decline Factors'!L42))*('Gross-New Capacity Addition'!L101)*1000)*'Regional Factors'!C$6</f>
        <v>0</v>
      </c>
      <c r="D131" s="9">
        <f>(('Employment Factors'!$E14)*(1-('Decline Factors'!M42))*('Gross-New Capacity Addition'!M101)*1000)*'Regional Factors'!D$6</f>
        <v>0</v>
      </c>
      <c r="E131" s="9">
        <f>(('Employment Factors'!$E14)*(1-('Decline Factors'!N42))*('Gross-New Capacity Addition'!N101)*1000)*'Regional Factors'!E$6</f>
        <v>0</v>
      </c>
      <c r="F131" s="9">
        <f>(('Employment Factors'!$E14)*(1-('Decline Factors'!O42))*('Gross-New Capacity Addition'!O101)*1000)*'Regional Factors'!F$6</f>
        <v>5128.6195281484388</v>
      </c>
      <c r="G131" s="9">
        <f>(('Employment Factors'!$E14)*(1-('Decline Factors'!P42))*('Gross-New Capacity Addition'!P101)*1000)*'Regional Factors'!G$6</f>
        <v>13515.559620750375</v>
      </c>
      <c r="H131" s="9">
        <f>(('Employment Factors'!$E14)*(1-('Decline Factors'!Q42))*('Gross-New Capacity Addition'!Q101)*1000)*'Regional Factors'!H$6</f>
        <v>59494.985272512553</v>
      </c>
      <c r="I131" s="9">
        <f>(('Employment Factors'!$E14)*(1-('Decline Factors'!R42))*('Gross-New Capacity Addition'!R101)*1000)*'Regional Factors'!I$6</f>
        <v>63939.072000459542</v>
      </c>
    </row>
    <row r="132" spans="1:9" x14ac:dyDescent="0.3">
      <c r="A132" s="7" t="s">
        <v>14</v>
      </c>
      <c r="B132" s="9">
        <f>(('Employment Factors'!$E15)*(1-('Decline Factors'!K43))*('Gross-New Capacity Addition'!K102)*1000)*'Regional Factors'!B$6</f>
        <v>45100.564449142956</v>
      </c>
      <c r="C132" s="9">
        <f>(('Employment Factors'!$E15)*(1-('Decline Factors'!L43))*('Gross-New Capacity Addition'!L102)*1000)*'Regional Factors'!C$6</f>
        <v>35066.627424993654</v>
      </c>
      <c r="D132" s="9">
        <f>(('Employment Factors'!$E15)*(1-('Decline Factors'!M43))*('Gross-New Capacity Addition'!M102)*1000)*'Regional Factors'!D$6</f>
        <v>23894.995677596402</v>
      </c>
      <c r="E132" s="9">
        <f>(('Employment Factors'!$E15)*(1-('Decline Factors'!N43))*('Gross-New Capacity Addition'!N102)*1000)*'Regional Factors'!E$6</f>
        <v>18190.075204828652</v>
      </c>
      <c r="F132" s="9">
        <f>(('Employment Factors'!$E15)*(1-('Decline Factors'!O43))*('Gross-New Capacity Addition'!O102)*1000)*'Regional Factors'!F$6</f>
        <v>8890.067664236476</v>
      </c>
      <c r="G132" s="9">
        <f>(('Employment Factors'!$E15)*(1-('Decline Factors'!P43))*('Gross-New Capacity Addition'!P102)*1000)*'Regional Factors'!G$6</f>
        <v>6135.9528286468367</v>
      </c>
      <c r="H132" s="9">
        <f>(('Employment Factors'!$E15)*(1-('Decline Factors'!Q43))*('Gross-New Capacity Addition'!Q102)*1000)*'Regional Factors'!H$6</f>
        <v>2964.5378388724416</v>
      </c>
      <c r="I132" s="9">
        <f>(('Employment Factors'!$E15)*(1-('Decline Factors'!R43))*('Gross-New Capacity Addition'!R102)*1000)*'Regional Factors'!I$6</f>
        <v>2864.5867540166896</v>
      </c>
    </row>
    <row r="133" spans="1:9" x14ac:dyDescent="0.3">
      <c r="A133" s="7" t="s">
        <v>15</v>
      </c>
      <c r="B133" s="9">
        <f>(('Employment Factors'!$E16)*(1-('Decline Factors'!K44))*('Gross-New Capacity Addition'!K103)*1000)*'Regional Factors'!B$6</f>
        <v>8990.1457373706871</v>
      </c>
      <c r="C133" s="9">
        <f>(('Employment Factors'!$E16)*(1-('Decline Factors'!L44))*('Gross-New Capacity Addition'!L103)*1000)*'Regional Factors'!C$6</f>
        <v>7469.0822218477861</v>
      </c>
      <c r="D133" s="9">
        <f>(('Employment Factors'!$E16)*(1-('Decline Factors'!M44))*('Gross-New Capacity Addition'!M103)*1000)*'Regional Factors'!D$6</f>
        <v>6402.9942334573043</v>
      </c>
      <c r="E133" s="9">
        <f>(('Employment Factors'!$E16)*(1-('Decline Factors'!N44))*('Gross-New Capacity Addition'!N103)*1000)*'Regional Factors'!E$6</f>
        <v>0</v>
      </c>
      <c r="F133" s="9">
        <f>(('Employment Factors'!$E16)*(1-('Decline Factors'!O44))*('Gross-New Capacity Addition'!O103)*1000)*'Regional Factors'!F$6</f>
        <v>0</v>
      </c>
      <c r="G133" s="9">
        <f>(('Employment Factors'!$E16)*(1-('Decline Factors'!P44))*('Gross-New Capacity Addition'!P103)*1000)*'Regional Factors'!G$6</f>
        <v>0</v>
      </c>
      <c r="H133" s="9">
        <f>(('Employment Factors'!$E16)*(1-('Decline Factors'!Q44))*('Gross-New Capacity Addition'!Q103)*1000)*'Regional Factors'!H$6</f>
        <v>0</v>
      </c>
      <c r="I133" s="9">
        <f>(('Employment Factors'!$E16)*(1-('Decline Factors'!R44))*('Gross-New Capacity Addition'!R103)*1000)*'Regional Factors'!I$6</f>
        <v>0</v>
      </c>
    </row>
    <row r="134" spans="1:9" x14ac:dyDescent="0.3">
      <c r="A134" s="7" t="s">
        <v>17</v>
      </c>
      <c r="B134" s="9">
        <f>(('Employment Factors'!$E17)*(1-('Decline Factors'!K45))*('Gross-New Capacity Addition'!K104)*1000)*'Regional Factors'!B$6</f>
        <v>16781.605376425283</v>
      </c>
      <c r="C134" s="9">
        <f>(('Employment Factors'!$E17)*(1-('Decline Factors'!L45))*('Gross-New Capacity Addition'!L104)*1000)*'Regional Factors'!C$6</f>
        <v>20680.318737816768</v>
      </c>
      <c r="D134" s="9">
        <f>(('Employment Factors'!$E17)*(1-('Decline Factors'!M45))*('Gross-New Capacity Addition'!M104)*1000)*'Regional Factors'!D$6</f>
        <v>58581.279725720196</v>
      </c>
      <c r="E134" s="9">
        <f>(('Employment Factors'!$E17)*(1-('Decline Factors'!N45))*('Gross-New Capacity Addition'!N104)*1000)*'Regional Factors'!E$6</f>
        <v>52471.370783159582</v>
      </c>
      <c r="F134" s="9">
        <f>(('Employment Factors'!$E17)*(1-('Decline Factors'!O45))*('Gross-New Capacity Addition'!O104)*1000)*'Regional Factors'!F$6</f>
        <v>46990.357653821382</v>
      </c>
      <c r="G134" s="9">
        <f>(('Employment Factors'!$E17)*(1-('Decline Factors'!P45))*('Gross-New Capacity Addition'!P104)*1000)*'Regional Factors'!G$6</f>
        <v>46633.24149771595</v>
      </c>
      <c r="H134" s="9">
        <f>(('Employment Factors'!$E17)*(1-('Decline Factors'!Q45))*('Gross-New Capacity Addition'!Q104)*1000)*'Regional Factors'!H$6</f>
        <v>47432.605421959066</v>
      </c>
      <c r="I134" s="9">
        <f>(('Employment Factors'!$E17)*(1-('Decline Factors'!R45))*('Gross-New Capacity Addition'!R104)*1000)*'Regional Factors'!I$6</f>
        <v>48697.974818283721</v>
      </c>
    </row>
    <row r="135" spans="1:9" x14ac:dyDescent="0.3">
      <c r="A135" s="7" t="s">
        <v>18</v>
      </c>
      <c r="B135" s="9">
        <f>(('Employment Factors'!$E18)*(1-('Decline Factors'!K46))*('Gross-New Capacity Addition'!K105)*1000)*'Regional Factors'!B$6</f>
        <v>8390.8026882126414</v>
      </c>
      <c r="C135" s="9">
        <f>(('Employment Factors'!$E18)*(1-('Decline Factors'!L46))*('Gross-New Capacity Addition'!L105)*1000)*'Regional Factors'!C$6</f>
        <v>14386.308687176881</v>
      </c>
      <c r="D135" s="9">
        <f>(('Employment Factors'!$E18)*(1-('Decline Factors'!M46))*('Gross-New Capacity Addition'!M105)*1000)*'Regional Factors'!D$6</f>
        <v>16186.932555791111</v>
      </c>
      <c r="E135" s="9">
        <f>(('Employment Factors'!$E18)*(1-('Decline Factors'!N46))*('Gross-New Capacity Addition'!N105)*1000)*'Regional Factors'!E$6</f>
        <v>14691.983819284682</v>
      </c>
      <c r="F135" s="9">
        <f>(('Employment Factors'!$E18)*(1-('Decline Factors'!O46))*('Gross-New Capacity Addition'!O105)*1000)*'Regional Factors'!F$6</f>
        <v>13335.101496354715</v>
      </c>
      <c r="G135" s="9">
        <f>(('Employment Factors'!$E18)*(1-('Decline Factors'!P46))*('Gross-New Capacity Addition'!P105)*1000)*'Regional Factors'!G$6</f>
        <v>12885.500940158357</v>
      </c>
      <c r="H135" s="9">
        <f>(('Employment Factors'!$E18)*(1-('Decline Factors'!Q46))*('Gross-New Capacity Addition'!Q105)*1000)*'Regional Factors'!H$6</f>
        <v>12451.058923264254</v>
      </c>
      <c r="I135" s="9">
        <f>(('Employment Factors'!$E18)*(1-('Decline Factors'!R46))*('Gross-New Capacity Addition'!R105)*1000)*'Regional Factors'!I$6</f>
        <v>10885.42966526342</v>
      </c>
    </row>
    <row r="136" spans="1:9" x14ac:dyDescent="0.3">
      <c r="A136" s="7" t="s">
        <v>19</v>
      </c>
      <c r="B136" s="9">
        <f>(('Employment Factors'!$E19)*(1-('Decline Factors'!K47))*('Gross-New Capacity Addition'!K106)*1000)*'Regional Factors'!B$6</f>
        <v>0</v>
      </c>
      <c r="C136" s="9">
        <f>(('Employment Factors'!$E19)*(1-('Decline Factors'!L47))*('Gross-New Capacity Addition'!L106)*1000)*'Regional Factors'!C$6</f>
        <v>0</v>
      </c>
      <c r="D136" s="9">
        <f>(('Employment Factors'!$E19)*(1-('Decline Factors'!M47))*('Gross-New Capacity Addition'!M106)*1000)*'Regional Factors'!D$6</f>
        <v>0</v>
      </c>
      <c r="E136" s="9">
        <f>(('Employment Factors'!$E19)*(1-('Decline Factors'!N47))*('Gross-New Capacity Addition'!N106)*1000)*'Regional Factors'!E$6</f>
        <v>644.38525523178419</v>
      </c>
      <c r="F136" s="9">
        <f>(('Employment Factors'!$E19)*(1-('Decline Factors'!O47))*('Gross-New Capacity Addition'!O106)*1000)*'Regional Factors'!F$6</f>
        <v>3358.8413543449847</v>
      </c>
      <c r="G136" s="9">
        <f>(('Employment Factors'!$E19)*(1-('Decline Factors'!P47))*('Gross-New Capacity Addition'!P106)*1000)*'Regional Factors'!G$6</f>
        <v>3616.9827200444511</v>
      </c>
      <c r="H136" s="9">
        <f>(('Employment Factors'!$E19)*(1-('Decline Factors'!Q47))*('Gross-New Capacity Addition'!Q106)*1000)*'Regional Factors'!H$6</f>
        <v>2878.7222698524502</v>
      </c>
      <c r="I136" s="9">
        <f>(('Employment Factors'!$E19)*(1-('Decline Factors'!R47))*('Gross-New Capacity Addition'!R106)*1000)*'Regional Factors'!I$6</f>
        <v>1809.212686747383</v>
      </c>
    </row>
    <row r="137" spans="1:9" x14ac:dyDescent="0.3">
      <c r="A137" s="7" t="s">
        <v>20</v>
      </c>
      <c r="B137" s="9">
        <f>(('Employment Factors'!$E20)*(1-('Decline Factors'!K48))*('Gross-New Capacity Addition'!K107)*1000)*'Regional Factors'!B$6</f>
        <v>0</v>
      </c>
      <c r="C137" s="9">
        <f>(('Employment Factors'!$E20)*(1-('Decline Factors'!L48))*('Gross-New Capacity Addition'!L107)*1000)*'Regional Factors'!C$6</f>
        <v>0</v>
      </c>
      <c r="D137" s="9">
        <f>(('Employment Factors'!$E20)*(1-('Decline Factors'!M48))*('Gross-New Capacity Addition'!M107)*1000)*'Regional Factors'!D$6</f>
        <v>0</v>
      </c>
      <c r="E137" s="9">
        <f>(('Employment Factors'!$E20)*(1-('Decline Factors'!N48))*('Gross-New Capacity Addition'!N107)*1000)*'Regional Factors'!E$6</f>
        <v>1679.0838650611061</v>
      </c>
      <c r="F137" s="9">
        <f>(('Employment Factors'!$E20)*(1-('Decline Factors'!O48))*('Gross-New Capacity Addition'!O107)*1000)*'Regional Factors'!F$6</f>
        <v>10160.077330555972</v>
      </c>
      <c r="G137" s="9">
        <f>(('Employment Factors'!$E20)*(1-('Decline Factors'!P48))*('Gross-New Capacity Addition'!P107)*1000)*'Regional Factors'!G$6</f>
        <v>10799.276978418433</v>
      </c>
      <c r="H137" s="9">
        <f>(('Employment Factors'!$E20)*(1-('Decline Factors'!Q48))*('Gross-New Capacity Addition'!Q107)*1000)*'Regional Factors'!H$6</f>
        <v>10909.499247050586</v>
      </c>
      <c r="I137" s="9">
        <f>(('Employment Factors'!$E20)*(1-('Decline Factors'!R48))*('Gross-New Capacity Addition'!R107)*1000)*'Regional Factors'!I$6</f>
        <v>66000.07881254454</v>
      </c>
    </row>
    <row r="138" spans="1:9" x14ac:dyDescent="0.3">
      <c r="A138" s="7" t="s">
        <v>21</v>
      </c>
      <c r="B138" s="9">
        <f>(('Employment Factors'!$E21)*(1-('Decline Factors'!K49))*('Gross-New Capacity Addition'!K108)*1000)*'Regional Factors'!B$6</f>
        <v>15732.755040398702</v>
      </c>
      <c r="C138" s="9">
        <f>(('Employment Factors'!$E21)*(1-('Decline Factors'!L49))*('Gross-New Capacity Addition'!L108)*1000)*'Regional Factors'!C$6</f>
        <v>12138.447954805493</v>
      </c>
      <c r="D138" s="9">
        <f>(('Employment Factors'!$E21)*(1-('Decline Factors'!M49))*('Gross-New Capacity Addition'!M108)*1000)*'Regional Factors'!D$6</f>
        <v>9249.6757461663474</v>
      </c>
      <c r="E138" s="9">
        <f>(('Employment Factors'!$E21)*(1-('Decline Factors'!N49))*('Gross-New Capacity Addition'!N108)*1000)*'Regional Factors'!E$6</f>
        <v>7345.99190964234</v>
      </c>
      <c r="F138" s="9">
        <f>(('Employment Factors'!$E21)*(1-('Decline Factors'!O49))*('Gross-New Capacity Addition'!O108)*1000)*'Regional Factors'!F$6</f>
        <v>1905.0144994792447</v>
      </c>
      <c r="G138" s="9">
        <f>(('Employment Factors'!$E21)*(1-('Decline Factors'!P49))*('Gross-New Capacity Addition'!P108)*1000)*'Regional Factors'!G$6</f>
        <v>0</v>
      </c>
      <c r="H138" s="9">
        <f>(('Employment Factors'!$E21)*(1-('Decline Factors'!Q49))*('Gross-New Capacity Addition'!Q108)*1000)*'Regional Factors'!H$6</f>
        <v>0</v>
      </c>
      <c r="I138" s="9">
        <f>(('Employment Factors'!$E21)*(1-('Decline Factors'!R49))*('Gross-New Capacity Addition'!R108)*1000)*'Regional Factors'!I$6</f>
        <v>0</v>
      </c>
    </row>
    <row r="139" spans="1:9" x14ac:dyDescent="0.3">
      <c r="A139" s="7" t="s">
        <v>43</v>
      </c>
      <c r="B139" s="9">
        <f>(('Employment Factors'!$E22)*(1-('Decline Factors'!K50))*('Gross-New Capacity Addition'!K109)*1000)*'Regional Factors'!B$6</f>
        <v>0</v>
      </c>
      <c r="C139" s="9">
        <f>(('Employment Factors'!$E22)*(1-('Decline Factors'!L50))*('Gross-New Capacity Addition'!L109)*1000)*'Regional Factors'!C$6</f>
        <v>0.87299071167395892</v>
      </c>
      <c r="D139" s="9">
        <f>(('Employment Factors'!$E22)*(1-('Decline Factors'!M50))*('Gross-New Capacity Addition'!M109)*1000)*'Regional Factors'!D$6</f>
        <v>4.7007978175194793</v>
      </c>
      <c r="E139" s="9">
        <f>(('Employment Factors'!$E22)*(1-('Decline Factors'!N50))*('Gross-New Capacity Addition'!N109)*1000)*'Regional Factors'!E$6</f>
        <v>9.8918453039595065</v>
      </c>
      <c r="F139" s="9">
        <f>(('Employment Factors'!$E22)*(1-('Decline Factors'!O50))*('Gross-New Capacity Addition'!O109)*1000)*'Regional Factors'!F$6</f>
        <v>76.353923016378332</v>
      </c>
      <c r="G139" s="9">
        <f>(('Employment Factors'!$E22)*(1-('Decline Factors'!P50))*('Gross-New Capacity Addition'!P109)*1000)*'Regional Factors'!G$6</f>
        <v>125.51655562505405</v>
      </c>
      <c r="H139" s="9">
        <f>(('Employment Factors'!$E22)*(1-('Decline Factors'!Q50))*('Gross-New Capacity Addition'!Q109)*1000)*'Regional Factors'!H$6</f>
        <v>702.73884014383884</v>
      </c>
      <c r="I139" s="9">
        <f>(('Employment Factors'!$E22)*(1-('Decline Factors'!R50))*('Gross-New Capacity Addition'!R109)*1000)*'Regional Factors'!I$6</f>
        <v>938.9025687859646</v>
      </c>
    </row>
    <row r="140" spans="1:9" x14ac:dyDescent="0.3">
      <c r="A140" s="7" t="s">
        <v>139</v>
      </c>
      <c r="B140" s="9">
        <f>(('Employment Factors'!$E23)*(1-('Decline Factors'!K51))*('Gross-New Capacity Addition'!K110)*1000)*'Regional Factors'!B$6</f>
        <v>0</v>
      </c>
      <c r="C140" s="9">
        <f>(('Employment Factors'!$E23)*(1-('Decline Factors'!L51))*('Gross-New Capacity Addition'!L110)*1000)*'Regional Factors'!C$6</f>
        <v>0</v>
      </c>
      <c r="D140" s="9">
        <f>(('Employment Factors'!$E23)*(1-('Decline Factors'!M51))*('Gross-New Capacity Addition'!M110)*1000)*'Regional Factors'!D$6</f>
        <v>0</v>
      </c>
      <c r="E140" s="9">
        <f>(('Employment Factors'!$E23)*(1-('Decline Factors'!N51))*('Gross-New Capacity Addition'!N110)*1000)*'Regional Factors'!E$6</f>
        <v>0</v>
      </c>
      <c r="F140" s="9">
        <f>(('Employment Factors'!$E23)*(1-('Decline Factors'!O51))*('Gross-New Capacity Addition'!O110)*1000)*'Regional Factors'!F$6</f>
        <v>2540.0193326389931</v>
      </c>
      <c r="G140" s="9">
        <f>(('Employment Factors'!$E23)*(1-('Decline Factors'!P51))*('Gross-New Capacity Addition'!P110)*1000)*'Regional Factors'!G$6</f>
        <v>11044.715091564307</v>
      </c>
      <c r="H140" s="9">
        <f>(('Employment Factors'!$E23)*(1-('Decline Factors'!Q51))*('Gross-New Capacity Addition'!Q110)*1000)*'Regional Factors'!H$6</f>
        <v>52175.865964154968</v>
      </c>
      <c r="I140" s="9">
        <f>(('Employment Factors'!$E23)*(1-('Decline Factors'!R51))*('Gross-New Capacity Addition'!R110)*1000)*'Regional Factors'!I$6</f>
        <v>58437.569781940467</v>
      </c>
    </row>
    <row r="141" spans="1:9" x14ac:dyDescent="0.3">
      <c r="A141" s="34" t="s">
        <v>230</v>
      </c>
      <c r="B141" s="9">
        <f>(('Employment Factors'!$E24)*(1-('Decline Factors'!K52))*('Gross-New Capacity Addition'!K111)*1000)*'Regional Factors'!B$6</f>
        <v>0</v>
      </c>
      <c r="C141" s="9">
        <f>(('Employment Factors'!$E24)*(1-('Decline Factors'!L52))*('Gross-New Capacity Addition'!L111)*1000)*'Regional Factors'!C$6</f>
        <v>0</v>
      </c>
      <c r="D141" s="9">
        <f>(('Employment Factors'!$E24)*(1-('Decline Factors'!M52))*('Gross-New Capacity Addition'!M111)*1000)*'Regional Factors'!D$6</f>
        <v>2370.5352854758339</v>
      </c>
      <c r="E141" s="9">
        <f>(('Employment Factors'!$E24)*(1-('Decline Factors'!N52))*('Gross-New Capacity Addition'!N111)*1000)*'Regional Factors'!E$6</f>
        <v>17178.127339724859</v>
      </c>
      <c r="F141" s="9">
        <f>(('Employment Factors'!$E24)*(1-('Decline Factors'!O52))*('Gross-New Capacity Addition'!O111)*1000)*'Regional Factors'!F$6</f>
        <v>25664.778673539829</v>
      </c>
      <c r="G141" s="9">
        <f>(('Employment Factors'!$E24)*(1-('Decline Factors'!P52))*('Gross-New Capacity Addition'!P111)*1000)*'Regional Factors'!G$6</f>
        <v>29766.675924685536</v>
      </c>
      <c r="H141" s="9">
        <f>(('Employment Factors'!$E24)*(1-('Decline Factors'!Q52))*('Gross-New Capacity Addition'!Q111)*1000)*'Regional Factors'!H$6</f>
        <v>38797.8007642909</v>
      </c>
      <c r="I141" s="9">
        <f>(('Employment Factors'!$E24)*(1-('Decline Factors'!R52))*('Gross-New Capacity Addition'!R111)*1000)*'Regional Factors'!I$6</f>
        <v>51259.904340849236</v>
      </c>
    </row>
    <row r="142" spans="1:9" x14ac:dyDescent="0.3">
      <c r="A142" s="34" t="s">
        <v>231</v>
      </c>
      <c r="B142" s="9">
        <f>(('Employment Factors'!$E25)*(1-('Decline Factors'!K53))*('Gross-New Capacity Addition'!K112)*1000)*'Regional Factors'!B$6</f>
        <v>0</v>
      </c>
      <c r="C142" s="9">
        <f>(('Employment Factors'!$E25)*(1-('Decline Factors'!L53))*('Gross-New Capacity Addition'!L112)*1000)*'Regional Factors'!C$6</f>
        <v>359.55591430867349</v>
      </c>
      <c r="D142" s="9">
        <f>(('Employment Factors'!$E25)*(1-('Decline Factors'!M53))*('Gross-New Capacity Addition'!M112)*1000)*'Regional Factors'!D$6</f>
        <v>3879.9331742498057</v>
      </c>
      <c r="E142" s="9">
        <f>(('Employment Factors'!$E25)*(1-('Decline Factors'!N53))*('Gross-New Capacity Addition'!N112)*1000)*'Regional Factors'!E$6</f>
        <v>9842.7197303655648</v>
      </c>
      <c r="F142" s="9">
        <f>(('Employment Factors'!$E25)*(1-('Decline Factors'!O53))*('Gross-New Capacity Addition'!O112)*1000)*'Regional Factors'!F$6</f>
        <v>15327.823754398116</v>
      </c>
      <c r="G142" s="9">
        <f>(('Employment Factors'!$E25)*(1-('Decline Factors'!P53))*('Gross-New Capacity Addition'!P112)*1000)*'Regional Factors'!G$6</f>
        <v>24935.561204538481</v>
      </c>
      <c r="H142" s="9">
        <f>(('Employment Factors'!$E25)*(1-('Decline Factors'!Q53))*('Gross-New Capacity Addition'!Q112)*1000)*'Regional Factors'!H$6</f>
        <v>29713.360999098659</v>
      </c>
      <c r="I142" s="9">
        <f>(('Employment Factors'!$E25)*(1-('Decline Factors'!R53))*('Gross-New Capacity Addition'!R112)*1000)*'Regional Factors'!I$6</f>
        <v>34892.891496649696</v>
      </c>
    </row>
    <row r="143" spans="1:9" x14ac:dyDescent="0.3">
      <c r="A143" s="7" t="s">
        <v>24</v>
      </c>
      <c r="B143" s="9">
        <f>(('Employment Factors'!$E26)*(1-('Decline Factors'!K54))*('Gross-New Capacity Addition'!K113)*1000)*'Regional Factors'!B$6</f>
        <v>3995.6203277203058</v>
      </c>
      <c r="C143" s="9">
        <f>(('Employment Factors'!$E26)*(1-('Decline Factors'!L54))*('Gross-New Capacity Addition'!L113)*1000)*'Regional Factors'!C$6</f>
        <v>3425.3115921849721</v>
      </c>
      <c r="D143" s="9">
        <f>(('Employment Factors'!$E26)*(1-('Decline Factors'!M54))*('Gross-New Capacity Addition'!M113)*1000)*'Regional Factors'!D$6</f>
        <v>4404.6074981744514</v>
      </c>
      <c r="E143" s="9">
        <f>(('Employment Factors'!$E26)*(1-('Decline Factors'!N54))*('Gross-New Capacity Addition'!N113)*1000)*'Regional Factors'!E$6</f>
        <v>3997.8187263359673</v>
      </c>
      <c r="F143" s="9">
        <f>(('Employment Factors'!$E26)*(1-('Decline Factors'!O54))*('Gross-New Capacity Addition'!O113)*1000)*'Regional Factors'!F$6</f>
        <v>3628.5990466271328</v>
      </c>
      <c r="G143" s="9">
        <f>(('Employment Factors'!$E26)*(1-('Decline Factors'!P54))*('Gross-New Capacity Addition'!P113)*1000)*'Regional Factors'!G$6</f>
        <v>3506.2587592267632</v>
      </c>
      <c r="H143" s="9">
        <f>(('Employment Factors'!$E26)*(1-('Decline Factors'!Q54))*('Gross-New Capacity Addition'!Q113)*1000)*'Regional Factors'!H$6</f>
        <v>3388.0432444256471</v>
      </c>
      <c r="I143" s="9">
        <f>(('Employment Factors'!$E26)*(1-('Decline Factors'!R54))*('Gross-New Capacity Addition'!R113)*1000)*'Regional Factors'!I$6</f>
        <v>3273.8134331619308</v>
      </c>
    </row>
    <row r="144" spans="1:9" x14ac:dyDescent="0.3">
      <c r="A144" s="7" t="s">
        <v>25</v>
      </c>
      <c r="B144" s="9">
        <f>(('Employment Factors'!$E27)*(1-('Decline Factors'!K55))*('Gross-New Capacity Addition'!K114)*1000)*'Regional Factors'!B$6</f>
        <v>0</v>
      </c>
      <c r="C144" s="9">
        <f>(('Employment Factors'!$E27)*(1-('Decline Factors'!L55))*('Gross-New Capacity Addition'!L114)*1000)*'Regional Factors'!C$6</f>
        <v>0</v>
      </c>
      <c r="D144" s="9">
        <f>(('Employment Factors'!$E27)*(1-('Decline Factors'!M55))*('Gross-New Capacity Addition'!M114)*1000)*'Regional Factors'!D$6</f>
        <v>0</v>
      </c>
      <c r="E144" s="9">
        <f>(('Employment Factors'!$E27)*(1-('Decline Factors'!N55))*('Gross-New Capacity Addition'!N114)*1000)*'Regional Factors'!E$6</f>
        <v>0</v>
      </c>
      <c r="F144" s="9">
        <f>(('Employment Factors'!$E27)*(1-('Decline Factors'!O55))*('Gross-New Capacity Addition'!O114)*1000)*'Regional Factors'!F$6</f>
        <v>0</v>
      </c>
      <c r="G144" s="9">
        <f>(('Employment Factors'!$E27)*(1-('Decline Factors'!P55))*('Gross-New Capacity Addition'!P114)*1000)*'Regional Factors'!G$6</f>
        <v>14.863488218461281</v>
      </c>
      <c r="H144" s="9">
        <f>(('Employment Factors'!$E27)*(1-('Decline Factors'!Q55))*('Gross-New Capacity Addition'!Q114)*1000)*'Regional Factors'!H$6</f>
        <v>26.515121043331149</v>
      </c>
      <c r="I144" s="9">
        <f>(('Employment Factors'!$E27)*(1-('Decline Factors'!R55))*('Gross-New Capacity Addition'!R114)*1000)*'Regional Factors'!I$6</f>
        <v>326.66964474376653</v>
      </c>
    </row>
    <row r="145" spans="1:9" x14ac:dyDescent="0.3">
      <c r="A145" s="5" t="s">
        <v>255</v>
      </c>
      <c r="B145" s="22">
        <f>SUM(B120:B144)</f>
        <v>146189.75874046667</v>
      </c>
      <c r="C145" s="22">
        <f t="shared" ref="C145:I145" si="7">SUM(C120:C144)</f>
        <v>300144.53574775043</v>
      </c>
      <c r="D145" s="22">
        <f t="shared" si="7"/>
        <v>546915.26351588161</v>
      </c>
      <c r="E145" s="22">
        <f t="shared" si="7"/>
        <v>835523.50413141691</v>
      </c>
      <c r="F145" s="22">
        <f t="shared" si="7"/>
        <v>1087312.2669944633</v>
      </c>
      <c r="G145" s="22">
        <f t="shared" si="7"/>
        <v>1421783.1536586266</v>
      </c>
      <c r="H145" s="22">
        <f t="shared" si="7"/>
        <v>1844234.9520770989</v>
      </c>
      <c r="I145" s="22">
        <f t="shared" si="7"/>
        <v>2299376.2798655997</v>
      </c>
    </row>
    <row r="147" spans="1:9" x14ac:dyDescent="0.3">
      <c r="A147" s="70" t="s">
        <v>35</v>
      </c>
      <c r="B147" s="163" t="s">
        <v>203</v>
      </c>
      <c r="C147" s="163"/>
      <c r="D147" s="163"/>
      <c r="E147" s="163"/>
      <c r="F147" s="163"/>
      <c r="G147" s="163"/>
      <c r="H147" s="163"/>
      <c r="I147" s="163"/>
    </row>
    <row r="148" spans="1:9" x14ac:dyDescent="0.3">
      <c r="A148" s="66" t="s">
        <v>0</v>
      </c>
      <c r="B148" s="3">
        <v>2015</v>
      </c>
      <c r="C148" s="3">
        <v>2020</v>
      </c>
      <c r="D148" s="3">
        <v>2025</v>
      </c>
      <c r="E148" s="3">
        <v>2030</v>
      </c>
      <c r="F148" s="3">
        <v>2035</v>
      </c>
      <c r="G148" s="3">
        <v>2040</v>
      </c>
      <c r="H148" s="3">
        <v>2045</v>
      </c>
      <c r="I148" s="3">
        <v>2050</v>
      </c>
    </row>
    <row r="149" spans="1:9" x14ac:dyDescent="0.3">
      <c r="A149" s="7" t="s">
        <v>2</v>
      </c>
      <c r="B149" s="9">
        <f>(('Employment Factors'!$E3)*(1-('Decline Factors'!K31))*('Gross-New Capacity Addition'!K119)*1000)*'Regional Factors'!B$7</f>
        <v>37293.534156464542</v>
      </c>
      <c r="C149" s="9">
        <f>(('Employment Factors'!$E3)*(1-('Decline Factors'!L31))*('Gross-New Capacity Addition'!L119)*1000)*'Regional Factors'!C$7</f>
        <v>27506.447248827091</v>
      </c>
      <c r="D149" s="9">
        <f>(('Employment Factors'!$E3)*(1-('Decline Factors'!M31))*('Gross-New Capacity Addition'!M119)*1000)*'Regional Factors'!D$7</f>
        <v>47162.861776849102</v>
      </c>
      <c r="E149" s="9">
        <f>(('Employment Factors'!$E3)*(1-('Decline Factors'!N31))*('Gross-New Capacity Addition'!N119)*1000)*'Regional Factors'!E$7</f>
        <v>105519.95931872679</v>
      </c>
      <c r="F149" s="9">
        <f>(('Employment Factors'!$E3)*(1-('Decline Factors'!O31))*('Gross-New Capacity Addition'!O119)*1000)*'Regional Factors'!F$7</f>
        <v>82061.911845753901</v>
      </c>
      <c r="G149" s="9">
        <f>(('Employment Factors'!$E3)*(1-('Decline Factors'!P31))*('Gross-New Capacity Addition'!P119)*1000)*'Regional Factors'!G$7</f>
        <v>75645.248739959468</v>
      </c>
      <c r="H149" s="9">
        <f>(('Employment Factors'!$E3)*(1-('Decline Factors'!Q31))*('Gross-New Capacity Addition'!Q119)*1000)*'Regional Factors'!H$7</f>
        <v>71305.623264911497</v>
      </c>
      <c r="I149" s="9">
        <f>(('Employment Factors'!$E3)*(1-('Decline Factors'!R31))*('Gross-New Capacity Addition'!R119)*1000)*'Regional Factors'!I$7</f>
        <v>76043.088807151173</v>
      </c>
    </row>
    <row r="150" spans="1:9" x14ac:dyDescent="0.3">
      <c r="A150" s="7" t="s">
        <v>3</v>
      </c>
      <c r="B150" s="9">
        <f>(('Employment Factors'!$E4)*(1-('Decline Factors'!K32))*('Gross-New Capacity Addition'!K120)*1000)*'Regional Factors'!B$7</f>
        <v>0</v>
      </c>
      <c r="C150" s="9">
        <f>(('Employment Factors'!$E4)*(1-('Decline Factors'!L32))*('Gross-New Capacity Addition'!L120)*1000)*'Regional Factors'!C$7</f>
        <v>0</v>
      </c>
      <c r="D150" s="9">
        <f>(('Employment Factors'!$E4)*(1-('Decline Factors'!M32))*('Gross-New Capacity Addition'!M120)*1000)*'Regional Factors'!D$7</f>
        <v>0</v>
      </c>
      <c r="E150" s="9">
        <f>(('Employment Factors'!$E4)*(1-('Decline Factors'!N32))*('Gross-New Capacity Addition'!N120)*1000)*'Regional Factors'!E$7</f>
        <v>0</v>
      </c>
      <c r="F150" s="9">
        <f>(('Employment Factors'!$E4)*(1-('Decline Factors'!O32))*('Gross-New Capacity Addition'!O120)*1000)*'Regional Factors'!F$7</f>
        <v>0</v>
      </c>
      <c r="G150" s="9">
        <f>(('Employment Factors'!$E4)*(1-('Decline Factors'!P32))*('Gross-New Capacity Addition'!P120)*1000)*'Regional Factors'!G$7</f>
        <v>0</v>
      </c>
      <c r="H150" s="9">
        <f>(('Employment Factors'!$E4)*(1-('Decline Factors'!Q32))*('Gross-New Capacity Addition'!Q120)*1000)*'Regional Factors'!H$7</f>
        <v>0</v>
      </c>
      <c r="I150" s="9">
        <f>(('Employment Factors'!$E4)*(1-('Decline Factors'!R32))*('Gross-New Capacity Addition'!R120)*1000)*'Regional Factors'!I$7</f>
        <v>0</v>
      </c>
    </row>
    <row r="151" spans="1:9" x14ac:dyDescent="0.3">
      <c r="A151" s="7" t="s">
        <v>198</v>
      </c>
      <c r="B151" s="9">
        <f>(('Employment Factors'!$E5)*(1-('Decline Factors'!K33))*('Gross-New Capacity Addition'!K121)*1000)*'Regional Factors'!B$7</f>
        <v>21754.56159127098</v>
      </c>
      <c r="C151" s="9">
        <f>(('Employment Factors'!$E5)*(1-('Decline Factors'!L33))*('Gross-New Capacity Addition'!L121)*1000)*'Regional Factors'!C$7</f>
        <v>169511.33274402839</v>
      </c>
      <c r="D151" s="9">
        <f>(('Employment Factors'!$E5)*(1-('Decline Factors'!M33))*('Gross-New Capacity Addition'!M121)*1000)*'Regional Factors'!D$7</f>
        <v>432948.18863188254</v>
      </c>
      <c r="E151" s="9">
        <f>(('Employment Factors'!$E5)*(1-('Decline Factors'!N33))*('Gross-New Capacity Addition'!N121)*1000)*'Regional Factors'!E$7</f>
        <v>593274.94266779767</v>
      </c>
      <c r="F151" s="9">
        <f>(('Employment Factors'!$E5)*(1-('Decline Factors'!O33))*('Gross-New Capacity Addition'!O121)*1000)*'Regional Factors'!F$7</f>
        <v>662326.90329383907</v>
      </c>
      <c r="G151" s="9">
        <f>(('Employment Factors'!$E5)*(1-('Decline Factors'!P33))*('Gross-New Capacity Addition'!P121)*1000)*'Regional Factors'!G$7</f>
        <v>737556.03229884058</v>
      </c>
      <c r="H151" s="9">
        <f>(('Employment Factors'!$E5)*(1-('Decline Factors'!Q33))*('Gross-New Capacity Addition'!Q121)*1000)*'Regional Factors'!H$7</f>
        <v>828993.70335982624</v>
      </c>
      <c r="I151" s="9">
        <f>(('Employment Factors'!$E5)*(1-('Decline Factors'!R33))*('Gross-New Capacity Addition'!R121)*1000)*'Regional Factors'!I$7</f>
        <v>923422.51721968048</v>
      </c>
    </row>
    <row r="152" spans="1:9" x14ac:dyDescent="0.3">
      <c r="A152" s="7" t="s">
        <v>199</v>
      </c>
      <c r="B152" s="9">
        <f>(('Employment Factors'!$E6)*(1-('Decline Factors'!K34))*('Gross-New Capacity Addition'!K122)*1000)*'Regional Factors'!B$7</f>
        <v>0</v>
      </c>
      <c r="C152" s="9">
        <f>(('Employment Factors'!$E6)*(1-('Decline Factors'!L34))*('Gross-New Capacity Addition'!L122)*1000)*'Regional Factors'!C$7</f>
        <v>57779.953982190906</v>
      </c>
      <c r="D152" s="9">
        <f>(('Employment Factors'!$E6)*(1-('Decline Factors'!M34))*('Gross-New Capacity Addition'!M122)*1000)*'Regional Factors'!D$7</f>
        <v>290904.18332304159</v>
      </c>
      <c r="E152" s="9">
        <f>(('Employment Factors'!$E6)*(1-('Decline Factors'!N34))*('Gross-New Capacity Addition'!N122)*1000)*'Regional Factors'!E$7</f>
        <v>680054.60557855316</v>
      </c>
      <c r="F152" s="9">
        <f>(('Employment Factors'!$E6)*(1-('Decline Factors'!O34))*('Gross-New Capacity Addition'!O122)*1000)*'Regional Factors'!F$7</f>
        <v>821282.25109194266</v>
      </c>
      <c r="G152" s="9">
        <f>(('Employment Factors'!$E6)*(1-('Decline Factors'!P34))*('Gross-New Capacity Addition'!P122)*1000)*'Regional Factors'!G$7</f>
        <v>1039914.0744940883</v>
      </c>
      <c r="H152" s="9">
        <f>(('Employment Factors'!$E6)*(1-('Decline Factors'!Q34))*('Gross-New Capacity Addition'!Q122)*1000)*'Regional Factors'!H$7</f>
        <v>1178997.1952614004</v>
      </c>
      <c r="I152" s="9">
        <f>(('Employment Factors'!$E6)*(1-('Decline Factors'!R34))*('Gross-New Capacity Addition'!R122)*1000)*'Regional Factors'!I$7</f>
        <v>1346047.5783855177</v>
      </c>
    </row>
    <row r="153" spans="1:9" x14ac:dyDescent="0.3">
      <c r="A153" s="7" t="s">
        <v>6</v>
      </c>
      <c r="B153" s="9">
        <f>(('Employment Factors'!$E7)*(1-('Decline Factors'!K35))*('Gross-New Capacity Addition'!K123)*1000)*'Regional Factors'!B$7</f>
        <v>46616.917695580683</v>
      </c>
      <c r="C153" s="9">
        <f>(('Employment Factors'!$E7)*(1-('Decline Factors'!L35))*('Gross-New Capacity Addition'!L123)*1000)*'Regional Factors'!C$7</f>
        <v>40802.40256859261</v>
      </c>
      <c r="D153" s="9">
        <f>(('Employment Factors'!$E7)*(1-('Decline Factors'!M35))*('Gross-New Capacity Addition'!M123)*1000)*'Regional Factors'!D$7</f>
        <v>62129.062645146667</v>
      </c>
      <c r="E153" s="9">
        <f>(('Employment Factors'!$E7)*(1-('Decline Factors'!N35))*('Gross-New Capacity Addition'!N123)*1000)*'Regional Factors'!E$7</f>
        <v>67664.132600072757</v>
      </c>
      <c r="F153" s="9">
        <f>(('Employment Factors'!$E7)*(1-('Decline Factors'!O35))*('Gross-New Capacity Addition'!O123)*1000)*'Regional Factors'!F$7</f>
        <v>58347.737620922984</v>
      </c>
      <c r="G153" s="9">
        <f>(('Employment Factors'!$E7)*(1-('Decline Factors'!P35))*('Gross-New Capacity Addition'!P123)*1000)*'Regional Factors'!G$7</f>
        <v>54316.499617450099</v>
      </c>
      <c r="H153" s="9">
        <f>(('Employment Factors'!$E7)*(1-('Decline Factors'!Q35))*('Gross-New Capacity Addition'!Q123)*1000)*'Regional Factors'!H$7</f>
        <v>46919.433757618484</v>
      </c>
      <c r="I153" s="9">
        <f>(('Employment Factors'!$E7)*(1-('Decline Factors'!R35))*('Gross-New Capacity Addition'!R123)*1000)*'Regional Factors'!I$7</f>
        <v>41935.526915708368</v>
      </c>
    </row>
    <row r="154" spans="1:9" x14ac:dyDescent="0.3">
      <c r="A154" s="7" t="s">
        <v>7</v>
      </c>
      <c r="B154" s="9">
        <f>(('Employment Factors'!$E8)*(1-('Decline Factors'!K36))*('Gross-New Capacity Addition'!K124)*1000)*'Regional Factors'!B$7</f>
        <v>34185.739643425841</v>
      </c>
      <c r="C154" s="9">
        <f>(('Employment Factors'!$E8)*(1-('Decline Factors'!L36))*('Gross-New Capacity Addition'!L124)*1000)*'Regional Factors'!C$7</f>
        <v>37472.551324489075</v>
      </c>
      <c r="D154" s="9">
        <f>(('Employment Factors'!$E8)*(1-('Decline Factors'!M36))*('Gross-New Capacity Addition'!M124)*1000)*'Regional Factors'!D$7</f>
        <v>29453.777846588047</v>
      </c>
      <c r="E154" s="9">
        <f>(('Employment Factors'!$E8)*(1-('Decline Factors'!N36))*('Gross-New Capacity Addition'!N124)*1000)*'Regional Factors'!E$7</f>
        <v>25050.765535938048</v>
      </c>
      <c r="F154" s="9">
        <f>(('Employment Factors'!$E8)*(1-('Decline Factors'!O36))*('Gross-New Capacity Addition'!O124)*1000)*'Regional Factors'!F$7</f>
        <v>20871.13921126306</v>
      </c>
      <c r="G154" s="9">
        <f>(('Employment Factors'!$E8)*(1-('Decline Factors'!P36))*('Gross-New Capacity Addition'!P124)*1000)*'Regional Factors'!G$7</f>
        <v>19586.858952959279</v>
      </c>
      <c r="H154" s="9">
        <f>(('Employment Factors'!$E8)*(1-('Decline Factors'!Q36))*('Gross-New Capacity Addition'!Q124)*1000)*'Regional Factors'!H$7</f>
        <v>18381.605323972344</v>
      </c>
      <c r="I154" s="9">
        <f>(('Employment Factors'!$E8)*(1-('Decline Factors'!R36))*('Gross-New Capacity Addition'!R124)*1000)*'Regional Factors'!I$7</f>
        <v>17602.566853507215</v>
      </c>
    </row>
    <row r="155" spans="1:9" x14ac:dyDescent="0.3">
      <c r="A155" s="7" t="s">
        <v>8</v>
      </c>
      <c r="B155" s="9">
        <f>(('Employment Factors'!$E9)*(1-('Decline Factors'!K37))*('Gross-New Capacity Addition'!K125)*1000)*'Regional Factors'!B$7</f>
        <v>54386.403978177463</v>
      </c>
      <c r="C155" s="9">
        <f>(('Employment Factors'!$E9)*(1-('Decline Factors'!L37))*('Gross-New Capacity Addition'!L125)*1000)*'Regional Factors'!C$7</f>
        <v>41857.637117780352</v>
      </c>
      <c r="D155" s="9">
        <f>(('Employment Factors'!$E9)*(1-('Decline Factors'!M37))*('Gross-New Capacity Addition'!M125)*1000)*'Regional Factors'!D$7</f>
        <v>32215.069519705674</v>
      </c>
      <c r="E155" s="9">
        <f>(('Employment Factors'!$E9)*(1-('Decline Factors'!N37))*('Gross-New Capacity Addition'!N125)*1000)*'Regional Factors'!E$7</f>
        <v>26840.105931362195</v>
      </c>
      <c r="F155" s="9">
        <f>(('Employment Factors'!$E9)*(1-('Decline Factors'!O37))*('Gross-New Capacity Addition'!O125)*1000)*'Regional Factors'!F$7</f>
        <v>22361.934869210421</v>
      </c>
      <c r="G155" s="9">
        <f>(('Employment Factors'!$E9)*(1-('Decline Factors'!P37))*('Gross-New Capacity Addition'!P125)*1000)*'Regional Factors'!G$7</f>
        <v>20985.920306742086</v>
      </c>
      <c r="H155" s="9">
        <f>(('Employment Factors'!$E9)*(1-('Decline Factors'!Q37))*('Gross-New Capacity Addition'!Q125)*1000)*'Regional Factors'!H$7</f>
        <v>19694.577132827515</v>
      </c>
      <c r="I155" s="9">
        <f>(('Employment Factors'!$E9)*(1-('Decline Factors'!R37))*('Gross-New Capacity Addition'!R125)*1000)*'Regional Factors'!I$7</f>
        <v>18482.695196182576</v>
      </c>
    </row>
    <row r="156" spans="1:9" x14ac:dyDescent="0.3">
      <c r="A156" s="7" t="s">
        <v>9</v>
      </c>
      <c r="B156" s="9">
        <f>(('Employment Factors'!$E10)*(1-('Decline Factors'!K38))*('Gross-New Capacity Addition'!K126)*1000)*'Regional Factors'!B$7</f>
        <v>0</v>
      </c>
      <c r="C156" s="9">
        <f>(('Employment Factors'!$E10)*(1-('Decline Factors'!L38))*('Gross-New Capacity Addition'!L126)*1000)*'Regional Factors'!C$7</f>
        <v>0</v>
      </c>
      <c r="D156" s="9">
        <f>(('Employment Factors'!$E10)*(1-('Decline Factors'!M38))*('Gross-New Capacity Addition'!M126)*1000)*'Regional Factors'!D$7</f>
        <v>6136.2037180391753</v>
      </c>
      <c r="E156" s="9">
        <f>(('Employment Factors'!$E10)*(1-('Decline Factors'!N38))*('Gross-New Capacity Addition'!N126)*1000)*'Regional Factors'!E$7</f>
        <v>5112.4011297832749</v>
      </c>
      <c r="F156" s="9">
        <f>(('Employment Factors'!$E10)*(1-('Decline Factors'!O38))*('Gross-New Capacity Addition'!O126)*1000)*'Regional Factors'!F$7</f>
        <v>4259.41616556389</v>
      </c>
      <c r="G156" s="9">
        <f>(('Employment Factors'!$E10)*(1-('Decline Factors'!P38))*('Gross-New Capacity Addition'!P126)*1000)*'Regional Factors'!G$7</f>
        <v>3997.3181536651591</v>
      </c>
      <c r="H156" s="9">
        <f>(('Employment Factors'!$E10)*(1-('Decline Factors'!Q38))*('Gross-New Capacity Addition'!Q126)*1000)*'Regional Factors'!H$7</f>
        <v>3751.3480253004786</v>
      </c>
      <c r="I156" s="9">
        <f>(('Employment Factors'!$E10)*(1-('Decline Factors'!R38))*('Gross-New Capacity Addition'!R126)*1000)*'Regional Factors'!I$7</f>
        <v>3520.5133707014429</v>
      </c>
    </row>
    <row r="157" spans="1:9" x14ac:dyDescent="0.3">
      <c r="A157" s="7" t="s">
        <v>10</v>
      </c>
      <c r="B157" s="9">
        <f>(('Employment Factors'!$E11)*(1-('Decline Factors'!K39))*('Gross-New Capacity Addition'!K127)*1000)*'Regional Factors'!B$7</f>
        <v>0</v>
      </c>
      <c r="C157" s="9">
        <f>(('Employment Factors'!$E11)*(1-('Decline Factors'!L39))*('Gross-New Capacity Addition'!L127)*1000)*'Regional Factors'!C$7</f>
        <v>0</v>
      </c>
      <c r="D157" s="9">
        <f>(('Employment Factors'!$E11)*(1-('Decline Factors'!M39))*('Gross-New Capacity Addition'!M127)*1000)*'Regional Factors'!D$7</f>
        <v>0</v>
      </c>
      <c r="E157" s="9">
        <f>(('Employment Factors'!$E11)*(1-('Decline Factors'!N39))*('Gross-New Capacity Addition'!N127)*1000)*'Regional Factors'!E$7</f>
        <v>0</v>
      </c>
      <c r="F157" s="9">
        <f>(('Employment Factors'!$E11)*(1-('Decline Factors'!O39))*('Gross-New Capacity Addition'!O127)*1000)*'Regional Factors'!F$7</f>
        <v>0</v>
      </c>
      <c r="G157" s="9">
        <f>(('Employment Factors'!$E11)*(1-('Decline Factors'!P39))*('Gross-New Capacity Addition'!P127)*1000)*'Regional Factors'!G$7</f>
        <v>0</v>
      </c>
      <c r="H157" s="9">
        <f>(('Employment Factors'!$E11)*(1-('Decline Factors'!Q39))*('Gross-New Capacity Addition'!Q127)*1000)*'Regional Factors'!H$7</f>
        <v>0</v>
      </c>
      <c r="I157" s="9">
        <f>(('Employment Factors'!$E11)*(1-('Decline Factors'!R39))*('Gross-New Capacity Addition'!R127)*1000)*'Regional Factors'!I$7</f>
        <v>0</v>
      </c>
    </row>
    <row r="158" spans="1:9" x14ac:dyDescent="0.3">
      <c r="A158" s="7" t="s">
        <v>11</v>
      </c>
      <c r="B158" s="9">
        <f>(('Employment Factors'!$E12)*(1-('Decline Factors'!K40))*('Gross-New Capacity Addition'!K128)*1000)*'Regional Factors'!B$7</f>
        <v>0</v>
      </c>
      <c r="C158" s="9">
        <f>(('Employment Factors'!$E12)*(1-('Decline Factors'!L40))*('Gross-New Capacity Addition'!L128)*1000)*'Regional Factors'!C$7</f>
        <v>260963.17896031929</v>
      </c>
      <c r="D158" s="9">
        <f>(('Employment Factors'!$E12)*(1-('Decline Factors'!M40))*('Gross-New Capacity Addition'!M128)*1000)*'Regional Factors'!D$7</f>
        <v>192328.77325197414</v>
      </c>
      <c r="E158" s="9">
        <f>(('Employment Factors'!$E12)*(1-('Decline Factors'!N40))*('Gross-New Capacity Addition'!N128)*1000)*'Regional Factors'!E$7</f>
        <v>148221.48051647778</v>
      </c>
      <c r="F158" s="9">
        <f>(('Employment Factors'!$E12)*(1-('Decline Factors'!O40))*('Gross-New Capacity Addition'!O128)*1000)*'Regional Factors'!F$7</f>
        <v>116720.71761157166</v>
      </c>
      <c r="G158" s="9">
        <f>(('Employment Factors'!$E12)*(1-('Decline Factors'!P40))*('Gross-New Capacity Addition'!P128)*1000)*'Regional Factors'!G$7</f>
        <v>104705.87104003513</v>
      </c>
      <c r="H158" s="9">
        <f>(('Employment Factors'!$E12)*(1-('Decline Factors'!Q40))*('Gross-New Capacity Addition'!Q128)*1000)*'Regional Factors'!H$7</f>
        <v>88520.615343284444</v>
      </c>
      <c r="I158" s="9">
        <f>(('Employment Factors'!$E12)*(1-('Decline Factors'!R40))*('Gross-New Capacity Addition'!R128)*1000)*'Regional Factors'!I$7</f>
        <v>81379.031087669544</v>
      </c>
    </row>
    <row r="159" spans="1:9" x14ac:dyDescent="0.3">
      <c r="A159" s="7" t="s">
        <v>12</v>
      </c>
      <c r="B159" s="9">
        <f>(('Employment Factors'!$E13)*(1-('Decline Factors'!K41))*('Gross-New Capacity Addition'!K129)*1000)*'Regional Factors'!B$7</f>
        <v>0</v>
      </c>
      <c r="C159" s="9">
        <f>(('Employment Factors'!$E13)*(1-('Decline Factors'!L41))*('Gross-New Capacity Addition'!L129)*1000)*'Regional Factors'!C$7</f>
        <v>17002.77755938697</v>
      </c>
      <c r="D159" s="9">
        <f>(('Employment Factors'!$E13)*(1-('Decline Factors'!M41))*('Gross-New Capacity Addition'!M129)*1000)*'Regional Factors'!D$7</f>
        <v>18966.447855757451</v>
      </c>
      <c r="E159" s="9">
        <f>(('Employment Factors'!$E13)*(1-('Decline Factors'!N41))*('Gross-New Capacity Addition'!N129)*1000)*'Regional Factors'!E$7</f>
        <v>15221.012454582024</v>
      </c>
      <c r="F159" s="9">
        <f>(('Employment Factors'!$E13)*(1-('Decline Factors'!O41))*('Gross-New Capacity Addition'!O129)*1000)*'Regional Factors'!F$7</f>
        <v>12173.21779135589</v>
      </c>
      <c r="G159" s="9">
        <f>(('Employment Factors'!$E13)*(1-('Decline Factors'!P41))*('Gross-New Capacity Addition'!P129)*1000)*'Regional Factors'!G$7</f>
        <v>11060.761027471208</v>
      </c>
      <c r="H159" s="9">
        <f>(('Employment Factors'!$E13)*(1-('Decline Factors'!Q41))*('Gross-New Capacity Addition'!Q129)*1000)*'Regional Factors'!H$7</f>
        <v>9996.4899083291166</v>
      </c>
      <c r="I159" s="9">
        <f>(('Employment Factors'!$E13)*(1-('Decline Factors'!R41))*('Gross-New Capacity Addition'!R129)*1000)*'Regional Factors'!I$7</f>
        <v>9081.324263059405</v>
      </c>
    </row>
    <row r="160" spans="1:9" x14ac:dyDescent="0.3">
      <c r="A160" s="7" t="s">
        <v>13</v>
      </c>
      <c r="B160" s="9">
        <f>(('Employment Factors'!$E14)*(1-('Decline Factors'!K42))*('Gross-New Capacity Addition'!K130)*1000)*'Regional Factors'!B$7</f>
        <v>0</v>
      </c>
      <c r="C160" s="9">
        <f>(('Employment Factors'!$E14)*(1-('Decline Factors'!L42))*('Gross-New Capacity Addition'!L130)*1000)*'Regional Factors'!C$7</f>
        <v>0</v>
      </c>
      <c r="D160" s="9">
        <f>(('Employment Factors'!$E14)*(1-('Decline Factors'!M42))*('Gross-New Capacity Addition'!M130)*1000)*'Regional Factors'!D$7</f>
        <v>0</v>
      </c>
      <c r="E160" s="9">
        <f>(('Employment Factors'!$E14)*(1-('Decline Factors'!N42))*('Gross-New Capacity Addition'!N130)*1000)*'Regional Factors'!E$7</f>
        <v>0</v>
      </c>
      <c r="F160" s="9">
        <f>(('Employment Factors'!$E14)*(1-('Decline Factors'!O42))*('Gross-New Capacity Addition'!O130)*1000)*'Regional Factors'!F$7</f>
        <v>0</v>
      </c>
      <c r="G160" s="9">
        <f>(('Employment Factors'!$E14)*(1-('Decline Factors'!P42))*('Gross-New Capacity Addition'!P130)*1000)*'Regional Factors'!G$7</f>
        <v>2054.4592033431336</v>
      </c>
      <c r="H160" s="9">
        <f>(('Employment Factors'!$E14)*(1-('Decline Factors'!Q42))*('Gross-New Capacity Addition'!Q130)*1000)*'Regional Factors'!H$7</f>
        <v>26349.887461977349</v>
      </c>
      <c r="I160" s="9">
        <f>(('Employment Factors'!$E14)*(1-('Decline Factors'!R42))*('Gross-New Capacity Addition'!R130)*1000)*'Regional Factors'!I$7</f>
        <v>36670.525059286098</v>
      </c>
    </row>
    <row r="161" spans="1:9" x14ac:dyDescent="0.3">
      <c r="A161" s="7" t="s">
        <v>14</v>
      </c>
      <c r="B161" s="9">
        <f>(('Employment Factors'!$E15)*(1-('Decline Factors'!K43))*('Gross-New Capacity Addition'!K131)*1000)*'Regional Factors'!B$7</f>
        <v>118199.7846459057</v>
      </c>
      <c r="C161" s="9">
        <f>(('Employment Factors'!$E15)*(1-('Decline Factors'!L43))*('Gross-New Capacity Addition'!L131)*1000)*'Regional Factors'!C$7</f>
        <v>89296.292517931433</v>
      </c>
      <c r="D161" s="9">
        <f>(('Employment Factors'!$E15)*(1-('Decline Factors'!M43))*('Gross-New Capacity Addition'!M131)*1000)*'Regional Factors'!D$7</f>
        <v>65289.207559936833</v>
      </c>
      <c r="E161" s="9">
        <f>(('Employment Factors'!$E15)*(1-('Decline Factors'!N43))*('Gross-New Capacity Addition'!N131)*1000)*'Regional Factors'!E$7</f>
        <v>50817.267230045763</v>
      </c>
      <c r="F161" s="9">
        <f>(('Employment Factors'!$E15)*(1-('Decline Factors'!O43))*('Gross-New Capacity Addition'!O131)*1000)*'Regional Factors'!F$7</f>
        <v>37866.209711862975</v>
      </c>
      <c r="G161" s="9">
        <f>(('Employment Factors'!$E15)*(1-('Decline Factors'!P43))*('Gross-New Capacity Addition'!P131)*1000)*'Regional Factors'!G$7</f>
        <v>32178.411137004536</v>
      </c>
      <c r="H161" s="9">
        <f>(('Employment Factors'!$E15)*(1-('Decline Factors'!Q43))*('Gross-New Capacity Addition'!Q131)*1000)*'Regional Factors'!H$7</f>
        <v>27835.002347729554</v>
      </c>
      <c r="I161" s="9">
        <f>(('Employment Factors'!$E15)*(1-('Decline Factors'!R43))*('Gross-New Capacity Addition'!R131)*1000)*'Regional Factors'!I$7</f>
        <v>23657.8498511137</v>
      </c>
    </row>
    <row r="162" spans="1:9" x14ac:dyDescent="0.3">
      <c r="A162" s="7" t="s">
        <v>15</v>
      </c>
      <c r="B162" s="9">
        <f>(('Employment Factors'!$E16)*(1-('Decline Factors'!K44))*('Gross-New Capacity Addition'!K132)*1000)*'Regional Factors'!B$7</f>
        <v>18646.767078232271</v>
      </c>
      <c r="C162" s="9">
        <f>(('Employment Factors'!$E16)*(1-('Decline Factors'!L44))*('Gross-New Capacity Addition'!L132)*1000)*'Regional Factors'!C$7</f>
        <v>16226.293895040779</v>
      </c>
      <c r="D162" s="9">
        <f>(('Employment Factors'!$E16)*(1-('Decline Factors'!M44))*('Gross-New Capacity Addition'!M132)*1000)*'Regional Factors'!D$7</f>
        <v>10704.266485912785</v>
      </c>
      <c r="E162" s="9">
        <f>(('Employment Factors'!$E16)*(1-('Decline Factors'!N44))*('Gross-New Capacity Addition'!N132)*1000)*'Regional Factors'!E$7</f>
        <v>7782.210608670096</v>
      </c>
      <c r="F162" s="9">
        <f>(('Employment Factors'!$E16)*(1-('Decline Factors'!O44))*('Gross-New Capacity Addition'!O132)*1000)*'Regional Factors'!F$7</f>
        <v>6483.7779409139202</v>
      </c>
      <c r="G162" s="9">
        <f>(('Employment Factors'!$E16)*(1-('Decline Factors'!P44))*('Gross-New Capacity Addition'!P132)*1000)*'Regional Factors'!G$7</f>
        <v>4293.415794677393</v>
      </c>
      <c r="H162" s="9">
        <f>(('Employment Factors'!$E16)*(1-('Decline Factors'!Q44))*('Gross-New Capacity Addition'!Q132)*1000)*'Regional Factors'!H$7</f>
        <v>3223.3805254433742</v>
      </c>
      <c r="I162" s="9">
        <f>(('Employment Factors'!$E16)*(1-('Decline Factors'!R44))*('Gross-New Capacity Addition'!R132)*1000)*'Regional Factors'!I$7</f>
        <v>2131.8664300358737</v>
      </c>
    </row>
    <row r="163" spans="1:9" x14ac:dyDescent="0.3">
      <c r="A163" s="7" t="s">
        <v>17</v>
      </c>
      <c r="B163" s="9">
        <f>(('Employment Factors'!$E17)*(1-('Decline Factors'!K45))*('Gross-New Capacity Addition'!K133)*1000)*'Regional Factors'!B$7</f>
        <v>11602.432848677858</v>
      </c>
      <c r="C163" s="9">
        <f>(('Employment Factors'!$E17)*(1-('Decline Factors'!L45))*('Gross-New Capacity Addition'!L133)*1000)*'Regional Factors'!C$7</f>
        <v>31811.80420951307</v>
      </c>
      <c r="D163" s="9">
        <f>(('Employment Factors'!$E17)*(1-('Decline Factors'!M45))*('Gross-New Capacity Addition'!M133)*1000)*'Regional Factors'!D$7</f>
        <v>50685.042711003603</v>
      </c>
      <c r="E163" s="9">
        <f>(('Employment Factors'!$E17)*(1-('Decline Factors'!N45))*('Gross-New Capacity Addition'!N133)*1000)*'Regional Factors'!E$7</f>
        <v>41870.565252925029</v>
      </c>
      <c r="F163" s="9">
        <f>(('Employment Factors'!$E17)*(1-('Decline Factors'!O45))*('Gross-New Capacity Addition'!O133)*1000)*'Regional Factors'!F$7</f>
        <v>33990.141001199838</v>
      </c>
      <c r="G163" s="9">
        <f>(('Employment Factors'!$E17)*(1-('Decline Factors'!P45))*('Gross-New Capacity Addition'!P133)*1000)*'Regional Factors'!G$7</f>
        <v>31618.786595491412</v>
      </c>
      <c r="H163" s="9">
        <f>(('Employment Factors'!$E17)*(1-('Decline Factors'!Q45))*('Gross-New Capacity Addition'!Q133)*1000)*'Regional Factors'!H$7</f>
        <v>29410.568518355758</v>
      </c>
      <c r="I163" s="9">
        <f>(('Employment Factors'!$E17)*(1-('Decline Factors'!R45))*('Gross-New Capacity Addition'!R133)*1000)*'Regional Factors'!I$7</f>
        <v>27354.388890350216</v>
      </c>
    </row>
    <row r="164" spans="1:9" x14ac:dyDescent="0.3">
      <c r="A164" s="7" t="s">
        <v>18</v>
      </c>
      <c r="B164" s="9">
        <f>(('Employment Factors'!$E18)*(1-('Decline Factors'!K46))*('Gross-New Capacity Addition'!K134)*1000)*'Regional Factors'!B$7</f>
        <v>33356.994439948845</v>
      </c>
      <c r="C164" s="9">
        <f>(('Employment Factors'!$E18)*(1-('Decline Factors'!L46))*('Gross-New Capacity Addition'!L134)*1000)*'Regional Factors'!C$7</f>
        <v>29579.396896564787</v>
      </c>
      <c r="D164" s="9">
        <f>(('Employment Factors'!$E18)*(1-('Decline Factors'!M46))*('Gross-New Capacity Addition'!M134)*1000)*'Regional Factors'!D$7</f>
        <v>24053.918574713571</v>
      </c>
      <c r="E164" s="9">
        <f>(('Employment Factors'!$E18)*(1-('Decline Factors'!N46))*('Gross-New Capacity Addition'!N134)*1000)*'Regional Factors'!E$7</f>
        <v>18967.008191495952</v>
      </c>
      <c r="F164" s="9">
        <f>(('Employment Factors'!$E18)*(1-('Decline Factors'!O46))*('Gross-New Capacity Addition'!O134)*1000)*'Regional Factors'!F$7</f>
        <v>15206.115711063088</v>
      </c>
      <c r="G164" s="9">
        <f>(('Employment Factors'!$E18)*(1-('Decline Factors'!P46))*('Gross-New Capacity Addition'!P134)*1000)*'Regional Factors'!G$7</f>
        <v>12871.364454801813</v>
      </c>
      <c r="H164" s="9">
        <f>(('Employment Factors'!$E18)*(1-('Decline Factors'!Q46))*('Gross-New Capacity Addition'!Q134)*1000)*'Regional Factors'!H$7</f>
        <v>11291.557556154443</v>
      </c>
      <c r="I164" s="9">
        <f>(('Employment Factors'!$E18)*(1-('Decline Factors'!R46))*('Gross-New Capacity Addition'!R134)*1000)*'Regional Factors'!I$7</f>
        <v>9118.1296301167386</v>
      </c>
    </row>
    <row r="165" spans="1:9" x14ac:dyDescent="0.3">
      <c r="A165" s="7" t="s">
        <v>19</v>
      </c>
      <c r="B165" s="9">
        <f>(('Employment Factors'!$E19)*(1-('Decline Factors'!K47))*('Gross-New Capacity Addition'!K135)*1000)*'Regional Factors'!B$7</f>
        <v>0</v>
      </c>
      <c r="C165" s="9">
        <f>(('Employment Factors'!$E19)*(1-('Decline Factors'!L47))*('Gross-New Capacity Addition'!L135)*1000)*'Regional Factors'!C$7</f>
        <v>0</v>
      </c>
      <c r="D165" s="9">
        <f>(('Employment Factors'!$E19)*(1-('Decline Factors'!M47))*('Gross-New Capacity Addition'!M135)*1000)*'Regional Factors'!D$7</f>
        <v>0</v>
      </c>
      <c r="E165" s="9">
        <f>(('Employment Factors'!$E19)*(1-('Decline Factors'!N47))*('Gross-New Capacity Addition'!N135)*1000)*'Regional Factors'!E$7</f>
        <v>329.61533599918482</v>
      </c>
      <c r="F165" s="9">
        <f>(('Employment Factors'!$E19)*(1-('Decline Factors'!O47))*('Gross-New Capacity Addition'!O135)*1000)*'Regional Factors'!F$7</f>
        <v>3417.0605738740842</v>
      </c>
      <c r="G165" s="9">
        <f>(('Employment Factors'!$E19)*(1-('Decline Factors'!P47))*('Gross-New Capacity Addition'!P135)*1000)*'Regional Factors'!G$7</f>
        <v>3298.839402603669</v>
      </c>
      <c r="H165" s="9">
        <f>(('Employment Factors'!$E19)*(1-('Decline Factors'!Q47))*('Gross-New Capacity Addition'!Q135)*1000)*'Regional Factors'!H$7</f>
        <v>2762.4235820518597</v>
      </c>
      <c r="I165" s="9">
        <f>(('Employment Factors'!$E19)*(1-('Decline Factors'!R47))*('Gross-New Capacity Addition'!R135)*1000)*'Regional Factors'!I$7</f>
        <v>2334.6562353072732</v>
      </c>
    </row>
    <row r="166" spans="1:9" x14ac:dyDescent="0.3">
      <c r="A166" s="7" t="s">
        <v>20</v>
      </c>
      <c r="B166" s="9">
        <f>(('Employment Factors'!$E20)*(1-('Decline Factors'!K48))*('Gross-New Capacity Addition'!K136)*1000)*'Regional Factors'!B$7</f>
        <v>0</v>
      </c>
      <c r="C166" s="9">
        <f>(('Employment Factors'!$E20)*(1-('Decline Factors'!L48))*('Gross-New Capacity Addition'!L136)*1000)*'Regional Factors'!C$7</f>
        <v>0</v>
      </c>
      <c r="D166" s="9">
        <f>(('Employment Factors'!$E20)*(1-('Decline Factors'!M48))*('Gross-New Capacity Addition'!M136)*1000)*'Regional Factors'!D$7</f>
        <v>0</v>
      </c>
      <c r="E166" s="9">
        <f>(('Employment Factors'!$E20)*(1-('Decline Factors'!N48))*('Gross-New Capacity Addition'!N136)*1000)*'Regional Factors'!E$7</f>
        <v>858.88338980359003</v>
      </c>
      <c r="F166" s="9">
        <f>(('Employment Factors'!$E20)*(1-('Decline Factors'!O48))*('Gross-New Capacity Addition'!O136)*1000)*'Regional Factors'!F$7</f>
        <v>10972.256042492581</v>
      </c>
      <c r="G166" s="9">
        <f>(('Employment Factors'!$E20)*(1-('Decline Factors'!P48))*('Gross-New Capacity Addition'!P136)*1000)*'Regional Factors'!G$7</f>
        <v>11192.490830262448</v>
      </c>
      <c r="H166" s="9">
        <f>(('Employment Factors'!$E20)*(1-('Decline Factors'!Q48))*('Gross-New Capacity Addition'!Q136)*1000)*'Regional Factors'!H$7</f>
        <v>10503.774470841343</v>
      </c>
      <c r="I166" s="9">
        <f>(('Employment Factors'!$E20)*(1-('Decline Factors'!R48))*('Gross-New Capacity Addition'!R136)*1000)*'Regional Factors'!I$7</f>
        <v>9857.4374379640431</v>
      </c>
    </row>
    <row r="167" spans="1:9" x14ac:dyDescent="0.3">
      <c r="A167" s="7" t="s">
        <v>21</v>
      </c>
      <c r="B167" s="9">
        <f>(('Employment Factors'!$E21)*(1-('Decline Factors'!K49))*('Gross-New Capacity Addition'!K137)*1000)*'Regional Factors'!B$7</f>
        <v>16315.92119345324</v>
      </c>
      <c r="C167" s="9">
        <f>(('Employment Factors'!$E21)*(1-('Decline Factors'!L49))*('Gross-New Capacity Addition'!L137)*1000)*'Regional Factors'!C$7</f>
        <v>10045.832908267284</v>
      </c>
      <c r="D167" s="9">
        <f>(('Employment Factors'!$E21)*(1-('Decline Factors'!M49))*('Gross-New Capacity Addition'!M137)*1000)*'Regional Factors'!D$7</f>
        <v>3221.5069519705671</v>
      </c>
      <c r="E167" s="9">
        <f>(('Employment Factors'!$E21)*(1-('Decline Factors'!N49))*('Gross-New Capacity Addition'!N137)*1000)*'Regional Factors'!E$7</f>
        <v>2147.2084745089755</v>
      </c>
      <c r="F167" s="9">
        <f>(('Employment Factors'!$E21)*(1-('Decline Factors'!O49))*('Gross-New Capacity Addition'!O137)*1000)*'Regional Factors'!F$7</f>
        <v>447.23869738420842</v>
      </c>
      <c r="G167" s="9">
        <f>(('Employment Factors'!$E21)*(1-('Decline Factors'!P49))*('Gross-New Capacity Addition'!P137)*1000)*'Regional Factors'!G$7</f>
        <v>0</v>
      </c>
      <c r="H167" s="9">
        <f>(('Employment Factors'!$E21)*(1-('Decline Factors'!Q49))*('Gross-New Capacity Addition'!Q137)*1000)*'Regional Factors'!H$7</f>
        <v>0</v>
      </c>
      <c r="I167" s="9">
        <f>(('Employment Factors'!$E21)*(1-('Decline Factors'!R49))*('Gross-New Capacity Addition'!R137)*1000)*'Regional Factors'!I$7</f>
        <v>0</v>
      </c>
    </row>
    <row r="168" spans="1:9" x14ac:dyDescent="0.3">
      <c r="A168" s="7" t="s">
        <v>43</v>
      </c>
      <c r="B168" s="9">
        <f>(('Employment Factors'!$E22)*(1-('Decline Factors'!K50))*('Gross-New Capacity Addition'!K138)*1000)*'Regional Factors'!B$7</f>
        <v>0</v>
      </c>
      <c r="C168" s="9">
        <f>(('Employment Factors'!$E22)*(1-('Decline Factors'!L50))*('Gross-New Capacity Addition'!L138)*1000)*'Regional Factors'!C$7</f>
        <v>6.8749529661253339</v>
      </c>
      <c r="D168" s="9">
        <f>(('Employment Factors'!$E22)*(1-('Decline Factors'!M50))*('Gross-New Capacity Addition'!M138)*1000)*'Regional Factors'!D$7</f>
        <v>6.9072302244340644</v>
      </c>
      <c r="E168" s="9">
        <f>(('Employment Factors'!$E22)*(1-('Decline Factors'!N50))*('Gross-New Capacity Addition'!N138)*1000)*'Regional Factors'!E$7</f>
        <v>24.148379797274121</v>
      </c>
      <c r="F168" s="9">
        <f>(('Employment Factors'!$E22)*(1-('Decline Factors'!O50))*('Gross-New Capacity Addition'!O138)*1000)*'Regional Factors'!F$7</f>
        <v>100.22566114817263</v>
      </c>
      <c r="G168" s="9">
        <f>(('Employment Factors'!$E22)*(1-('Decline Factors'!P50))*('Gross-New Capacity Addition'!P138)*1000)*'Regional Factors'!G$7</f>
        <v>167.44415156143532</v>
      </c>
      <c r="H168" s="9">
        <f>(('Employment Factors'!$E22)*(1-('Decline Factors'!Q50))*('Gross-New Capacity Addition'!Q138)*1000)*'Regional Factors'!H$7</f>
        <v>482.05849104794657</v>
      </c>
      <c r="I168" s="9">
        <f>(('Employment Factors'!$E22)*(1-('Decline Factors'!R50))*('Gross-New Capacity Addition'!R138)*1000)*'Regional Factors'!I$7</f>
        <v>678.96726493706251</v>
      </c>
    </row>
    <row r="169" spans="1:9" x14ac:dyDescent="0.3">
      <c r="A169" s="7" t="s">
        <v>139</v>
      </c>
      <c r="B169" s="9">
        <f>(('Employment Factors'!$E23)*(1-('Decline Factors'!K51))*('Gross-New Capacity Addition'!K139)*1000)*'Regional Factors'!B$7</f>
        <v>0</v>
      </c>
      <c r="C169" s="9">
        <f>(('Employment Factors'!$E23)*(1-('Decline Factors'!L51))*('Gross-New Capacity Addition'!L139)*1000)*'Regional Factors'!C$7</f>
        <v>0</v>
      </c>
      <c r="D169" s="9">
        <f>(('Employment Factors'!$E23)*(1-('Decline Factors'!M51))*('Gross-New Capacity Addition'!M139)*1000)*'Regional Factors'!D$7</f>
        <v>0</v>
      </c>
      <c r="E169" s="9">
        <f>(('Employment Factors'!$E23)*(1-('Decline Factors'!N51))*('Gross-New Capacity Addition'!N139)*1000)*'Regional Factors'!E$7</f>
        <v>0</v>
      </c>
      <c r="F169" s="9">
        <f>(('Employment Factors'!$E23)*(1-('Decline Factors'!O51))*('Gross-New Capacity Addition'!O139)*1000)*'Regional Factors'!F$7</f>
        <v>0</v>
      </c>
      <c r="G169" s="9">
        <f>(('Employment Factors'!$E23)*(1-('Decline Factors'!P51))*('Gross-New Capacity Addition'!P139)*1000)*'Regional Factors'!G$7</f>
        <v>1119.2490830262445</v>
      </c>
      <c r="H169" s="9">
        <f>(('Employment Factors'!$E23)*(1-('Decline Factors'!Q51))*('Gross-New Capacity Addition'!Q139)*1000)*'Regional Factors'!H$7</f>
        <v>23108.303835850948</v>
      </c>
      <c r="I169" s="9">
        <f>(('Employment Factors'!$E23)*(1-('Decline Factors'!R51))*('Gross-New Capacity Addition'!R139)*1000)*'Regional Factors'!I$7</f>
        <v>34008.159160975942</v>
      </c>
    </row>
    <row r="170" spans="1:9" x14ac:dyDescent="0.3">
      <c r="A170" s="34" t="s">
        <v>230</v>
      </c>
      <c r="B170" s="9">
        <f>(('Employment Factors'!$E24)*(1-('Decline Factors'!K52))*('Gross-New Capacity Addition'!K140)*1000)*'Regional Factors'!B$7</f>
        <v>0</v>
      </c>
      <c r="C170" s="9">
        <f>(('Employment Factors'!$E24)*(1-('Decline Factors'!L52))*('Gross-New Capacity Addition'!L140)*1000)*'Regional Factors'!C$7</f>
        <v>0</v>
      </c>
      <c r="D170" s="9">
        <f>(('Employment Factors'!$E24)*(1-('Decline Factors'!M52))*('Gross-New Capacity Addition'!M140)*1000)*'Regional Factors'!D$7</f>
        <v>3707.2897463153363</v>
      </c>
      <c r="E170" s="9">
        <f>(('Employment Factors'!$E24)*(1-('Decline Factors'!N52))*('Gross-New Capacity Addition'!N140)*1000)*'Regional Factors'!E$7</f>
        <v>35174.384856477634</v>
      </c>
      <c r="F170" s="9">
        <f>(('Employment Factors'!$E24)*(1-('Decline Factors'!O52))*('Gross-New Capacity Addition'!O140)*1000)*'Regional Factors'!F$7</f>
        <v>43747.753533812451</v>
      </c>
      <c r="G170" s="9">
        <f>(('Employment Factors'!$E24)*(1-('Decline Factors'!P52))*('Gross-New Capacity Addition'!P140)*1000)*'Regional Factors'!G$7</f>
        <v>51326.675459214428</v>
      </c>
      <c r="H170" s="9">
        <f>(('Employment Factors'!$E24)*(1-('Decline Factors'!Q52))*('Gross-New Capacity Addition'!Q140)*1000)*'Regional Factors'!H$7</f>
        <v>57295.979605175256</v>
      </c>
      <c r="I170" s="9">
        <f>(('Employment Factors'!$E24)*(1-('Decline Factors'!R52))*('Gross-New Capacity Addition'!R140)*1000)*'Regional Factors'!I$7</f>
        <v>63845.976858241804</v>
      </c>
    </row>
    <row r="171" spans="1:9" x14ac:dyDescent="0.3">
      <c r="A171" s="34" t="s">
        <v>231</v>
      </c>
      <c r="B171" s="9">
        <f>(('Employment Factors'!$E25)*(1-('Decline Factors'!K53))*('Gross-New Capacity Addition'!K141)*1000)*'Regional Factors'!B$7</f>
        <v>0</v>
      </c>
      <c r="C171" s="9">
        <f>(('Employment Factors'!$E25)*(1-('Decline Factors'!L53))*('Gross-New Capacity Addition'!L141)*1000)*'Regional Factors'!C$7</f>
        <v>0</v>
      </c>
      <c r="D171" s="9">
        <f>(('Employment Factors'!$E25)*(1-('Decline Factors'!M53))*('Gross-New Capacity Addition'!M141)*1000)*'Regional Factors'!D$7</f>
        <v>11934.819917054956</v>
      </c>
      <c r="E171" s="9">
        <f>(('Employment Factors'!$E25)*(1-('Decline Factors'!N53))*('Gross-New Capacity Addition'!N141)*1000)*'Regional Factors'!E$7</f>
        <v>31939.123518311928</v>
      </c>
      <c r="F171" s="9">
        <f>(('Employment Factors'!$E25)*(1-('Decline Factors'!O53))*('Gross-New Capacity Addition'!O141)*1000)*'Regional Factors'!F$7</f>
        <v>33609.297406630612</v>
      </c>
      <c r="G171" s="9">
        <f>(('Employment Factors'!$E25)*(1-('Decline Factors'!P53))*('Gross-New Capacity Addition'!P141)*1000)*'Regional Factors'!G$7</f>
        <v>37584.887808752726</v>
      </c>
      <c r="H171" s="9">
        <f>(('Employment Factors'!$E25)*(1-('Decline Factors'!Q53))*('Gross-New Capacity Addition'!Q141)*1000)*'Regional Factors'!H$7</f>
        <v>38257.341418024509</v>
      </c>
      <c r="I171" s="9">
        <f>(('Employment Factors'!$E25)*(1-('Decline Factors'!R53))*('Gross-New Capacity Addition'!R141)*1000)*'Regional Factors'!I$7</f>
        <v>40125.849381298445</v>
      </c>
    </row>
    <row r="172" spans="1:9" x14ac:dyDescent="0.3">
      <c r="A172" s="7" t="s">
        <v>24</v>
      </c>
      <c r="B172" s="9">
        <f>(('Employment Factors'!$E26)*(1-('Decline Factors'!K54))*('Gross-New Capacity Addition'!K142)*1000)*'Regional Factors'!B$7</f>
        <v>5524.968023179933</v>
      </c>
      <c r="C172" s="9">
        <f>(('Employment Factors'!$E26)*(1-('Decline Factors'!L54))*('Gross-New Capacity Addition'!L142)*1000)*'Regional Factors'!C$7</f>
        <v>11693.562115443401</v>
      </c>
      <c r="D172" s="9">
        <f>(('Employment Factors'!$E26)*(1-('Decline Factors'!M54))*('Gross-New Capacity Addition'!M142)*1000)*'Regional Factors'!D$7</f>
        <v>35999.061812496497</v>
      </c>
      <c r="E172" s="9">
        <f>(('Employment Factors'!$E26)*(1-('Decline Factors'!N54))*('Gross-New Capacity Addition'!N142)*1000)*'Regional Factors'!E$7</f>
        <v>29992.753294728547</v>
      </c>
      <c r="F172" s="9">
        <f>(('Employment Factors'!$E26)*(1-('Decline Factors'!O54))*('Gross-New Capacity Addition'!O142)*1000)*'Regional Factors'!F$7</f>
        <v>24988.574837974818</v>
      </c>
      <c r="G172" s="9">
        <f>(('Employment Factors'!$E26)*(1-('Decline Factors'!P54))*('Gross-New Capacity Addition'!P142)*1000)*'Regional Factors'!G$7</f>
        <v>23450.933168168936</v>
      </c>
      <c r="H172" s="9">
        <f>(('Employment Factors'!$E26)*(1-('Decline Factors'!Q54))*('Gross-New Capacity Addition'!Q142)*1000)*'Regional Factors'!H$7</f>
        <v>22007.908415096143</v>
      </c>
      <c r="I172" s="9">
        <f>(('Employment Factors'!$E26)*(1-('Decline Factors'!R54))*('Gross-New Capacity Addition'!R142)*1000)*'Regional Factors'!I$7</f>
        <v>20653.678441448468</v>
      </c>
    </row>
    <row r="173" spans="1:9" x14ac:dyDescent="0.3">
      <c r="A173" s="7" t="s">
        <v>25</v>
      </c>
      <c r="B173" s="9">
        <f>(('Employment Factors'!$E27)*(1-('Decline Factors'!K55))*('Gross-New Capacity Addition'!K143)*1000)*'Regional Factors'!B$7</f>
        <v>0</v>
      </c>
      <c r="C173" s="9">
        <f>(('Employment Factors'!$E27)*(1-('Decline Factors'!L55))*('Gross-New Capacity Addition'!L143)*1000)*'Regional Factors'!C$7</f>
        <v>0</v>
      </c>
      <c r="D173" s="9">
        <f>(('Employment Factors'!$E27)*(1-('Decline Factors'!M55))*('Gross-New Capacity Addition'!M143)*1000)*'Regional Factors'!D$7</f>
        <v>0</v>
      </c>
      <c r="E173" s="9">
        <f>(('Employment Factors'!$E27)*(1-('Decline Factors'!N55))*('Gross-New Capacity Addition'!N143)*1000)*'Regional Factors'!E$7</f>
        <v>0</v>
      </c>
      <c r="F173" s="9">
        <f>(('Employment Factors'!$E27)*(1-('Decline Factors'!O55))*('Gross-New Capacity Addition'!O143)*1000)*'Regional Factors'!F$7</f>
        <v>7.4076802879372003</v>
      </c>
      <c r="G173" s="9">
        <f>(('Employment Factors'!$E27)*(1-('Decline Factors'!P55))*('Gross-New Capacity Addition'!P143)*1000)*'Regional Factors'!G$7</f>
        <v>6.7780612170844012</v>
      </c>
      <c r="H173" s="9">
        <f>(('Employment Factors'!$E27)*(1-('Decline Factors'!Q55))*('Gross-New Capacity Addition'!Q143)*1000)*'Regional Factors'!H$7</f>
        <v>5.8716751700355312</v>
      </c>
      <c r="I173" s="9">
        <f>(('Employment Factors'!$E27)*(1-('Decline Factors'!R55))*('Gross-New Capacity Addition'!R143)*1000)*'Regional Factors'!I$7</f>
        <v>5.2042371566890901</v>
      </c>
    </row>
    <row r="174" spans="1:9" x14ac:dyDescent="0.3">
      <c r="A174" s="5" t="s">
        <v>255</v>
      </c>
      <c r="B174" s="22">
        <f>SUM(B149:B173)</f>
        <v>397884.0252943174</v>
      </c>
      <c r="C174" s="22">
        <f t="shared" ref="C174:I174" si="8">SUM(C149:C173)</f>
        <v>841556.33900134149</v>
      </c>
      <c r="D174" s="22">
        <f t="shared" si="8"/>
        <v>1317846.5895586133</v>
      </c>
      <c r="E174" s="22">
        <f t="shared" si="8"/>
        <v>1886862.5742660575</v>
      </c>
      <c r="F174" s="22">
        <f t="shared" si="8"/>
        <v>2011241.2883000684</v>
      </c>
      <c r="G174" s="22">
        <f t="shared" si="8"/>
        <v>2278932.3197813365</v>
      </c>
      <c r="H174" s="22">
        <f t="shared" si="8"/>
        <v>2519094.6492803902</v>
      </c>
      <c r="I174" s="22">
        <f t="shared" si="8"/>
        <v>2787957.5309774112</v>
      </c>
    </row>
    <row r="176" spans="1:9" x14ac:dyDescent="0.3">
      <c r="A176" s="71" t="s">
        <v>36</v>
      </c>
      <c r="B176" s="163" t="s">
        <v>203</v>
      </c>
      <c r="C176" s="163"/>
      <c r="D176" s="163"/>
      <c r="E176" s="163"/>
      <c r="F176" s="163"/>
      <c r="G176" s="163"/>
      <c r="H176" s="163"/>
      <c r="I176" s="163"/>
    </row>
    <row r="177" spans="1:9" x14ac:dyDescent="0.3">
      <c r="A177" s="66" t="s">
        <v>0</v>
      </c>
      <c r="B177" s="3">
        <v>2015</v>
      </c>
      <c r="C177" s="3">
        <v>2020</v>
      </c>
      <c r="D177" s="3">
        <v>2025</v>
      </c>
      <c r="E177" s="3">
        <v>2030</v>
      </c>
      <c r="F177" s="3">
        <v>2035</v>
      </c>
      <c r="G177" s="3">
        <v>2040</v>
      </c>
      <c r="H177" s="3">
        <v>2045</v>
      </c>
      <c r="I177" s="3">
        <v>2050</v>
      </c>
    </row>
    <row r="178" spans="1:9" x14ac:dyDescent="0.3">
      <c r="A178" s="7" t="s">
        <v>2</v>
      </c>
      <c r="B178" s="9">
        <f>(('Employment Factors'!$E3)*(1-('Decline Factors'!K31))*('Gross-New Capacity Addition'!K148)*1000)*'Regional Factors'!B$8</f>
        <v>78597.971923968144</v>
      </c>
      <c r="C178" s="9">
        <f>(('Employment Factors'!$E3)*(1-('Decline Factors'!L31))*('Gross-New Capacity Addition'!L148)*1000)*'Regional Factors'!C$8</f>
        <v>167562.28102254521</v>
      </c>
      <c r="D178" s="9">
        <f>(('Employment Factors'!$E3)*(1-('Decline Factors'!M31))*('Gross-New Capacity Addition'!M148)*1000)*'Regional Factors'!D$8</f>
        <v>410736.08649211045</v>
      </c>
      <c r="E178" s="9">
        <f>(('Employment Factors'!$E3)*(1-('Decline Factors'!N31))*('Gross-New Capacity Addition'!N148)*1000)*'Regional Factors'!E$8</f>
        <v>436118.80622769502</v>
      </c>
      <c r="F178" s="9">
        <f>(('Employment Factors'!$E3)*(1-('Decline Factors'!O31))*('Gross-New Capacity Addition'!O148)*1000)*'Regional Factors'!F$8</f>
        <v>389582.09816709824</v>
      </c>
      <c r="G178" s="9">
        <f>(('Employment Factors'!$E3)*(1-('Decline Factors'!P31))*('Gross-New Capacity Addition'!P148)*1000)*'Regional Factors'!G$8</f>
        <v>377924.96813504834</v>
      </c>
      <c r="H178" s="9">
        <f>(('Employment Factors'!$E3)*(1-('Decline Factors'!Q31))*('Gross-New Capacity Addition'!Q148)*1000)*'Regional Factors'!H$8</f>
        <v>339178.09568776592</v>
      </c>
      <c r="I178" s="9">
        <f>(('Employment Factors'!$E3)*(1-('Decline Factors'!R31))*('Gross-New Capacity Addition'!R148)*1000)*'Regional Factors'!I$8</f>
        <v>284866.94497917121</v>
      </c>
    </row>
    <row r="179" spans="1:9" x14ac:dyDescent="0.3">
      <c r="A179" s="7" t="s">
        <v>3</v>
      </c>
      <c r="B179" s="9">
        <f>(('Employment Factors'!$E4)*(1-('Decline Factors'!K32))*('Gross-New Capacity Addition'!K149)*1000)*'Regional Factors'!B$8</f>
        <v>0</v>
      </c>
      <c r="C179" s="9">
        <f>(('Employment Factors'!$E4)*(1-('Decline Factors'!L32))*('Gross-New Capacity Addition'!L149)*1000)*'Regional Factors'!C$8</f>
        <v>0</v>
      </c>
      <c r="D179" s="9">
        <f>(('Employment Factors'!$E4)*(1-('Decline Factors'!M32))*('Gross-New Capacity Addition'!M149)*1000)*'Regional Factors'!D$8</f>
        <v>0</v>
      </c>
      <c r="E179" s="9">
        <f>(('Employment Factors'!$E4)*(1-('Decline Factors'!N32))*('Gross-New Capacity Addition'!N149)*1000)*'Regional Factors'!E$8</f>
        <v>0</v>
      </c>
      <c r="F179" s="9">
        <f>(('Employment Factors'!$E4)*(1-('Decline Factors'!O32))*('Gross-New Capacity Addition'!O149)*1000)*'Regional Factors'!F$8</f>
        <v>0</v>
      </c>
      <c r="G179" s="9">
        <f>(('Employment Factors'!$E4)*(1-('Decline Factors'!P32))*('Gross-New Capacity Addition'!P149)*1000)*'Regional Factors'!G$8</f>
        <v>0</v>
      </c>
      <c r="H179" s="9">
        <f>(('Employment Factors'!$E4)*(1-('Decline Factors'!Q32))*('Gross-New Capacity Addition'!Q149)*1000)*'Regional Factors'!H$8</f>
        <v>0</v>
      </c>
      <c r="I179" s="9">
        <f>(('Employment Factors'!$E4)*(1-('Decline Factors'!R32))*('Gross-New Capacity Addition'!R149)*1000)*'Regional Factors'!I$8</f>
        <v>0</v>
      </c>
    </row>
    <row r="180" spans="1:9" x14ac:dyDescent="0.3">
      <c r="A180" s="7" t="s">
        <v>198</v>
      </c>
      <c r="B180" s="9">
        <f>(('Employment Factors'!$E5)*(1-('Decline Factors'!K33))*('Gross-New Capacity Addition'!K150)*1000)*'Regional Factors'!B$8</f>
        <v>80818.253616735601</v>
      </c>
      <c r="C180" s="9">
        <f>(('Employment Factors'!$E5)*(1-('Decline Factors'!L33))*('Gross-New Capacity Addition'!L150)*1000)*'Regional Factors'!C$8</f>
        <v>168103.32426087424</v>
      </c>
      <c r="D180" s="9">
        <f>(('Employment Factors'!$E5)*(1-('Decline Factors'!M33))*('Gross-New Capacity Addition'!M150)*1000)*'Regional Factors'!D$8</f>
        <v>388003.18878342502</v>
      </c>
      <c r="E180" s="9">
        <f>(('Employment Factors'!$E5)*(1-('Decline Factors'!N33))*('Gross-New Capacity Addition'!N150)*1000)*'Regional Factors'!E$8</f>
        <v>603783.13415281137</v>
      </c>
      <c r="F180" s="9">
        <f>(('Employment Factors'!$E5)*(1-('Decline Factors'!O33))*('Gross-New Capacity Addition'!O150)*1000)*'Regional Factors'!F$8</f>
        <v>792088.35618131352</v>
      </c>
      <c r="G180" s="9">
        <f>(('Employment Factors'!$E5)*(1-('Decline Factors'!P33))*('Gross-New Capacity Addition'!P150)*1000)*'Regional Factors'!G$8</f>
        <v>974298.16726081795</v>
      </c>
      <c r="H180" s="9">
        <f>(('Employment Factors'!$E5)*(1-('Decline Factors'!Q33))*('Gross-New Capacity Addition'!Q150)*1000)*'Regional Factors'!H$8</f>
        <v>1175201.9224020913</v>
      </c>
      <c r="I180" s="9">
        <f>(('Employment Factors'!$E5)*(1-('Decline Factors'!R33))*('Gross-New Capacity Addition'!R150)*1000)*'Regional Factors'!I$8</f>
        <v>1461833.3450944987</v>
      </c>
    </row>
    <row r="181" spans="1:9" x14ac:dyDescent="0.3">
      <c r="A181" s="7" t="s">
        <v>199</v>
      </c>
      <c r="B181" s="9">
        <f>(('Employment Factors'!$E6)*(1-('Decline Factors'!K34))*('Gross-New Capacity Addition'!K151)*1000)*'Regional Factors'!B$8</f>
        <v>87035.042356484482</v>
      </c>
      <c r="C181" s="9">
        <f>(('Employment Factors'!$E6)*(1-('Decline Factors'!L34))*('Gross-New Capacity Addition'!L151)*1000)*'Regional Factors'!C$8</f>
        <v>259613.1564084061</v>
      </c>
      <c r="D181" s="9">
        <f>(('Employment Factors'!$E6)*(1-('Decline Factors'!M34))*('Gross-New Capacity Addition'!M151)*1000)*'Regional Factors'!D$8</f>
        <v>545128.82288326963</v>
      </c>
      <c r="E181" s="9">
        <f>(('Employment Factors'!$E6)*(1-('Decline Factors'!N34))*('Gross-New Capacity Addition'!N151)*1000)*'Regional Factors'!E$8</f>
        <v>1288950.2552462246</v>
      </c>
      <c r="F181" s="9">
        <f>(('Employment Factors'!$E6)*(1-('Decline Factors'!O34))*('Gross-New Capacity Addition'!O151)*1000)*'Regional Factors'!F$8</f>
        <v>1616238.4390395796</v>
      </c>
      <c r="G181" s="9">
        <f>(('Employment Factors'!$E6)*(1-('Decline Factors'!P34))*('Gross-New Capacity Addition'!P151)*1000)*'Regional Factors'!G$8</f>
        <v>1953697.1388082912</v>
      </c>
      <c r="H181" s="9">
        <f>(('Employment Factors'!$E6)*(1-('Decline Factors'!Q34))*('Gross-New Capacity Addition'!Q151)*1000)*'Regional Factors'!H$8</f>
        <v>2092686.1182459025</v>
      </c>
      <c r="I181" s="9">
        <f>(('Employment Factors'!$E6)*(1-('Decline Factors'!R34))*('Gross-New Capacity Addition'!R151)*1000)*'Regional Factors'!I$8</f>
        <v>2283411.4509301856</v>
      </c>
    </row>
    <row r="182" spans="1:9" x14ac:dyDescent="0.3">
      <c r="A182" s="7" t="s">
        <v>6</v>
      </c>
      <c r="B182" s="9">
        <f>(('Employment Factors'!$E7)*(1-('Decline Factors'!K35))*('Gross-New Capacity Addition'!K152)*1000)*'Regional Factors'!B$8</f>
        <v>26643.380313209538</v>
      </c>
      <c r="C182" s="9">
        <f>(('Employment Factors'!$E7)*(1-('Decline Factors'!L35))*('Gross-New Capacity Addition'!L152)*1000)*'Regional Factors'!C$8</f>
        <v>21710.216749378629</v>
      </c>
      <c r="D182" s="9">
        <f>(('Employment Factors'!$E7)*(1-('Decline Factors'!M35))*('Gross-New Capacity Addition'!M152)*1000)*'Regional Factors'!D$8</f>
        <v>53400.91266654621</v>
      </c>
      <c r="E182" s="9">
        <f>(('Employment Factors'!$E7)*(1-('Decline Factors'!N35))*('Gross-New Capacity Addition'!N152)*1000)*'Regional Factors'!E$8</f>
        <v>54705.823836217409</v>
      </c>
      <c r="F182" s="9">
        <f>(('Employment Factors'!$E7)*(1-('Decline Factors'!O35))*('Gross-New Capacity Addition'!O152)*1000)*'Regional Factors'!F$8</f>
        <v>48678.714078421814</v>
      </c>
      <c r="G182" s="9">
        <f>(('Employment Factors'!$E7)*(1-('Decline Factors'!P35))*('Gross-New Capacity Addition'!P152)*1000)*'Regional Factors'!G$8</f>
        <v>44039.383236028058</v>
      </c>
      <c r="H182" s="9">
        <f>(('Employment Factors'!$E7)*(1-('Decline Factors'!Q35))*('Gross-New Capacity Addition'!Q152)*1000)*'Regional Factors'!H$8</f>
        <v>39604.573733158322</v>
      </c>
      <c r="I182" s="9">
        <f>(('Employment Factors'!$E7)*(1-('Decline Factors'!R35))*('Gross-New Capacity Addition'!R152)*1000)*'Regional Factors'!I$8</f>
        <v>41695.093711690235</v>
      </c>
    </row>
    <row r="183" spans="1:9" x14ac:dyDescent="0.3">
      <c r="A183" s="7" t="s">
        <v>7</v>
      </c>
      <c r="B183" s="9">
        <f>(('Employment Factors'!$E8)*(1-('Decline Factors'!K36))*('Gross-New Capacity Addition'!K153)*1000)*'Regional Factors'!B$8</f>
        <v>91031.54940346592</v>
      </c>
      <c r="C183" s="9">
        <f>(('Employment Factors'!$E8)*(1-('Decline Factors'!L36))*('Gross-New Capacity Addition'!L153)*1000)*'Regional Factors'!C$8</f>
        <v>100682.16993658199</v>
      </c>
      <c r="D183" s="9">
        <f>(('Employment Factors'!$E8)*(1-('Decline Factors'!M36))*('Gross-New Capacity Addition'!M153)*1000)*'Regional Factors'!D$8</f>
        <v>96705.5681234738</v>
      </c>
      <c r="E183" s="9">
        <f>(('Employment Factors'!$E8)*(1-('Decline Factors'!N36))*('Gross-New Capacity Addition'!N153)*1000)*'Regional Factors'!E$8</f>
        <v>90782.933196004917</v>
      </c>
      <c r="F183" s="9">
        <f>(('Employment Factors'!$E8)*(1-('Decline Factors'!O36))*('Gross-New Capacity Addition'!O153)*1000)*'Regional Factors'!F$8</f>
        <v>85223.024067729799</v>
      </c>
      <c r="G183" s="9">
        <f>(('Employment Factors'!$E8)*(1-('Decline Factors'!P36))*('Gross-New Capacity Addition'!P153)*1000)*'Regional Factors'!G$8</f>
        <v>85643.255126427306</v>
      </c>
      <c r="H183" s="9">
        <f>(('Employment Factors'!$E8)*(1-('Decline Factors'!Q36))*('Gross-New Capacity Addition'!Q153)*1000)*'Regional Factors'!H$8</f>
        <v>86065.558326363942</v>
      </c>
      <c r="I183" s="9">
        <f>(('Employment Factors'!$E8)*(1-('Decline Factors'!R36))*('Gross-New Capacity Addition'!R153)*1000)*'Regional Factors'!I$8</f>
        <v>87349.115513177327</v>
      </c>
    </row>
    <row r="184" spans="1:9" x14ac:dyDescent="0.3">
      <c r="A184" s="7" t="s">
        <v>8</v>
      </c>
      <c r="B184" s="9">
        <f>(('Employment Factors'!$E9)*(1-('Decline Factors'!K37))*('Gross-New Capacity Addition'!K154)*1000)*'Regional Factors'!B$8</f>
        <v>97692.394481768308</v>
      </c>
      <c r="C184" s="9">
        <f>(('Employment Factors'!$E9)*(1-('Decline Factors'!L37))*('Gross-New Capacity Addition'!L154)*1000)*'Regional Factors'!C$8</f>
        <v>82959.091333513235</v>
      </c>
      <c r="D184" s="9">
        <f>(('Employment Factors'!$E9)*(1-('Decline Factors'!M37))*('Gross-New Capacity Addition'!M154)*1000)*'Regional Factors'!D$8</f>
        <v>70447.764858159717</v>
      </c>
      <c r="E184" s="9">
        <f>(('Employment Factors'!$E9)*(1-('Decline Factors'!N37))*('Gross-New Capacity Addition'!N154)*1000)*'Regional Factors'!E$8</f>
        <v>66884.776940765209</v>
      </c>
      <c r="F184" s="9">
        <f>(('Employment Factors'!$E9)*(1-('Decline Factors'!O37))*('Gross-New Capacity Addition'!O154)*1000)*'Regional Factors'!F$8</f>
        <v>62788.486275065814</v>
      </c>
      <c r="G184" s="9">
        <f>(('Employment Factors'!$E9)*(1-('Decline Factors'!P37))*('Gross-New Capacity Addition'!P154)*1000)*'Regional Factors'!G$8</f>
        <v>63098.093594801569</v>
      </c>
      <c r="H184" s="9">
        <f>(('Employment Factors'!$E9)*(1-('Decline Factors'!Q37))*('Gross-New Capacity Addition'!Q154)*1000)*'Regional Factors'!H$8</f>
        <v>63409.227574887336</v>
      </c>
      <c r="I184" s="9">
        <f>(('Employment Factors'!$E9)*(1-('Decline Factors'!R37))*('Gross-New Capacity Addition'!R154)*1000)*'Regional Factors'!I$8</f>
        <v>63721.895743219524</v>
      </c>
    </row>
    <row r="185" spans="1:9" x14ac:dyDescent="0.3">
      <c r="A185" s="7" t="s">
        <v>9</v>
      </c>
      <c r="B185" s="9">
        <f>(('Employment Factors'!$E10)*(1-('Decline Factors'!K38))*('Gross-New Capacity Addition'!K155)*1000)*'Regional Factors'!B$8</f>
        <v>888.11267710698462</v>
      </c>
      <c r="C185" s="9">
        <f>(('Employment Factors'!$E10)*(1-('Decline Factors'!L38))*('Gross-New Capacity Addition'!L155)*1000)*'Regional Factors'!C$8</f>
        <v>754.17355757739313</v>
      </c>
      <c r="D185" s="9">
        <f>(('Employment Factors'!$E10)*(1-('Decline Factors'!M38))*('Gross-New Capacity Addition'!M155)*1000)*'Regional Factors'!D$8</f>
        <v>1921.3026779498107</v>
      </c>
      <c r="E185" s="9">
        <f>(('Employment Factors'!$E10)*(1-('Decline Factors'!N38))*('Gross-New Capacity Addition'!N155)*1000)*'Regional Factors'!E$8</f>
        <v>2404.8459124769511</v>
      </c>
      <c r="F185" s="9">
        <f>(('Employment Factors'!$E10)*(1-('Decline Factors'!O38))*('Gross-New Capacity Addition'!O155)*1000)*'Regional Factors'!F$8</f>
        <v>2257.5635514630408</v>
      </c>
      <c r="G185" s="9">
        <f>(('Employment Factors'!$E10)*(1-('Decline Factors'!P38))*('Gross-New Capacity Addition'!P155)*1000)*'Regional Factors'!G$8</f>
        <v>2268.6955000378093</v>
      </c>
      <c r="H185" s="9">
        <f>(('Employment Factors'!$E10)*(1-('Decline Factors'!Q38))*('Gross-New Capacity Addition'!Q155)*1000)*'Regional Factors'!H$8</f>
        <v>2279.8823397712299</v>
      </c>
      <c r="I185" s="9">
        <f>(('Employment Factors'!$E10)*(1-('Decline Factors'!R38))*('Gross-New Capacity Addition'!R155)*1000)*'Regional Factors'!I$8</f>
        <v>2863.9054266615517</v>
      </c>
    </row>
    <row r="186" spans="1:9" x14ac:dyDescent="0.3">
      <c r="A186" s="7" t="s">
        <v>10</v>
      </c>
      <c r="B186" s="9">
        <f>(('Employment Factors'!$E11)*(1-('Decline Factors'!K39))*('Gross-New Capacity Addition'!K156)*1000)*'Regional Factors'!B$8</f>
        <v>0</v>
      </c>
      <c r="C186" s="9">
        <f>(('Employment Factors'!$E11)*(1-('Decline Factors'!L39))*('Gross-New Capacity Addition'!L156)*1000)*'Regional Factors'!C$8</f>
        <v>0</v>
      </c>
      <c r="D186" s="9">
        <f>(('Employment Factors'!$E11)*(1-('Decline Factors'!M39))*('Gross-New Capacity Addition'!M156)*1000)*'Regional Factors'!D$8</f>
        <v>0</v>
      </c>
      <c r="E186" s="9">
        <f>(('Employment Factors'!$E11)*(1-('Decline Factors'!N39))*('Gross-New Capacity Addition'!N156)*1000)*'Regional Factors'!E$8</f>
        <v>0</v>
      </c>
      <c r="F186" s="9">
        <f>(('Employment Factors'!$E11)*(1-('Decline Factors'!O39))*('Gross-New Capacity Addition'!O156)*1000)*'Regional Factors'!F$8</f>
        <v>0</v>
      </c>
      <c r="G186" s="9">
        <f>(('Employment Factors'!$E11)*(1-('Decline Factors'!P39))*('Gross-New Capacity Addition'!P156)*1000)*'Regional Factors'!G$8</f>
        <v>0</v>
      </c>
      <c r="H186" s="9">
        <f>(('Employment Factors'!$E11)*(1-('Decline Factors'!Q39))*('Gross-New Capacity Addition'!Q156)*1000)*'Regional Factors'!H$8</f>
        <v>0</v>
      </c>
      <c r="I186" s="9">
        <f>(('Employment Factors'!$E11)*(1-('Decline Factors'!R39))*('Gross-New Capacity Addition'!R156)*1000)*'Regional Factors'!I$8</f>
        <v>777.34575866527837</v>
      </c>
    </row>
    <row r="187" spans="1:9" x14ac:dyDescent="0.3">
      <c r="A187" s="7" t="s">
        <v>11</v>
      </c>
      <c r="B187" s="9">
        <f>(('Employment Factors'!$E12)*(1-('Decline Factors'!K40))*('Gross-New Capacity Addition'!K157)*1000)*'Regional Factors'!B$8</f>
        <v>9991.2676174535773</v>
      </c>
      <c r="C187" s="9">
        <f>(('Employment Factors'!$E12)*(1-('Decline Factors'!L40))*('Gross-New Capacity Addition'!L157)*1000)*'Regional Factors'!C$8</f>
        <v>127055.73180828095</v>
      </c>
      <c r="D187" s="9">
        <f>(('Employment Factors'!$E12)*(1-('Decline Factors'!M40))*('Gross-New Capacity Addition'!M157)*1000)*'Regional Factors'!D$8</f>
        <v>106101.78967782535</v>
      </c>
      <c r="E187" s="9">
        <f>(('Employment Factors'!$E12)*(1-('Decline Factors'!N40))*('Gross-New Capacity Addition'!N157)*1000)*'Regional Factors'!E$8</f>
        <v>97113.600327544045</v>
      </c>
      <c r="F187" s="9">
        <f>(('Employment Factors'!$E12)*(1-('Decline Factors'!O40))*('Gross-New Capacity Addition'!O157)*1000)*'Regional Factors'!F$8</f>
        <v>85922.194869115701</v>
      </c>
      <c r="G187" s="9">
        <f>(('Employment Factors'!$E12)*(1-('Decline Factors'!P40))*('Gross-New Capacity Addition'!P157)*1000)*'Regional Factors'!G$8</f>
        <v>82536.496736450135</v>
      </c>
      <c r="H187" s="9">
        <f>(('Employment Factors'!$E12)*(1-('Decline Factors'!Q40))*('Gross-New Capacity Addition'!Q157)*1000)*'Regional Factors'!H$8</f>
        <v>81093.202999512127</v>
      </c>
      <c r="I187" s="9">
        <f>(('Employment Factors'!$E12)*(1-('Decline Factors'!R40))*('Gross-New Capacity Addition'!R157)*1000)*'Regional Factors'!I$8</f>
        <v>90790.076510882631</v>
      </c>
    </row>
    <row r="188" spans="1:9" x14ac:dyDescent="0.3">
      <c r="A188" s="7" t="s">
        <v>12</v>
      </c>
      <c r="B188" s="9">
        <f>(('Employment Factors'!$E13)*(1-('Decline Factors'!K41))*('Gross-New Capacity Addition'!K158)*1000)*'Regional Factors'!B$8</f>
        <v>14986.901426180366</v>
      </c>
      <c r="C188" s="9">
        <f>(('Employment Factors'!$E13)*(1-('Decline Factors'!L41))*('Gross-New Capacity Addition'!L158)*1000)*'Regional Factors'!C$8</f>
        <v>20104.153073677666</v>
      </c>
      <c r="D188" s="9">
        <f>(('Employment Factors'!$E13)*(1-('Decline Factors'!M41))*('Gross-New Capacity Addition'!M158)*1000)*'Regional Factors'!D$8</f>
        <v>16496.033093508471</v>
      </c>
      <c r="E188" s="9">
        <f>(('Employment Factors'!$E13)*(1-('Decline Factors'!N41))*('Gross-New Capacity Addition'!N158)*1000)*'Regional Factors'!E$8</f>
        <v>14916.421142731089</v>
      </c>
      <c r="F188" s="9">
        <f>(('Employment Factors'!$E13)*(1-('Decline Factors'!O41))*('Gross-New Capacity Addition'!O158)*1000)*'Regional Factors'!F$8</f>
        <v>10753.356689260505</v>
      </c>
      <c r="G188" s="9">
        <f>(('Employment Factors'!$E13)*(1-('Decline Factors'!P41))*('Gross-New Capacity Addition'!P158)*1000)*'Regional Factors'!G$8</f>
        <v>10462.639285212244</v>
      </c>
      <c r="H188" s="9">
        <f>(('Employment Factors'!$E13)*(1-('Decline Factors'!Q41))*('Gross-New Capacity Addition'!Q158)*1000)*'Regional Factors'!H$8</f>
        <v>10125.613800688512</v>
      </c>
      <c r="I188" s="9">
        <f>(('Employment Factors'!$E13)*(1-('Decline Factors'!R41))*('Gross-New Capacity Addition'!R158)*1000)*'Regional Factors'!I$8</f>
        <v>9850.0989674571556</v>
      </c>
    </row>
    <row r="189" spans="1:9" x14ac:dyDescent="0.3">
      <c r="A189" s="7" t="s">
        <v>13</v>
      </c>
      <c r="B189" s="9">
        <f>(('Employment Factors'!$E14)*(1-('Decline Factors'!K42))*('Gross-New Capacity Addition'!K159)*1000)*'Regional Factors'!B$8</f>
        <v>0</v>
      </c>
      <c r="C189" s="9">
        <f>(('Employment Factors'!$E14)*(1-('Decline Factors'!L42))*('Gross-New Capacity Addition'!L159)*1000)*'Regional Factors'!C$8</f>
        <v>0</v>
      </c>
      <c r="D189" s="9">
        <f>(('Employment Factors'!$E14)*(1-('Decline Factors'!M42))*('Gross-New Capacity Addition'!M159)*1000)*'Regional Factors'!D$8</f>
        <v>0</v>
      </c>
      <c r="E189" s="9">
        <f>(('Employment Factors'!$E14)*(1-('Decline Factors'!N42))*('Gross-New Capacity Addition'!N159)*1000)*'Regional Factors'!E$8</f>
        <v>3810.9788492456764</v>
      </c>
      <c r="F189" s="9">
        <f>(('Employment Factors'!$E14)*(1-('Decline Factors'!O42))*('Gross-New Capacity Addition'!O159)*1000)*'Regional Factors'!F$8</f>
        <v>4786.2209494453582</v>
      </c>
      <c r="G189" s="9">
        <f>(('Employment Factors'!$E14)*(1-('Decline Factors'!P42))*('Gross-New Capacity Addition'!P159)*1000)*'Regional Factors'!G$8</f>
        <v>16032.738662227855</v>
      </c>
      <c r="H189" s="9">
        <f>(('Employment Factors'!$E14)*(1-('Decline Factors'!Q42))*('Gross-New Capacity Addition'!Q159)*1000)*'Regional Factors'!H$8</f>
        <v>42704.395095207306</v>
      </c>
      <c r="I189" s="9">
        <f>(('Employment Factors'!$E14)*(1-('Decline Factors'!R42))*('Gross-New Capacity Addition'!R159)*1000)*'Regional Factors'!I$8</f>
        <v>64634.129578361717</v>
      </c>
    </row>
    <row r="190" spans="1:9" x14ac:dyDescent="0.3">
      <c r="A190" s="7" t="s">
        <v>14</v>
      </c>
      <c r="B190" s="9">
        <f>(('Employment Factors'!$E15)*(1-('Decline Factors'!K43))*('Gross-New Capacity Addition'!K160)*1000)*'Regional Factors'!B$8</f>
        <v>292810.74964217289</v>
      </c>
      <c r="C190" s="9">
        <f>(('Employment Factors'!$E15)*(1-('Decline Factors'!L43))*('Gross-New Capacity Addition'!L160)*1000)*'Regional Factors'!C$8</f>
        <v>245483.49299144148</v>
      </c>
      <c r="D190" s="9">
        <f>(('Employment Factors'!$E15)*(1-('Decline Factors'!M43))*('Gross-New Capacity Addition'!M160)*1000)*'Regional Factors'!D$8</f>
        <v>205771.5168084247</v>
      </c>
      <c r="E190" s="9">
        <f>(('Employment Factors'!$E15)*(1-('Decline Factors'!N43))*('Gross-New Capacity Addition'!N160)*1000)*'Regional Factors'!E$8</f>
        <v>189802.46364224338</v>
      </c>
      <c r="F190" s="9">
        <f>(('Employment Factors'!$E15)*(1-('Decline Factors'!O43))*('Gross-New Capacity Addition'!O160)*1000)*'Regional Factors'!F$8</f>
        <v>171857.02535512397</v>
      </c>
      <c r="G190" s="9">
        <f>(('Employment Factors'!$E15)*(1-('Decline Factors'!P43))*('Gross-New Capacity Addition'!P160)*1000)*'Regional Factors'!G$8</f>
        <v>163572.94555272607</v>
      </c>
      <c r="H190" s="9">
        <f>(('Employment Factors'!$E15)*(1-('Decline Factors'!Q43))*('Gross-New Capacity Addition'!Q160)*1000)*'Regional Factors'!H$8</f>
        <v>147422.8917954572</v>
      </c>
      <c r="I190" s="9">
        <f>(('Employment Factors'!$E15)*(1-('Decline Factors'!R43))*('Gross-New Capacity Addition'!R160)*1000)*'Regional Factors'!I$8</f>
        <v>113868.87976406331</v>
      </c>
    </row>
    <row r="191" spans="1:9" x14ac:dyDescent="0.3">
      <c r="A191" s="7" t="s">
        <v>15</v>
      </c>
      <c r="B191" s="9">
        <f>(('Employment Factors'!$E16)*(1-('Decline Factors'!K44))*('Gross-New Capacity Addition'!K161)*1000)*'Regional Factors'!B$8</f>
        <v>106573.52125283815</v>
      </c>
      <c r="C191" s="9">
        <f>(('Employment Factors'!$E16)*(1-('Decline Factors'!L44))*('Gross-New Capacity Addition'!L161)*1000)*'Regional Factors'!C$8</f>
        <v>86611.246616966731</v>
      </c>
      <c r="D191" s="9">
        <f>(('Employment Factors'!$E16)*(1-('Decline Factors'!M44))*('Gross-New Capacity Addition'!M161)*1000)*'Regional Factors'!D$8</f>
        <v>68894.118865496595</v>
      </c>
      <c r="E191" s="9">
        <f>(('Employment Factors'!$E16)*(1-('Decline Factors'!N44))*('Gross-New Capacity Addition'!N161)*1000)*'Regional Factors'!E$8</f>
        <v>48046.817293029089</v>
      </c>
      <c r="F191" s="9">
        <f>(('Employment Factors'!$E16)*(1-('Decline Factors'!O44))*('Gross-New Capacity Addition'!O161)*1000)*'Regional Factors'!F$8</f>
        <v>36512.954939982097</v>
      </c>
      <c r="G191" s="9">
        <f>(('Employment Factors'!$E16)*(1-('Decline Factors'!P44))*('Gross-New Capacity Addition'!P161)*1000)*'Regional Factors'!G$8</f>
        <v>23758.283430951502</v>
      </c>
      <c r="H191" s="9">
        <f>(('Employment Factors'!$E16)*(1-('Decline Factors'!Q44))*('Gross-New Capacity Addition'!Q161)*1000)*'Regional Factors'!H$8</f>
        <v>18365.718848157132</v>
      </c>
      <c r="I191" s="9">
        <f>(('Employment Factors'!$E16)*(1-('Decline Factors'!R44))*('Gross-New Capacity Addition'!R161)*1000)*'Regional Factors'!I$8</f>
        <v>10405.523050203637</v>
      </c>
    </row>
    <row r="192" spans="1:9" x14ac:dyDescent="0.3">
      <c r="A192" s="7" t="s">
        <v>17</v>
      </c>
      <c r="B192" s="9">
        <f>(('Employment Factors'!$E17)*(1-('Decline Factors'!K45))*('Gross-New Capacity Addition'!K162)*1000)*'Regional Factors'!B$8</f>
        <v>43517.521178242248</v>
      </c>
      <c r="C192" s="9">
        <f>(('Employment Factors'!$E17)*(1-('Decline Factors'!L45))*('Gross-New Capacity Addition'!L162)*1000)*'Regional Factors'!C$8</f>
        <v>35634.700595531831</v>
      </c>
      <c r="D192" s="9">
        <f>(('Employment Factors'!$E17)*(1-('Decline Factors'!M45))*('Gross-New Capacity Addition'!M162)*1000)*'Regional Factors'!D$8</f>
        <v>56486.298731724419</v>
      </c>
      <c r="E192" s="9">
        <f>(('Employment Factors'!$E17)*(1-('Decline Factors'!N45))*('Gross-New Capacity Addition'!N162)*1000)*'Regional Factors'!E$8</f>
        <v>52606.004335433303</v>
      </c>
      <c r="F192" s="9">
        <f>(('Employment Factors'!$E17)*(1-('Decline Factors'!O45))*('Gross-New Capacity Addition'!O162)*1000)*'Regional Factors'!F$8</f>
        <v>48001.445012982898</v>
      </c>
      <c r="G192" s="9">
        <f>(('Employment Factors'!$E17)*(1-('Decline Factors'!P45))*('Gross-New Capacity Addition'!P162)*1000)*'Regional Factors'!G$8</f>
        <v>45657.496938260912</v>
      </c>
      <c r="H192" s="9">
        <f>(('Employment Factors'!$E17)*(1-('Decline Factors'!Q45))*('Gross-New Capacity Addition'!Q162)*1000)*'Regional Factors'!H$8</f>
        <v>45084.673268976083</v>
      </c>
      <c r="I192" s="9">
        <f>(('Employment Factors'!$E17)*(1-('Decline Factors'!R45))*('Gross-New Capacity Addition'!R162)*1000)*'Regional Factors'!I$8</f>
        <v>59941.540580026289</v>
      </c>
    </row>
    <row r="193" spans="1:9" x14ac:dyDescent="0.3">
      <c r="A193" s="7" t="s">
        <v>18</v>
      </c>
      <c r="B193" s="9">
        <f>(('Employment Factors'!$E18)*(1-('Decline Factors'!K46))*('Gross-New Capacity Addition'!K163)*1000)*'Regional Factors'!B$8</f>
        <v>34503.177505606356</v>
      </c>
      <c r="C193" s="9">
        <f>(('Employment Factors'!$E18)*(1-('Decline Factors'!L46))*('Gross-New Capacity Addition'!L163)*1000)*'Regional Factors'!C$8</f>
        <v>29035.681966729637</v>
      </c>
      <c r="D193" s="9">
        <f>(('Employment Factors'!$E18)*(1-('Decline Factors'!M46))*('Gross-New Capacity Addition'!M163)*1000)*'Regional Factors'!D$8</f>
        <v>23760.109783979322</v>
      </c>
      <c r="E193" s="9">
        <f>(('Employment Factors'!$E18)*(1-('Decline Factors'!N46))*('Gross-New Capacity Addition'!N163)*1000)*'Regional Factors'!E$8</f>
        <v>21884.097803540259</v>
      </c>
      <c r="F193" s="9">
        <f>(('Employment Factors'!$E18)*(1-('Decline Factors'!O46))*('Gross-New Capacity Addition'!O163)*1000)*'Regional Factors'!F$8</f>
        <v>19161.07064304256</v>
      </c>
      <c r="G193" s="9">
        <f>(('Employment Factors'!$E18)*(1-('Decline Factors'!P46))*('Gross-New Capacity Addition'!P163)*1000)*'Regional Factors'!G$8</f>
        <v>17270.444494037823</v>
      </c>
      <c r="H193" s="9">
        <f>(('Employment Factors'!$E18)*(1-('Decline Factors'!Q46))*('Gross-New Capacity Addition'!Q163)*1000)*'Regional Factors'!H$8</f>
        <v>16158.666083128595</v>
      </c>
      <c r="I193" s="9">
        <f>(('Employment Factors'!$E18)*(1-('Decline Factors'!R46))*('Gross-New Capacity Addition'!R163)*1000)*'Regional Factors'!I$8</f>
        <v>16839.763908769928</v>
      </c>
    </row>
    <row r="194" spans="1:9" x14ac:dyDescent="0.3">
      <c r="A194" s="7" t="s">
        <v>19</v>
      </c>
      <c r="B194" s="9">
        <f>(('Employment Factors'!$E19)*(1-('Decline Factors'!K47))*('Gross-New Capacity Addition'!K164)*1000)*'Regional Factors'!B$8</f>
        <v>4040.9126808367805</v>
      </c>
      <c r="C194" s="9">
        <f>(('Employment Factors'!$E19)*(1-('Decline Factors'!L47))*('Gross-New Capacity Addition'!L164)*1000)*'Regional Factors'!C$8</f>
        <v>0</v>
      </c>
      <c r="D194" s="9">
        <f>(('Employment Factors'!$E19)*(1-('Decline Factors'!M47))*('Gross-New Capacity Addition'!M164)*1000)*'Regional Factors'!D$8</f>
        <v>1486.4815455716955</v>
      </c>
      <c r="E194" s="9">
        <f>(('Employment Factors'!$E19)*(1-('Decline Factors'!N47))*('Gross-New Capacity Addition'!N164)*1000)*'Regional Factors'!E$8</f>
        <v>2907.1739238002619</v>
      </c>
      <c r="F194" s="9">
        <f>(('Employment Factors'!$E19)*(1-('Decline Factors'!O47))*('Gross-New Capacity Addition'!O164)*1000)*'Regional Factors'!F$8</f>
        <v>3831.1744611834965</v>
      </c>
      <c r="G194" s="9">
        <f>(('Employment Factors'!$E19)*(1-('Decline Factors'!P47))*('Gross-New Capacity Addition'!P164)*1000)*'Regional Factors'!G$8</f>
        <v>3510.5077737427164</v>
      </c>
      <c r="H194" s="9">
        <f>(('Employment Factors'!$E19)*(1-('Decline Factors'!Q47))*('Gross-New Capacity Addition'!Q164)*1000)*'Regional Factors'!H$8</f>
        <v>645.71667583652288</v>
      </c>
      <c r="I194" s="9">
        <f>(('Employment Factors'!$E19)*(1-('Decline Factors'!R47))*('Gross-New Capacity Addition'!R164)*1000)*'Regional Factors'!I$8</f>
        <v>474.80537336757311</v>
      </c>
    </row>
    <row r="195" spans="1:9" x14ac:dyDescent="0.3">
      <c r="A195" s="7" t="s">
        <v>20</v>
      </c>
      <c r="B195" s="9">
        <f>(('Employment Factors'!$E20)*(1-('Decline Factors'!K48))*('Gross-New Capacity Addition'!K165)*1000)*'Regional Factors'!B$8</f>
        <v>0</v>
      </c>
      <c r="C195" s="9">
        <f>(('Employment Factors'!$E20)*(1-('Decline Factors'!L48))*('Gross-New Capacity Addition'!L165)*1000)*'Regional Factors'!C$8</f>
        <v>844.67438448668031</v>
      </c>
      <c r="D195" s="9">
        <f>(('Employment Factors'!$E20)*(1-('Decline Factors'!M48))*('Gross-New Capacity Addition'!M165)*1000)*'Regional Factors'!D$8</f>
        <v>19635.713368647062</v>
      </c>
      <c r="E195" s="9">
        <f>(('Employment Factors'!$E20)*(1-('Decline Factors'!N48))*('Gross-New Capacity Addition'!N165)*1000)*'Regional Factors'!E$8</f>
        <v>21968.267410476947</v>
      </c>
      <c r="F195" s="9">
        <f>(('Employment Factors'!$E20)*(1-('Decline Factors'!O48))*('Gross-New Capacity Addition'!O165)*1000)*'Regional Factors'!F$8</f>
        <v>17067.18044906059</v>
      </c>
      <c r="G195" s="9">
        <f>(('Employment Factors'!$E20)*(1-('Decline Factors'!P48))*('Gross-New Capacity Addition'!P165)*1000)*'Regional Factors'!G$8</f>
        <v>17310.146665288485</v>
      </c>
      <c r="H195" s="9">
        <f>(('Employment Factors'!$E20)*(1-('Decline Factors'!Q48))*('Gross-New Capacity Addition'!Q165)*1000)*'Regional Factors'!H$8</f>
        <v>17395.502252454487</v>
      </c>
      <c r="I195" s="9">
        <f>(('Employment Factors'!$E20)*(1-('Decline Factors'!R48))*('Gross-New Capacity Addition'!R165)*1000)*'Regional Factors'!I$8</f>
        <v>17481.278724342115</v>
      </c>
    </row>
    <row r="196" spans="1:9" x14ac:dyDescent="0.3">
      <c r="A196" s="7" t="s">
        <v>21</v>
      </c>
      <c r="B196" s="9">
        <f>(('Employment Factors'!$E21)*(1-('Decline Factors'!K49))*('Gross-New Capacity Addition'!K166)*1000)*'Regional Factors'!B$8</f>
        <v>41963.323993305021</v>
      </c>
      <c r="C196" s="9">
        <f>(('Employment Factors'!$E21)*(1-('Decline Factors'!L49))*('Gross-New Capacity Addition'!L166)*1000)*'Regional Factors'!C$8</f>
        <v>20984.879239590959</v>
      </c>
      <c r="D196" s="9">
        <f>(('Employment Factors'!$E21)*(1-('Decline Factors'!M49))*('Gross-New Capacity Addition'!M166)*1000)*'Regional Factors'!D$8</f>
        <v>3362.2796864121678</v>
      </c>
      <c r="E196" s="9">
        <f>(('Employment Factors'!$E21)*(1-('Decline Factors'!N49))*('Gross-New Capacity Addition'!N166)*1000)*'Regional Factors'!E$8</f>
        <v>1893.8161560755991</v>
      </c>
      <c r="F196" s="9">
        <f>(('Employment Factors'!$E21)*(1-('Decline Factors'!O49))*('Gross-New Capacity Addition'!O166)*1000)*'Regional Factors'!F$8</f>
        <v>888.91564838857221</v>
      </c>
      <c r="G196" s="9">
        <f>(('Employment Factors'!$E21)*(1-('Decline Factors'!P49))*('Gross-New Capacity Addition'!P166)*1000)*'Regional Factors'!G$8</f>
        <v>0</v>
      </c>
      <c r="H196" s="9">
        <f>(('Employment Factors'!$E21)*(1-('Decline Factors'!Q49))*('Gross-New Capacity Addition'!Q166)*1000)*'Regional Factors'!H$8</f>
        <v>0</v>
      </c>
      <c r="I196" s="9">
        <f>(('Employment Factors'!$E21)*(1-('Decline Factors'!R49))*('Gross-New Capacity Addition'!R166)*1000)*'Regional Factors'!I$8</f>
        <v>0</v>
      </c>
    </row>
    <row r="197" spans="1:9" x14ac:dyDescent="0.3">
      <c r="A197" s="7" t="s">
        <v>43</v>
      </c>
      <c r="B197" s="9">
        <f>(('Employment Factors'!$E22)*(1-('Decline Factors'!K50))*('Gross-New Capacity Addition'!K167)*1000)*'Regional Factors'!B$8</f>
        <v>0</v>
      </c>
      <c r="C197" s="9">
        <f>(('Employment Factors'!$E22)*(1-('Decline Factors'!L50))*('Gross-New Capacity Addition'!L167)*1000)*'Regional Factors'!C$8</f>
        <v>24.635190752955822</v>
      </c>
      <c r="D197" s="9">
        <f>(('Employment Factors'!$E22)*(1-('Decline Factors'!M50))*('Gross-New Capacity Addition'!M167)*1000)*'Regional Factors'!D$8</f>
        <v>25.422141246521264</v>
      </c>
      <c r="E197" s="9">
        <f>(('Employment Factors'!$E22)*(1-('Decline Factors'!N50))*('Gross-New Capacity Addition'!N167)*1000)*'Regional Factors'!E$8</f>
        <v>52.314432673611037</v>
      </c>
      <c r="F197" s="9">
        <f>(('Employment Factors'!$E22)*(1-('Decline Factors'!O50))*('Gross-New Capacity Addition'!O167)*1000)*'Regional Factors'!F$8</f>
        <v>142.00326984365452</v>
      </c>
      <c r="G197" s="9">
        <f>(('Employment Factors'!$E22)*(1-('Decline Factors'!P50))*('Gross-New Capacity Addition'!P167)*1000)*'Regional Factors'!G$8</f>
        <v>257.70105830040126</v>
      </c>
      <c r="H197" s="9">
        <f>(('Employment Factors'!$E22)*(1-('Decline Factors'!Q50))*('Gross-New Capacity Addition'!Q167)*1000)*'Regional Factors'!H$8</f>
        <v>658.13669331397534</v>
      </c>
      <c r="I197" s="9">
        <f>(('Employment Factors'!$E22)*(1-('Decline Factors'!R50))*('Gross-New Capacity Addition'!R167)*1000)*'Regional Factors'!I$8</f>
        <v>1127.8783987628099</v>
      </c>
    </row>
    <row r="198" spans="1:9" x14ac:dyDescent="0.3">
      <c r="A198" s="7" t="s">
        <v>139</v>
      </c>
      <c r="B198" s="9">
        <f>(('Employment Factors'!$E23)*(1-('Decline Factors'!K51))*('Gross-New Capacity Addition'!K168)*1000)*'Regional Factors'!B$8</f>
        <v>0</v>
      </c>
      <c r="C198" s="9">
        <f>(('Employment Factors'!$E23)*(1-('Decline Factors'!L51))*('Gross-New Capacity Addition'!L168)*1000)*'Regional Factors'!C$8</f>
        <v>0</v>
      </c>
      <c r="D198" s="9">
        <f>(('Employment Factors'!$E23)*(1-('Decline Factors'!M51))*('Gross-New Capacity Addition'!M168)*1000)*'Regional Factors'!D$8</f>
        <v>0</v>
      </c>
      <c r="E198" s="9">
        <f>(('Employment Factors'!$E23)*(1-('Decline Factors'!N51))*('Gross-New Capacity Addition'!N168)*1000)*'Regional Factors'!E$8</f>
        <v>1683.3921387338657</v>
      </c>
      <c r="F198" s="9">
        <f>(('Employment Factors'!$E23)*(1-('Decline Factors'!O51))*('Gross-New Capacity Addition'!O168)*1000)*'Regional Factors'!F$8</f>
        <v>3160.5889720482569</v>
      </c>
      <c r="G198" s="9">
        <f>(('Employment Factors'!$E23)*(1-('Decline Factors'!P51))*('Gross-New Capacity Addition'!P168)*1000)*'Regional Factors'!G$8</f>
        <v>12307.673087705118</v>
      </c>
      <c r="H198" s="9">
        <f>(('Employment Factors'!$E23)*(1-('Decline Factors'!Q51))*('Gross-New Capacity Addition'!Q168)*1000)*'Regional Factors'!H$8</f>
        <v>35908.146851396879</v>
      </c>
      <c r="I198" s="9">
        <f>(('Employment Factors'!$E23)*(1-('Decline Factors'!R51))*('Gross-New Capacity Addition'!R168)*1000)*'Regional Factors'!I$8</f>
        <v>59340.120440427367</v>
      </c>
    </row>
    <row r="199" spans="1:9" x14ac:dyDescent="0.3">
      <c r="A199" s="34" t="s">
        <v>230</v>
      </c>
      <c r="B199" s="9">
        <f>(('Employment Factors'!$E24)*(1-('Decline Factors'!K52))*('Gross-New Capacity Addition'!K169)*1000)*'Regional Factors'!B$8</f>
        <v>0</v>
      </c>
      <c r="C199" s="9">
        <f>(('Employment Factors'!$E24)*(1-('Decline Factors'!L52))*('Gross-New Capacity Addition'!L169)*1000)*'Regional Factors'!C$8</f>
        <v>47.13584734858707</v>
      </c>
      <c r="D199" s="9">
        <f>(('Employment Factors'!$E24)*(1-('Decline Factors'!M52))*('Gross-New Capacity Addition'!M169)*1000)*'Regional Factors'!D$8</f>
        <v>155.66109659315597</v>
      </c>
      <c r="E199" s="9">
        <f>(('Employment Factors'!$E24)*(1-('Decline Factors'!N52))*('Gross-New Capacity Addition'!N169)*1000)*'Regional Factors'!E$8</f>
        <v>14043.92437169157</v>
      </c>
      <c r="F199" s="9">
        <f>(('Employment Factors'!$E24)*(1-('Decline Factors'!O52))*('Gross-New Capacity Addition'!O169)*1000)*'Regional Factors'!F$8</f>
        <v>30347.768366281816</v>
      </c>
      <c r="G199" s="9">
        <f>(('Employment Factors'!$E24)*(1-('Decline Factors'!P52))*('Gross-New Capacity Addition'!P169)*1000)*'Regional Factors'!G$8</f>
        <v>43069.766133530276</v>
      </c>
      <c r="H199" s="9">
        <f>(('Employment Factors'!$E24)*(1-('Decline Factors'!Q52))*('Gross-New Capacity Addition'!Q169)*1000)*'Regional Factors'!H$8</f>
        <v>60382.74314077694</v>
      </c>
      <c r="I199" s="9">
        <f>(('Employment Factors'!$E24)*(1-('Decline Factors'!R52))*('Gross-New Capacity Addition'!R169)*1000)*'Regional Factors'!I$8</f>
        <v>80152.061511280466</v>
      </c>
    </row>
    <row r="200" spans="1:9" x14ac:dyDescent="0.3">
      <c r="A200" s="34" t="s">
        <v>231</v>
      </c>
      <c r="B200" s="9">
        <f>(('Employment Factors'!$E25)*(1-('Decline Factors'!K53))*('Gross-New Capacity Addition'!K170)*1000)*'Regional Factors'!B$8</f>
        <v>0</v>
      </c>
      <c r="C200" s="9">
        <f>(('Employment Factors'!$E25)*(1-('Decline Factors'!L53))*('Gross-New Capacity Addition'!L170)*1000)*'Regional Factors'!C$8</f>
        <v>6333.2647146226964</v>
      </c>
      <c r="D200" s="9">
        <f>(('Employment Factors'!$E25)*(1-('Decline Factors'!M53))*('Gross-New Capacity Addition'!M170)*1000)*'Regional Factors'!D$8</f>
        <v>11057.262924518996</v>
      </c>
      <c r="E200" s="9">
        <f>(('Employment Factors'!$E25)*(1-('Decline Factors'!N53))*('Gross-New Capacity Addition'!N170)*1000)*'Regional Factors'!E$8</f>
        <v>48445.588053808628</v>
      </c>
      <c r="F200" s="9">
        <f>(('Employment Factors'!$E25)*(1-('Decline Factors'!O53))*('Gross-New Capacity Addition'!O170)*1000)*'Regional Factors'!F$8</f>
        <v>59972.437102660755</v>
      </c>
      <c r="G200" s="9">
        <f>(('Employment Factors'!$E25)*(1-('Decline Factors'!P53))*('Gross-New Capacity Addition'!P170)*1000)*'Regional Factors'!G$8</f>
        <v>68551.582509038766</v>
      </c>
      <c r="H200" s="9">
        <f>(('Employment Factors'!$E25)*(1-('Decline Factors'!Q53))*('Gross-New Capacity Addition'!Q170)*1000)*'Regional Factors'!H$8</f>
        <v>68937.010519360643</v>
      </c>
      <c r="I200" s="9">
        <f>(('Employment Factors'!$E25)*(1-('Decline Factors'!R53))*('Gross-New Capacity Addition'!R170)*1000)*'Regional Factors'!I$8</f>
        <v>72700.663153564281</v>
      </c>
    </row>
    <row r="201" spans="1:9" x14ac:dyDescent="0.3">
      <c r="A201" s="7" t="s">
        <v>24</v>
      </c>
      <c r="B201" s="9">
        <f>(('Employment Factors'!$E26)*(1-('Decline Factors'!K54))*('Gross-New Capacity Addition'!K171)*1000)*'Regional Factors'!B$8</f>
        <v>33156.206611994101</v>
      </c>
      <c r="C201" s="9">
        <f>(('Employment Factors'!$E26)*(1-('Decline Factors'!L54))*('Gross-New Capacity Addition'!L171)*1000)*'Regional Factors'!C$8</f>
        <v>28155.812816222679</v>
      </c>
      <c r="D201" s="9">
        <f>(('Employment Factors'!$E26)*(1-('Decline Factors'!M54))*('Gross-New Capacity Addition'!M171)*1000)*'Regional Factors'!D$8</f>
        <v>26044.325189986317</v>
      </c>
      <c r="E201" s="9">
        <f>(('Employment Factors'!$E26)*(1-('Decline Factors'!N54))*('Gross-New Capacity Addition'!N171)*1000)*'Regional Factors'!E$8</f>
        <v>39279.149903790203</v>
      </c>
      <c r="F201" s="9">
        <f>(('Employment Factors'!$E26)*(1-('Decline Factors'!O54))*('Gross-New Capacity Addition'!O171)*1000)*'Regional Factors'!F$8</f>
        <v>36873.538007229661</v>
      </c>
      <c r="G201" s="9">
        <f>(('Employment Factors'!$E26)*(1-('Decline Factors'!P54))*('Gross-New Capacity Addition'!P171)*1000)*'Regional Factors'!G$8</f>
        <v>37055.359833950883</v>
      </c>
      <c r="H201" s="9">
        <f>(('Employment Factors'!$E26)*(1-('Decline Factors'!Q54))*('Gross-New Capacity Addition'!Q171)*1000)*'Regional Factors'!H$8</f>
        <v>37238.07821626342</v>
      </c>
      <c r="I201" s="9">
        <f>(('Employment Factors'!$E26)*(1-('Decline Factors'!R54))*('Gross-New Capacity Addition'!R171)*1000)*'Regional Factors'!I$8</f>
        <v>37421.697575044273</v>
      </c>
    </row>
    <row r="202" spans="1:9" x14ac:dyDescent="0.3">
      <c r="A202" s="7" t="s">
        <v>25</v>
      </c>
      <c r="B202" s="9">
        <f>(('Employment Factors'!$E27)*(1-('Decline Factors'!K55))*('Gross-New Capacity Addition'!K172)*1000)*'Regional Factors'!B$8</f>
        <v>0</v>
      </c>
      <c r="C202" s="9">
        <f>(('Employment Factors'!$E27)*(1-('Decline Factors'!L55))*('Gross-New Capacity Addition'!L172)*1000)*'Regional Factors'!C$8</f>
        <v>45.250413454643585</v>
      </c>
      <c r="D202" s="9">
        <f>(('Employment Factors'!$E27)*(1-('Decline Factors'!M55))*('Gross-New Capacity Addition'!M172)*1000)*'Regional Factors'!D$8</f>
        <v>77.826680940140861</v>
      </c>
      <c r="E202" s="9">
        <f>(('Employment Factors'!$E27)*(1-('Decline Factors'!N55))*('Gross-New Capacity Addition'!N172)*1000)*'Regional Factors'!E$8</f>
        <v>345.04310918147564</v>
      </c>
      <c r="F202" s="9">
        <f>(('Employment Factors'!$E27)*(1-('Decline Factors'!O55))*('Gross-New Capacity Addition'!O172)*1000)*'Regional Factors'!F$8</f>
        <v>328.81903901744289</v>
      </c>
      <c r="G202" s="9">
        <f>(('Employment Factors'!$E27)*(1-('Decline Factors'!P55))*('Gross-New Capacity Addition'!P172)*1000)*'Regional Factors'!G$8</f>
        <v>331.79671688052957</v>
      </c>
      <c r="H202" s="9">
        <f>(('Employment Factors'!$E27)*(1-('Decline Factors'!Q55))*('Gross-New Capacity Addition'!Q172)*1000)*'Regional Factors'!H$8</f>
        <v>312.24475522953799</v>
      </c>
      <c r="I202" s="9">
        <f>(('Employment Factors'!$E27)*(1-('Decline Factors'!R55))*('Gross-New Capacity Addition'!R172)*1000)*'Regional Factors'!I$8</f>
        <v>1392.8541783754836</v>
      </c>
    </row>
    <row r="203" spans="1:9" x14ac:dyDescent="0.3">
      <c r="A203" s="5" t="s">
        <v>255</v>
      </c>
      <c r="B203" s="22">
        <f>SUM(B178:B202)</f>
        <v>1044250.2866813685</v>
      </c>
      <c r="C203" s="22">
        <f t="shared" ref="C203:I203" si="9">SUM(C178:C202)</f>
        <v>1401745.0729279844</v>
      </c>
      <c r="D203" s="22">
        <f t="shared" si="9"/>
        <v>2105698.4860798097</v>
      </c>
      <c r="E203" s="22">
        <f t="shared" si="9"/>
        <v>3102429.6284061945</v>
      </c>
      <c r="F203" s="22">
        <f t="shared" si="9"/>
        <v>3526463.3751353389</v>
      </c>
      <c r="G203" s="22">
        <f t="shared" si="9"/>
        <v>4042655.2805397562</v>
      </c>
      <c r="H203" s="22">
        <f t="shared" si="9"/>
        <v>4380858.1193057001</v>
      </c>
      <c r="I203" s="22">
        <f t="shared" si="9"/>
        <v>4862940.468872197</v>
      </c>
    </row>
    <row r="205" spans="1:9" x14ac:dyDescent="0.3">
      <c r="A205" s="72" t="s">
        <v>37</v>
      </c>
      <c r="B205" s="163" t="s">
        <v>203</v>
      </c>
      <c r="C205" s="163"/>
      <c r="D205" s="163"/>
      <c r="E205" s="163"/>
      <c r="F205" s="163"/>
      <c r="G205" s="163"/>
      <c r="H205" s="163"/>
      <c r="I205" s="163"/>
    </row>
    <row r="206" spans="1:9" x14ac:dyDescent="0.3">
      <c r="A206" s="66" t="s">
        <v>0</v>
      </c>
      <c r="B206" s="3">
        <v>2015</v>
      </c>
      <c r="C206" s="3">
        <v>2020</v>
      </c>
      <c r="D206" s="3">
        <v>2025</v>
      </c>
      <c r="E206" s="3">
        <v>2030</v>
      </c>
      <c r="F206" s="3">
        <v>2035</v>
      </c>
      <c r="G206" s="3">
        <v>2040</v>
      </c>
      <c r="H206" s="3">
        <v>2045</v>
      </c>
      <c r="I206" s="3">
        <v>2050</v>
      </c>
    </row>
    <row r="207" spans="1:9" x14ac:dyDescent="0.3">
      <c r="A207" s="7" t="s">
        <v>2</v>
      </c>
      <c r="B207" s="9">
        <f>(('Employment Factors'!$E3)*(1-('Decline Factors'!K31))*('Gross-New Capacity Addition'!K177)*1000)*'Regional Factors'!B$9</f>
        <v>3783.6072763328511</v>
      </c>
      <c r="C207" s="9">
        <f>(('Employment Factors'!$E3)*(1-('Decline Factors'!L31))*('Gross-New Capacity Addition'!L177)*1000)*'Regional Factors'!C$9</f>
        <v>7299.1066522927395</v>
      </c>
      <c r="D207" s="9">
        <f>(('Employment Factors'!$E3)*(1-('Decline Factors'!M31))*('Gross-New Capacity Addition'!M177)*1000)*'Regional Factors'!D$9</f>
        <v>20864.739466572348</v>
      </c>
      <c r="E207" s="9">
        <f>(('Employment Factors'!$E3)*(1-('Decline Factors'!N31))*('Gross-New Capacity Addition'!N177)*1000)*'Regional Factors'!E$9</f>
        <v>30212.753085478435</v>
      </c>
      <c r="F207" s="9">
        <f>(('Employment Factors'!$E3)*(1-('Decline Factors'!O31))*('Gross-New Capacity Addition'!O177)*1000)*'Regional Factors'!F$9</f>
        <v>26429.603504329611</v>
      </c>
      <c r="G207" s="9">
        <f>(('Employment Factors'!$E3)*(1-('Decline Factors'!P31))*('Gross-New Capacity Addition'!P177)*1000)*'Regional Factors'!G$9</f>
        <v>24819.119570809587</v>
      </c>
      <c r="H207" s="9">
        <f>(('Employment Factors'!$E3)*(1-('Decline Factors'!Q31))*('Gross-New Capacity Addition'!Q177)*1000)*'Regional Factors'!H$9</f>
        <v>24366.485088690762</v>
      </c>
      <c r="I207" s="9">
        <f>(('Employment Factors'!$E3)*(1-('Decline Factors'!R31))*('Gross-New Capacity Addition'!R177)*1000)*'Regional Factors'!I$9</f>
        <v>25454.005556729244</v>
      </c>
    </row>
    <row r="208" spans="1:9" x14ac:dyDescent="0.3">
      <c r="A208" s="7" t="s">
        <v>3</v>
      </c>
      <c r="B208" s="9">
        <f>(('Employment Factors'!$E4)*(1-('Decline Factors'!K32))*('Gross-New Capacity Addition'!K178)*1000)*'Regional Factors'!B$9</f>
        <v>0</v>
      </c>
      <c r="C208" s="9">
        <f>(('Employment Factors'!$E4)*(1-('Decline Factors'!L32))*('Gross-New Capacity Addition'!L178)*1000)*'Regional Factors'!C$9</f>
        <v>0</v>
      </c>
      <c r="D208" s="9">
        <f>(('Employment Factors'!$E4)*(1-('Decline Factors'!M32))*('Gross-New Capacity Addition'!M178)*1000)*'Regional Factors'!D$9</f>
        <v>0</v>
      </c>
      <c r="E208" s="9">
        <f>(('Employment Factors'!$E4)*(1-('Decline Factors'!N32))*('Gross-New Capacity Addition'!N178)*1000)*'Regional Factors'!E$9</f>
        <v>0</v>
      </c>
      <c r="F208" s="9">
        <f>(('Employment Factors'!$E4)*(1-('Decline Factors'!O32))*('Gross-New Capacity Addition'!O178)*1000)*'Regional Factors'!F$9</f>
        <v>0</v>
      </c>
      <c r="G208" s="9">
        <f>(('Employment Factors'!$E4)*(1-('Decline Factors'!P32))*('Gross-New Capacity Addition'!P178)*1000)*'Regional Factors'!G$9</f>
        <v>0</v>
      </c>
      <c r="H208" s="9">
        <f>(('Employment Factors'!$E4)*(1-('Decline Factors'!Q32))*('Gross-New Capacity Addition'!Q178)*1000)*'Regional Factors'!H$9</f>
        <v>0</v>
      </c>
      <c r="I208" s="9">
        <f>(('Employment Factors'!$E4)*(1-('Decline Factors'!R32))*('Gross-New Capacity Addition'!R178)*1000)*'Regional Factors'!I$9</f>
        <v>0</v>
      </c>
    </row>
    <row r="209" spans="1:9" x14ac:dyDescent="0.3">
      <c r="A209" s="7" t="s">
        <v>198</v>
      </c>
      <c r="B209" s="9">
        <f>(('Employment Factors'!$E5)*(1-('Decline Factors'!K33))*('Gross-New Capacity Addition'!K179)*1000)*'Regional Factors'!B$9</f>
        <v>3531.3667912439946</v>
      </c>
      <c r="C209" s="9">
        <f>(('Employment Factors'!$E5)*(1-('Decline Factors'!L33))*('Gross-New Capacity Addition'!L179)*1000)*'Regional Factors'!C$9</f>
        <v>50382.506090687522</v>
      </c>
      <c r="D209" s="9">
        <f>(('Employment Factors'!$E5)*(1-('Decline Factors'!M33))*('Gross-New Capacity Addition'!M179)*1000)*'Regional Factors'!D$9</f>
        <v>175345.33705048362</v>
      </c>
      <c r="E209" s="9">
        <f>(('Employment Factors'!$E5)*(1-('Decline Factors'!N33))*('Gross-New Capacity Addition'!N179)*1000)*'Regional Factors'!E$9</f>
        <v>287541.38530427654</v>
      </c>
      <c r="F209" s="9">
        <f>(('Employment Factors'!$E5)*(1-('Decline Factors'!O33))*('Gross-New Capacity Addition'!O179)*1000)*'Regional Factors'!F$9</f>
        <v>381506.00447006512</v>
      </c>
      <c r="G209" s="9">
        <f>(('Employment Factors'!$E5)*(1-('Decline Factors'!P33))*('Gross-New Capacity Addition'!P179)*1000)*'Regional Factors'!G$9</f>
        <v>409624.95793015504</v>
      </c>
      <c r="H209" s="9">
        <f>(('Employment Factors'!$E5)*(1-('Decline Factors'!Q33))*('Gross-New Capacity Addition'!Q179)*1000)*'Regional Factors'!H$9</f>
        <v>460364.56623390177</v>
      </c>
      <c r="I209" s="9">
        <f>(('Employment Factors'!$E5)*(1-('Decline Factors'!R33))*('Gross-New Capacity Addition'!R179)*1000)*'Regional Factors'!I$9</f>
        <v>516753.50474935019</v>
      </c>
    </row>
    <row r="210" spans="1:9" x14ac:dyDescent="0.3">
      <c r="A210" s="7" t="s">
        <v>199</v>
      </c>
      <c r="B210" s="9">
        <f>(('Employment Factors'!$E6)*(1-('Decline Factors'!K34))*('Gross-New Capacity Addition'!K180)*1000)*'Regional Factors'!B$9</f>
        <v>17656.833956219973</v>
      </c>
      <c r="C210" s="9">
        <f>(('Employment Factors'!$E6)*(1-('Decline Factors'!L34))*('Gross-New Capacity Addition'!L180)*1000)*'Regional Factors'!C$9</f>
        <v>55899.665893517835</v>
      </c>
      <c r="D210" s="9">
        <f>(('Employment Factors'!$E6)*(1-('Decline Factors'!M34))*('Gross-New Capacity Addition'!M180)*1000)*'Regional Factors'!D$9</f>
        <v>151448.28179712323</v>
      </c>
      <c r="E210" s="9">
        <f>(('Employment Factors'!$E6)*(1-('Decline Factors'!N34))*('Gross-New Capacity Addition'!N180)*1000)*'Regional Factors'!E$9</f>
        <v>381855.62927479681</v>
      </c>
      <c r="F210" s="9">
        <f>(('Employment Factors'!$E6)*(1-('Decline Factors'!O34))*('Gross-New Capacity Addition'!O180)*1000)*'Regional Factors'!F$9</f>
        <v>466110.24751212384</v>
      </c>
      <c r="G210" s="9">
        <f>(('Employment Factors'!$E6)*(1-('Decline Factors'!P34))*('Gross-New Capacity Addition'!P180)*1000)*'Regional Factors'!G$9</f>
        <v>561164.11319269356</v>
      </c>
      <c r="H210" s="9">
        <f>(('Employment Factors'!$E6)*(1-('Decline Factors'!Q34))*('Gross-New Capacity Addition'!Q180)*1000)*'Regional Factors'!H$9</f>
        <v>612317.0989796106</v>
      </c>
      <c r="I210" s="9">
        <f>(('Employment Factors'!$E6)*(1-('Decline Factors'!R34))*('Gross-New Capacity Addition'!R180)*1000)*'Regional Factors'!I$9</f>
        <v>678620.4016409457</v>
      </c>
    </row>
    <row r="211" spans="1:9" x14ac:dyDescent="0.3">
      <c r="A211" s="7" t="s">
        <v>6</v>
      </c>
      <c r="B211" s="9">
        <f>(('Employment Factors'!$E7)*(1-('Decline Factors'!K35))*('Gross-New Capacity Addition'!K181)*1000)*'Regional Factors'!B$9</f>
        <v>18918.036381664257</v>
      </c>
      <c r="C211" s="9">
        <f>(('Employment Factors'!$E7)*(1-('Decline Factors'!L35))*('Gross-New Capacity Addition'!L181)*1000)*'Regional Factors'!C$9</f>
        <v>16917.686454323</v>
      </c>
      <c r="D211" s="9">
        <f>(('Employment Factors'!$E7)*(1-('Decline Factors'!M35))*('Gross-New Capacity Addition'!M181)*1000)*'Regional Factors'!D$9</f>
        <v>32110.577154437611</v>
      </c>
      <c r="E211" s="9">
        <f>(('Employment Factors'!$E7)*(1-('Decline Factors'!N35))*('Gross-New Capacity Addition'!N181)*1000)*'Regional Factors'!E$9</f>
        <v>31289.098058697633</v>
      </c>
      <c r="F211" s="9">
        <f>(('Employment Factors'!$E7)*(1-('Decline Factors'!O35))*('Gross-New Capacity Addition'!O181)*1000)*'Regional Factors'!F$9</f>
        <v>24850.142831819092</v>
      </c>
      <c r="G211" s="9">
        <f>(('Employment Factors'!$E7)*(1-('Decline Factors'!P35))*('Gross-New Capacity Addition'!P181)*1000)*'Regional Factors'!G$9</f>
        <v>21437.073259661887</v>
      </c>
      <c r="H211" s="9">
        <f>(('Employment Factors'!$E7)*(1-('Decline Factors'!Q35))*('Gross-New Capacity Addition'!Q181)*1000)*'Regional Factors'!H$9</f>
        <v>22597.429202548403</v>
      </c>
      <c r="I211" s="9">
        <f>(('Employment Factors'!$E7)*(1-('Decline Factors'!R35))*('Gross-New Capacity Addition'!R181)*1000)*'Regional Factors'!I$9</f>
        <v>31193.634260697603</v>
      </c>
    </row>
    <row r="212" spans="1:9" x14ac:dyDescent="0.3">
      <c r="A212" s="7" t="s">
        <v>7</v>
      </c>
      <c r="B212" s="9">
        <f>(('Employment Factors'!$E8)*(1-('Decline Factors'!K36))*('Gross-New Capacity Addition'!K182)*1000)*'Regional Factors'!B$9</f>
        <v>17656.833956219973</v>
      </c>
      <c r="C212" s="9">
        <f>(('Employment Factors'!$E8)*(1-('Decline Factors'!L36))*('Gross-New Capacity Addition'!L182)*1000)*'Regional Factors'!C$9</f>
        <v>19393.7616365266</v>
      </c>
      <c r="D212" s="9">
        <f>(('Employment Factors'!$E8)*(1-('Decline Factors'!M36))*('Gross-New Capacity Addition'!M182)*1000)*'Regional Factors'!D$9</f>
        <v>17329.517829379027</v>
      </c>
      <c r="E212" s="9">
        <f>(('Employment Factors'!$E8)*(1-('Decline Factors'!N36))*('Gross-New Capacity Addition'!N182)*1000)*'Regional Factors'!E$9</f>
        <v>16312.049787934369</v>
      </c>
      <c r="F212" s="9">
        <f>(('Employment Factors'!$E8)*(1-('Decline Factors'!O36))*('Gross-New Capacity Addition'!O182)*1000)*'Regional Factors'!F$9</f>
        <v>15020.530778343989</v>
      </c>
      <c r="G212" s="9">
        <f>(('Employment Factors'!$E8)*(1-('Decline Factors'!P36))*('Gross-New Capacity Addition'!P182)*1000)*'Regional Factors'!G$9</f>
        <v>14514.105012169352</v>
      </c>
      <c r="H212" s="9">
        <f>(('Employment Factors'!$E8)*(1-('Decline Factors'!Q36))*('Gross-New Capacity Addition'!Q182)*1000)*'Regional Factors'!H$9</f>
        <v>14024.753679676869</v>
      </c>
      <c r="I212" s="9">
        <f>(('Employment Factors'!$E8)*(1-('Decline Factors'!R36))*('Gross-New Capacity Addition'!R182)*1000)*'Regional Factors'!I$9</f>
        <v>14141.114198182915</v>
      </c>
    </row>
    <row r="213" spans="1:9" x14ac:dyDescent="0.3">
      <c r="A213" s="7" t="s">
        <v>8</v>
      </c>
      <c r="B213" s="9">
        <f>(('Employment Factors'!$E9)*(1-('Decline Factors'!K37))*('Gross-New Capacity Addition'!K183)*1000)*'Regional Factors'!B$9</f>
        <v>22701.643657997109</v>
      </c>
      <c r="C213" s="9">
        <f>(('Employment Factors'!$E9)*(1-('Decline Factors'!L37))*('Gross-New Capacity Addition'!L183)*1000)*'Regional Factors'!C$9</f>
        <v>19834.528946447659</v>
      </c>
      <c r="D213" s="9">
        <f>(('Employment Factors'!$E9)*(1-('Decline Factors'!M37))*('Gross-New Capacity Addition'!M183)*1000)*'Regional Factors'!D$9</f>
        <v>20217.770800942195</v>
      </c>
      <c r="E213" s="9">
        <f>(('Employment Factors'!$E9)*(1-('Decline Factors'!N37))*('Gross-New Capacity Addition'!N183)*1000)*'Regional Factors'!E$9</f>
        <v>18617.01334492509</v>
      </c>
      <c r="F213" s="9">
        <f>(('Employment Factors'!$E9)*(1-('Decline Factors'!O37))*('Gross-New Capacity Addition'!O183)*1000)*'Regional Factors'!F$9</f>
        <v>17142.99708397955</v>
      </c>
      <c r="G213" s="9">
        <f>(('Employment Factors'!$E9)*(1-('Decline Factors'!P37))*('Gross-New Capacity Addition'!P183)*1000)*'Regional Factors'!G$9</f>
        <v>16565.011155193279</v>
      </c>
      <c r="H213" s="9">
        <f>(('Employment Factors'!$E9)*(1-('Decline Factors'!Q37))*('Gross-New Capacity Addition'!Q183)*1000)*'Regional Factors'!H$9</f>
        <v>16006.512351805119</v>
      </c>
      <c r="I213" s="9">
        <f>(('Employment Factors'!$E9)*(1-('Decline Factors'!R37))*('Gross-New Capacity Addition'!R183)*1000)*'Regional Factors'!I$9</f>
        <v>15466.84365426256</v>
      </c>
    </row>
    <row r="214" spans="1:9" x14ac:dyDescent="0.3">
      <c r="A214" s="7" t="s">
        <v>9</v>
      </c>
      <c r="B214" s="9">
        <f>(('Employment Factors'!$E10)*(1-('Decline Factors'!K38))*('Gross-New Capacity Addition'!K184)*1000)*'Regional Factors'!B$9</f>
        <v>4035.8477614217081</v>
      </c>
      <c r="C214" s="9">
        <f>(('Employment Factors'!$E10)*(1-('Decline Factors'!L38))*('Gross-New Capacity Addition'!L184)*1000)*'Regional Factors'!C$9</f>
        <v>7052.2769587369457</v>
      </c>
      <c r="D214" s="9">
        <f>(('Employment Factors'!$E10)*(1-('Decline Factors'!M38))*('Gross-New Capacity Addition'!M184)*1000)*'Regional Factors'!D$9</f>
        <v>10782.81109383584</v>
      </c>
      <c r="E214" s="9">
        <f>(('Employment Factors'!$E10)*(1-('Decline Factors'!N38))*('Gross-New Capacity Addition'!N184)*1000)*'Regional Factors'!E$9</f>
        <v>9929.0737839600497</v>
      </c>
      <c r="F214" s="9">
        <f>(('Employment Factors'!$E10)*(1-('Decline Factors'!O38))*('Gross-New Capacity Addition'!O184)*1000)*'Regional Factors'!F$9</f>
        <v>9142.931778122429</v>
      </c>
      <c r="G214" s="9">
        <f>(('Employment Factors'!$E10)*(1-('Decline Factors'!P38))*('Gross-New Capacity Addition'!P184)*1000)*'Regional Factors'!G$9</f>
        <v>8834.6726161030838</v>
      </c>
      <c r="H214" s="9">
        <f>(('Employment Factors'!$E10)*(1-('Decline Factors'!Q38))*('Gross-New Capacity Addition'!Q184)*1000)*'Regional Factors'!H$9</f>
        <v>7927.0346885130111</v>
      </c>
      <c r="I214" s="9">
        <f>(('Employment Factors'!$E10)*(1-('Decline Factors'!R38))*('Gross-New Capacity Addition'!R184)*1000)*'Regional Factors'!I$9</f>
        <v>8248.9832822733679</v>
      </c>
    </row>
    <row r="215" spans="1:9" x14ac:dyDescent="0.3">
      <c r="A215" s="7" t="s">
        <v>10</v>
      </c>
      <c r="B215" s="9">
        <f>(('Employment Factors'!$E11)*(1-('Decline Factors'!K39))*('Gross-New Capacity Addition'!K185)*1000)*'Regional Factors'!B$9</f>
        <v>0</v>
      </c>
      <c r="C215" s="9">
        <f>(('Employment Factors'!$E11)*(1-('Decline Factors'!L39))*('Gross-New Capacity Addition'!L185)*1000)*'Regional Factors'!C$9</f>
        <v>0</v>
      </c>
      <c r="D215" s="9">
        <f>(('Employment Factors'!$E11)*(1-('Decline Factors'!M39))*('Gross-New Capacity Addition'!M185)*1000)*'Regional Factors'!D$9</f>
        <v>0</v>
      </c>
      <c r="E215" s="9">
        <f>(('Employment Factors'!$E11)*(1-('Decline Factors'!N39))*('Gross-New Capacity Addition'!N185)*1000)*'Regional Factors'!E$9</f>
        <v>0</v>
      </c>
      <c r="F215" s="9">
        <f>(('Employment Factors'!$E11)*(1-('Decline Factors'!O39))*('Gross-New Capacity Addition'!O185)*1000)*'Regional Factors'!F$9</f>
        <v>0</v>
      </c>
      <c r="G215" s="9">
        <f>(('Employment Factors'!$E11)*(1-('Decline Factors'!P39))*('Gross-New Capacity Addition'!P185)*1000)*'Regional Factors'!G$9</f>
        <v>0</v>
      </c>
      <c r="H215" s="9">
        <f>(('Employment Factors'!$E11)*(1-('Decline Factors'!Q39))*('Gross-New Capacity Addition'!Q185)*1000)*'Regional Factors'!H$9</f>
        <v>0</v>
      </c>
      <c r="I215" s="9">
        <f>(('Employment Factors'!$E11)*(1-('Decline Factors'!R39))*('Gross-New Capacity Addition'!R185)*1000)*'Regional Factors'!I$9</f>
        <v>0</v>
      </c>
    </row>
    <row r="216" spans="1:9" x14ac:dyDescent="0.3">
      <c r="A216" s="7" t="s">
        <v>11</v>
      </c>
      <c r="B216" s="9">
        <f>(('Employment Factors'!$E12)*(1-('Decline Factors'!K40))*('Gross-New Capacity Addition'!K186)*1000)*'Regional Factors'!B$9</f>
        <v>17026.232743497829</v>
      </c>
      <c r="C216" s="9">
        <f>(('Employment Factors'!$E12)*(1-('Decline Factors'!L40))*('Gross-New Capacity Addition'!L186)*1000)*'Regional Factors'!C$9</f>
        <v>123053.02286676731</v>
      </c>
      <c r="D216" s="9">
        <f>(('Employment Factors'!$E12)*(1-('Decline Factors'!M40))*('Gross-New Capacity Addition'!M186)*1000)*'Regional Factors'!D$9</f>
        <v>106908.46820114422</v>
      </c>
      <c r="E216" s="9">
        <f>(('Employment Factors'!$E12)*(1-('Decline Factors'!N40))*('Gross-New Capacity Addition'!N186)*1000)*'Regional Factors'!E$9</f>
        <v>93998.054585890437</v>
      </c>
      <c r="F216" s="9">
        <f>(('Employment Factors'!$E12)*(1-('Decline Factors'!O40))*('Gross-New Capacity Addition'!O186)*1000)*'Regional Factors'!F$9</f>
        <v>84508.761744479125</v>
      </c>
      <c r="G216" s="9">
        <f>(('Employment Factors'!$E12)*(1-('Decline Factors'!P40))*('Gross-New Capacity Addition'!P186)*1000)*'Regional Factors'!G$9</f>
        <v>80352.666051310676</v>
      </c>
      <c r="H216" s="9">
        <f>(('Employment Factors'!$E12)*(1-('Decline Factors'!Q40))*('Gross-New Capacity Addition'!Q186)*1000)*'Regional Factors'!H$9</f>
        <v>74059.982523277416</v>
      </c>
      <c r="I216" s="9">
        <f>(('Employment Factors'!$E12)*(1-('Decline Factors'!R40))*('Gross-New Capacity Addition'!R186)*1000)*'Regional Factors'!I$9</f>
        <v>70046.004097342593</v>
      </c>
    </row>
    <row r="217" spans="1:9" x14ac:dyDescent="0.3">
      <c r="A217" s="7" t="s">
        <v>12</v>
      </c>
      <c r="B217" s="9">
        <f>(('Employment Factors'!$E13)*(1-('Decline Factors'!K41))*('Gross-New Capacity Addition'!K187)*1000)*'Regional Factors'!B$9</f>
        <v>0</v>
      </c>
      <c r="C217" s="9">
        <f>(('Employment Factors'!$E13)*(1-('Decline Factors'!L41))*('Gross-New Capacity Addition'!L187)*1000)*'Regional Factors'!C$9</f>
        <v>9399.6967986953132</v>
      </c>
      <c r="D217" s="9">
        <f>(('Employment Factors'!$E13)*(1-('Decline Factors'!M41))*('Gross-New Capacity Addition'!M187)*1000)*'Regional Factors'!D$9</f>
        <v>11903.103155533068</v>
      </c>
      <c r="E217" s="9">
        <f>(('Employment Factors'!$E13)*(1-('Decline Factors'!N41))*('Gross-New Capacity Addition'!N187)*1000)*'Regional Factors'!E$9</f>
        <v>10557.700208593884</v>
      </c>
      <c r="F217" s="9">
        <f>(('Employment Factors'!$E13)*(1-('Decline Factors'!O41))*('Gross-New Capacity Addition'!O187)*1000)*'Regional Factors'!F$9</f>
        <v>6221.4484366823326</v>
      </c>
      <c r="G217" s="9">
        <f>(('Employment Factors'!$E13)*(1-('Decline Factors'!P41))*('Gross-New Capacity Addition'!P187)*1000)*'Regional Factors'!G$9</f>
        <v>5820.4620725679124</v>
      </c>
      <c r="H217" s="9">
        <f>(('Employment Factors'!$E13)*(1-('Decline Factors'!Q41))*('Gross-New Capacity Addition'!Q187)*1000)*'Regional Factors'!H$9</f>
        <v>5416.3450887421359</v>
      </c>
      <c r="I217" s="9">
        <f>(('Employment Factors'!$E13)*(1-('Decline Factors'!R41))*('Gross-New Capacity Addition'!R187)*1000)*'Regional Factors'!I$9</f>
        <v>7599.5097608606093</v>
      </c>
    </row>
    <row r="218" spans="1:9" x14ac:dyDescent="0.3">
      <c r="A218" s="7" t="s">
        <v>13</v>
      </c>
      <c r="B218" s="9">
        <f>(('Employment Factors'!$E14)*(1-('Decline Factors'!K42))*('Gross-New Capacity Addition'!K188)*1000)*'Regional Factors'!B$9</f>
        <v>0</v>
      </c>
      <c r="C218" s="9">
        <f>(('Employment Factors'!$E14)*(1-('Decline Factors'!L42))*('Gross-New Capacity Addition'!L188)*1000)*'Regional Factors'!C$9</f>
        <v>0</v>
      </c>
      <c r="D218" s="9">
        <f>(('Employment Factors'!$E14)*(1-('Decline Factors'!M42))*('Gross-New Capacity Addition'!M188)*1000)*'Regional Factors'!D$9</f>
        <v>0</v>
      </c>
      <c r="E218" s="9">
        <f>(('Employment Factors'!$E14)*(1-('Decline Factors'!N42))*('Gross-New Capacity Addition'!N188)*1000)*'Regional Factors'!E$9</f>
        <v>0</v>
      </c>
      <c r="F218" s="9">
        <f>(('Employment Factors'!$E14)*(1-('Decline Factors'!O42))*('Gross-New Capacity Addition'!O188)*1000)*'Regional Factors'!F$9</f>
        <v>0</v>
      </c>
      <c r="G218" s="9">
        <f>(('Employment Factors'!$E14)*(1-('Decline Factors'!P42))*('Gross-New Capacity Addition'!P188)*1000)*'Regional Factors'!G$9</f>
        <v>4864.9960245491511</v>
      </c>
      <c r="H218" s="9">
        <f>(('Employment Factors'!$E14)*(1-('Decline Factors'!Q42))*('Gross-New Capacity Addition'!Q188)*1000)*'Regional Factors'!H$9</f>
        <v>18560.125634906733</v>
      </c>
      <c r="I218" s="9">
        <f>(('Employment Factors'!$E14)*(1-('Decline Factors'!R42))*('Gross-New Capacity Addition'!R188)*1000)*'Regional Factors'!I$9</f>
        <v>26851.068678973588</v>
      </c>
    </row>
    <row r="219" spans="1:9" x14ac:dyDescent="0.3">
      <c r="A219" s="7" t="s">
        <v>14</v>
      </c>
      <c r="B219" s="9">
        <f>(('Employment Factors'!$E15)*(1-('Decline Factors'!K43))*('Gross-New Capacity Addition'!K189)*1000)*'Regional Factors'!B$9</f>
        <v>28250.934329951961</v>
      </c>
      <c r="C219" s="9">
        <f>(('Employment Factors'!$E15)*(1-('Decline Factors'!L43))*('Gross-New Capacity Addition'!L189)*1000)*'Regional Factors'!C$9</f>
        <v>23448.820887800342</v>
      </c>
      <c r="D219" s="9">
        <f>(('Employment Factors'!$E15)*(1-('Decline Factors'!M43))*('Gross-New Capacity Addition'!M189)*1000)*'Regional Factors'!D$9</f>
        <v>19139.489691558614</v>
      </c>
      <c r="E219" s="9">
        <f>(('Employment Factors'!$E15)*(1-('Decline Factors'!N43))*('Gross-New Capacity Addition'!N189)*1000)*'Regional Factors'!E$9</f>
        <v>14893.610675940074</v>
      </c>
      <c r="F219" s="9">
        <f>(('Employment Factors'!$E15)*(1-('Decline Factors'!O43))*('Gross-New Capacity Addition'!O189)*1000)*'Regional Factors'!F$9</f>
        <v>12342.957900465277</v>
      </c>
      <c r="G219" s="9">
        <f>(('Employment Factors'!$E15)*(1-('Decline Factors'!P43))*('Gross-New Capacity Addition'!P189)*1000)*'Regional Factors'!G$9</f>
        <v>10822.473954726276</v>
      </c>
      <c r="H219" s="9">
        <f>(('Employment Factors'!$E15)*(1-('Decline Factors'!Q43))*('Gross-New Capacity Addition'!Q189)*1000)*'Regional Factors'!H$9</f>
        <v>8536.8065876293986</v>
      </c>
      <c r="I219" s="9">
        <f>(('Employment Factors'!$E15)*(1-('Decline Factors'!R43))*('Gross-New Capacity Addition'!R189)*1000)*'Regional Factors'!I$9</f>
        <v>6599.1866258186928</v>
      </c>
    </row>
    <row r="220" spans="1:9" x14ac:dyDescent="0.3">
      <c r="A220" s="7" t="s">
        <v>15</v>
      </c>
      <c r="B220" s="9">
        <f>(('Employment Factors'!$E16)*(1-('Decline Factors'!K44))*('Gross-New Capacity Addition'!K190)*1000)*'Regional Factors'!B$9</f>
        <v>0</v>
      </c>
      <c r="C220" s="9">
        <f>(('Employment Factors'!$E16)*(1-('Decline Factors'!L44))*('Gross-New Capacity Addition'!L190)*1000)*'Regional Factors'!C$9</f>
        <v>0</v>
      </c>
      <c r="D220" s="9">
        <f>(('Employment Factors'!$E16)*(1-('Decline Factors'!M44))*('Gross-New Capacity Addition'!M190)*1000)*'Regional Factors'!D$9</f>
        <v>0</v>
      </c>
      <c r="E220" s="9">
        <f>(('Employment Factors'!$E16)*(1-('Decline Factors'!N44))*('Gross-New Capacity Addition'!N190)*1000)*'Regional Factors'!E$9</f>
        <v>0</v>
      </c>
      <c r="F220" s="9">
        <f>(('Employment Factors'!$E16)*(1-('Decline Factors'!O44))*('Gross-New Capacity Addition'!O190)*1000)*'Regional Factors'!F$9</f>
        <v>0</v>
      </c>
      <c r="G220" s="9">
        <f>(('Employment Factors'!$E16)*(1-('Decline Factors'!P44))*('Gross-New Capacity Addition'!P190)*1000)*'Regional Factors'!G$9</f>
        <v>0</v>
      </c>
      <c r="H220" s="9">
        <f>(('Employment Factors'!$E16)*(1-('Decline Factors'!Q44))*('Gross-New Capacity Addition'!Q190)*1000)*'Regional Factors'!H$9</f>
        <v>0</v>
      </c>
      <c r="I220" s="9">
        <f>(('Employment Factors'!$E16)*(1-('Decline Factors'!R44))*('Gross-New Capacity Addition'!R190)*1000)*'Regional Factors'!I$9</f>
        <v>0</v>
      </c>
    </row>
    <row r="221" spans="1:9" x14ac:dyDescent="0.3">
      <c r="A221" s="7" t="s">
        <v>17</v>
      </c>
      <c r="B221" s="9">
        <f>(('Employment Factors'!$E17)*(1-('Decline Factors'!K45))*('Gross-New Capacity Addition'!K191)*1000)*'Regional Factors'!B$9</f>
        <v>19422.517351841972</v>
      </c>
      <c r="C221" s="9">
        <f>(('Employment Factors'!$E17)*(1-('Decline Factors'!L45))*('Gross-New Capacity Addition'!L191)*1000)*'Regional Factors'!C$9</f>
        <v>18203.689899739744</v>
      </c>
      <c r="D221" s="9">
        <f>(('Employment Factors'!$E17)*(1-('Decline Factors'!M45))*('Gross-New Capacity Addition'!M191)*1000)*'Regional Factors'!D$9</f>
        <v>26687.457457243701</v>
      </c>
      <c r="E221" s="9">
        <f>(('Employment Factors'!$E17)*(1-('Decline Factors'!N45))*('Gross-New Capacity Addition'!N191)*1000)*'Regional Factors'!E$9</f>
        <v>24326.230770702117</v>
      </c>
      <c r="F221" s="9">
        <f>(('Employment Factors'!$E17)*(1-('Decline Factors'!O45))*('Gross-New Capacity Addition'!O191)*1000)*'Regional Factors'!F$9</f>
        <v>19885.876617416281</v>
      </c>
      <c r="G221" s="9">
        <f>(('Employment Factors'!$E17)*(1-('Decline Factors'!P45))*('Gross-New Capacity Addition'!P191)*1000)*'Regional Factors'!G$9</f>
        <v>17006.744785998435</v>
      </c>
      <c r="H221" s="9">
        <f>(('Employment Factors'!$E17)*(1-('Decline Factors'!Q45))*('Gross-New Capacity Addition'!Q191)*1000)*'Regional Factors'!H$9</f>
        <v>15366.251857732916</v>
      </c>
      <c r="I221" s="9">
        <f>(('Employment Factors'!$E17)*(1-('Decline Factors'!R45))*('Gross-New Capacity Addition'!R191)*1000)*'Regional Factors'!I$9</f>
        <v>15260.619072205729</v>
      </c>
    </row>
    <row r="222" spans="1:9" x14ac:dyDescent="0.3">
      <c r="A222" s="7" t="s">
        <v>18</v>
      </c>
      <c r="B222" s="9">
        <f>(('Employment Factors'!$E18)*(1-('Decline Factors'!K46))*('Gross-New Capacity Addition'!K192)*1000)*'Regional Factors'!B$9</f>
        <v>18716.243993593172</v>
      </c>
      <c r="C222" s="9">
        <f>(('Employment Factors'!$E18)*(1-('Decline Factors'!L46))*('Gross-New Capacity Addition'!L192)*1000)*'Regional Factors'!C$9</f>
        <v>16969.541431960777</v>
      </c>
      <c r="D222" s="9">
        <f>(('Employment Factors'!$E18)*(1-('Decline Factors'!M46))*('Gross-New Capacity Addition'!M192)*1000)*'Regional Factors'!D$9</f>
        <v>19678.630246250403</v>
      </c>
      <c r="E222" s="9">
        <f>(('Employment Factors'!$E18)*(1-('Decline Factors'!N46))*('Gross-New Capacity Addition'!N192)*1000)*'Regional Factors'!E$9</f>
        <v>18120.559655727087</v>
      </c>
      <c r="F222" s="9">
        <f>(('Employment Factors'!$E18)*(1-('Decline Factors'!O46))*('Gross-New Capacity Addition'!O192)*1000)*'Regional Factors'!F$9</f>
        <v>15771.557317261186</v>
      </c>
      <c r="G222" s="9">
        <f>(('Employment Factors'!$E18)*(1-('Decline Factors'!P46))*('Gross-New Capacity Addition'!P192)*1000)*'Regional Factors'!G$9</f>
        <v>12589.408477946892</v>
      </c>
      <c r="H222" s="9">
        <f>(('Employment Factors'!$E18)*(1-('Decline Factors'!Q46))*('Gross-New Capacity Addition'!Q192)*1000)*'Regional Factors'!H$9</f>
        <v>9817.3275757738065</v>
      </c>
      <c r="I222" s="9">
        <f>(('Employment Factors'!$E18)*(1-('Decline Factors'!R46))*('Gross-New Capacity Addition'!R192)*1000)*'Regional Factors'!I$9</f>
        <v>9692.555356671206</v>
      </c>
    </row>
    <row r="223" spans="1:9" x14ac:dyDescent="0.3">
      <c r="A223" s="7" t="s">
        <v>19</v>
      </c>
      <c r="B223" s="9">
        <f>(('Employment Factors'!$E19)*(1-('Decline Factors'!K47))*('Gross-New Capacity Addition'!K193)*1000)*'Regional Factors'!B$9</f>
        <v>0</v>
      </c>
      <c r="C223" s="9">
        <f>(('Employment Factors'!$E19)*(1-('Decline Factors'!L47))*('Gross-New Capacity Addition'!L193)*1000)*'Regional Factors'!C$9</f>
        <v>0</v>
      </c>
      <c r="D223" s="9">
        <f>(('Employment Factors'!$E19)*(1-('Decline Factors'!M47))*('Gross-New Capacity Addition'!M193)*1000)*'Regional Factors'!D$9</f>
        <v>0</v>
      </c>
      <c r="E223" s="9">
        <f>(('Employment Factors'!$E19)*(1-('Decline Factors'!N47))*('Gross-New Capacity Addition'!N193)*1000)*'Regional Factors'!E$9</f>
        <v>228.62998844644849</v>
      </c>
      <c r="F223" s="9">
        <f>(('Employment Factors'!$E19)*(1-('Decline Factors'!O47))*('Gross-New Capacity Addition'!O193)*1000)*'Regional Factors'!F$9</f>
        <v>3425.5918734478441</v>
      </c>
      <c r="G223" s="9">
        <f>(('Employment Factors'!$E19)*(1-('Decline Factors'!P47))*('Gross-New Capacity Addition'!P193)*1000)*'Regional Factors'!G$9</f>
        <v>3161.8828310263671</v>
      </c>
      <c r="H223" s="9">
        <f>(('Employment Factors'!$E19)*(1-('Decline Factors'!Q47))*('Gross-New Capacity Addition'!Q193)*1000)*'Regional Factors'!H$9</f>
        <v>2417.8258131410894</v>
      </c>
      <c r="I223" s="9">
        <f>(('Employment Factors'!$E19)*(1-('Decline Factors'!R47))*('Gross-New Capacity Addition'!R193)*1000)*'Regional Factors'!I$9</f>
        <v>2279.3243279965882</v>
      </c>
    </row>
    <row r="224" spans="1:9" x14ac:dyDescent="0.3">
      <c r="A224" s="7" t="s">
        <v>20</v>
      </c>
      <c r="B224" s="9">
        <f>(('Employment Factors'!$E20)*(1-('Decline Factors'!K48))*('Gross-New Capacity Addition'!K194)*1000)*'Regional Factors'!B$9</f>
        <v>0</v>
      </c>
      <c r="C224" s="9">
        <f>(('Employment Factors'!$E20)*(1-('Decline Factors'!L48))*('Gross-New Capacity Addition'!L194)*1000)*'Regional Factors'!C$9</f>
        <v>0</v>
      </c>
      <c r="D224" s="9">
        <f>(('Employment Factors'!$E20)*(1-('Decline Factors'!M48))*('Gross-New Capacity Addition'!M194)*1000)*'Regional Factors'!D$9</f>
        <v>0</v>
      </c>
      <c r="E224" s="9">
        <f>(('Employment Factors'!$E20)*(1-('Decline Factors'!N48))*('Gross-New Capacity Addition'!N194)*1000)*'Regional Factors'!E$9</f>
        <v>1489.3610675940072</v>
      </c>
      <c r="F224" s="9">
        <f>(('Employment Factors'!$E20)*(1-('Decline Factors'!O48))*('Gross-New Capacity Addition'!O194)*1000)*'Regional Factors'!F$9</f>
        <v>10605.800862622016</v>
      </c>
      <c r="G224" s="9">
        <f>(('Employment Factors'!$E20)*(1-('Decline Factors'!P48))*('Gross-New Capacity Addition'!P194)*1000)*'Regional Factors'!G$9</f>
        <v>10248.220234679577</v>
      </c>
      <c r="H224" s="9">
        <f>(('Employment Factors'!$E20)*(1-('Decline Factors'!Q48))*('Gross-New Capacity Addition'!Q194)*1000)*'Regional Factors'!H$9</f>
        <v>9902.6956416501016</v>
      </c>
      <c r="I224" s="9">
        <f>(('Employment Factors'!$E20)*(1-('Decline Factors'!R48))*('Gross-New Capacity Addition'!R194)*1000)*'Regional Factors'!I$9</f>
        <v>29696.339816184121</v>
      </c>
    </row>
    <row r="225" spans="1:9" x14ac:dyDescent="0.3">
      <c r="A225" s="7" t="s">
        <v>21</v>
      </c>
      <c r="B225" s="9">
        <f>(('Employment Factors'!$E21)*(1-('Decline Factors'!K49))*('Gross-New Capacity Addition'!K195)*1000)*'Regional Factors'!B$9</f>
        <v>9004.9853176721863</v>
      </c>
      <c r="C225" s="9">
        <f>(('Employment Factors'!$E21)*(1-('Decline Factors'!L49))*('Gross-New Capacity Addition'!L195)*1000)*'Regional Factors'!C$9</f>
        <v>5553.6681050053448</v>
      </c>
      <c r="D225" s="9">
        <f>(('Employment Factors'!$E21)*(1-('Decline Factors'!M49))*('Gross-New Capacity Addition'!M195)*1000)*'Regional Factors'!D$9</f>
        <v>2830.4879121319073</v>
      </c>
      <c r="E225" s="9">
        <f>(('Employment Factors'!$E21)*(1-('Decline Factors'!N49))*('Gross-New Capacity Addition'!N195)*1000)*'Regional Factors'!E$9</f>
        <v>2234.0416013910108</v>
      </c>
      <c r="F225" s="9">
        <f>(('Employment Factors'!$E21)*(1-('Decline Factors'!O49))*('Gross-New Capacity Addition'!O195)*1000)*'Regional Factors'!F$9</f>
        <v>685.71988335918206</v>
      </c>
      <c r="G225" s="9">
        <f>(('Employment Factors'!$E21)*(1-('Decline Factors'!P49))*('Gross-New Capacity Addition'!P195)*1000)*'Regional Factors'!G$9</f>
        <v>0</v>
      </c>
      <c r="H225" s="9">
        <f>(('Employment Factors'!$E21)*(1-('Decline Factors'!Q49))*('Gross-New Capacity Addition'!Q195)*1000)*'Regional Factors'!H$9</f>
        <v>0</v>
      </c>
      <c r="I225" s="9">
        <f>(('Employment Factors'!$E21)*(1-('Decline Factors'!R49))*('Gross-New Capacity Addition'!R195)*1000)*'Regional Factors'!I$9</f>
        <v>0</v>
      </c>
    </row>
    <row r="226" spans="1:9" x14ac:dyDescent="0.3">
      <c r="A226" s="7" t="s">
        <v>43</v>
      </c>
      <c r="B226" s="9">
        <f>(('Employment Factors'!$E22)*(1-('Decline Factors'!K50))*('Gross-New Capacity Addition'!K196)*1000)*'Regional Factors'!B$9</f>
        <v>0</v>
      </c>
      <c r="C226" s="9">
        <f>(('Employment Factors'!$E22)*(1-('Decline Factors'!L50))*('Gross-New Capacity Addition'!L196)*1000)*'Regional Factors'!C$9</f>
        <v>2.8271224062128693</v>
      </c>
      <c r="D226" s="9">
        <f>(('Employment Factors'!$E22)*(1-('Decline Factors'!M50))*('Gross-New Capacity Addition'!M196)*1000)*'Regional Factors'!D$9</f>
        <v>6.8376762736233045</v>
      </c>
      <c r="E226" s="9">
        <f>(('Employment Factors'!$E22)*(1-('Decline Factors'!N50))*('Gross-New Capacity Addition'!N196)*1000)*'Regional Factors'!E$9</f>
        <v>30.155953715372867</v>
      </c>
      <c r="F226" s="9">
        <f>(('Employment Factors'!$E22)*(1-('Decline Factors'!O50))*('Gross-New Capacity Addition'!O196)*1000)*'Regional Factors'!F$9</f>
        <v>88.277500288091673</v>
      </c>
      <c r="G226" s="9">
        <f>(('Employment Factors'!$E22)*(1-('Decline Factors'!P50))*('Gross-New Capacity Addition'!P196)*1000)*'Regional Factors'!G$9</f>
        <v>180.23215292215448</v>
      </c>
      <c r="H226" s="9">
        <f>(('Employment Factors'!$E22)*(1-('Decline Factors'!Q50))*('Gross-New Capacity Addition'!Q196)*1000)*'Regional Factors'!H$9</f>
        <v>367.94441830572481</v>
      </c>
      <c r="I226" s="9">
        <f>(('Employment Factors'!$E22)*(1-('Decline Factors'!R50))*('Gross-New Capacity Addition'!R196)*1000)*'Regional Factors'!I$9</f>
        <v>503.90023670146894</v>
      </c>
    </row>
    <row r="227" spans="1:9" x14ac:dyDescent="0.3">
      <c r="A227" s="7" t="s">
        <v>139</v>
      </c>
      <c r="B227" s="9">
        <f>(('Employment Factors'!$E23)*(1-('Decline Factors'!K51))*('Gross-New Capacity Addition'!K197)*1000)*'Regional Factors'!B$9</f>
        <v>0</v>
      </c>
      <c r="C227" s="9">
        <f>(('Employment Factors'!$E23)*(1-('Decline Factors'!L51))*('Gross-New Capacity Addition'!L197)*1000)*'Regional Factors'!C$9</f>
        <v>0</v>
      </c>
      <c r="D227" s="9">
        <f>(('Employment Factors'!$E23)*(1-('Decline Factors'!M51))*('Gross-New Capacity Addition'!M197)*1000)*'Regional Factors'!D$9</f>
        <v>0</v>
      </c>
      <c r="E227" s="9">
        <f>(('Employment Factors'!$E23)*(1-('Decline Factors'!N51))*('Gross-New Capacity Addition'!N197)*1000)*'Regional Factors'!E$9</f>
        <v>0</v>
      </c>
      <c r="F227" s="9">
        <f>(('Employment Factors'!$E23)*(1-('Decline Factors'!O51))*('Gross-New Capacity Addition'!O197)*1000)*'Regional Factors'!F$9</f>
        <v>0</v>
      </c>
      <c r="G227" s="9">
        <f>(('Employment Factors'!$E23)*(1-('Decline Factors'!P51))*('Gross-New Capacity Addition'!P197)*1000)*'Regional Factors'!G$9</f>
        <v>3092.135415636079</v>
      </c>
      <c r="H227" s="9">
        <f>(('Employment Factors'!$E23)*(1-('Decline Factors'!Q51))*('Gross-New Capacity Addition'!Q197)*1000)*'Regional Factors'!H$9</f>
        <v>16219.932516495854</v>
      </c>
      <c r="I227" s="9">
        <f>(('Employment Factors'!$E23)*(1-('Decline Factors'!R51))*('Gross-New Capacity Addition'!R197)*1000)*'Regional Factors'!I$9</f>
        <v>24334.500682706435</v>
      </c>
    </row>
    <row r="228" spans="1:9" x14ac:dyDescent="0.3">
      <c r="A228" s="34" t="s">
        <v>230</v>
      </c>
      <c r="B228" s="9">
        <f>(('Employment Factors'!$E24)*(1-('Decline Factors'!K52))*('Gross-New Capacity Addition'!K198)*1000)*'Regional Factors'!B$9</f>
        <v>0</v>
      </c>
      <c r="C228" s="9">
        <f>(('Employment Factors'!$E24)*(1-('Decline Factors'!L52))*('Gross-New Capacity Addition'!L198)*1000)*'Regional Factors'!C$9</f>
        <v>0</v>
      </c>
      <c r="D228" s="9">
        <f>(('Employment Factors'!$E24)*(1-('Decline Factors'!M52))*('Gross-New Capacity Addition'!M198)*1000)*'Regional Factors'!D$9</f>
        <v>2487.1067255127309</v>
      </c>
      <c r="E228" s="9">
        <f>(('Employment Factors'!$E24)*(1-('Decline Factors'!N52))*('Gross-New Capacity Addition'!N198)*1000)*'Regional Factors'!E$9</f>
        <v>13981.229267964578</v>
      </c>
      <c r="F228" s="9">
        <f>(('Employment Factors'!$E24)*(1-('Decline Factors'!O52))*('Gross-New Capacity Addition'!O198)*1000)*'Regional Factors'!F$9</f>
        <v>22462.768401309713</v>
      </c>
      <c r="G228" s="9">
        <f>(('Employment Factors'!$E24)*(1-('Decline Factors'!P52))*('Gross-New Capacity Addition'!P198)*1000)*'Regional Factors'!G$9</f>
        <v>24190.175020282244</v>
      </c>
      <c r="H228" s="9">
        <f>(('Employment Factors'!$E24)*(1-('Decline Factors'!Q52))*('Gross-New Capacity Addition'!Q198)*1000)*'Regional Factors'!H$9</f>
        <v>27004.108487170684</v>
      </c>
      <c r="I228" s="9">
        <f>(('Employment Factors'!$E24)*(1-('Decline Factors'!R52))*('Gross-New Capacity Addition'!R198)*1000)*'Regional Factors'!I$9</f>
        <v>30580.773217207625</v>
      </c>
    </row>
    <row r="229" spans="1:9" x14ac:dyDescent="0.3">
      <c r="A229" s="34" t="s">
        <v>231</v>
      </c>
      <c r="B229" s="9">
        <f>(('Employment Factors'!$E25)*(1-('Decline Factors'!K53))*('Gross-New Capacity Addition'!K199)*1000)*'Regional Factors'!B$9</f>
        <v>0</v>
      </c>
      <c r="C229" s="9">
        <f>(('Employment Factors'!$E25)*(1-('Decline Factors'!L53))*('Gross-New Capacity Addition'!L199)*1000)*'Regional Factors'!C$9</f>
        <v>1480.5589632440792</v>
      </c>
      <c r="D229" s="9">
        <f>(('Employment Factors'!$E25)*(1-('Decline Factors'!M53))*('Gross-New Capacity Addition'!M199)*1000)*'Regional Factors'!D$9</f>
        <v>5264.8101396059565</v>
      </c>
      <c r="E229" s="9">
        <f>(('Employment Factors'!$E25)*(1-('Decline Factors'!N53))*('Gross-New Capacity Addition'!N199)*1000)*'Regional Factors'!E$9</f>
        <v>17352.013019111961</v>
      </c>
      <c r="F229" s="9">
        <f>(('Employment Factors'!$E25)*(1-('Decline Factors'!O53))*('Gross-New Capacity Addition'!O199)*1000)*'Regional Factors'!F$9</f>
        <v>18373.24433341777</v>
      </c>
      <c r="G229" s="9">
        <f>(('Employment Factors'!$E25)*(1-('Decline Factors'!P53))*('Gross-New Capacity Addition'!P199)*1000)*'Regional Factors'!G$9</f>
        <v>19461.701670802566</v>
      </c>
      <c r="H229" s="9">
        <f>(('Employment Factors'!$E25)*(1-('Decline Factors'!Q53))*('Gross-New Capacity Addition'!Q199)*1000)*'Regional Factors'!H$9</f>
        <v>19227.030114385132</v>
      </c>
      <c r="I229" s="9">
        <f>(('Employment Factors'!$E25)*(1-('Decline Factors'!R53))*('Gross-New Capacity Addition'!R199)*1000)*'Regional Factors'!I$9</f>
        <v>19646.483658170284</v>
      </c>
    </row>
    <row r="230" spans="1:9" x14ac:dyDescent="0.3">
      <c r="A230" s="7" t="s">
        <v>24</v>
      </c>
      <c r="B230" s="9">
        <f>(('Employment Factors'!$E26)*(1-('Decline Factors'!K54))*('Gross-New Capacity Addition'!K200)*1000)*'Regional Factors'!B$9</f>
        <v>2690.5651742811388</v>
      </c>
      <c r="C230" s="9">
        <f>(('Employment Factors'!$E26)*(1-('Decline Factors'!L54))*('Gross-New Capacity Addition'!L200)*1000)*'Regional Factors'!C$9</f>
        <v>2350.7589862456484</v>
      </c>
      <c r="D230" s="9">
        <f>(('Employment Factors'!$E26)*(1-('Decline Factors'!M54))*('Gross-New Capacity Addition'!M200)*1000)*'Regional Factors'!D$9</f>
        <v>3594.2703646119467</v>
      </c>
      <c r="E230" s="9">
        <f>(('Employment Factors'!$E26)*(1-('Decline Factors'!N54))*('Gross-New Capacity Addition'!N200)*1000)*'Regional Factors'!E$9</f>
        <v>3782.5042986514472</v>
      </c>
      <c r="F230" s="9">
        <f>(('Employment Factors'!$E26)*(1-('Decline Factors'!O54))*('Gross-New Capacity Addition'!O200)*1000)*'Regional Factors'!F$9</f>
        <v>3483.021629760925</v>
      </c>
      <c r="G230" s="9">
        <f>(('Employment Factors'!$E26)*(1-('Decline Factors'!P54))*('Gross-New Capacity Addition'!P200)*1000)*'Regional Factors'!G$9</f>
        <v>3365.5895680392696</v>
      </c>
      <c r="H230" s="9">
        <f>(('Employment Factors'!$E26)*(1-('Decline Factors'!Q54))*('Gross-New Capacity Addition'!Q200)*1000)*'Regional Factors'!H$9</f>
        <v>3252.1167952873893</v>
      </c>
      <c r="I230" s="9">
        <f>(('Employment Factors'!$E26)*(1-('Decline Factors'!R54))*('Gross-New Capacity Addition'!R200)*1000)*'Regional Factors'!I$9</f>
        <v>3142.4698218184253</v>
      </c>
    </row>
    <row r="231" spans="1:9" x14ac:dyDescent="0.3">
      <c r="A231" s="7" t="s">
        <v>25</v>
      </c>
      <c r="B231" s="9">
        <f>(('Employment Factors'!$E27)*(1-('Decline Factors'!K55))*('Gross-New Capacity Addition'!K201)*1000)*'Regional Factors'!B$9</f>
        <v>0</v>
      </c>
      <c r="C231" s="9">
        <f>(('Employment Factors'!$E27)*(1-('Decline Factors'!L55))*('Gross-New Capacity Addition'!L201)*1000)*'Regional Factors'!C$9</f>
        <v>0</v>
      </c>
      <c r="D231" s="9">
        <f>(('Employment Factors'!$E27)*(1-('Decline Factors'!M55))*('Gross-New Capacity Addition'!M201)*1000)*'Regional Factors'!D$9</f>
        <v>0</v>
      </c>
      <c r="E231" s="9">
        <f>(('Employment Factors'!$E27)*(1-('Decline Factors'!N55))*('Gross-New Capacity Addition'!N201)*1000)*'Regional Factors'!E$9</f>
        <v>0</v>
      </c>
      <c r="F231" s="9">
        <f>(('Employment Factors'!$E27)*(1-('Decline Factors'!O55))*('Gross-New Capacity Addition'!O201)*1000)*'Regional Factors'!F$9</f>
        <v>0</v>
      </c>
      <c r="G231" s="9">
        <f>(('Employment Factors'!$E27)*(1-('Decline Factors'!P55))*('Gross-New Capacity Addition'!P201)*1000)*'Regional Factors'!G$9</f>
        <v>0</v>
      </c>
      <c r="H231" s="9">
        <f>(('Employment Factors'!$E27)*(1-('Decline Factors'!Q55))*('Gross-New Capacity Addition'!Q201)*1000)*'Regional Factors'!H$9</f>
        <v>0</v>
      </c>
      <c r="I231" s="9">
        <f>(('Employment Factors'!$E27)*(1-('Decline Factors'!R55))*('Gross-New Capacity Addition'!R201)*1000)*'Regional Factors'!I$9</f>
        <v>936.33645641953899</v>
      </c>
    </row>
    <row r="232" spans="1:9" x14ac:dyDescent="0.3">
      <c r="A232" s="5" t="s">
        <v>255</v>
      </c>
      <c r="B232" s="22">
        <f>SUM(B207:B231)</f>
        <v>183395.64869193811</v>
      </c>
      <c r="C232" s="22">
        <f t="shared" ref="C232:I232" si="10">SUM(C207:C231)</f>
        <v>377242.11769439711</v>
      </c>
      <c r="D232" s="22">
        <f t="shared" si="10"/>
        <v>626599.69676264038</v>
      </c>
      <c r="E232" s="22">
        <f t="shared" si="10"/>
        <v>976751.09373379743</v>
      </c>
      <c r="F232" s="22">
        <f t="shared" si="10"/>
        <v>1138057.4844592935</v>
      </c>
      <c r="G232" s="22">
        <f t="shared" si="10"/>
        <v>1252115.7409972735</v>
      </c>
      <c r="H232" s="22">
        <f t="shared" si="10"/>
        <v>1367752.3732792453</v>
      </c>
      <c r="I232" s="22">
        <f t="shared" si="10"/>
        <v>1537047.5591515177</v>
      </c>
    </row>
    <row r="234" spans="1:9" x14ac:dyDescent="0.3">
      <c r="A234" s="73" t="s">
        <v>30</v>
      </c>
      <c r="B234" s="163" t="s">
        <v>203</v>
      </c>
      <c r="C234" s="163"/>
      <c r="D234" s="163"/>
      <c r="E234" s="163"/>
      <c r="F234" s="163"/>
      <c r="G234" s="163"/>
      <c r="H234" s="163"/>
      <c r="I234" s="163"/>
    </row>
    <row r="235" spans="1:9" x14ac:dyDescent="0.3">
      <c r="A235" s="66" t="s">
        <v>0</v>
      </c>
      <c r="B235" s="3">
        <v>2015</v>
      </c>
      <c r="C235" s="3">
        <v>2020</v>
      </c>
      <c r="D235" s="3">
        <v>2025</v>
      </c>
      <c r="E235" s="3">
        <v>2030</v>
      </c>
      <c r="F235" s="3">
        <v>2035</v>
      </c>
      <c r="G235" s="3">
        <v>2040</v>
      </c>
      <c r="H235" s="3">
        <v>2045</v>
      </c>
      <c r="I235" s="3">
        <v>2050</v>
      </c>
    </row>
    <row r="236" spans="1:9" x14ac:dyDescent="0.3">
      <c r="A236" s="7" t="s">
        <v>2</v>
      </c>
      <c r="B236" s="9">
        <f>(('Employment Factors'!$E3)*(1-('Decline Factors'!K31))*('Gross-New Capacity Addition'!K206)*1000)*'Regional Factors'!B$10</f>
        <v>23400</v>
      </c>
      <c r="C236" s="9">
        <f>(('Employment Factors'!$E3)*(1-('Decline Factors'!L31))*('Gross-New Capacity Addition'!L206)*1000)*'Regional Factors'!C$10</f>
        <v>33672.000000000007</v>
      </c>
      <c r="D236" s="9">
        <f>(('Employment Factors'!$E3)*(1-('Decline Factors'!M31))*('Gross-New Capacity Addition'!M206)*1000)*'Regional Factors'!D$10</f>
        <v>150948</v>
      </c>
      <c r="E236" s="9">
        <f>(('Employment Factors'!$E3)*(1-('Decline Factors'!N31))*('Gross-New Capacity Addition'!N206)*1000)*'Regional Factors'!E$10</f>
        <v>189359.99999999997</v>
      </c>
      <c r="F236" s="9">
        <f>(('Employment Factors'!$E3)*(1-('Decline Factors'!O31))*('Gross-New Capacity Addition'!O206)*1000)*'Regional Factors'!F$10</f>
        <v>196535.99999999997</v>
      </c>
      <c r="G236" s="9">
        <f>(('Employment Factors'!$E3)*(1-('Decline Factors'!P31))*('Gross-New Capacity Addition'!P206)*1000)*'Regional Factors'!G$10</f>
        <v>191291.99999999997</v>
      </c>
      <c r="H236" s="9">
        <f>(('Employment Factors'!$E3)*(1-('Decline Factors'!Q31))*('Gross-New Capacity Addition'!Q206)*1000)*'Regional Factors'!H$10</f>
        <v>174960</v>
      </c>
      <c r="I236" s="9">
        <f>(('Employment Factors'!$E3)*(1-('Decline Factors'!R31))*('Gross-New Capacity Addition'!R206)*1000)*'Regional Factors'!I$10</f>
        <v>165456</v>
      </c>
    </row>
    <row r="237" spans="1:9" x14ac:dyDescent="0.3">
      <c r="A237" s="7" t="s">
        <v>3</v>
      </c>
      <c r="B237" s="9">
        <f>(('Employment Factors'!$E4)*(1-('Decline Factors'!K32))*('Gross-New Capacity Addition'!K207)*1000)*'Regional Factors'!B$10</f>
        <v>0</v>
      </c>
      <c r="C237" s="9">
        <f>(('Employment Factors'!$E4)*(1-('Decline Factors'!L32))*('Gross-New Capacity Addition'!L207)*1000)*'Regional Factors'!C$10</f>
        <v>0</v>
      </c>
      <c r="D237" s="9">
        <f>(('Employment Factors'!$E4)*(1-('Decline Factors'!M32))*('Gross-New Capacity Addition'!M207)*1000)*'Regional Factors'!D$10</f>
        <v>0</v>
      </c>
      <c r="E237" s="9">
        <f>(('Employment Factors'!$E4)*(1-('Decline Factors'!N32))*('Gross-New Capacity Addition'!N207)*1000)*'Regional Factors'!E$10</f>
        <v>0</v>
      </c>
      <c r="F237" s="9">
        <f>(('Employment Factors'!$E4)*(1-('Decline Factors'!O32))*('Gross-New Capacity Addition'!O207)*1000)*'Regional Factors'!F$10</f>
        <v>0</v>
      </c>
      <c r="G237" s="9">
        <f>(('Employment Factors'!$E4)*(1-('Decline Factors'!P32))*('Gross-New Capacity Addition'!P207)*1000)*'Regional Factors'!G$10</f>
        <v>0</v>
      </c>
      <c r="H237" s="9">
        <f>(('Employment Factors'!$E4)*(1-('Decline Factors'!Q32))*('Gross-New Capacity Addition'!Q207)*1000)*'Regional Factors'!H$10</f>
        <v>0</v>
      </c>
      <c r="I237" s="9">
        <f>(('Employment Factors'!$E4)*(1-('Decline Factors'!R32))*('Gross-New Capacity Addition'!R207)*1000)*'Regional Factors'!I$10</f>
        <v>0</v>
      </c>
    </row>
    <row r="238" spans="1:9" x14ac:dyDescent="0.3">
      <c r="A238" s="7" t="s">
        <v>198</v>
      </c>
      <c r="B238" s="9">
        <f>(('Employment Factors'!$E5)*(1-('Decline Factors'!K33))*('Gross-New Capacity Addition'!K208)*1000)*'Regional Factors'!B$10</f>
        <v>11200</v>
      </c>
      <c r="C238" s="9">
        <f>(('Employment Factors'!$E5)*(1-('Decline Factors'!L33))*('Gross-New Capacity Addition'!L208)*1000)*'Regional Factors'!C$10</f>
        <v>62182.658959537563</v>
      </c>
      <c r="D238" s="9">
        <f>(('Employment Factors'!$E5)*(1-('Decline Factors'!M33))*('Gross-New Capacity Addition'!M208)*1000)*'Regional Factors'!D$10</f>
        <v>129071.09826589595</v>
      </c>
      <c r="E238" s="9">
        <f>(('Employment Factors'!$E5)*(1-('Decline Factors'!N33))*('Gross-New Capacity Addition'!N208)*1000)*'Regional Factors'!E$10</f>
        <v>181919.07514450865</v>
      </c>
      <c r="F238" s="9">
        <f>(('Employment Factors'!$E5)*(1-('Decline Factors'!O33))*('Gross-New Capacity Addition'!O208)*1000)*'Regional Factors'!F$10</f>
        <v>209878.61271676296</v>
      </c>
      <c r="G238" s="9">
        <f>(('Employment Factors'!$E5)*(1-('Decline Factors'!P33))*('Gross-New Capacity Addition'!P208)*1000)*'Regional Factors'!G$10</f>
        <v>226282.08092485543</v>
      </c>
      <c r="H238" s="9">
        <f>(('Employment Factors'!$E5)*(1-('Decline Factors'!Q33))*('Gross-New Capacity Addition'!Q208)*1000)*'Regional Factors'!H$10</f>
        <v>236563.58381502889</v>
      </c>
      <c r="I238" s="9">
        <f>(('Employment Factors'!$E5)*(1-('Decline Factors'!R33))*('Gross-New Capacity Addition'!R208)*1000)*'Regional Factors'!I$10</f>
        <v>251878.61271676293</v>
      </c>
    </row>
    <row r="239" spans="1:9" x14ac:dyDescent="0.3">
      <c r="A239" s="7" t="s">
        <v>199</v>
      </c>
      <c r="B239" s="9">
        <f>(('Employment Factors'!$E6)*(1-('Decline Factors'!K34))*('Gross-New Capacity Addition'!K209)*1000)*'Regional Factors'!B$10</f>
        <v>16799.999999999996</v>
      </c>
      <c r="C239" s="9">
        <f>(('Employment Factors'!$E6)*(1-('Decline Factors'!L34))*('Gross-New Capacity Addition'!L209)*1000)*'Regional Factors'!C$10</f>
        <v>79717.64705882351</v>
      </c>
      <c r="D239" s="9">
        <f>(('Employment Factors'!$E6)*(1-('Decline Factors'!M34))*('Gross-New Capacity Addition'!M209)*1000)*'Regional Factors'!D$10</f>
        <v>324312.74509803928</v>
      </c>
      <c r="E239" s="9">
        <f>(('Employment Factors'!$E6)*(1-('Decline Factors'!N34))*('Gross-New Capacity Addition'!N209)*1000)*'Regional Factors'!E$10</f>
        <v>617839.21568627434</v>
      </c>
      <c r="F239" s="9">
        <f>(('Employment Factors'!$E6)*(1-('Decline Factors'!O34))*('Gross-New Capacity Addition'!O209)*1000)*'Regional Factors'!F$10</f>
        <v>744031.37254901975</v>
      </c>
      <c r="G239" s="9">
        <f>(('Employment Factors'!$E6)*(1-('Decline Factors'!P34))*('Gross-New Capacity Addition'!P209)*1000)*'Regional Factors'!G$10</f>
        <v>834255.88235293957</v>
      </c>
      <c r="H239" s="9">
        <f>(('Employment Factors'!$E6)*(1-('Decline Factors'!Q34))*('Gross-New Capacity Addition'!Q209)*1000)*'Regional Factors'!H$10</f>
        <v>860615.68627451221</v>
      </c>
      <c r="I239" s="9">
        <f>(('Employment Factors'!$E6)*(1-('Decline Factors'!R34))*('Gross-New Capacity Addition'!R209)*1000)*'Regional Factors'!I$10</f>
        <v>875658.82352941274</v>
      </c>
    </row>
    <row r="240" spans="1:9" x14ac:dyDescent="0.3">
      <c r="A240" s="7" t="s">
        <v>6</v>
      </c>
      <c r="B240" s="9">
        <f>(('Employment Factors'!$E7)*(1-('Decline Factors'!K35))*('Gross-New Capacity Addition'!K210)*1000)*'Regional Factors'!B$10</f>
        <v>15000</v>
      </c>
      <c r="C240" s="9">
        <f>(('Employment Factors'!$E7)*(1-('Decline Factors'!L35))*('Gross-New Capacity Addition'!L210)*1000)*'Regional Factors'!C$10</f>
        <v>11514.705882352941</v>
      </c>
      <c r="D240" s="9">
        <f>(('Employment Factors'!$E7)*(1-('Decline Factors'!M35))*('Gross-New Capacity Addition'!M210)*1000)*'Regional Factors'!D$10</f>
        <v>11911.764705882355</v>
      </c>
      <c r="E240" s="9">
        <f>(('Employment Factors'!$E7)*(1-('Decline Factors'!N35))*('Gross-New Capacity Addition'!N210)*1000)*'Regional Factors'!E$10</f>
        <v>9926.4705882352955</v>
      </c>
      <c r="F240" s="9">
        <f>(('Employment Factors'!$E7)*(1-('Decline Factors'!O35))*('Gross-New Capacity Addition'!O210)*1000)*'Regional Factors'!F$10</f>
        <v>9132.3529411764703</v>
      </c>
      <c r="G240" s="9">
        <f>(('Employment Factors'!$E7)*(1-('Decline Factors'!P35))*('Gross-New Capacity Addition'!P210)*1000)*'Regional Factors'!G$10</f>
        <v>7764.7058823529405</v>
      </c>
      <c r="H240" s="9">
        <f>(('Employment Factors'!$E7)*(1-('Decline Factors'!Q35))*('Gross-New Capacity Addition'!Q210)*1000)*'Regional Factors'!H$10</f>
        <v>5558.8235294117649</v>
      </c>
      <c r="I240" s="9">
        <f>(('Employment Factors'!$E7)*(1-('Decline Factors'!R35))*('Gross-New Capacity Addition'!R210)*1000)*'Regional Factors'!I$10</f>
        <v>5294.1176470588234</v>
      </c>
    </row>
    <row r="241" spans="1:9" x14ac:dyDescent="0.3">
      <c r="A241" s="7" t="s">
        <v>7</v>
      </c>
      <c r="B241" s="9">
        <f>(('Employment Factors'!$E8)*(1-('Decline Factors'!K36))*('Gross-New Capacity Addition'!K211)*1000)*'Regional Factors'!B$10</f>
        <v>22000</v>
      </c>
      <c r="C241" s="9">
        <f>(('Employment Factors'!$E8)*(1-('Decline Factors'!L36))*('Gross-New Capacity Addition'!L211)*1000)*'Regional Factors'!C$10</f>
        <v>22200.000000000004</v>
      </c>
      <c r="D241" s="9">
        <f>(('Employment Factors'!$E8)*(1-('Decline Factors'!M36))*('Gross-New Capacity Addition'!M211)*1000)*'Regional Factors'!D$10</f>
        <v>25400.000000000004</v>
      </c>
      <c r="E241" s="9">
        <f>(('Employment Factors'!$E8)*(1-('Decline Factors'!N36))*('Gross-New Capacity Addition'!N211)*1000)*'Regional Factors'!E$10</f>
        <v>26800</v>
      </c>
      <c r="F241" s="9">
        <f>(('Employment Factors'!$E8)*(1-('Decline Factors'!O36))*('Gross-New Capacity Addition'!O211)*1000)*'Regional Factors'!F$10</f>
        <v>27000</v>
      </c>
      <c r="G241" s="9">
        <f>(('Employment Factors'!$E8)*(1-('Decline Factors'!P36))*('Gross-New Capacity Addition'!P211)*1000)*'Regional Factors'!G$10</f>
        <v>27000</v>
      </c>
      <c r="H241" s="9">
        <f>(('Employment Factors'!$E8)*(1-('Decline Factors'!Q36))*('Gross-New Capacity Addition'!Q211)*1000)*'Regional Factors'!H$10</f>
        <v>27200.000000000004</v>
      </c>
      <c r="I241" s="9">
        <f>(('Employment Factors'!$E8)*(1-('Decline Factors'!R36))*('Gross-New Capacity Addition'!R211)*1000)*'Regional Factors'!I$10</f>
        <v>27600</v>
      </c>
    </row>
    <row r="242" spans="1:9" x14ac:dyDescent="0.3">
      <c r="A242" s="7" t="s">
        <v>8</v>
      </c>
      <c r="B242" s="9">
        <f>(('Employment Factors'!$E9)*(1-('Decline Factors'!K37))*('Gross-New Capacity Addition'!K212)*1000)*'Regional Factors'!B$10</f>
        <v>32000</v>
      </c>
      <c r="C242" s="9">
        <f>(('Employment Factors'!$E9)*(1-('Decline Factors'!L37))*('Gross-New Capacity Addition'!L212)*1000)*'Regional Factors'!C$10</f>
        <v>32000</v>
      </c>
      <c r="D242" s="9">
        <f>(('Employment Factors'!$E9)*(1-('Decline Factors'!M37))*('Gross-New Capacity Addition'!M212)*1000)*'Regional Factors'!D$10</f>
        <v>32000</v>
      </c>
      <c r="E242" s="9">
        <f>(('Employment Factors'!$E9)*(1-('Decline Factors'!N37))*('Gross-New Capacity Addition'!N212)*1000)*'Regional Factors'!E$10</f>
        <v>32000</v>
      </c>
      <c r="F242" s="9">
        <f>(('Employment Factors'!$E9)*(1-('Decline Factors'!O37))*('Gross-New Capacity Addition'!O212)*1000)*'Regional Factors'!F$10</f>
        <v>32000</v>
      </c>
      <c r="G242" s="9">
        <f>(('Employment Factors'!$E9)*(1-('Decline Factors'!P37))*('Gross-New Capacity Addition'!P212)*1000)*'Regional Factors'!G$10</f>
        <v>32000</v>
      </c>
      <c r="H242" s="9">
        <f>(('Employment Factors'!$E9)*(1-('Decline Factors'!Q37))*('Gross-New Capacity Addition'!Q212)*1000)*'Regional Factors'!H$10</f>
        <v>32000</v>
      </c>
      <c r="I242" s="9">
        <f>(('Employment Factors'!$E9)*(1-('Decline Factors'!R37))*('Gross-New Capacity Addition'!R212)*1000)*'Regional Factors'!I$10</f>
        <v>32000</v>
      </c>
    </row>
    <row r="243" spans="1:9" x14ac:dyDescent="0.3">
      <c r="A243" s="7" t="s">
        <v>9</v>
      </c>
      <c r="B243" s="9">
        <f>(('Employment Factors'!$E10)*(1-('Decline Factors'!K38))*('Gross-New Capacity Addition'!K213)*1000)*'Regional Factors'!B$10</f>
        <v>2000</v>
      </c>
      <c r="C243" s="9">
        <f>(('Employment Factors'!$E10)*(1-('Decline Factors'!L38))*('Gross-New Capacity Addition'!L213)*1000)*'Regional Factors'!C$10</f>
        <v>7600.0000000000009</v>
      </c>
      <c r="D243" s="9">
        <f>(('Employment Factors'!$E10)*(1-('Decline Factors'!M38))*('Gross-New Capacity Addition'!M213)*1000)*'Regional Factors'!D$10</f>
        <v>8400</v>
      </c>
      <c r="E243" s="9">
        <f>(('Employment Factors'!$E10)*(1-('Decline Factors'!N38))*('Gross-New Capacity Addition'!N213)*1000)*'Regional Factors'!E$10</f>
        <v>8000</v>
      </c>
      <c r="F243" s="9">
        <f>(('Employment Factors'!$E10)*(1-('Decline Factors'!O38))*('Gross-New Capacity Addition'!O213)*1000)*'Regional Factors'!F$10</f>
        <v>7600.0000000000009</v>
      </c>
      <c r="G243" s="9">
        <f>(('Employment Factors'!$E10)*(1-('Decline Factors'!P38))*('Gross-New Capacity Addition'!P213)*1000)*'Regional Factors'!G$10</f>
        <v>7600.0000000000009</v>
      </c>
      <c r="H243" s="9">
        <f>(('Employment Factors'!$E10)*(1-('Decline Factors'!Q38))*('Gross-New Capacity Addition'!Q213)*1000)*'Regional Factors'!H$10</f>
        <v>7200</v>
      </c>
      <c r="I243" s="9">
        <f>(('Employment Factors'!$E10)*(1-('Decline Factors'!R38))*('Gross-New Capacity Addition'!R213)*1000)*'Regional Factors'!I$10</f>
        <v>7200</v>
      </c>
    </row>
    <row r="244" spans="1:9" x14ac:dyDescent="0.3">
      <c r="A244" s="7" t="s">
        <v>10</v>
      </c>
      <c r="B244" s="9">
        <f>(('Employment Factors'!$E11)*(1-('Decline Factors'!K39))*('Gross-New Capacity Addition'!K214)*1000)*'Regional Factors'!B$10</f>
        <v>1200</v>
      </c>
      <c r="C244" s="9">
        <f>(('Employment Factors'!$E11)*(1-('Decline Factors'!L39))*('Gross-New Capacity Addition'!L214)*1000)*'Regional Factors'!C$10</f>
        <v>933.33333333333348</v>
      </c>
      <c r="D244" s="9">
        <f>(('Employment Factors'!$E11)*(1-('Decline Factors'!M39))*('Gross-New Capacity Addition'!M214)*1000)*'Regional Factors'!D$10</f>
        <v>809.52380952380952</v>
      </c>
      <c r="E244" s="9">
        <f>(('Employment Factors'!$E11)*(1-('Decline Factors'!N39))*('Gross-New Capacity Addition'!N214)*1000)*'Regional Factors'!E$10</f>
        <v>714.28571428571433</v>
      </c>
      <c r="F244" s="9">
        <f>(('Employment Factors'!$E11)*(1-('Decline Factors'!O39))*('Gross-New Capacity Addition'!O214)*1000)*'Regional Factors'!F$10</f>
        <v>666.66666666666663</v>
      </c>
      <c r="G244" s="9">
        <f>(('Employment Factors'!$E11)*(1-('Decline Factors'!P39))*('Gross-New Capacity Addition'!P214)*1000)*'Regional Factors'!G$10</f>
        <v>619.04761904761892</v>
      </c>
      <c r="H244" s="9">
        <f>(('Employment Factors'!$E11)*(1-('Decline Factors'!Q39))*('Gross-New Capacity Addition'!Q214)*1000)*'Regional Factors'!H$10</f>
        <v>290.47619047619042</v>
      </c>
      <c r="I244" s="9">
        <f>(('Employment Factors'!$E11)*(1-('Decline Factors'!R39))*('Gross-New Capacity Addition'!R214)*1000)*'Regional Factors'!I$10</f>
        <v>0</v>
      </c>
    </row>
    <row r="245" spans="1:9" x14ac:dyDescent="0.3">
      <c r="A245" s="7" t="s">
        <v>11</v>
      </c>
      <c r="B245" s="9">
        <f>(('Employment Factors'!$E12)*(1-('Decline Factors'!K40))*('Gross-New Capacity Addition'!K215)*1000)*'Regional Factors'!B$10</f>
        <v>18000</v>
      </c>
      <c r="C245" s="9">
        <f>(('Employment Factors'!$E12)*(1-('Decline Factors'!L40))*('Gross-New Capacity Addition'!L215)*1000)*'Regional Factors'!C$10</f>
        <v>100119.40298507462</v>
      </c>
      <c r="D245" s="9">
        <f>(('Employment Factors'!$E12)*(1-('Decline Factors'!M40))*('Gross-New Capacity Addition'!M215)*1000)*'Regional Factors'!D$10</f>
        <v>94925.373134328358</v>
      </c>
      <c r="E245" s="9">
        <f>(('Employment Factors'!$E12)*(1-('Decline Factors'!N40))*('Gross-New Capacity Addition'!N215)*1000)*'Regional Factors'!E$10</f>
        <v>91119.402985074616</v>
      </c>
      <c r="F245" s="9">
        <f>(('Employment Factors'!$E12)*(1-('Decline Factors'!O40))*('Gross-New Capacity Addition'!O215)*1000)*'Regional Factors'!F$10</f>
        <v>85253.731343283565</v>
      </c>
      <c r="G245" s="9">
        <f>(('Employment Factors'!$E12)*(1-('Decline Factors'!P40))*('Gross-New Capacity Addition'!P215)*1000)*'Regional Factors'!G$10</f>
        <v>87313.432835820888</v>
      </c>
      <c r="H245" s="9">
        <f>(('Employment Factors'!$E12)*(1-('Decline Factors'!Q40))*('Gross-New Capacity Addition'!Q215)*1000)*'Regional Factors'!H$10</f>
        <v>83283.582089552234</v>
      </c>
      <c r="I245" s="9">
        <f>(('Employment Factors'!$E12)*(1-('Decline Factors'!R40))*('Gross-New Capacity Addition'!R215)*1000)*'Regional Factors'!I$10</f>
        <v>83216.417910447766</v>
      </c>
    </row>
    <row r="246" spans="1:9" x14ac:dyDescent="0.3">
      <c r="A246" s="7" t="s">
        <v>12</v>
      </c>
      <c r="B246" s="9">
        <f>(('Employment Factors'!$E13)*(1-('Decline Factors'!K41))*('Gross-New Capacity Addition'!K216)*1000)*'Regional Factors'!B$10</f>
        <v>11250</v>
      </c>
      <c r="C246" s="9">
        <f>(('Employment Factors'!$E13)*(1-('Decline Factors'!L41))*('Gross-New Capacity Addition'!L216)*1000)*'Regional Factors'!C$10</f>
        <v>10662.878787878788</v>
      </c>
      <c r="D246" s="9">
        <f>(('Employment Factors'!$E13)*(1-('Decline Factors'!M41))*('Gross-New Capacity Addition'!M216)*1000)*'Regional Factors'!D$10</f>
        <v>8242.424242424242</v>
      </c>
      <c r="E246" s="9">
        <f>(('Employment Factors'!$E13)*(1-('Decline Factors'!N41))*('Gross-New Capacity Addition'!N216)*1000)*'Regional Factors'!E$10</f>
        <v>7939.393939393939</v>
      </c>
      <c r="F246" s="9">
        <f>(('Employment Factors'!$E13)*(1-('Decline Factors'!O41))*('Gross-New Capacity Addition'!O216)*1000)*'Regional Factors'!F$10</f>
        <v>7621.212121212121</v>
      </c>
      <c r="G246" s="9">
        <f>(('Employment Factors'!$E13)*(1-('Decline Factors'!P41))*('Gross-New Capacity Addition'!P216)*1000)*'Regional Factors'!G$10</f>
        <v>7378.787878787879</v>
      </c>
      <c r="H246" s="9">
        <f>(('Employment Factors'!$E13)*(1-('Decline Factors'!Q41))*('Gross-New Capacity Addition'!Q216)*1000)*'Regional Factors'!H$10</f>
        <v>7106.060606060606</v>
      </c>
      <c r="I246" s="9">
        <f>(('Employment Factors'!$E13)*(1-('Decline Factors'!R41))*('Gross-New Capacity Addition'!R216)*1000)*'Regional Factors'!I$10</f>
        <v>6878.787878787879</v>
      </c>
    </row>
    <row r="247" spans="1:9" x14ac:dyDescent="0.3">
      <c r="A247" s="7" t="s">
        <v>13</v>
      </c>
      <c r="B247" s="9">
        <f>(('Employment Factors'!$E14)*(1-('Decline Factors'!K42))*('Gross-New Capacity Addition'!K217)*1000)*'Regional Factors'!B$10</f>
        <v>0</v>
      </c>
      <c r="C247" s="9">
        <f>(('Employment Factors'!$E14)*(1-('Decline Factors'!L42))*('Gross-New Capacity Addition'!L217)*1000)*'Regional Factors'!C$10</f>
        <v>3837.5634517766503</v>
      </c>
      <c r="D247" s="9">
        <f>(('Employment Factors'!$E14)*(1-('Decline Factors'!M42))*('Gross-New Capacity Addition'!M217)*1000)*'Regional Factors'!D$10</f>
        <v>2832.4873096446704</v>
      </c>
      <c r="E247" s="9">
        <f>(('Employment Factors'!$E14)*(1-('Decline Factors'!N42))*('Gross-New Capacity Addition'!N217)*1000)*'Regional Factors'!E$10</f>
        <v>2535.532994923858</v>
      </c>
      <c r="F247" s="9">
        <f>(('Employment Factors'!$E14)*(1-('Decline Factors'!O42))*('Gross-New Capacity Addition'!O217)*1000)*'Regional Factors'!F$10</f>
        <v>29398.477157360412</v>
      </c>
      <c r="G247" s="9">
        <f>(('Employment Factors'!$E14)*(1-('Decline Factors'!P42))*('Gross-New Capacity Addition'!P217)*1000)*'Regional Factors'!G$10</f>
        <v>48312.182741116747</v>
      </c>
      <c r="H247" s="9">
        <f>(('Employment Factors'!$E14)*(1-('Decline Factors'!Q42))*('Gross-New Capacity Addition'!Q217)*1000)*'Regional Factors'!H$10</f>
        <v>55256.345177664982</v>
      </c>
      <c r="I247" s="9">
        <f>(('Employment Factors'!$E14)*(1-('Decline Factors'!R42))*('Gross-New Capacity Addition'!R217)*1000)*'Regional Factors'!I$10</f>
        <v>52081.218274111678</v>
      </c>
    </row>
    <row r="248" spans="1:9" x14ac:dyDescent="0.3">
      <c r="A248" s="7" t="s">
        <v>14</v>
      </c>
      <c r="B248" s="9">
        <f>(('Employment Factors'!$E15)*(1-('Decline Factors'!K43))*('Gross-New Capacity Addition'!K218)*1000)*'Regional Factors'!B$10</f>
        <v>48720.000000000007</v>
      </c>
      <c r="C248" s="9">
        <f>(('Employment Factors'!$E15)*(1-('Decline Factors'!L43))*('Gross-New Capacity Addition'!L218)*1000)*'Regional Factors'!C$10</f>
        <v>32340.000000000004</v>
      </c>
      <c r="D248" s="9">
        <f>(('Employment Factors'!$E15)*(1-('Decline Factors'!M43))*('Gross-New Capacity Addition'!M218)*1000)*'Regional Factors'!D$10</f>
        <v>16240.000000000002</v>
      </c>
      <c r="E248" s="9">
        <f>(('Employment Factors'!$E15)*(1-('Decline Factors'!N43))*('Gross-New Capacity Addition'!N218)*1000)*'Regional Factors'!E$10</f>
        <v>9240</v>
      </c>
      <c r="F248" s="9">
        <f>(('Employment Factors'!$E15)*(1-('Decline Factors'!O43))*('Gross-New Capacity Addition'!O218)*1000)*'Regional Factors'!F$10</f>
        <v>6440</v>
      </c>
      <c r="G248" s="9">
        <f>(('Employment Factors'!$E15)*(1-('Decline Factors'!P43))*('Gross-New Capacity Addition'!P218)*1000)*'Regional Factors'!G$10</f>
        <v>4620</v>
      </c>
      <c r="H248" s="9">
        <f>(('Employment Factors'!$E15)*(1-('Decline Factors'!Q43))*('Gross-New Capacity Addition'!Q218)*1000)*'Regional Factors'!H$10</f>
        <v>4060.0000000000005</v>
      </c>
      <c r="I248" s="9">
        <f>(('Employment Factors'!$E15)*(1-('Decline Factors'!R43))*('Gross-New Capacity Addition'!R218)*1000)*'Regional Factors'!I$10</f>
        <v>3220</v>
      </c>
    </row>
    <row r="249" spans="1:9" x14ac:dyDescent="0.3">
      <c r="A249" s="7" t="s">
        <v>15</v>
      </c>
      <c r="B249" s="9">
        <f>(('Employment Factors'!$E16)*(1-('Decline Factors'!K44))*('Gross-New Capacity Addition'!K219)*1000)*'Regional Factors'!B$10</f>
        <v>68399.999999999985</v>
      </c>
      <c r="C249" s="9">
        <f>(('Employment Factors'!$E16)*(1-('Decline Factors'!L44))*('Gross-New Capacity Addition'!L219)*1000)*'Regional Factors'!C$10</f>
        <v>50007.407407407409</v>
      </c>
      <c r="D249" s="9">
        <f>(('Employment Factors'!$E16)*(1-('Decline Factors'!M44))*('Gross-New Capacity Addition'!M219)*1000)*'Regional Factors'!D$10</f>
        <v>40122.222222222219</v>
      </c>
      <c r="E249" s="9">
        <f>(('Employment Factors'!$E16)*(1-('Decline Factors'!N44))*('Gross-New Capacity Addition'!N219)*1000)*'Regional Factors'!E$10</f>
        <v>21818.518518518518</v>
      </c>
      <c r="F249" s="9">
        <f>(('Employment Factors'!$E16)*(1-('Decline Factors'!O44))*('Gross-New Capacity Addition'!O219)*1000)*'Regional Factors'!F$10</f>
        <v>5581.4814814814818</v>
      </c>
      <c r="G249" s="9">
        <f>(('Employment Factors'!$E16)*(1-('Decline Factors'!P44))*('Gross-New Capacity Addition'!P219)*1000)*'Regional Factors'!G$10</f>
        <v>2577.7777777777778</v>
      </c>
      <c r="H249" s="9">
        <f>(('Employment Factors'!$E16)*(1-('Decline Factors'!Q44))*('Gross-New Capacity Addition'!Q219)*1000)*'Regional Factors'!H$10</f>
        <v>859.25925925925924</v>
      </c>
      <c r="I249" s="9">
        <f>(('Employment Factors'!$E16)*(1-('Decline Factors'!R44))*('Gross-New Capacity Addition'!R219)*1000)*'Regional Factors'!I$10</f>
        <v>0</v>
      </c>
    </row>
    <row r="250" spans="1:9" x14ac:dyDescent="0.3">
      <c r="A250" s="7" t="s">
        <v>17</v>
      </c>
      <c r="B250" s="9">
        <f>(('Employment Factors'!$E17)*(1-('Decline Factors'!K45))*('Gross-New Capacity Addition'!K220)*1000)*'Regional Factors'!B$10</f>
        <v>37940.000000000007</v>
      </c>
      <c r="C250" s="9">
        <f>(('Employment Factors'!$E17)*(1-('Decline Factors'!L45))*('Gross-New Capacity Addition'!L220)*1000)*'Regional Factors'!C$10</f>
        <v>31080.000000000004</v>
      </c>
      <c r="D250" s="9">
        <f>(('Employment Factors'!$E17)*(1-('Decline Factors'!M45))*('Gross-New Capacity Addition'!M220)*1000)*'Regional Factors'!D$10</f>
        <v>81620</v>
      </c>
      <c r="E250" s="9">
        <f>(('Employment Factors'!$E17)*(1-('Decline Factors'!N45))*('Gross-New Capacity Addition'!N220)*1000)*'Regional Factors'!E$10</f>
        <v>80500.000000000015</v>
      </c>
      <c r="F250" s="9">
        <f>(('Employment Factors'!$E17)*(1-('Decline Factors'!O45))*('Gross-New Capacity Addition'!O220)*1000)*'Regional Factors'!F$10</f>
        <v>78260</v>
      </c>
      <c r="G250" s="9">
        <f>(('Employment Factors'!$E17)*(1-('Decline Factors'!P45))*('Gross-New Capacity Addition'!P220)*1000)*'Regional Factors'!G$10</f>
        <v>74620</v>
      </c>
      <c r="H250" s="9">
        <f>(('Employment Factors'!$E17)*(1-('Decline Factors'!Q45))*('Gross-New Capacity Addition'!Q220)*1000)*'Regional Factors'!H$10</f>
        <v>63000.000000000007</v>
      </c>
      <c r="I250" s="9">
        <f>(('Employment Factors'!$E17)*(1-('Decline Factors'!R45))*('Gross-New Capacity Addition'!R220)*1000)*'Regional Factors'!I$10</f>
        <v>60620.000000000007</v>
      </c>
    </row>
    <row r="251" spans="1:9" x14ac:dyDescent="0.3">
      <c r="A251" s="7" t="s">
        <v>18</v>
      </c>
      <c r="B251" s="9">
        <f>(('Employment Factors'!$E18)*(1-('Decline Factors'!K46))*('Gross-New Capacity Addition'!K221)*1000)*'Regional Factors'!B$10</f>
        <v>47040.000000000007</v>
      </c>
      <c r="C251" s="9">
        <f>(('Employment Factors'!$E18)*(1-('Decline Factors'!L46))*('Gross-New Capacity Addition'!L221)*1000)*'Regional Factors'!C$10</f>
        <v>45640.000000000007</v>
      </c>
      <c r="D251" s="9">
        <f>(('Employment Factors'!$E18)*(1-('Decline Factors'!M46))*('Gross-New Capacity Addition'!M221)*1000)*'Regional Factors'!D$10</f>
        <v>43400.000000000007</v>
      </c>
      <c r="E251" s="9">
        <f>(('Employment Factors'!$E18)*(1-('Decline Factors'!N46))*('Gross-New Capacity Addition'!N221)*1000)*'Regional Factors'!E$10</f>
        <v>42140</v>
      </c>
      <c r="F251" s="9">
        <f>(('Employment Factors'!$E18)*(1-('Decline Factors'!O46))*('Gross-New Capacity Addition'!O221)*1000)*'Regional Factors'!F$10</f>
        <v>39480.000000000007</v>
      </c>
      <c r="G251" s="9">
        <f>(('Employment Factors'!$E18)*(1-('Decline Factors'!P46))*('Gross-New Capacity Addition'!P221)*1000)*'Regional Factors'!G$10</f>
        <v>35280</v>
      </c>
      <c r="H251" s="9">
        <f>(('Employment Factors'!$E18)*(1-('Decline Factors'!Q46))*('Gross-New Capacity Addition'!Q221)*1000)*'Regional Factors'!H$10</f>
        <v>17780</v>
      </c>
      <c r="I251" s="9">
        <f>(('Employment Factors'!$E18)*(1-('Decline Factors'!R46))*('Gross-New Capacity Addition'!R221)*1000)*'Regional Factors'!I$10</f>
        <v>14980.000000000002</v>
      </c>
    </row>
    <row r="252" spans="1:9" x14ac:dyDescent="0.3">
      <c r="A252" s="7" t="s">
        <v>19</v>
      </c>
      <c r="B252" s="9">
        <f>(('Employment Factors'!$E19)*(1-('Decline Factors'!K47))*('Gross-New Capacity Addition'!K222)*1000)*'Regional Factors'!B$10</f>
        <v>0</v>
      </c>
      <c r="C252" s="9">
        <f>(('Employment Factors'!$E19)*(1-('Decline Factors'!L47))*('Gross-New Capacity Addition'!L222)*1000)*'Regional Factors'!C$10</f>
        <v>136.31578947368425</v>
      </c>
      <c r="D252" s="9">
        <f>(('Employment Factors'!$E19)*(1-('Decline Factors'!M47))*('Gross-New Capacity Addition'!M222)*1000)*'Regional Factors'!D$10</f>
        <v>132.63157894736844</v>
      </c>
      <c r="E252" s="9">
        <f>(('Employment Factors'!$E19)*(1-('Decline Factors'!N47))*('Gross-New Capacity Addition'!N222)*1000)*'Regional Factors'!E$10</f>
        <v>386.84210526315792</v>
      </c>
      <c r="F252" s="9">
        <f>(('Employment Factors'!$E19)*(1-('Decline Factors'!O47))*('Gross-New Capacity Addition'!O222)*1000)*'Regional Factors'!F$10</f>
        <v>617.1052631578948</v>
      </c>
      <c r="G252" s="9">
        <f>(('Employment Factors'!$E19)*(1-('Decline Factors'!P47))*('Gross-New Capacity Addition'!P222)*1000)*'Regional Factors'!G$10</f>
        <v>589.47368421052647</v>
      </c>
      <c r="H252" s="9">
        <f>(('Employment Factors'!$E19)*(1-('Decline Factors'!Q47))*('Gross-New Capacity Addition'!Q222)*1000)*'Regional Factors'!H$10</f>
        <v>453.1578947368422</v>
      </c>
      <c r="I252" s="9">
        <f>(('Employment Factors'!$E19)*(1-('Decline Factors'!R47))*('Gross-New Capacity Addition'!R222)*1000)*'Regional Factors'!I$10</f>
        <v>331.5789473684211</v>
      </c>
    </row>
    <row r="253" spans="1:9" x14ac:dyDescent="0.3">
      <c r="A253" s="7" t="s">
        <v>20</v>
      </c>
      <c r="B253" s="9">
        <f>(('Employment Factors'!$E20)*(1-('Decline Factors'!K48))*('Gross-New Capacity Addition'!K223)*1000)*'Regional Factors'!B$10</f>
        <v>0</v>
      </c>
      <c r="C253" s="9">
        <f>(('Employment Factors'!$E20)*(1-('Decline Factors'!L48))*('Gross-New Capacity Addition'!L223)*1000)*'Regional Factors'!C$10</f>
        <v>7168</v>
      </c>
      <c r="D253" s="9">
        <f>(('Employment Factors'!$E20)*(1-('Decline Factors'!M48))*('Gross-New Capacity Addition'!M223)*1000)*'Regional Factors'!D$10</f>
        <v>5375.9999999999991</v>
      </c>
      <c r="E253" s="9">
        <f>(('Employment Factors'!$E20)*(1-('Decline Factors'!N48))*('Gross-New Capacity Addition'!N223)*1000)*'Regional Factors'!E$10</f>
        <v>6215.9999999999991</v>
      </c>
      <c r="F253" s="9">
        <f>(('Employment Factors'!$E20)*(1-('Decline Factors'!O48))*('Gross-New Capacity Addition'!O223)*1000)*'Regional Factors'!F$10</f>
        <v>4928.0000000000009</v>
      </c>
      <c r="G253" s="9">
        <f>(('Employment Factors'!$E20)*(1-('Decline Factors'!P48))*('Gross-New Capacity Addition'!P223)*1000)*'Regional Factors'!G$10</f>
        <v>4928.0000000000009</v>
      </c>
      <c r="H253" s="9">
        <f>(('Employment Factors'!$E20)*(1-('Decline Factors'!Q48))*('Gross-New Capacity Addition'!Q223)*1000)*'Regional Factors'!H$10</f>
        <v>4928.0000000000009</v>
      </c>
      <c r="I253" s="9">
        <f>(('Employment Factors'!$E20)*(1-('Decline Factors'!R48))*('Gross-New Capacity Addition'!R223)*1000)*'Regional Factors'!I$10</f>
        <v>5040.0000000000009</v>
      </c>
    </row>
    <row r="254" spans="1:9" x14ac:dyDescent="0.3">
      <c r="A254" s="7" t="s">
        <v>21</v>
      </c>
      <c r="B254" s="9">
        <f>(('Employment Factors'!$E21)*(1-('Decline Factors'!K49))*('Gross-New Capacity Addition'!K224)*1000)*'Regional Factors'!B$10</f>
        <v>13860</v>
      </c>
      <c r="C254" s="9">
        <f>(('Employment Factors'!$E21)*(1-('Decline Factors'!L49))*('Gross-New Capacity Addition'!L224)*1000)*'Regional Factors'!C$10</f>
        <v>7560</v>
      </c>
      <c r="D254" s="9">
        <f>(('Employment Factors'!$E21)*(1-('Decline Factors'!M49))*('Gross-New Capacity Addition'!M224)*1000)*'Regional Factors'!D$10</f>
        <v>1260</v>
      </c>
      <c r="E254" s="9">
        <f>(('Employment Factors'!$E21)*(1-('Decline Factors'!N49))*('Gross-New Capacity Addition'!N224)*1000)*'Regional Factors'!E$10</f>
        <v>630</v>
      </c>
      <c r="F254" s="9">
        <f>(('Employment Factors'!$E21)*(1-('Decline Factors'!O49))*('Gross-New Capacity Addition'!O224)*1000)*'Regional Factors'!F$10</f>
        <v>0</v>
      </c>
      <c r="G254" s="9">
        <f>(('Employment Factors'!$E21)*(1-('Decline Factors'!P49))*('Gross-New Capacity Addition'!P224)*1000)*'Regional Factors'!G$10</f>
        <v>0</v>
      </c>
      <c r="H254" s="9">
        <f>(('Employment Factors'!$E21)*(1-('Decline Factors'!Q49))*('Gross-New Capacity Addition'!Q224)*1000)*'Regional Factors'!H$10</f>
        <v>0</v>
      </c>
      <c r="I254" s="9">
        <f>(('Employment Factors'!$E21)*(1-('Decline Factors'!R49))*('Gross-New Capacity Addition'!R224)*1000)*'Regional Factors'!I$10</f>
        <v>0</v>
      </c>
    </row>
    <row r="255" spans="1:9" x14ac:dyDescent="0.3">
      <c r="A255" s="7" t="s">
        <v>43</v>
      </c>
      <c r="B255" s="9">
        <f>(('Employment Factors'!$E22)*(1-('Decline Factors'!K50))*('Gross-New Capacity Addition'!K225)*1000)*'Regional Factors'!B$10</f>
        <v>0</v>
      </c>
      <c r="C255" s="9">
        <f>(('Employment Factors'!$E22)*(1-('Decline Factors'!L50))*('Gross-New Capacity Addition'!L225)*1000)*'Regional Factors'!C$10</f>
        <v>8.2406224712107097</v>
      </c>
      <c r="D255" s="9">
        <f>(('Employment Factors'!$E22)*(1-('Decline Factors'!M50))*('Gross-New Capacity Addition'!M225)*1000)*'Regional Factors'!D$10</f>
        <v>25.873005913476504</v>
      </c>
      <c r="E255" s="9">
        <f>(('Employment Factors'!$E22)*(1-('Decline Factors'!N50))*('Gross-New Capacity Addition'!N225)*1000)*'Regional Factors'!E$10</f>
        <v>42.04841332088391</v>
      </c>
      <c r="F255" s="9">
        <f>(('Employment Factors'!$E22)*(1-('Decline Factors'!O50))*('Gross-New Capacity Addition'!O225)*1000)*'Regional Factors'!F$10</f>
        <v>226.24756427015254</v>
      </c>
      <c r="G255" s="9">
        <f>(('Employment Factors'!$E22)*(1-('Decline Factors'!P50))*('Gross-New Capacity Addition'!P225)*1000)*'Regional Factors'!G$10</f>
        <v>557.53757858699043</v>
      </c>
      <c r="H255" s="9">
        <f>(('Employment Factors'!$E22)*(1-('Decline Factors'!Q50))*('Gross-New Capacity Addition'!Q225)*1000)*'Regional Factors'!H$10</f>
        <v>824.61020603797078</v>
      </c>
      <c r="I255" s="9">
        <f>(('Employment Factors'!$E22)*(1-('Decline Factors'!R50))*('Gross-New Capacity Addition'!R225)*1000)*'Regional Factors'!I$10</f>
        <v>943.82312854030499</v>
      </c>
    </row>
    <row r="256" spans="1:9" x14ac:dyDescent="0.3">
      <c r="A256" s="7" t="s">
        <v>139</v>
      </c>
      <c r="B256" s="9">
        <f>(('Employment Factors'!$E23)*(1-('Decline Factors'!K51))*('Gross-New Capacity Addition'!K226)*1000)*'Regional Factors'!B$10</f>
        <v>0</v>
      </c>
      <c r="C256" s="9">
        <f>(('Employment Factors'!$E23)*(1-('Decline Factors'!L51))*('Gross-New Capacity Addition'!L226)*1000)*'Regional Factors'!C$10</f>
        <v>560</v>
      </c>
      <c r="D256" s="9">
        <f>(('Employment Factors'!$E23)*(1-('Decline Factors'!M51))*('Gross-New Capacity Addition'!M226)*1000)*'Regional Factors'!D$10</f>
        <v>280</v>
      </c>
      <c r="E256" s="9">
        <f>(('Employment Factors'!$E23)*(1-('Decline Factors'!N51))*('Gross-New Capacity Addition'!N226)*1000)*'Regional Factors'!E$10</f>
        <v>1120</v>
      </c>
      <c r="F256" s="9">
        <f>(('Employment Factors'!$E23)*(1-('Decline Factors'!O51))*('Gross-New Capacity Addition'!O226)*1000)*'Regional Factors'!F$10</f>
        <v>20440</v>
      </c>
      <c r="G256" s="9">
        <f>(('Employment Factors'!$E23)*(1-('Decline Factors'!P51))*('Gross-New Capacity Addition'!P226)*1000)*'Regional Factors'!G$10</f>
        <v>36960</v>
      </c>
      <c r="H256" s="9">
        <f>(('Employment Factors'!$E23)*(1-('Decline Factors'!Q51))*('Gross-New Capacity Addition'!Q226)*1000)*'Regional Factors'!H$10</f>
        <v>47320.000000000007</v>
      </c>
      <c r="I256" s="9">
        <f>(('Employment Factors'!$E23)*(1-('Decline Factors'!R51))*('Gross-New Capacity Addition'!R226)*1000)*'Regional Factors'!I$10</f>
        <v>47880</v>
      </c>
    </row>
    <row r="257" spans="1:9" x14ac:dyDescent="0.3">
      <c r="A257" s="34" t="s">
        <v>230</v>
      </c>
      <c r="B257" s="9">
        <f>(('Employment Factors'!$E24)*(1-('Decline Factors'!K52))*('Gross-New Capacity Addition'!K227)*1000)*'Regional Factors'!B$10</f>
        <v>0</v>
      </c>
      <c r="C257" s="9">
        <f>(('Employment Factors'!$E24)*(1-('Decline Factors'!L52))*('Gross-New Capacity Addition'!L227)*1000)*'Regional Factors'!C$10</f>
        <v>300.00000000000006</v>
      </c>
      <c r="D257" s="9">
        <f>(('Employment Factors'!$E24)*(1-('Decline Factors'!M52))*('Gross-New Capacity Addition'!M227)*1000)*'Regional Factors'!D$10</f>
        <v>166.66666666666671</v>
      </c>
      <c r="E257" s="9">
        <f>(('Employment Factors'!$E24)*(1-('Decline Factors'!N52))*('Gross-New Capacity Addition'!N227)*1000)*'Regional Factors'!E$10</f>
        <v>3947.9166666666665</v>
      </c>
      <c r="F257" s="9">
        <f>(('Employment Factors'!$E24)*(1-('Decline Factors'!O52))*('Gross-New Capacity Addition'!O227)*1000)*'Regional Factors'!F$10</f>
        <v>7100.0000000000009</v>
      </c>
      <c r="G257" s="9">
        <f>(('Employment Factors'!$E24)*(1-('Decline Factors'!P52))*('Gross-New Capacity Addition'!P227)*1000)*'Regional Factors'!G$10</f>
        <v>9743.0555555555529</v>
      </c>
      <c r="H257" s="9">
        <f>(('Employment Factors'!$E24)*(1-('Decline Factors'!Q52))*('Gross-New Capacity Addition'!Q227)*1000)*'Regional Factors'!H$10</f>
        <v>12271.874999999995</v>
      </c>
      <c r="I257" s="9">
        <f>(('Employment Factors'!$E24)*(1-('Decline Factors'!R52))*('Gross-New Capacity Addition'!R227)*1000)*'Regional Factors'!I$10</f>
        <v>14182.291666666666</v>
      </c>
    </row>
    <row r="258" spans="1:9" x14ac:dyDescent="0.3">
      <c r="A258" s="34" t="s">
        <v>231</v>
      </c>
      <c r="B258" s="9">
        <f>(('Employment Factors'!$E25)*(1-('Decline Factors'!K53))*('Gross-New Capacity Addition'!K228)*1000)*'Regional Factors'!B$10</f>
        <v>0</v>
      </c>
      <c r="C258" s="9">
        <f>(('Employment Factors'!$E25)*(1-('Decline Factors'!L53))*('Gross-New Capacity Addition'!L228)*1000)*'Regional Factors'!C$10</f>
        <v>335.90489356146799</v>
      </c>
      <c r="D258" s="9">
        <f>(('Employment Factors'!$E25)*(1-('Decline Factors'!M53))*('Gross-New Capacity Addition'!M228)*1000)*'Regional Factors'!D$10</f>
        <v>13784.019197130359</v>
      </c>
      <c r="E258" s="9">
        <f>(('Employment Factors'!$E25)*(1-('Decline Factors'!N53))*('Gross-New Capacity Addition'!N228)*1000)*'Regional Factors'!E$10</f>
        <v>26897.596018015924</v>
      </c>
      <c r="F258" s="9">
        <f>(('Employment Factors'!$E25)*(1-('Decline Factors'!O53))*('Gross-New Capacity Addition'!O228)*1000)*'Regional Factors'!F$10</f>
        <v>28560.318984486425</v>
      </c>
      <c r="G258" s="9">
        <f>(('Employment Factors'!$E25)*(1-('Decline Factors'!P53))*('Gross-New Capacity Addition'!P228)*1000)*'Regional Factors'!G$10</f>
        <v>28337.503767558257</v>
      </c>
      <c r="H258" s="9">
        <f>(('Employment Factors'!$E25)*(1-('Decline Factors'!Q53))*('Gross-New Capacity Addition'!Q228)*1000)*'Regional Factors'!H$10</f>
        <v>26586.533402240122</v>
      </c>
      <c r="I258" s="9">
        <f>(('Employment Factors'!$E25)*(1-('Decline Factors'!R53))*('Gross-New Capacity Addition'!R228)*1000)*'Regional Factors'!I$10</f>
        <v>25528.451268799396</v>
      </c>
    </row>
    <row r="259" spans="1:9" x14ac:dyDescent="0.3">
      <c r="A259" s="7" t="s">
        <v>24</v>
      </c>
      <c r="B259" s="9">
        <f>(('Employment Factors'!$E26)*(1-('Decline Factors'!K54))*('Gross-New Capacity Addition'!K229)*1000)*'Regional Factors'!B$10</f>
        <v>4266.666666666667</v>
      </c>
      <c r="C259" s="9">
        <f>(('Employment Factors'!$E26)*(1-('Decline Factors'!L54))*('Gross-New Capacity Addition'!L229)*1000)*'Regional Factors'!C$10</f>
        <v>4533.3333333333339</v>
      </c>
      <c r="D259" s="9">
        <f>(('Employment Factors'!$E26)*(1-('Decline Factors'!M54))*('Gross-New Capacity Addition'!M229)*1000)*'Regional Factors'!D$10</f>
        <v>4533.3333333333339</v>
      </c>
      <c r="E259" s="9">
        <f>(('Employment Factors'!$E26)*(1-('Decline Factors'!N54))*('Gross-New Capacity Addition'!N229)*1000)*'Regional Factors'!E$10</f>
        <v>4533.3333333333339</v>
      </c>
      <c r="F259" s="9">
        <f>(('Employment Factors'!$E26)*(1-('Decline Factors'!O54))*('Gross-New Capacity Addition'!O229)*1000)*'Regional Factors'!F$10</f>
        <v>4533.3333333333339</v>
      </c>
      <c r="G259" s="9">
        <f>(('Employment Factors'!$E26)*(1-('Decline Factors'!P54))*('Gross-New Capacity Addition'!P229)*1000)*'Regional Factors'!G$10</f>
        <v>4533.3333333333339</v>
      </c>
      <c r="H259" s="9">
        <f>(('Employment Factors'!$E26)*(1-('Decline Factors'!Q54))*('Gross-New Capacity Addition'!Q229)*1000)*'Regional Factors'!H$10</f>
        <v>4533.3333333333339</v>
      </c>
      <c r="I259" s="9">
        <f>(('Employment Factors'!$E26)*(1-('Decline Factors'!R54))*('Gross-New Capacity Addition'!R229)*1000)*'Regional Factors'!I$10</f>
        <v>4533.3333333333339</v>
      </c>
    </row>
    <row r="260" spans="1:9" x14ac:dyDescent="0.3">
      <c r="A260" s="7" t="s">
        <v>25</v>
      </c>
      <c r="B260" s="9">
        <f>(('Employment Factors'!$E27)*(1-('Decline Factors'!K55))*('Gross-New Capacity Addition'!K230)*1000)*'Regional Factors'!B$10</f>
        <v>0</v>
      </c>
      <c r="C260" s="9">
        <f>(('Employment Factors'!$E27)*(1-('Decline Factors'!L55))*('Gross-New Capacity Addition'!L230)*1000)*'Regional Factors'!C$10</f>
        <v>388</v>
      </c>
      <c r="D260" s="9">
        <f>(('Employment Factors'!$E27)*(1-('Decline Factors'!M55))*('Gross-New Capacity Addition'!M230)*1000)*'Regional Factors'!D$10</f>
        <v>366.43478260869568</v>
      </c>
      <c r="E260" s="9">
        <f>(('Employment Factors'!$E27)*(1-('Decline Factors'!N55))*('Gross-New Capacity Addition'!N230)*1000)*'Regional Factors'!E$10</f>
        <v>344.3478260869565</v>
      </c>
      <c r="F260" s="9">
        <f>(('Employment Factors'!$E27)*(1-('Decline Factors'!O55))*('Gross-New Capacity Addition'!O230)*1000)*'Regional Factors'!F$10</f>
        <v>344.3478260869565</v>
      </c>
      <c r="G260" s="9">
        <f>(('Employment Factors'!$E27)*(1-('Decline Factors'!P55))*('Gross-New Capacity Addition'!P230)*1000)*'Regional Factors'!G$10</f>
        <v>339.13043478260875</v>
      </c>
      <c r="H260" s="9">
        <f>(('Employment Factors'!$E27)*(1-('Decline Factors'!Q55))*('Gross-New Capacity Addition'!Q230)*1000)*'Regional Factors'!H$10</f>
        <v>313.04347826086951</v>
      </c>
      <c r="I260" s="9">
        <f>(('Employment Factors'!$E27)*(1-('Decline Factors'!R55))*('Gross-New Capacity Addition'!R230)*1000)*'Regional Factors'!I$10</f>
        <v>301.56521739130437</v>
      </c>
    </row>
    <row r="261" spans="1:9" x14ac:dyDescent="0.3">
      <c r="A261" s="5" t="s">
        <v>255</v>
      </c>
      <c r="B261" s="22">
        <f>SUM(B236:B260)</f>
        <v>373076.66666666669</v>
      </c>
      <c r="C261" s="22">
        <f t="shared" ref="C261:I261" si="11">SUM(C236:C260)</f>
        <v>544497.39250502456</v>
      </c>
      <c r="D261" s="22">
        <f t="shared" si="11"/>
        <v>996160.59735256084</v>
      </c>
      <c r="E261" s="22">
        <f t="shared" si="11"/>
        <v>1365969.9799339017</v>
      </c>
      <c r="F261" s="22">
        <f t="shared" si="11"/>
        <v>1545629.2599482981</v>
      </c>
      <c r="G261" s="22">
        <f t="shared" si="11"/>
        <v>1672903.9323667258</v>
      </c>
      <c r="H261" s="22">
        <f t="shared" si="11"/>
        <v>1672964.3702565753</v>
      </c>
      <c r="I261" s="22">
        <f t="shared" si="11"/>
        <v>1684825.0215186812</v>
      </c>
    </row>
    <row r="263" spans="1:9" x14ac:dyDescent="0.3">
      <c r="A263" s="74" t="s">
        <v>31</v>
      </c>
      <c r="B263" s="163" t="s">
        <v>203</v>
      </c>
      <c r="C263" s="163"/>
      <c r="D263" s="163"/>
      <c r="E263" s="163"/>
      <c r="F263" s="163"/>
      <c r="G263" s="163"/>
      <c r="H263" s="163"/>
      <c r="I263" s="163"/>
    </row>
    <row r="264" spans="1:9" x14ac:dyDescent="0.3">
      <c r="A264" s="66" t="s">
        <v>0</v>
      </c>
      <c r="B264" s="3">
        <v>2015</v>
      </c>
      <c r="C264" s="3">
        <v>2020</v>
      </c>
      <c r="D264" s="3">
        <v>2025</v>
      </c>
      <c r="E264" s="3">
        <v>2030</v>
      </c>
      <c r="F264" s="3">
        <v>2035</v>
      </c>
      <c r="G264" s="3">
        <v>2040</v>
      </c>
      <c r="H264" s="3">
        <v>2045</v>
      </c>
      <c r="I264" s="3">
        <v>2050</v>
      </c>
    </row>
    <row r="265" spans="1:9" x14ac:dyDescent="0.3">
      <c r="A265" s="7" t="s">
        <v>2</v>
      </c>
      <c r="B265" s="9">
        <f>(('Employment Factors'!$E3)*(1-('Decline Factors'!K31))*('Gross-New Capacity Addition'!K235)*1000)*'Regional Factors'!B$11</f>
        <v>7539.416711302968</v>
      </c>
      <c r="C265" s="9">
        <f>(('Employment Factors'!$E3)*(1-('Decline Factors'!L31))*('Gross-New Capacity Addition'!L235)*1000)*'Regional Factors'!C$11</f>
        <v>30474.410640812664</v>
      </c>
      <c r="D265" s="9">
        <f>(('Employment Factors'!$E3)*(1-('Decline Factors'!M31))*('Gross-New Capacity Addition'!M235)*1000)*'Regional Factors'!D$11</f>
        <v>25598.320024574037</v>
      </c>
      <c r="E265" s="9">
        <f>(('Employment Factors'!$E3)*(1-('Decline Factors'!N31))*('Gross-New Capacity Addition'!N235)*1000)*'Regional Factors'!E$11</f>
        <v>22630.694742181138</v>
      </c>
      <c r="F265" s="9">
        <f>(('Employment Factors'!$E3)*(1-('Decline Factors'!O31))*('Gross-New Capacity Addition'!O235)*1000)*'Regional Factors'!F$11</f>
        <v>20380.870065955518</v>
      </c>
      <c r="G265" s="9">
        <f>(('Employment Factors'!$E3)*(1-('Decline Factors'!P31))*('Gross-New Capacity Addition'!P235)*1000)*'Regional Factors'!G$11</f>
        <v>20531.747929738267</v>
      </c>
      <c r="H265" s="9">
        <f>(('Employment Factors'!$E3)*(1-('Decline Factors'!Q31))*('Gross-New Capacity Addition'!Q235)*1000)*'Regional Factors'!H$11</f>
        <v>17644.589580359418</v>
      </c>
      <c r="I265" s="9">
        <f>(('Employment Factors'!$E3)*(1-('Decline Factors'!R31))*('Gross-New Capacity Addition'!R235)*1000)*'Regional Factors'!I$11</f>
        <v>16308.401210238326</v>
      </c>
    </row>
    <row r="266" spans="1:9" x14ac:dyDescent="0.3">
      <c r="A266" s="7" t="s">
        <v>3</v>
      </c>
      <c r="B266" s="9">
        <f>(('Employment Factors'!$E4)*(1-('Decline Factors'!K32))*('Gross-New Capacity Addition'!K236)*1000)*'Regional Factors'!B$11</f>
        <v>0</v>
      </c>
      <c r="C266" s="9">
        <f>(('Employment Factors'!$E4)*(1-('Decline Factors'!L32))*('Gross-New Capacity Addition'!L236)*1000)*'Regional Factors'!C$11</f>
        <v>0</v>
      </c>
      <c r="D266" s="9">
        <f>(('Employment Factors'!$E4)*(1-('Decline Factors'!M32))*('Gross-New Capacity Addition'!M236)*1000)*'Regional Factors'!D$11</f>
        <v>0</v>
      </c>
      <c r="E266" s="9">
        <f>(('Employment Factors'!$E4)*(1-('Decline Factors'!N32))*('Gross-New Capacity Addition'!N236)*1000)*'Regional Factors'!E$11</f>
        <v>0</v>
      </c>
      <c r="F266" s="9">
        <f>(('Employment Factors'!$E4)*(1-('Decline Factors'!O32))*('Gross-New Capacity Addition'!O236)*1000)*'Regional Factors'!F$11</f>
        <v>0</v>
      </c>
      <c r="G266" s="9">
        <f>(('Employment Factors'!$E4)*(1-('Decline Factors'!P32))*('Gross-New Capacity Addition'!P236)*1000)*'Regional Factors'!G$11</f>
        <v>0</v>
      </c>
      <c r="H266" s="9">
        <f>(('Employment Factors'!$E4)*(1-('Decline Factors'!Q32))*('Gross-New Capacity Addition'!Q236)*1000)*'Regional Factors'!H$11</f>
        <v>0</v>
      </c>
      <c r="I266" s="9">
        <f>(('Employment Factors'!$E4)*(1-('Decline Factors'!R32))*('Gross-New Capacity Addition'!R236)*1000)*'Regional Factors'!I$11</f>
        <v>0</v>
      </c>
    </row>
    <row r="267" spans="1:9" x14ac:dyDescent="0.3">
      <c r="A267" s="7" t="s">
        <v>198</v>
      </c>
      <c r="B267" s="9">
        <f>(('Employment Factors'!$E5)*(1-('Decline Factors'!K33))*('Gross-New Capacity Addition'!K237)*1000)*'Regional Factors'!B$11</f>
        <v>4397.9930815933976</v>
      </c>
      <c r="C267" s="9">
        <f>(('Employment Factors'!$E5)*(1-('Decline Factors'!L33))*('Gross-New Capacity Addition'!L237)*1000)*'Regional Factors'!C$11</f>
        <v>98506.01355033771</v>
      </c>
      <c r="D267" s="9">
        <f>(('Employment Factors'!$E5)*(1-('Decline Factors'!M33))*('Gross-New Capacity Addition'!M237)*1000)*'Regional Factors'!D$11</f>
        <v>113805.8083944158</v>
      </c>
      <c r="E267" s="9">
        <f>(('Employment Factors'!$E5)*(1-('Decline Factors'!N33))*('Gross-New Capacity Addition'!N237)*1000)*'Regional Factors'!E$11</f>
        <v>115987.7611063619</v>
      </c>
      <c r="F267" s="9">
        <f>(('Employment Factors'!$E5)*(1-('Decline Factors'!O33))*('Gross-New Capacity Addition'!O237)*1000)*'Regional Factors'!F$11</f>
        <v>108815.65025817789</v>
      </c>
      <c r="G267" s="9">
        <f>(('Employment Factors'!$E5)*(1-('Decline Factors'!P33))*('Gross-New Capacity Addition'!P237)*1000)*'Regional Factors'!G$11</f>
        <v>118948.32452666831</v>
      </c>
      <c r="H267" s="9">
        <f>(('Employment Factors'!$E5)*(1-('Decline Factors'!Q33))*('Gross-New Capacity Addition'!Q237)*1000)*'Regional Factors'!H$11</f>
        <v>138319.25746473568</v>
      </c>
      <c r="I267" s="9">
        <f>(('Employment Factors'!$E5)*(1-('Decline Factors'!R33))*('Gross-New Capacity Addition'!R237)*1000)*'Regional Factors'!I$11</f>
        <v>156915.31593996944</v>
      </c>
    </row>
    <row r="268" spans="1:9" x14ac:dyDescent="0.3">
      <c r="A268" s="7" t="s">
        <v>199</v>
      </c>
      <c r="B268" s="9">
        <f>(('Employment Factors'!$E6)*(1-('Decline Factors'!K34))*('Gross-New Capacity Addition'!K238)*1000)*'Regional Factors'!B$11</f>
        <v>0</v>
      </c>
      <c r="C268" s="9">
        <f>(('Employment Factors'!$E6)*(1-('Decline Factors'!L34))*('Gross-New Capacity Addition'!L238)*1000)*'Regional Factors'!C$11</f>
        <v>35780.433483415218</v>
      </c>
      <c r="D268" s="9">
        <f>(('Employment Factors'!$E6)*(1-('Decline Factors'!M34))*('Gross-New Capacity Addition'!M238)*1000)*'Regional Factors'!D$11</f>
        <v>169147.14831052712</v>
      </c>
      <c r="E268" s="9">
        <f>(('Employment Factors'!$E6)*(1-('Decline Factors'!N34))*('Gross-New Capacity Addition'!N238)*1000)*'Regional Factors'!E$11</f>
        <v>296093.14026784379</v>
      </c>
      <c r="F268" s="9">
        <f>(('Employment Factors'!$E6)*(1-('Decline Factors'!O34))*('Gross-New Capacity Addition'!O238)*1000)*'Regional Factors'!F$11</f>
        <v>349175.8019921736</v>
      </c>
      <c r="G268" s="9">
        <f>(('Employment Factors'!$E6)*(1-('Decline Factors'!P34))*('Gross-New Capacity Addition'!P238)*1000)*'Regional Factors'!G$11</f>
        <v>413177.58991733281</v>
      </c>
      <c r="H268" s="9">
        <f>(('Employment Factors'!$E6)*(1-('Decline Factors'!Q34))*('Gross-New Capacity Addition'!Q238)*1000)*'Regional Factors'!H$11</f>
        <v>430323.99578650907</v>
      </c>
      <c r="I268" s="9">
        <f>(('Employment Factors'!$E6)*(1-('Decline Factors'!R34))*('Gross-New Capacity Addition'!R238)*1000)*'Regional Factors'!I$11</f>
        <v>442005.50409895537</v>
      </c>
    </row>
    <row r="269" spans="1:9" x14ac:dyDescent="0.3">
      <c r="A269" s="7" t="s">
        <v>6</v>
      </c>
      <c r="B269" s="9">
        <f>(('Employment Factors'!$E7)*(1-('Decline Factors'!K35))*('Gross-New Capacity Addition'!K239)*1000)*'Regional Factors'!B$11</f>
        <v>61257.760779336611</v>
      </c>
      <c r="C269" s="9">
        <f>(('Employment Factors'!$E7)*(1-('Decline Factors'!L35))*('Gross-New Capacity Addition'!L239)*1000)*'Regional Factors'!C$11</f>
        <v>44791.547671645465</v>
      </c>
      <c r="D269" s="9">
        <f>(('Employment Factors'!$E7)*(1-('Decline Factors'!M35))*('Gross-New Capacity Addition'!M239)*1000)*'Regional Factors'!D$11</f>
        <v>38500.147095783148</v>
      </c>
      <c r="E269" s="9">
        <f>(('Employment Factors'!$E7)*(1-('Decline Factors'!N35))*('Gross-New Capacity Addition'!N239)*1000)*'Regional Factors'!E$11</f>
        <v>32355.97695981781</v>
      </c>
      <c r="F269" s="9">
        <f>(('Employment Factors'!$E7)*(1-('Decline Factors'!O35))*('Gross-New Capacity Addition'!O239)*1000)*'Regional Factors'!F$11</f>
        <v>19298.795019966441</v>
      </c>
      <c r="G269" s="9">
        <f>(('Employment Factors'!$E7)*(1-('Decline Factors'!P35))*('Gross-New Capacity Addition'!P239)*1000)*'Regional Factors'!G$11</f>
        <v>8918.6685421716447</v>
      </c>
      <c r="H269" s="9">
        <f>(('Employment Factors'!$E7)*(1-('Decline Factors'!Q35))*('Gross-New Capacity Addition'!Q239)*1000)*'Regional Factors'!H$11</f>
        <v>3290.4978437371037</v>
      </c>
      <c r="I269" s="9">
        <f>(('Employment Factors'!$E7)*(1-('Decline Factors'!R35))*('Gross-New Capacity Addition'!R239)*1000)*'Regional Factors'!I$11</f>
        <v>3028.1493631607109</v>
      </c>
    </row>
    <row r="270" spans="1:9" x14ac:dyDescent="0.3">
      <c r="A270" s="7" t="s">
        <v>7</v>
      </c>
      <c r="B270" s="9">
        <f>(('Employment Factors'!$E8)*(1-('Decline Factors'!K36))*('Gross-New Capacity Addition'!K240)*1000)*'Regional Factors'!B$11</f>
        <v>70367.889305494376</v>
      </c>
      <c r="C270" s="9">
        <f>(('Employment Factors'!$E8)*(1-('Decline Factors'!L36))*('Gross-New Capacity Addition'!L240)*1000)*'Regional Factors'!C$11</f>
        <v>65171.503844792031</v>
      </c>
      <c r="D270" s="9">
        <f>(('Employment Factors'!$E8)*(1-('Decline Factors'!M36))*('Gross-New Capacity Addition'!M240)*1000)*'Regional Factors'!D$11</f>
        <v>57716.269896676662</v>
      </c>
      <c r="E270" s="9">
        <f>(('Employment Factors'!$E8)*(1-('Decline Factors'!N36))*('Gross-New Capacity Addition'!N240)*1000)*'Regional Factors'!E$11</f>
        <v>52385.867458752648</v>
      </c>
      <c r="F270" s="9">
        <f>(('Employment Factors'!$E8)*(1-('Decline Factors'!O36))*('Gross-New Capacity Addition'!O240)*1000)*'Regional Factors'!F$11</f>
        <v>48308.519939834849</v>
      </c>
      <c r="G270" s="9">
        <f>(('Employment Factors'!$E8)*(1-('Decline Factors'!P36))*('Gross-New Capacity Addition'!P240)*1000)*'Regional Factors'!G$11</f>
        <v>47414.885122381616</v>
      </c>
      <c r="H270" s="9">
        <f>(('Employment Factors'!$E8)*(1-('Decline Factors'!Q36))*('Gross-New Capacity Addition'!Q240)*1000)*'Regional Factors'!H$11</f>
        <v>46171.430061326981</v>
      </c>
      <c r="I270" s="9">
        <f>(('Employment Factors'!$E8)*(1-('Decline Factors'!R36))*('Gross-New Capacity Addition'!R240)*1000)*'Regional Factors'!I$11</f>
        <v>44614.73395056781</v>
      </c>
    </row>
    <row r="271" spans="1:9" x14ac:dyDescent="0.3">
      <c r="A271" s="7" t="s">
        <v>8</v>
      </c>
      <c r="B271" s="9">
        <f>(('Employment Factors'!$E9)*(1-('Decline Factors'!K37))*('Gross-New Capacity Addition'!K241)*1000)*'Regional Factors'!B$11</f>
        <v>61257.760779336611</v>
      </c>
      <c r="C271" s="9">
        <f>(('Employment Factors'!$E9)*(1-('Decline Factors'!L37))*('Gross-New Capacity Addition'!L241)*1000)*'Regional Factors'!C$11</f>
        <v>52514.228304687786</v>
      </c>
      <c r="D271" s="9">
        <f>(('Employment Factors'!$E9)*(1-('Decline Factors'!M37))*('Gross-New Capacity Addition'!M241)*1000)*'Regional Factors'!D$11</f>
        <v>45018.690519407799</v>
      </c>
      <c r="E271" s="9">
        <f>(('Employment Factors'!$E9)*(1-('Decline Factors'!N37))*('Gross-New Capacity Addition'!N241)*1000)*'Regional Factors'!E$11</f>
        <v>40860.976617827066</v>
      </c>
      <c r="F271" s="9">
        <f>(('Employment Factors'!$E9)*(1-('Decline Factors'!O37))*('Gross-New Capacity Addition'!O241)*1000)*'Regional Factors'!F$11</f>
        <v>37087.249560109427</v>
      </c>
      <c r="G271" s="9">
        <f>(('Employment Factors'!$E9)*(1-('Decline Factors'!P37))*('Gross-New Capacity Addition'!P241)*1000)*'Regional Factors'!G$11</f>
        <v>35836.831778544241</v>
      </c>
      <c r="H271" s="9">
        <f>(('Employment Factors'!$E9)*(1-('Decline Factors'!Q37))*('Gross-New Capacity Addition'!Q241)*1000)*'Regional Factors'!H$11</f>
        <v>34628.572545995237</v>
      </c>
      <c r="I271" s="9">
        <f>(('Employment Factors'!$E9)*(1-('Decline Factors'!R37))*('Gross-New Capacity Addition'!R241)*1000)*'Regional Factors'!I$11</f>
        <v>33461.050462925858</v>
      </c>
    </row>
    <row r="272" spans="1:9" x14ac:dyDescent="0.3">
      <c r="A272" s="7" t="s">
        <v>9</v>
      </c>
      <c r="B272" s="9">
        <f>(('Employment Factors'!$E10)*(1-('Decline Factors'!K38))*('Gross-New Capacity Addition'!K242)*1000)*'Regional Factors'!B$11</f>
        <v>1256.5694518838279</v>
      </c>
      <c r="C272" s="9">
        <f>(('Employment Factors'!$E10)*(1-('Decline Factors'!L38))*('Gross-New Capacity Addition'!L242)*1000)*'Regional Factors'!C$11</f>
        <v>1077.2149395833392</v>
      </c>
      <c r="D272" s="9">
        <f>(('Employment Factors'!$E10)*(1-('Decline Factors'!M38))*('Gross-New Capacity Addition'!M242)*1000)*'Regional Factors'!D$11</f>
        <v>923.46031834682663</v>
      </c>
      <c r="E272" s="9">
        <f>(('Employment Factors'!$E10)*(1-('Decline Factors'!N38))*('Gross-New Capacity Addition'!N242)*1000)*'Regional Factors'!E$11</f>
        <v>0</v>
      </c>
      <c r="F272" s="9">
        <f>(('Employment Factors'!$E10)*(1-('Decline Factors'!O38))*('Gross-New Capacity Addition'!O242)*1000)*'Regional Factors'!F$11</f>
        <v>0</v>
      </c>
      <c r="G272" s="9">
        <f>(('Employment Factors'!$E10)*(1-('Decline Factors'!P38))*('Gross-New Capacity Addition'!P242)*1000)*'Regional Factors'!G$11</f>
        <v>0</v>
      </c>
      <c r="H272" s="9">
        <f>(('Employment Factors'!$E10)*(1-('Decline Factors'!Q38))*('Gross-New Capacity Addition'!Q242)*1000)*'Regional Factors'!H$11</f>
        <v>0</v>
      </c>
      <c r="I272" s="9">
        <f>(('Employment Factors'!$E10)*(1-('Decline Factors'!R38))*('Gross-New Capacity Addition'!R242)*1000)*'Regional Factors'!I$11</f>
        <v>0</v>
      </c>
    </row>
    <row r="273" spans="1:9" x14ac:dyDescent="0.3">
      <c r="A273" s="7" t="s">
        <v>10</v>
      </c>
      <c r="B273" s="9">
        <f>(('Employment Factors'!$E11)*(1-('Decline Factors'!K39))*('Gross-New Capacity Addition'!K243)*1000)*'Regional Factors'!B$11</f>
        <v>0</v>
      </c>
      <c r="C273" s="9">
        <f>(('Employment Factors'!$E11)*(1-('Decline Factors'!L39))*('Gross-New Capacity Addition'!L243)*1000)*'Regional Factors'!C$11</f>
        <v>0</v>
      </c>
      <c r="D273" s="9">
        <f>(('Employment Factors'!$E11)*(1-('Decline Factors'!M39))*('Gross-New Capacity Addition'!M243)*1000)*'Regional Factors'!D$11</f>
        <v>0</v>
      </c>
      <c r="E273" s="9">
        <f>(('Employment Factors'!$E11)*(1-('Decline Factors'!N39))*('Gross-New Capacity Addition'!N243)*1000)*'Regional Factors'!E$11</f>
        <v>0</v>
      </c>
      <c r="F273" s="9">
        <f>(('Employment Factors'!$E11)*(1-('Decline Factors'!O39))*('Gross-New Capacity Addition'!O243)*1000)*'Regional Factors'!F$11</f>
        <v>0</v>
      </c>
      <c r="G273" s="9">
        <f>(('Employment Factors'!$E11)*(1-('Decline Factors'!P39))*('Gross-New Capacity Addition'!P243)*1000)*'Regional Factors'!G$11</f>
        <v>0</v>
      </c>
      <c r="H273" s="9">
        <f>(('Employment Factors'!$E11)*(1-('Decline Factors'!Q39))*('Gross-New Capacity Addition'!Q243)*1000)*'Regional Factors'!H$11</f>
        <v>0</v>
      </c>
      <c r="I273" s="9">
        <f>(('Employment Factors'!$E11)*(1-('Decline Factors'!R39))*('Gross-New Capacity Addition'!R243)*1000)*'Regional Factors'!I$11</f>
        <v>0</v>
      </c>
    </row>
    <row r="274" spans="1:9" x14ac:dyDescent="0.3">
      <c r="A274" s="7" t="s">
        <v>11</v>
      </c>
      <c r="B274" s="9">
        <f>(('Employment Factors'!$E12)*(1-('Decline Factors'!K40))*('Gross-New Capacity Addition'!K244)*1000)*'Regional Factors'!B$11</f>
        <v>0</v>
      </c>
      <c r="C274" s="9">
        <f>(('Employment Factors'!$E12)*(1-('Decline Factors'!L40))*('Gross-New Capacity Addition'!L244)*1000)*'Regional Factors'!C$11</f>
        <v>243699.78278708152</v>
      </c>
      <c r="D274" s="9">
        <f>(('Employment Factors'!$E12)*(1-('Decline Factors'!M40))*('Gross-New Capacity Addition'!M244)*1000)*'Regional Factors'!D$11</f>
        <v>198475.05349543734</v>
      </c>
      <c r="E274" s="9">
        <f>(('Employment Factors'!$E12)*(1-('Decline Factors'!N40))*('Gross-New Capacity Addition'!N244)*1000)*'Regional Factors'!E$11</f>
        <v>166633.97123596063</v>
      </c>
      <c r="F274" s="9">
        <f>(('Employment Factors'!$E12)*(1-('Decline Factors'!O40))*('Gross-New Capacity Addition'!O244)*1000)*'Regional Factors'!F$11</f>
        <v>141876.82610136003</v>
      </c>
      <c r="G274" s="9">
        <f>(('Employment Factors'!$E12)*(1-('Decline Factors'!P40))*('Gross-New Capacity Addition'!P244)*1000)*'Regional Factors'!G$11</f>
        <v>133719.52156173222</v>
      </c>
      <c r="H274" s="9">
        <f>(('Employment Factors'!$E12)*(1-('Decline Factors'!Q40))*('Gross-New Capacity Addition'!Q244)*1000)*'Regional Factors'!H$11</f>
        <v>115852.65258212414</v>
      </c>
      <c r="I274" s="9">
        <f>(('Employment Factors'!$E12)*(1-('Decline Factors'!R40))*('Gross-New Capacity Addition'!R244)*1000)*'Regional Factors'!I$11</f>
        <v>108796.43502985766</v>
      </c>
    </row>
    <row r="275" spans="1:9" x14ac:dyDescent="0.3">
      <c r="A275" s="7" t="s">
        <v>12</v>
      </c>
      <c r="B275" s="9">
        <f>(('Employment Factors'!$E13)*(1-('Decline Factors'!K41))*('Gross-New Capacity Addition'!K245)*1000)*'Regional Factors'!B$11</f>
        <v>0</v>
      </c>
      <c r="C275" s="9">
        <f>(('Employment Factors'!$E13)*(1-('Decline Factors'!L41))*('Gross-New Capacity Addition'!L245)*1000)*'Regional Factors'!C$11</f>
        <v>5743.1061646346589</v>
      </c>
      <c r="D275" s="9">
        <f>(('Employment Factors'!$E13)*(1-('Decline Factors'!M41))*('Gross-New Capacity Addition'!M245)*1000)*'Regional Factors'!D$11</f>
        <v>4757.2198217866826</v>
      </c>
      <c r="E275" s="9">
        <f>(('Employment Factors'!$E13)*(1-('Decline Factors'!N41))*('Gross-New Capacity Addition'!N245)*1000)*'Regional Factors'!E$11</f>
        <v>4159.1203861191489</v>
      </c>
      <c r="F275" s="9">
        <f>(('Employment Factors'!$E13)*(1-('Decline Factors'!O41))*('Gross-New Capacity Addition'!O245)*1000)*'Regional Factors'!F$11</f>
        <v>3623.7153319221138</v>
      </c>
      <c r="G275" s="9">
        <f>(('Employment Factors'!$E13)*(1-('Decline Factors'!P41))*('Gross-New Capacity Addition'!P245)*1000)*'Regional Factors'!G$11</f>
        <v>3390.1587172010582</v>
      </c>
      <c r="H275" s="9">
        <f>(('Employment Factors'!$E13)*(1-('Decline Factors'!Q41))*('Gross-New Capacity Addition'!Q245)*1000)*'Regional Factors'!H$11</f>
        <v>3154.7786565795968</v>
      </c>
      <c r="I275" s="9">
        <f>(('Employment Factors'!$E13)*(1-('Decline Factors'!R41))*('Gross-New Capacity Addition'!R245)*1000)*'Regional Factors'!I$11</f>
        <v>2950.9162607164608</v>
      </c>
    </row>
    <row r="276" spans="1:9" x14ac:dyDescent="0.3">
      <c r="A276" s="7" t="s">
        <v>13</v>
      </c>
      <c r="B276" s="9">
        <f>(('Employment Factors'!$E14)*(1-('Decline Factors'!K42))*('Gross-New Capacity Addition'!K246)*1000)*'Regional Factors'!B$11</f>
        <v>0</v>
      </c>
      <c r="C276" s="9">
        <f>(('Employment Factors'!$E14)*(1-('Decline Factors'!L42))*('Gross-New Capacity Addition'!L246)*1000)*'Regional Factors'!C$11</f>
        <v>0</v>
      </c>
      <c r="D276" s="9">
        <f>(('Employment Factors'!$E14)*(1-('Decline Factors'!M42))*('Gross-New Capacity Addition'!M246)*1000)*'Regional Factors'!D$11</f>
        <v>0</v>
      </c>
      <c r="E276" s="9">
        <f>(('Employment Factors'!$E14)*(1-('Decline Factors'!N42))*('Gross-New Capacity Addition'!N246)*1000)*'Regional Factors'!E$11</f>
        <v>0</v>
      </c>
      <c r="F276" s="9">
        <f>(('Employment Factors'!$E14)*(1-('Decline Factors'!O42))*('Gross-New Capacity Addition'!O246)*1000)*'Regional Factors'!F$11</f>
        <v>0</v>
      </c>
      <c r="G276" s="9">
        <f>(('Employment Factors'!$E14)*(1-('Decline Factors'!P42))*('Gross-New Capacity Addition'!P246)*1000)*'Regional Factors'!G$11</f>
        <v>0</v>
      </c>
      <c r="H276" s="9">
        <f>(('Employment Factors'!$E14)*(1-('Decline Factors'!Q42))*('Gross-New Capacity Addition'!Q246)*1000)*'Regional Factors'!H$11</f>
        <v>0</v>
      </c>
      <c r="I276" s="9">
        <f>(('Employment Factors'!$E14)*(1-('Decline Factors'!R42))*('Gross-New Capacity Addition'!R246)*1000)*'Regional Factors'!I$11</f>
        <v>1489.4805750775274</v>
      </c>
    </row>
    <row r="277" spans="1:9" x14ac:dyDescent="0.3">
      <c r="A277" s="7" t="s">
        <v>14</v>
      </c>
      <c r="B277" s="9">
        <f>(('Employment Factors'!$E15)*(1-('Decline Factors'!K43))*('Gross-New Capacity Addition'!K247)*1000)*'Regional Factors'!B$11</f>
        <v>4397.9930815933985</v>
      </c>
      <c r="C277" s="9">
        <f>(('Employment Factors'!$E15)*(1-('Decline Factors'!L43))*('Gross-New Capacity Addition'!L247)*1000)*'Regional Factors'!C$11</f>
        <v>3770.2522885416874</v>
      </c>
      <c r="D277" s="9">
        <f>(('Employment Factors'!$E15)*(1-('Decline Factors'!M43))*('Gross-New Capacity Addition'!M247)*1000)*'Regional Factors'!D$11</f>
        <v>2585.6888913711146</v>
      </c>
      <c r="E277" s="9">
        <f>(('Employment Factors'!$E15)*(1-('Decline Factors'!N43))*('Gross-New Capacity Addition'!N247)*1000)*'Regional Factors'!E$11</f>
        <v>2346.8868621521183</v>
      </c>
      <c r="F277" s="9">
        <f>(('Employment Factors'!$E15)*(1-('Decline Factors'!O43))*('Gross-New Capacity Addition'!O247)*1000)*'Regional Factors'!F$11</f>
        <v>1863.8720291747304</v>
      </c>
      <c r="G277" s="9">
        <f>(('Employment Factors'!$E15)*(1-('Decline Factors'!P43))*('Gross-New Capacity Addition'!P247)*1000)*'Regional Factors'!G$11</f>
        <v>1801.0305201524802</v>
      </c>
      <c r="H277" s="9">
        <f>(('Employment Factors'!$E15)*(1-('Decline Factors'!Q43))*('Gross-New Capacity Addition'!Q247)*1000)*'Regional Factors'!H$11</f>
        <v>1243.0769631895728</v>
      </c>
      <c r="I277" s="9">
        <f>(('Employment Factors'!$E15)*(1-('Decline Factors'!R43))*('Gross-New Capacity Addition'!R247)*1000)*'Regional Factors'!I$11</f>
        <v>1201.1659140537488</v>
      </c>
    </row>
    <row r="278" spans="1:9" x14ac:dyDescent="0.3">
      <c r="A278" s="7" t="s">
        <v>15</v>
      </c>
      <c r="B278" s="9">
        <f>(('Employment Factors'!$E16)*(1-('Decline Factors'!K44))*('Gross-New Capacity Addition'!K248)*1000)*'Regional Factors'!B$11</f>
        <v>5654.5625334772249</v>
      </c>
      <c r="C278" s="9">
        <f>(('Employment Factors'!$E16)*(1-('Decline Factors'!L44))*('Gross-New Capacity Addition'!L248)*1000)*'Regional Factors'!C$11</f>
        <v>3131.9026947145235</v>
      </c>
      <c r="D278" s="9">
        <f>(('Employment Factors'!$E16)*(1-('Decline Factors'!M44))*('Gross-New Capacity Addition'!M248)*1000)*'Regional Factors'!D$11</f>
        <v>2684.8753700083666</v>
      </c>
      <c r="E278" s="9">
        <f>(('Employment Factors'!$E16)*(1-('Decline Factors'!N44))*('Gross-New Capacity Addition'!N248)*1000)*'Regional Factors'!E$11</f>
        <v>1063.2390876813499</v>
      </c>
      <c r="F278" s="9">
        <f>(('Employment Factors'!$E16)*(1-('Decline Factors'!O44))*('Gross-New Capacity Addition'!O248)*1000)*'Regional Factors'!F$11</f>
        <v>965.04334088034022</v>
      </c>
      <c r="G278" s="9">
        <f>(('Employment Factors'!$E16)*(1-('Decline Factors'!P44))*('Gross-New Capacity Addition'!P248)*1000)*'Regional Factors'!G$11</f>
        <v>789.56742380078481</v>
      </c>
      <c r="H278" s="9">
        <f>(('Employment Factors'!$E16)*(1-('Decline Factors'!Q44))*('Gross-New Capacity Addition'!Q248)*1000)*'Regional Factors'!H$11</f>
        <v>762.94670756608684</v>
      </c>
      <c r="I278" s="9">
        <f>(('Employment Factors'!$E16)*(1-('Decline Factors'!R44))*('Gross-New Capacity Addition'!R248)*1000)*'Regional Factors'!I$11</f>
        <v>0</v>
      </c>
    </row>
    <row r="279" spans="1:9" x14ac:dyDescent="0.3">
      <c r="A279" s="7" t="s">
        <v>17</v>
      </c>
      <c r="B279" s="9">
        <f>(('Employment Factors'!$E17)*(1-('Decline Factors'!K45))*('Gross-New Capacity Addition'!K249)*1000)*'Regional Factors'!B$11</f>
        <v>15392.975785576893</v>
      </c>
      <c r="C279" s="9">
        <f>(('Employment Factors'!$E17)*(1-('Decline Factors'!L45))*('Gross-New Capacity Addition'!L249)*1000)*'Regional Factors'!C$11</f>
        <v>19605.311900416775</v>
      </c>
      <c r="D279" s="9">
        <f>(('Employment Factors'!$E17)*(1-('Decline Factors'!M45))*('Gross-New Capacity Addition'!M249)*1000)*'Regional Factors'!D$11</f>
        <v>15837.344459648077</v>
      </c>
      <c r="E279" s="9">
        <f>(('Employment Factors'!$E17)*(1-('Decline Factors'!N45))*('Gross-New Capacity Addition'!N249)*1000)*'Regional Factors'!E$11</f>
        <v>13787.960315143699</v>
      </c>
      <c r="F279" s="9">
        <f>(('Employment Factors'!$E17)*(1-('Decline Factors'!O45))*('Gross-New Capacity Addition'!O249)*1000)*'Regional Factors'!F$11</f>
        <v>11982.034473266125</v>
      </c>
      <c r="G279" s="9">
        <f>(('Employment Factors'!$E17)*(1-('Decline Factors'!P45))*('Gross-New Capacity Addition'!P249)*1000)*'Regional Factors'!G$11</f>
        <v>10806.18312091488</v>
      </c>
      <c r="H279" s="9">
        <f>(('Employment Factors'!$E17)*(1-('Decline Factors'!Q45))*('Gross-New Capacity Addition'!Q249)*1000)*'Regional Factors'!H$11</f>
        <v>8950.1541349649233</v>
      </c>
      <c r="I279" s="9">
        <f>(('Employment Factors'!$E17)*(1-('Decline Factors'!R45))*('Gross-New Capacity Addition'!R249)*1000)*'Regional Factors'!I$11</f>
        <v>6966.7623015117433</v>
      </c>
    </row>
    <row r="280" spans="1:9" x14ac:dyDescent="0.3">
      <c r="A280" s="7" t="s">
        <v>18</v>
      </c>
      <c r="B280" s="9">
        <f>(('Employment Factors'!$E18)*(1-('Decline Factors'!K46))*('Gross-New Capacity Addition'!K250)*1000)*'Regional Factors'!B$11</f>
        <v>14073.577861098873</v>
      </c>
      <c r="C280" s="9">
        <f>(('Employment Factors'!$E18)*(1-('Decline Factors'!L46))*('Gross-New Capacity Addition'!L250)*1000)*'Regional Factors'!C$11</f>
        <v>12818.857781041739</v>
      </c>
      <c r="D280" s="9">
        <f>(('Employment Factors'!$E18)*(1-('Decline Factors'!M46))*('Gross-New Capacity Addition'!M250)*1000)*'Regional Factors'!D$11</f>
        <v>10989.177788327239</v>
      </c>
      <c r="E280" s="9">
        <f>(('Employment Factors'!$E18)*(1-('Decline Factors'!N46))*('Gross-New Capacity Addition'!N250)*1000)*'Regional Factors'!E$11</f>
        <v>9974.2691641465062</v>
      </c>
      <c r="F280" s="9">
        <f>(('Employment Factors'!$E18)*(1-('Decline Factors'!O46))*('Gross-New Capacity Addition'!O250)*1000)*'Regional Factors'!F$11</f>
        <v>8520.5578476559094</v>
      </c>
      <c r="G280" s="9">
        <f>(('Employment Factors'!$E18)*(1-('Decline Factors'!P46))*('Gross-New Capacity Addition'!P250)*1000)*'Regional Factors'!G$11</f>
        <v>6432.251857687429</v>
      </c>
      <c r="H280" s="9">
        <f>(('Employment Factors'!$E18)*(1-('Decline Factors'!Q46))*('Gross-New Capacity Addition'!Q250)*1000)*'Regional Factors'!H$11</f>
        <v>4723.6924601203755</v>
      </c>
      <c r="I280" s="9">
        <f>(('Employment Factors'!$E18)*(1-('Decline Factors'!R46))*('Gross-New Capacity Addition'!R250)*1000)*'Regional Factors'!I$11</f>
        <v>3123.0313765397468</v>
      </c>
    </row>
    <row r="281" spans="1:9" x14ac:dyDescent="0.3">
      <c r="A281" s="7" t="s">
        <v>19</v>
      </c>
      <c r="B281" s="9">
        <f>(('Employment Factors'!$E19)*(1-('Decline Factors'!K47))*('Gross-New Capacity Addition'!K251)*1000)*'Regional Factors'!B$11</f>
        <v>0</v>
      </c>
      <c r="C281" s="9">
        <f>(('Employment Factors'!$E19)*(1-('Decline Factors'!L47))*('Gross-New Capacity Addition'!L251)*1000)*'Regional Factors'!C$11</f>
        <v>0</v>
      </c>
      <c r="D281" s="9">
        <f>(('Employment Factors'!$E19)*(1-('Decline Factors'!M47))*('Gross-New Capacity Addition'!M251)*1000)*'Regional Factors'!D$11</f>
        <v>0</v>
      </c>
      <c r="E281" s="9">
        <f>(('Employment Factors'!$E19)*(1-('Decline Factors'!N47))*('Gross-New Capacity Addition'!N251)*1000)*'Regional Factors'!E$11</f>
        <v>270.20079005040839</v>
      </c>
      <c r="F281" s="9">
        <f>(('Employment Factors'!$E19)*(1-('Decline Factors'!O47))*('Gross-New Capacity Addition'!O251)*1000)*'Regional Factors'!F$11</f>
        <v>234.73576307275744</v>
      </c>
      <c r="G281" s="9">
        <f>(('Employment Factors'!$E19)*(1-('Decline Factors'!P47))*('Gross-New Capacity Addition'!P251)*1000)*'Regional Factors'!G$11</f>
        <v>216.66532573262921</v>
      </c>
      <c r="H281" s="9">
        <f>(('Employment Factors'!$E19)*(1-('Decline Factors'!Q47))*('Gross-New Capacity Addition'!Q251)*1000)*'Regional Factors'!H$11</f>
        <v>201.18219272673349</v>
      </c>
      <c r="I281" s="9">
        <f>(('Employment Factors'!$E19)*(1-('Decline Factors'!R47))*('Gross-New Capacity Addition'!R251)*1000)*'Regional Factors'!I$11</f>
        <v>189.6577759032235</v>
      </c>
    </row>
    <row r="282" spans="1:9" x14ac:dyDescent="0.3">
      <c r="A282" s="7" t="s">
        <v>20</v>
      </c>
      <c r="B282" s="9">
        <f>(('Employment Factors'!$E20)*(1-('Decline Factors'!K48))*('Gross-New Capacity Addition'!K252)*1000)*'Regional Factors'!B$11</f>
        <v>0</v>
      </c>
      <c r="C282" s="9">
        <f>(('Employment Factors'!$E20)*(1-('Decline Factors'!L48))*('Gross-New Capacity Addition'!L252)*1000)*'Regional Factors'!C$11</f>
        <v>0</v>
      </c>
      <c r="D282" s="9">
        <f>(('Employment Factors'!$E20)*(1-('Decline Factors'!M48))*('Gross-New Capacity Addition'!M252)*1000)*'Regional Factors'!D$11</f>
        <v>1551.4133348226685</v>
      </c>
      <c r="E282" s="9">
        <f>(('Employment Factors'!$E20)*(1-('Decline Factors'!N48))*('Gross-New Capacity Addition'!N252)*1000)*'Regional Factors'!E$11</f>
        <v>1760.1651466140886</v>
      </c>
      <c r="F282" s="9">
        <f>(('Employment Factors'!$E20)*(1-('Decline Factors'!O48))*('Gross-New Capacity Addition'!O252)*1000)*'Regional Factors'!F$11</f>
        <v>1278.0836771483866</v>
      </c>
      <c r="G282" s="9">
        <f>(('Employment Factors'!$E20)*(1-('Decline Factors'!P48))*('Gross-New Capacity Addition'!P252)*1000)*'Regional Factors'!G$11</f>
        <v>5969.1297239339347</v>
      </c>
      <c r="H282" s="9">
        <f>(('Employment Factors'!$E20)*(1-('Decline Factors'!Q48))*('Gross-New Capacity Addition'!Q252)*1000)*'Regional Factors'!H$11</f>
        <v>5966.7694233099492</v>
      </c>
      <c r="I282" s="9">
        <f>(('Employment Factors'!$E20)*(1-('Decline Factors'!R48))*('Gross-New Capacity Addition'!R252)*1000)*'Regional Factors'!I$11</f>
        <v>5765.5963874579948</v>
      </c>
    </row>
    <row r="283" spans="1:9" x14ac:dyDescent="0.3">
      <c r="A283" s="7" t="s">
        <v>21</v>
      </c>
      <c r="B283" s="9">
        <f>(('Employment Factors'!$E21)*(1-('Decline Factors'!K49))*('Gross-New Capacity Addition'!K253)*1000)*'Regional Factors'!B$11</f>
        <v>17811.871980453263</v>
      </c>
      <c r="C283" s="9">
        <f>(('Employment Factors'!$E21)*(1-('Decline Factors'!L49))*('Gross-New Capacity Addition'!L253)*1000)*'Regional Factors'!C$11</f>
        <v>12441.832552187567</v>
      </c>
      <c r="D283" s="9">
        <f>(('Employment Factors'!$E21)*(1-('Decline Factors'!M49))*('Gross-New Capacity Addition'!M253)*1000)*'Regional Factors'!D$11</f>
        <v>7757.0666741133437</v>
      </c>
      <c r="E283" s="9">
        <f>(('Employment Factors'!$E21)*(1-('Decline Factors'!N49))*('Gross-New Capacity Addition'!N253)*1000)*'Regional Factors'!E$11</f>
        <v>6160.5780131493111</v>
      </c>
      <c r="F283" s="9">
        <f>(('Employment Factors'!$E21)*(1-('Decline Factors'!O49))*('Gross-New Capacity Addition'!O253)*1000)*'Regional Factors'!F$11</f>
        <v>1997.0057455443539</v>
      </c>
      <c r="G283" s="9">
        <f>(('Employment Factors'!$E21)*(1-('Decline Factors'!P49))*('Gross-New Capacity Addition'!P253)*1000)*'Regional Factors'!G$11</f>
        <v>0</v>
      </c>
      <c r="H283" s="9">
        <f>(('Employment Factors'!$E21)*(1-('Decline Factors'!Q49))*('Gross-New Capacity Addition'!Q253)*1000)*'Regional Factors'!H$11</f>
        <v>0</v>
      </c>
      <c r="I283" s="9">
        <f>(('Employment Factors'!$E21)*(1-('Decline Factors'!R49))*('Gross-New Capacity Addition'!R253)*1000)*'Regional Factors'!I$11</f>
        <v>0</v>
      </c>
    </row>
    <row r="284" spans="1:9" x14ac:dyDescent="0.3">
      <c r="A284" s="7" t="s">
        <v>43</v>
      </c>
      <c r="B284" s="9">
        <f>(('Employment Factors'!$E22)*(1-('Decline Factors'!K50))*('Gross-New Capacity Addition'!K254)*1000)*'Regional Factors'!B$11</f>
        <v>0</v>
      </c>
      <c r="C284" s="9">
        <f>(('Employment Factors'!$E22)*(1-('Decline Factors'!L50))*('Gross-New Capacity Addition'!L254)*1000)*'Regional Factors'!C$11</f>
        <v>6.8064025441821361</v>
      </c>
      <c r="D284" s="9">
        <f>(('Employment Factors'!$E22)*(1-('Decline Factors'!M50))*('Gross-New Capacity Addition'!M254)*1000)*'Regional Factors'!D$11</f>
        <v>19.55427367806271</v>
      </c>
      <c r="E284" s="9">
        <f>(('Employment Factors'!$E22)*(1-('Decline Factors'!N50))*('Gross-New Capacity Addition'!N254)*1000)*'Regional Factors'!E$11</f>
        <v>29.711101413995809</v>
      </c>
      <c r="F284" s="9">
        <f>(('Employment Factors'!$E22)*(1-('Decline Factors'!O50))*('Gross-New Capacity Addition'!O254)*1000)*'Regional Factors'!F$11</f>
        <v>31.935602787261121</v>
      </c>
      <c r="G284" s="9">
        <f>(('Employment Factors'!$E22)*(1-('Decline Factors'!P50))*('Gross-New Capacity Addition'!P254)*1000)*'Regional Factors'!G$11</f>
        <v>38.852675041701538</v>
      </c>
      <c r="H284" s="9">
        <f>(('Employment Factors'!$E22)*(1-('Decline Factors'!Q50))*('Gross-New Capacity Addition'!Q254)*1000)*'Regional Factors'!H$11</f>
        <v>48.52570098888507</v>
      </c>
      <c r="I284" s="9">
        <f>(('Employment Factors'!$E22)*(1-('Decline Factors'!R50))*('Gross-New Capacity Addition'!R254)*1000)*'Regional Factors'!I$11</f>
        <v>70.5640449495571</v>
      </c>
    </row>
    <row r="285" spans="1:9" x14ac:dyDescent="0.3">
      <c r="A285" s="7" t="s">
        <v>139</v>
      </c>
      <c r="B285" s="9">
        <f>(('Employment Factors'!$E23)*(1-('Decline Factors'!K51))*('Gross-New Capacity Addition'!K255)*1000)*'Regional Factors'!B$11</f>
        <v>0</v>
      </c>
      <c r="C285" s="9">
        <f>(('Employment Factors'!$E23)*(1-('Decline Factors'!L51))*('Gross-New Capacity Addition'!L255)*1000)*'Regional Factors'!C$11</f>
        <v>0</v>
      </c>
      <c r="D285" s="9">
        <f>(('Employment Factors'!$E23)*(1-('Decline Factors'!M51))*('Gross-New Capacity Addition'!M255)*1000)*'Regional Factors'!D$11</f>
        <v>0</v>
      </c>
      <c r="E285" s="9">
        <f>(('Employment Factors'!$E23)*(1-('Decline Factors'!N51))*('Gross-New Capacity Addition'!N255)*1000)*'Regional Factors'!E$11</f>
        <v>0</v>
      </c>
      <c r="F285" s="9">
        <f>(('Employment Factors'!$E23)*(1-('Decline Factors'!O51))*('Gross-New Capacity Addition'!O255)*1000)*'Regional Factors'!F$11</f>
        <v>0</v>
      </c>
      <c r="G285" s="9">
        <f>(('Employment Factors'!$E23)*(1-('Decline Factors'!P51))*('Gross-New Capacity Addition'!P255)*1000)*'Regional Factors'!G$11</f>
        <v>0</v>
      </c>
      <c r="H285" s="9">
        <f>(('Employment Factors'!$E23)*(1-('Decline Factors'!Q51))*('Gross-New Capacity Addition'!Q255)*1000)*'Regional Factors'!H$11</f>
        <v>994.46157055165804</v>
      </c>
      <c r="I285" s="9">
        <f>(('Employment Factors'!$E23)*(1-('Decline Factors'!R51))*('Gross-New Capacity Addition'!R255)*1000)*'Regional Factors'!I$11</f>
        <v>960.93273124299901</v>
      </c>
    </row>
    <row r="286" spans="1:9" x14ac:dyDescent="0.3">
      <c r="A286" s="34" t="s">
        <v>230</v>
      </c>
      <c r="B286" s="9">
        <f>(('Employment Factors'!$E24)*(1-('Decline Factors'!K52))*('Gross-New Capacity Addition'!K256)*1000)*'Regional Factors'!B$11</f>
        <v>0</v>
      </c>
      <c r="C286" s="9">
        <f>(('Employment Factors'!$E24)*(1-('Decline Factors'!L52))*('Gross-New Capacity Addition'!L256)*1000)*'Regional Factors'!C$11</f>
        <v>0</v>
      </c>
      <c r="D286" s="9">
        <f>(('Employment Factors'!$E24)*(1-('Decline Factors'!M52))*('Gross-New Capacity Addition'!M256)*1000)*'Regional Factors'!D$11</f>
        <v>96.193783161127797</v>
      </c>
      <c r="E286" s="9">
        <f>(('Employment Factors'!$E24)*(1-('Decline Factors'!N52))*('Gross-New Capacity Addition'!N256)*1000)*'Regional Factors'!E$11</f>
        <v>2182.7444774480268</v>
      </c>
      <c r="F286" s="9">
        <f>(('Employment Factors'!$E24)*(1-('Decline Factors'!O52))*('Gross-New Capacity Addition'!O256)*1000)*'Regional Factors'!F$11</f>
        <v>2282.2922806221191</v>
      </c>
      <c r="G286" s="9">
        <f>(('Employment Factors'!$E24)*(1-('Decline Factors'!P52))*('Gross-New Capacity Addition'!P256)*1000)*'Regional Factors'!G$11</f>
        <v>3394.7995915572533</v>
      </c>
      <c r="H286" s="9">
        <f>(('Employment Factors'!$E24)*(1-('Decline Factors'!Q52))*('Gross-New Capacity Addition'!Q256)*1000)*'Regional Factors'!H$11</f>
        <v>5450.793826684433</v>
      </c>
      <c r="I286" s="9">
        <f>(('Employment Factors'!$E24)*(1-('Decline Factors'!R52))*('Gross-New Capacity Addition'!R256)*1000)*'Regional Factors'!I$11</f>
        <v>7382.1655134553303</v>
      </c>
    </row>
    <row r="287" spans="1:9" x14ac:dyDescent="0.3">
      <c r="A287" s="34" t="s">
        <v>231</v>
      </c>
      <c r="B287" s="9">
        <f>(('Employment Factors'!$E25)*(1-('Decline Factors'!K53))*('Gross-New Capacity Addition'!K257)*1000)*'Regional Factors'!B$11</f>
        <v>0</v>
      </c>
      <c r="C287" s="9">
        <f>(('Employment Factors'!$E25)*(1-('Decline Factors'!L53))*('Gross-New Capacity Addition'!L257)*1000)*'Regional Factors'!C$11</f>
        <v>1658.4414441080046</v>
      </c>
      <c r="D287" s="9">
        <f>(('Employment Factors'!$E25)*(1-('Decline Factors'!M53))*('Gross-New Capacity Addition'!M257)*1000)*'Regional Factors'!D$11</f>
        <v>9240.885763471726</v>
      </c>
      <c r="E287" s="9">
        <f>(('Employment Factors'!$E25)*(1-('Decline Factors'!N53))*('Gross-New Capacity Addition'!N257)*1000)*'Regional Factors'!E$11</f>
        <v>13499.402733396812</v>
      </c>
      <c r="F287" s="9">
        <f>(('Employment Factors'!$E25)*(1-('Decline Factors'!O53))*('Gross-New Capacity Addition'!O257)*1000)*'Regional Factors'!F$11</f>
        <v>13696.790659881792</v>
      </c>
      <c r="G287" s="9">
        <f>(('Employment Factors'!$E25)*(1-('Decline Factors'!P53))*('Gross-New Capacity Addition'!P257)*1000)*'Regional Factors'!G$11</f>
        <v>14452.223899528839</v>
      </c>
      <c r="H287" s="9">
        <f>(('Employment Factors'!$E25)*(1-('Decline Factors'!Q53))*('Gross-New Capacity Addition'!Q257)*1000)*'Regional Factors'!H$11</f>
        <v>13822.977629928797</v>
      </c>
      <c r="I287" s="9">
        <f>(('Employment Factors'!$E25)*(1-('Decline Factors'!R53))*('Gross-New Capacity Addition'!R257)*1000)*'Regional Factors'!I$11</f>
        <v>13436.755475734886</v>
      </c>
    </row>
    <row r="288" spans="1:9" x14ac:dyDescent="0.3">
      <c r="A288" s="7" t="s">
        <v>24</v>
      </c>
      <c r="B288" s="9">
        <f>(('Employment Factors'!$E26)*(1-('Decline Factors'!K54))*('Gross-New Capacity Addition'!K258)*1000)*'Regional Factors'!B$11</f>
        <v>0</v>
      </c>
      <c r="C288" s="9">
        <f>(('Employment Factors'!$E26)*(1-('Decline Factors'!L54))*('Gross-New Capacity Addition'!L258)*1000)*'Regional Factors'!C$11</f>
        <v>0</v>
      </c>
      <c r="D288" s="9">
        <f>(('Employment Factors'!$E26)*(1-('Decline Factors'!M54))*('Gross-New Capacity Addition'!M258)*1000)*'Regional Factors'!D$11</f>
        <v>0</v>
      </c>
      <c r="E288" s="9">
        <f>(('Employment Factors'!$E26)*(1-('Decline Factors'!N54))*('Gross-New Capacity Addition'!N258)*1000)*'Regional Factors'!E$11</f>
        <v>0</v>
      </c>
      <c r="F288" s="9">
        <f>(('Employment Factors'!$E26)*(1-('Decline Factors'!O54))*('Gross-New Capacity Addition'!O258)*1000)*'Regional Factors'!F$11</f>
        <v>0</v>
      </c>
      <c r="G288" s="9">
        <f>(('Employment Factors'!$E26)*(1-('Decline Factors'!P54))*('Gross-New Capacity Addition'!P258)*1000)*'Regional Factors'!G$11</f>
        <v>0</v>
      </c>
      <c r="H288" s="9">
        <f>(('Employment Factors'!$E26)*(1-('Decline Factors'!Q54))*('Gross-New Capacity Addition'!Q258)*1000)*'Regional Factors'!H$11</f>
        <v>0</v>
      </c>
      <c r="I288" s="9">
        <f>(('Employment Factors'!$E26)*(1-('Decline Factors'!R54))*('Gross-New Capacity Addition'!R258)*1000)*'Regional Factors'!I$11</f>
        <v>0</v>
      </c>
    </row>
    <row r="289" spans="1:9" x14ac:dyDescent="0.3">
      <c r="A289" s="7" t="s">
        <v>25</v>
      </c>
      <c r="B289" s="9">
        <f>(('Employment Factors'!$E27)*(1-('Decline Factors'!K55))*('Gross-New Capacity Addition'!K259)*1000)*'Regional Factors'!B$11</f>
        <v>0</v>
      </c>
      <c r="C289" s="9">
        <f>(('Employment Factors'!$E27)*(1-('Decline Factors'!L55))*('Gross-New Capacity Addition'!L259)*1000)*'Regional Factors'!C$11</f>
        <v>10.772149395833392</v>
      </c>
      <c r="D289" s="9">
        <f>(('Employment Factors'!$E27)*(1-('Decline Factors'!M55))*('Gross-New Capacity Addition'!M259)*1000)*'Regional Factors'!D$11</f>
        <v>60.426425178781486</v>
      </c>
      <c r="E289" s="9">
        <f>(('Employment Factors'!$E27)*(1-('Decline Factors'!N55))*('Gross-New Capacity Addition'!N259)*1000)*'Regional Factors'!E$11</f>
        <v>51.019279612002578</v>
      </c>
      <c r="F289" s="9">
        <f>(('Employment Factors'!$E27)*(1-('Decline Factors'!O55))*('Gross-New Capacity Addition'!O259)*1000)*'Regional Factors'!F$11</f>
        <v>46.307379606825599</v>
      </c>
      <c r="G289" s="9">
        <f>(('Employment Factors'!$E27)*(1-('Decline Factors'!P55))*('Gross-New Capacity Addition'!P259)*1000)*'Regional Factors'!G$11</f>
        <v>49.85993986580069</v>
      </c>
      <c r="H289" s="9">
        <f>(('Employment Factors'!$E27)*(1-('Decline Factors'!Q55))*('Gross-New Capacity Addition'!Q259)*1000)*'Regional Factors'!H$11</f>
        <v>44.472815577465447</v>
      </c>
      <c r="I289" s="9">
        <f>(('Employment Factors'!$E27)*(1-('Decline Factors'!R55))*('Gross-New Capacity Addition'!R259)*1000)*'Regional Factors'!I$11</f>
        <v>45.65922604974498</v>
      </c>
    </row>
    <row r="290" spans="1:9" x14ac:dyDescent="0.3">
      <c r="A290" s="5" t="s">
        <v>255</v>
      </c>
      <c r="B290" s="22">
        <f>SUM(B265:B289)</f>
        <v>263408.37135114742</v>
      </c>
      <c r="C290" s="22">
        <f t="shared" ref="C290:I290" si="12">SUM(C265:C289)</f>
        <v>631202.4185999406</v>
      </c>
      <c r="D290" s="22">
        <f t="shared" si="12"/>
        <v>704764.74464073591</v>
      </c>
      <c r="E290" s="22">
        <f t="shared" si="12"/>
        <v>782233.68574567256</v>
      </c>
      <c r="F290" s="22">
        <f t="shared" si="12"/>
        <v>771466.08706914051</v>
      </c>
      <c r="G290" s="22">
        <f t="shared" si="12"/>
        <v>825888.29217398597</v>
      </c>
      <c r="H290" s="22">
        <f t="shared" si="12"/>
        <v>831594.82794697606</v>
      </c>
      <c r="I290" s="22">
        <f t="shared" si="12"/>
        <v>848712.27763836831</v>
      </c>
    </row>
  </sheetData>
  <mergeCells count="10">
    <mergeCell ref="B1:I1"/>
    <mergeCell ref="B176:I176"/>
    <mergeCell ref="B205:I205"/>
    <mergeCell ref="B234:I234"/>
    <mergeCell ref="B263:I263"/>
    <mergeCell ref="B31:I31"/>
    <mergeCell ref="B60:I60"/>
    <mergeCell ref="B89:I89"/>
    <mergeCell ref="B118:I118"/>
    <mergeCell ref="B147:I147"/>
  </mergeCells>
  <hyperlinks>
    <hyperlink ref="R2" location="Contents!A1" display="Contents!A1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0"/>
  <sheetViews>
    <sheetView workbookViewId="0"/>
  </sheetViews>
  <sheetFormatPr defaultRowHeight="14.4" x14ac:dyDescent="0.3"/>
  <cols>
    <col min="1" max="1" bestFit="true" customWidth="true" style="7" width="43.44140625" collapsed="true"/>
    <col min="2" max="2" bestFit="true" customWidth="true" width="14.109375" collapsed="true"/>
    <col min="3" max="3" bestFit="true" customWidth="true" width="12.44140625" collapsed="true"/>
    <col min="4" max="5" bestFit="true" customWidth="true" width="11.44140625" collapsed="true"/>
    <col min="6" max="10" bestFit="true" customWidth="true" width="12.0" collapsed="true"/>
    <col min="11" max="11" customWidth="true" width="37.0" collapsed="true"/>
    <col min="12" max="12" customWidth="true" width="29.109375" collapsed="true"/>
    <col min="13" max="15" bestFit="true" customWidth="true" width="10.44140625" collapsed="true"/>
    <col min="16" max="17" bestFit="true" customWidth="true" width="9.44140625" collapsed="true"/>
    <col min="18" max="19" bestFit="true" customWidth="true" width="9.33203125" collapsed="true"/>
  </cols>
  <sheetData>
    <row r="1" spans="1:15" x14ac:dyDescent="0.3">
      <c r="A1" s="139" t="s">
        <v>39</v>
      </c>
      <c r="C1" s="163" t="s">
        <v>264</v>
      </c>
      <c r="D1" s="163"/>
      <c r="E1" s="163"/>
      <c r="F1" s="163"/>
      <c r="G1" s="163"/>
      <c r="H1" s="163"/>
      <c r="I1" s="163"/>
      <c r="J1" s="163"/>
    </row>
    <row r="2" spans="1:15" x14ac:dyDescent="0.3">
      <c r="A2" s="5" t="s">
        <v>0</v>
      </c>
      <c r="C2" s="2">
        <v>2015</v>
      </c>
      <c r="D2" s="2">
        <v>2020</v>
      </c>
      <c r="E2" s="2">
        <v>2025</v>
      </c>
      <c r="F2" s="2">
        <v>2030</v>
      </c>
      <c r="G2" s="2">
        <v>2035</v>
      </c>
      <c r="H2" s="2">
        <v>2040</v>
      </c>
      <c r="I2" s="2">
        <v>2045</v>
      </c>
      <c r="J2" s="2">
        <v>2050</v>
      </c>
      <c r="O2" s="130" t="s">
        <v>359</v>
      </c>
    </row>
    <row r="3" spans="1:15" x14ac:dyDescent="0.3">
      <c r="A3" s="7" t="s">
        <v>2</v>
      </c>
      <c r="C3" s="7">
        <f t="shared" ref="C3:J28" si="0">C33+C62+C91+C120+C149+C178+C207+C236+C265</f>
        <v>0</v>
      </c>
      <c r="D3" s="7">
        <f t="shared" si="0"/>
        <v>0</v>
      </c>
      <c r="E3" s="7">
        <f t="shared" si="0"/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</row>
    <row r="4" spans="1:15" x14ac:dyDescent="0.3">
      <c r="A4" s="7" t="s">
        <v>3</v>
      </c>
      <c r="C4" s="7">
        <f t="shared" si="0"/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</row>
    <row r="5" spans="1:15" x14ac:dyDescent="0.3">
      <c r="A5" s="7" t="s">
        <v>198</v>
      </c>
      <c r="C5" s="7">
        <f t="shared" si="0"/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</row>
    <row r="6" spans="1:15" x14ac:dyDescent="0.3">
      <c r="A6" s="7" t="s">
        <v>199</v>
      </c>
      <c r="C6" s="7">
        <f t="shared" si="0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</row>
    <row r="7" spans="1:15" x14ac:dyDescent="0.3">
      <c r="A7" s="7" t="s">
        <v>6</v>
      </c>
      <c r="C7" s="7">
        <f t="shared" si="0"/>
        <v>194629.12281641952</v>
      </c>
      <c r="D7" s="7">
        <f t="shared" si="0"/>
        <v>377526.41309934866</v>
      </c>
      <c r="E7" s="7">
        <f t="shared" si="0"/>
        <v>727207.15244713298</v>
      </c>
      <c r="F7" s="7">
        <f t="shared" si="0"/>
        <v>610529.55988771457</v>
      </c>
      <c r="G7" s="7">
        <f t="shared" si="0"/>
        <v>506797.68088700954</v>
      </c>
      <c r="H7" s="7">
        <f t="shared" si="0"/>
        <v>402800.23629673122</v>
      </c>
      <c r="I7" s="7">
        <f t="shared" si="0"/>
        <v>342563.29455404036</v>
      </c>
      <c r="J7" s="7">
        <f t="shared" si="0"/>
        <v>351544.60836426989</v>
      </c>
    </row>
    <row r="8" spans="1:15" x14ac:dyDescent="0.3">
      <c r="A8" s="7" t="s">
        <v>7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</row>
    <row r="9" spans="1:15" x14ac:dyDescent="0.3">
      <c r="A9" s="7" t="s">
        <v>8</v>
      </c>
      <c r="C9" s="7">
        <f t="shared" si="0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0" spans="1:15" x14ac:dyDescent="0.3">
      <c r="A10" s="7" t="s">
        <v>9</v>
      </c>
      <c r="C10" s="7">
        <f t="shared" si="0"/>
        <v>0</v>
      </c>
      <c r="D10" s="7">
        <f t="shared" si="0"/>
        <v>0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0</v>
      </c>
    </row>
    <row r="11" spans="1:15" x14ac:dyDescent="0.3">
      <c r="A11" s="7" t="s">
        <v>10</v>
      </c>
      <c r="C11" s="7">
        <f t="shared" si="0"/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  <c r="J11" s="7">
        <f t="shared" si="0"/>
        <v>0</v>
      </c>
    </row>
    <row r="12" spans="1:15" x14ac:dyDescent="0.3">
      <c r="A12" s="7" t="s">
        <v>11</v>
      </c>
      <c r="C12" s="7">
        <f t="shared" si="0"/>
        <v>29929.238266801702</v>
      </c>
      <c r="D12" s="7">
        <f t="shared" si="0"/>
        <v>161078.31953700032</v>
      </c>
      <c r="E12" s="7">
        <f t="shared" si="0"/>
        <v>131307.38997941435</v>
      </c>
      <c r="F12" s="7">
        <f t="shared" si="0"/>
        <v>109240.12743584544</v>
      </c>
      <c r="G12" s="7">
        <f t="shared" si="0"/>
        <v>98895.323943443291</v>
      </c>
      <c r="H12" s="7">
        <f t="shared" si="0"/>
        <v>95721.805592328965</v>
      </c>
      <c r="I12" s="7">
        <f t="shared" si="0"/>
        <v>109577.20144647104</v>
      </c>
      <c r="J12" s="7">
        <f t="shared" si="0"/>
        <v>113038.20217054052</v>
      </c>
    </row>
    <row r="13" spans="1:15" x14ac:dyDescent="0.3">
      <c r="A13" s="7" t="s">
        <v>12</v>
      </c>
      <c r="C13" s="7">
        <f t="shared" si="0"/>
        <v>38045.582861934701</v>
      </c>
      <c r="D13" s="7">
        <f t="shared" si="0"/>
        <v>146298.45695629343</v>
      </c>
      <c r="E13" s="7">
        <f t="shared" si="0"/>
        <v>136102.25520126303</v>
      </c>
      <c r="F13" s="7">
        <f t="shared" si="0"/>
        <v>127341.40713137219</v>
      </c>
      <c r="G13" s="7">
        <f t="shared" si="0"/>
        <v>119158.8601027431</v>
      </c>
      <c r="H13" s="7">
        <f t="shared" si="0"/>
        <v>114474.73366444337</v>
      </c>
      <c r="I13" s="7">
        <f t="shared" si="0"/>
        <v>148068.11236836985</v>
      </c>
      <c r="J13" s="7">
        <f t="shared" si="0"/>
        <v>102593.95722886585</v>
      </c>
    </row>
    <row r="14" spans="1:15" x14ac:dyDescent="0.3">
      <c r="A14" s="7" t="s">
        <v>13</v>
      </c>
      <c r="C14" s="7">
        <f t="shared" si="0"/>
        <v>0</v>
      </c>
      <c r="D14" s="7">
        <f t="shared" si="0"/>
        <v>0</v>
      </c>
      <c r="E14" s="7">
        <f t="shared" si="0"/>
        <v>0</v>
      </c>
      <c r="F14" s="7">
        <f t="shared" si="0"/>
        <v>0</v>
      </c>
      <c r="G14" s="7">
        <f t="shared" si="0"/>
        <v>0</v>
      </c>
      <c r="H14" s="7">
        <f t="shared" si="0"/>
        <v>0</v>
      </c>
      <c r="I14" s="7">
        <f t="shared" si="0"/>
        <v>0</v>
      </c>
      <c r="J14" s="7">
        <f t="shared" si="0"/>
        <v>0</v>
      </c>
    </row>
    <row r="15" spans="1:15" x14ac:dyDescent="0.3">
      <c r="A15" s="7" t="s">
        <v>297</v>
      </c>
      <c r="C15" s="7">
        <f t="shared" si="0"/>
        <v>7325912.318485802</v>
      </c>
      <c r="D15" s="7">
        <f t="shared" si="0"/>
        <v>6026877.2759633185</v>
      </c>
      <c r="E15" s="7">
        <f t="shared" si="0"/>
        <v>2377027.685407246</v>
      </c>
      <c r="F15" s="7">
        <f t="shared" si="0"/>
        <v>827053.49612290494</v>
      </c>
      <c r="G15" s="7">
        <f t="shared" si="0"/>
        <v>293100.10706915415</v>
      </c>
      <c r="H15" s="7">
        <f t="shared" si="0"/>
        <v>135341.59457782746</v>
      </c>
      <c r="I15" s="7">
        <f t="shared" si="0"/>
        <v>39525.404082624809</v>
      </c>
      <c r="J15" s="7">
        <f t="shared" si="0"/>
        <v>0</v>
      </c>
    </row>
    <row r="16" spans="1:15" x14ac:dyDescent="0.3">
      <c r="A16" s="7" t="s">
        <v>15</v>
      </c>
      <c r="C16" s="7">
        <f t="shared" si="0"/>
        <v>5242.4459420330222</v>
      </c>
      <c r="D16" s="7">
        <f t="shared" si="0"/>
        <v>6681.8703563126001</v>
      </c>
      <c r="E16" s="7">
        <f t="shared" si="0"/>
        <v>5353.5300780898415</v>
      </c>
      <c r="F16" s="7">
        <f t="shared" si="0"/>
        <v>3471.9055284519491</v>
      </c>
      <c r="G16" s="7">
        <f t="shared" si="0"/>
        <v>2180.5043490160419</v>
      </c>
      <c r="H16" s="7">
        <f t="shared" si="0"/>
        <v>1597.3459572001107</v>
      </c>
      <c r="I16" s="7">
        <f t="shared" si="0"/>
        <v>1177.1848574825658</v>
      </c>
      <c r="J16" s="7">
        <f t="shared" si="0"/>
        <v>694.44055232740607</v>
      </c>
    </row>
    <row r="17" spans="1:23" x14ac:dyDescent="0.3">
      <c r="A17" s="7" t="s">
        <v>17</v>
      </c>
      <c r="C17" s="7">
        <f t="shared" si="0"/>
        <v>840315.58488967363</v>
      </c>
      <c r="D17" s="7">
        <f t="shared" si="0"/>
        <v>998286.1065508438</v>
      </c>
      <c r="E17" s="7">
        <f t="shared" si="0"/>
        <v>488000.75808275101</v>
      </c>
      <c r="F17" s="7">
        <f t="shared" si="0"/>
        <v>256379.50942880195</v>
      </c>
      <c r="G17" s="7">
        <f t="shared" si="0"/>
        <v>150212.60608377494</v>
      </c>
      <c r="H17" s="7">
        <f t="shared" si="0"/>
        <v>143036.96943248215</v>
      </c>
      <c r="I17" s="7">
        <f t="shared" si="0"/>
        <v>136637.19343639255</v>
      </c>
      <c r="J17" s="7">
        <f t="shared" si="0"/>
        <v>124773.1398088798</v>
      </c>
    </row>
    <row r="18" spans="1:23" x14ac:dyDescent="0.3">
      <c r="A18" s="7" t="s">
        <v>18</v>
      </c>
      <c r="C18" s="7">
        <f t="shared" si="0"/>
        <v>502066.08002289035</v>
      </c>
      <c r="D18" s="7">
        <f t="shared" si="0"/>
        <v>45833.386936661453</v>
      </c>
      <c r="E18" s="7">
        <f t="shared" si="0"/>
        <v>26558.607852118555</v>
      </c>
      <c r="F18" s="7">
        <f t="shared" si="0"/>
        <v>6788.3516340047008</v>
      </c>
      <c r="G18" s="7">
        <f t="shared" si="0"/>
        <v>7838.6359233508156</v>
      </c>
      <c r="H18" s="7">
        <f t="shared" si="0"/>
        <v>11023.767968528522</v>
      </c>
      <c r="I18" s="7">
        <f t="shared" si="0"/>
        <v>25734.451585478862</v>
      </c>
      <c r="J18" s="7">
        <f t="shared" si="0"/>
        <v>39214.14727857781</v>
      </c>
    </row>
    <row r="19" spans="1:23" x14ac:dyDescent="0.3">
      <c r="A19" s="7" t="s">
        <v>298</v>
      </c>
      <c r="C19" s="7">
        <f t="shared" si="0"/>
        <v>0</v>
      </c>
      <c r="D19" s="7">
        <f t="shared" si="0"/>
        <v>0</v>
      </c>
      <c r="E19" s="7">
        <f t="shared" si="0"/>
        <v>0</v>
      </c>
      <c r="F19" s="7">
        <f t="shared" si="0"/>
        <v>0</v>
      </c>
      <c r="G19" s="7">
        <f t="shared" si="0"/>
        <v>0</v>
      </c>
      <c r="H19" s="7">
        <f t="shared" si="0"/>
        <v>0</v>
      </c>
      <c r="I19" s="7">
        <f t="shared" si="0"/>
        <v>0</v>
      </c>
      <c r="J19" s="7">
        <f t="shared" si="0"/>
        <v>0</v>
      </c>
    </row>
    <row r="20" spans="1:23" x14ac:dyDescent="0.3">
      <c r="A20" s="7" t="s">
        <v>299</v>
      </c>
      <c r="C20" s="7">
        <f t="shared" si="0"/>
        <v>0</v>
      </c>
      <c r="D20" s="7">
        <f t="shared" si="0"/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</v>
      </c>
      <c r="I20" s="7">
        <f t="shared" si="0"/>
        <v>0</v>
      </c>
      <c r="J20" s="7">
        <f t="shared" si="0"/>
        <v>0</v>
      </c>
    </row>
    <row r="21" spans="1:23" x14ac:dyDescent="0.3">
      <c r="A21" s="7" t="s">
        <v>296</v>
      </c>
      <c r="C21" s="7">
        <f t="shared" si="0"/>
        <v>211203.55527017111</v>
      </c>
      <c r="D21" s="7">
        <f t="shared" si="0"/>
        <v>187.4535245607567</v>
      </c>
      <c r="E21" s="7">
        <f t="shared" si="0"/>
        <v>0</v>
      </c>
      <c r="F21" s="7">
        <f t="shared" si="0"/>
        <v>0</v>
      </c>
      <c r="G21" s="7">
        <f t="shared" si="0"/>
        <v>0</v>
      </c>
      <c r="H21" s="7">
        <f t="shared" si="0"/>
        <v>0</v>
      </c>
      <c r="I21" s="7">
        <f t="shared" si="0"/>
        <v>0</v>
      </c>
      <c r="J21" s="7">
        <f t="shared" si="0"/>
        <v>0</v>
      </c>
    </row>
    <row r="22" spans="1:23" x14ac:dyDescent="0.3">
      <c r="A22" s="7" t="s">
        <v>43</v>
      </c>
      <c r="C22" s="7">
        <f t="shared" si="0"/>
        <v>0</v>
      </c>
      <c r="D22" s="7">
        <f t="shared" si="0"/>
        <v>0</v>
      </c>
      <c r="E22" s="7">
        <f t="shared" si="0"/>
        <v>0</v>
      </c>
      <c r="F22" s="7">
        <f t="shared" si="0"/>
        <v>0</v>
      </c>
      <c r="G22" s="7">
        <f t="shared" si="0"/>
        <v>0</v>
      </c>
      <c r="H22" s="7">
        <f t="shared" si="0"/>
        <v>0</v>
      </c>
      <c r="I22" s="7">
        <f t="shared" si="0"/>
        <v>0</v>
      </c>
      <c r="J22" s="7">
        <f t="shared" si="0"/>
        <v>0</v>
      </c>
    </row>
    <row r="23" spans="1:23" x14ac:dyDescent="0.3">
      <c r="A23" s="7" t="s">
        <v>300</v>
      </c>
      <c r="C23" s="7">
        <f t="shared" si="0"/>
        <v>0</v>
      </c>
      <c r="D23" s="7">
        <f t="shared" si="0"/>
        <v>0</v>
      </c>
      <c r="E23" s="7">
        <f t="shared" si="0"/>
        <v>0</v>
      </c>
      <c r="F23" s="7">
        <f t="shared" si="0"/>
        <v>0</v>
      </c>
      <c r="G23" s="7">
        <f t="shared" si="0"/>
        <v>0</v>
      </c>
      <c r="H23" s="7">
        <f t="shared" si="0"/>
        <v>0</v>
      </c>
      <c r="I23" s="7">
        <f t="shared" si="0"/>
        <v>0</v>
      </c>
      <c r="J23" s="7">
        <f t="shared" si="0"/>
        <v>0</v>
      </c>
    </row>
    <row r="24" spans="1:23" x14ac:dyDescent="0.3">
      <c r="A24" s="7" t="s">
        <v>230</v>
      </c>
      <c r="C24" s="7">
        <f t="shared" si="0"/>
        <v>0</v>
      </c>
      <c r="D24" s="7">
        <f t="shared" si="0"/>
        <v>0</v>
      </c>
      <c r="E24" s="7">
        <f t="shared" si="0"/>
        <v>0</v>
      </c>
      <c r="F24" s="7">
        <f t="shared" si="0"/>
        <v>0</v>
      </c>
      <c r="G24" s="7">
        <f t="shared" si="0"/>
        <v>0</v>
      </c>
      <c r="H24" s="7">
        <f t="shared" si="0"/>
        <v>0</v>
      </c>
      <c r="I24" s="7">
        <f t="shared" si="0"/>
        <v>0</v>
      </c>
      <c r="J24" s="7">
        <f t="shared" si="0"/>
        <v>0</v>
      </c>
    </row>
    <row r="25" spans="1:23" x14ac:dyDescent="0.3">
      <c r="A25" s="7" t="s">
        <v>231</v>
      </c>
      <c r="C25" s="7">
        <f t="shared" si="0"/>
        <v>0</v>
      </c>
      <c r="D25" s="7">
        <f t="shared" si="0"/>
        <v>0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7">
        <f t="shared" si="0"/>
        <v>0</v>
      </c>
    </row>
    <row r="26" spans="1:23" x14ac:dyDescent="0.3">
      <c r="A26" s="7" t="s">
        <v>295</v>
      </c>
      <c r="C26" s="7">
        <f t="shared" si="0"/>
        <v>0</v>
      </c>
      <c r="D26" s="7">
        <f t="shared" si="0"/>
        <v>0</v>
      </c>
      <c r="E26" s="7">
        <f t="shared" si="0"/>
        <v>0</v>
      </c>
      <c r="F26" s="7">
        <f t="shared" si="0"/>
        <v>0</v>
      </c>
      <c r="G26" s="7">
        <f t="shared" si="0"/>
        <v>0</v>
      </c>
      <c r="H26" s="7">
        <f t="shared" si="0"/>
        <v>0</v>
      </c>
      <c r="I26" s="7">
        <f t="shared" si="0"/>
        <v>0</v>
      </c>
      <c r="J26" s="7">
        <f t="shared" si="0"/>
        <v>0</v>
      </c>
    </row>
    <row r="27" spans="1:23" x14ac:dyDescent="0.3">
      <c r="A27" s="7" t="s">
        <v>294</v>
      </c>
      <c r="C27" s="7">
        <f t="shared" si="0"/>
        <v>0</v>
      </c>
      <c r="D27" s="7">
        <f t="shared" si="0"/>
        <v>0</v>
      </c>
      <c r="E27" s="7">
        <f t="shared" si="0"/>
        <v>0</v>
      </c>
      <c r="F27" s="7">
        <f t="shared" si="0"/>
        <v>0</v>
      </c>
      <c r="G27" s="7">
        <f t="shared" si="0"/>
        <v>0</v>
      </c>
      <c r="H27" s="7">
        <f t="shared" si="0"/>
        <v>0</v>
      </c>
      <c r="I27" s="7">
        <f t="shared" si="0"/>
        <v>0</v>
      </c>
      <c r="J27" s="7">
        <f t="shared" si="0"/>
        <v>0</v>
      </c>
    </row>
    <row r="28" spans="1:23" x14ac:dyDescent="0.3">
      <c r="A28" s="7" t="s">
        <v>190</v>
      </c>
      <c r="C28" s="7">
        <f t="shared" si="0"/>
        <v>9147343.9285557251</v>
      </c>
      <c r="D28" s="7">
        <f t="shared" si="0"/>
        <v>7762769.2829243401</v>
      </c>
      <c r="E28" s="7">
        <f t="shared" si="0"/>
        <v>3891557.3790480159</v>
      </c>
      <c r="F28" s="7">
        <f t="shared" si="0"/>
        <v>1940804.3571690957</v>
      </c>
      <c r="G28" s="7">
        <f t="shared" si="0"/>
        <v>1178183.7183584918</v>
      </c>
      <c r="H28" s="7">
        <f t="shared" si="0"/>
        <v>903996.45348954177</v>
      </c>
      <c r="I28" s="7">
        <f t="shared" si="0"/>
        <v>803282.84233086021</v>
      </c>
      <c r="J28" s="7">
        <f t="shared" si="0"/>
        <v>731858.49540346139</v>
      </c>
    </row>
    <row r="29" spans="1:23" x14ac:dyDescent="0.3">
      <c r="A29" s="5" t="s">
        <v>255</v>
      </c>
      <c r="C29" s="5">
        <f t="shared" ref="C29" si="1">SUM(C3:C28)</f>
        <v>18294687.85711145</v>
      </c>
      <c r="D29" s="5">
        <f t="shared" ref="D29" si="2">SUM(D3:D28)</f>
        <v>15525538.56584868</v>
      </c>
      <c r="E29" s="5">
        <f t="shared" ref="E29" si="3">SUM(E3:E28)</f>
        <v>7783114.7580960318</v>
      </c>
      <c r="F29" s="5">
        <f t="shared" ref="F29" si="4">SUM(F3:F28)</f>
        <v>3881608.7143381913</v>
      </c>
      <c r="G29" s="5">
        <f t="shared" ref="G29" si="5">SUM(G3:G28)</f>
        <v>2356367.436716984</v>
      </c>
      <c r="H29" s="5">
        <f t="shared" ref="H29" si="6">SUM(H3:H28)</f>
        <v>1807992.9069790835</v>
      </c>
      <c r="I29" s="5">
        <f t="shared" ref="I29" si="7">SUM(I3:I28)</f>
        <v>1606565.6846617204</v>
      </c>
      <c r="J29" s="5">
        <f t="shared" ref="J29" si="8">SUM(J3:J28)</f>
        <v>1463716.9908069228</v>
      </c>
    </row>
    <row r="31" spans="1:23" x14ac:dyDescent="0.3">
      <c r="A31" s="65" t="s">
        <v>32</v>
      </c>
      <c r="B31" s="163" t="s">
        <v>131</v>
      </c>
      <c r="C31" s="163" t="s">
        <v>258</v>
      </c>
      <c r="D31" s="163"/>
      <c r="E31" s="163"/>
      <c r="F31" s="163"/>
      <c r="G31" s="163"/>
      <c r="H31" s="163"/>
      <c r="I31" s="163"/>
      <c r="J31" s="163"/>
      <c r="K31" s="8" t="s">
        <v>132</v>
      </c>
      <c r="L31" t="s">
        <v>52</v>
      </c>
      <c r="M31">
        <v>29.9</v>
      </c>
      <c r="O31" s="37"/>
      <c r="P31" s="37"/>
      <c r="Q31" s="37"/>
      <c r="R31" s="37"/>
      <c r="S31" s="37"/>
    </row>
    <row r="32" spans="1:23" x14ac:dyDescent="0.3">
      <c r="A32" s="66" t="s">
        <v>0</v>
      </c>
      <c r="B32" s="163"/>
      <c r="C32" s="2">
        <v>2015</v>
      </c>
      <c r="D32" s="2">
        <v>2020</v>
      </c>
      <c r="E32" s="2">
        <v>2025</v>
      </c>
      <c r="F32" s="2">
        <v>2030</v>
      </c>
      <c r="G32" s="2">
        <v>2035</v>
      </c>
      <c r="H32" s="2">
        <v>2040</v>
      </c>
      <c r="I32" s="2">
        <v>2045</v>
      </c>
      <c r="J32" s="2">
        <v>2050</v>
      </c>
      <c r="K32" s="8" t="s">
        <v>133</v>
      </c>
      <c r="L32" t="s">
        <v>53</v>
      </c>
      <c r="M32">
        <v>387.3</v>
      </c>
      <c r="O32" s="2"/>
      <c r="P32" s="2"/>
      <c r="Q32" s="2"/>
      <c r="R32" s="2"/>
      <c r="S32" s="2"/>
      <c r="U32" s="21"/>
      <c r="V32" s="21"/>
      <c r="W32" s="21"/>
    </row>
    <row r="33" spans="1:19" x14ac:dyDescent="0.3">
      <c r="A33" s="7" t="s">
        <v>2</v>
      </c>
      <c r="B33" s="1"/>
      <c r="C33" s="6"/>
      <c r="D33" s="6"/>
      <c r="E33" s="6"/>
      <c r="F33" s="6"/>
      <c r="G33" s="6"/>
      <c r="H33" s="6"/>
      <c r="I33" s="6"/>
      <c r="J33" s="6"/>
      <c r="K33" s="8"/>
      <c r="L33" t="s">
        <v>54</v>
      </c>
      <c r="M33">
        <v>81.099999999999994</v>
      </c>
      <c r="O33" s="7"/>
      <c r="P33" s="7"/>
      <c r="Q33" s="7"/>
      <c r="R33" s="7"/>
      <c r="S33" s="7"/>
    </row>
    <row r="34" spans="1:19" x14ac:dyDescent="0.3">
      <c r="A34" s="7" t="s">
        <v>3</v>
      </c>
      <c r="B34" s="1"/>
      <c r="C34" s="6"/>
      <c r="D34" s="6"/>
      <c r="E34" s="6"/>
      <c r="F34" s="6"/>
      <c r="G34" s="6"/>
      <c r="H34" s="6"/>
      <c r="I34" s="6"/>
      <c r="J34" s="6"/>
      <c r="O34" s="7"/>
      <c r="P34" s="7"/>
      <c r="Q34" s="7"/>
      <c r="R34" s="7"/>
      <c r="S34" s="7"/>
    </row>
    <row r="35" spans="1:19" x14ac:dyDescent="0.3">
      <c r="A35" s="7" t="s">
        <v>198</v>
      </c>
      <c r="B35" s="1"/>
      <c r="C35" s="6"/>
      <c r="D35" s="6"/>
      <c r="E35" s="6"/>
      <c r="F35" s="6"/>
      <c r="G35" s="6"/>
      <c r="H35" s="6"/>
      <c r="I35" s="6"/>
      <c r="J35" s="6"/>
      <c r="L35" s="23" t="s">
        <v>233</v>
      </c>
      <c r="M35" s="23">
        <v>1</v>
      </c>
      <c r="N35" s="23" t="s">
        <v>55</v>
      </c>
      <c r="O35" s="7"/>
      <c r="P35" s="7"/>
      <c r="Q35" s="7"/>
      <c r="R35" s="7"/>
      <c r="S35" s="7"/>
    </row>
    <row r="36" spans="1:19" x14ac:dyDescent="0.3">
      <c r="A36" s="7" t="s">
        <v>199</v>
      </c>
      <c r="B36" s="1"/>
      <c r="C36" s="6"/>
      <c r="D36" s="6"/>
      <c r="E36" s="6"/>
      <c r="F36" s="6"/>
      <c r="G36" s="6"/>
      <c r="H36" s="6"/>
      <c r="I36" s="6"/>
      <c r="J36" s="6"/>
      <c r="L36" s="23"/>
      <c r="M36" s="23">
        <f>M35*60^2/10^6</f>
        <v>3.5999999999999999E-3</v>
      </c>
      <c r="N36" s="23" t="s">
        <v>56</v>
      </c>
      <c r="O36" s="7"/>
      <c r="P36" s="7"/>
      <c r="Q36" s="7"/>
      <c r="R36" s="7"/>
      <c r="S36" s="7"/>
    </row>
    <row r="37" spans="1:19" x14ac:dyDescent="0.3">
      <c r="A37" s="7" t="s">
        <v>6</v>
      </c>
      <c r="B37" s="1">
        <v>29.9</v>
      </c>
      <c r="C37" s="6">
        <f>$B37*(('Gross-New Capacity Addition'!T7*1000/$M$38)/('PP Efficiencies'!B7))*'Regional Factors'!B$3</f>
        <v>16624.383520422158</v>
      </c>
      <c r="D37" s="6">
        <f>$B37*(('Gross-New Capacity Addition'!U7*1000/$M$38)/('PP Efficiencies'!C7))*'Regional Factors'!C$3</f>
        <v>30024.858412743237</v>
      </c>
      <c r="E37" s="6">
        <f>$B37*(('Gross-New Capacity Addition'!V7*1000/$M$38)/('PP Efficiencies'!D7))*'Regional Factors'!D$3</f>
        <v>51290.490164164592</v>
      </c>
      <c r="F37" s="6">
        <f>$B37*(('Gross-New Capacity Addition'!W7*1000/$M$38)/('PP Efficiencies'!E7))*'Regional Factors'!E$3</f>
        <v>53114.100119841518</v>
      </c>
      <c r="G37" s="6">
        <f>$B37*(('Gross-New Capacity Addition'!X7*1000/$M$38)/('PP Efficiencies'!F7))*'Regional Factors'!F$3</f>
        <v>49474.722706200897</v>
      </c>
      <c r="H37" s="6">
        <f>$B37*(('Gross-New Capacity Addition'!Y7*1000/$M$38)/('PP Efficiencies'!G7))*'Regional Factors'!G$3</f>
        <v>46173.061276471191</v>
      </c>
      <c r="I37" s="6">
        <f>$B37*(('Gross-New Capacity Addition'!Z7*1000/$M$38)/('PP Efficiencies'!H7))*'Regional Factors'!H$3</f>
        <v>48276.108220223301</v>
      </c>
      <c r="J37" s="6">
        <f>$B37*(('Gross-New Capacity Addition'!AA7*1000/$M$38)/('PP Efficiencies'!I7))*'Regional Factors'!I$3</f>
        <v>52592.955426679662</v>
      </c>
      <c r="L37" s="23"/>
      <c r="M37" s="23">
        <v>1</v>
      </c>
      <c r="N37" s="23" t="s">
        <v>56</v>
      </c>
      <c r="O37" s="7"/>
      <c r="P37" s="7"/>
      <c r="Q37" s="7"/>
      <c r="R37" s="7"/>
      <c r="S37" s="7"/>
    </row>
    <row r="38" spans="1:19" x14ac:dyDescent="0.3">
      <c r="A38" s="7" t="s">
        <v>7</v>
      </c>
      <c r="B38" s="1"/>
      <c r="C38" s="6"/>
      <c r="D38" s="6"/>
      <c r="E38" s="6"/>
      <c r="F38" s="6"/>
      <c r="G38" s="6"/>
      <c r="H38" s="6"/>
      <c r="I38" s="6"/>
      <c r="J38" s="6"/>
      <c r="L38" s="23"/>
      <c r="M38" s="23">
        <v>277.77</v>
      </c>
      <c r="N38" s="23" t="s">
        <v>55</v>
      </c>
      <c r="O38" s="7"/>
      <c r="P38" s="7"/>
      <c r="Q38" s="7"/>
      <c r="R38" s="7"/>
      <c r="S38" s="7"/>
    </row>
    <row r="39" spans="1:19" x14ac:dyDescent="0.3">
      <c r="A39" s="7" t="s">
        <v>8</v>
      </c>
      <c r="B39" s="1"/>
      <c r="C39" s="6"/>
      <c r="D39" s="6"/>
      <c r="E39" s="6"/>
      <c r="F39" s="6"/>
      <c r="G39" s="6"/>
      <c r="H39" s="6"/>
      <c r="I39" s="6"/>
      <c r="J39" s="6"/>
      <c r="L39" s="7"/>
      <c r="M39" s="7"/>
      <c r="N39" s="7"/>
      <c r="O39" s="7"/>
      <c r="P39" s="7"/>
      <c r="Q39" s="7"/>
      <c r="R39" s="7"/>
      <c r="S39" s="7"/>
    </row>
    <row r="40" spans="1:19" x14ac:dyDescent="0.3">
      <c r="A40" s="7" t="s">
        <v>9</v>
      </c>
      <c r="B40" s="1"/>
      <c r="C40" s="6"/>
      <c r="D40" s="6"/>
      <c r="E40" s="6"/>
      <c r="F40" s="6"/>
      <c r="G40" s="6"/>
      <c r="H40" s="6"/>
      <c r="I40" s="6"/>
      <c r="J40" s="6"/>
      <c r="L40" s="7"/>
      <c r="M40" s="7"/>
      <c r="N40" s="7"/>
      <c r="O40" s="7"/>
      <c r="P40" s="7"/>
      <c r="Q40" s="7"/>
      <c r="R40" s="7"/>
      <c r="S40" s="7"/>
    </row>
    <row r="41" spans="1:19" x14ac:dyDescent="0.3">
      <c r="A41" s="7" t="s">
        <v>10</v>
      </c>
      <c r="B41" s="1"/>
      <c r="C41" s="6"/>
      <c r="D41" s="6"/>
      <c r="E41" s="6"/>
      <c r="F41" s="6"/>
      <c r="G41" s="6"/>
      <c r="H41" s="6"/>
      <c r="I41" s="6"/>
      <c r="J41" s="6"/>
      <c r="L41" s="7"/>
      <c r="M41" s="7"/>
      <c r="N41" s="7"/>
      <c r="O41" s="7"/>
      <c r="P41" s="7"/>
      <c r="Q41" s="7"/>
      <c r="R41" s="7"/>
      <c r="S41" s="7"/>
    </row>
    <row r="42" spans="1:19" x14ac:dyDescent="0.3">
      <c r="A42" s="7" t="s">
        <v>11</v>
      </c>
      <c r="B42" s="1">
        <v>29.9</v>
      </c>
      <c r="C42" s="6">
        <f>$B42*(('Gross-New Capacity Addition'!T12*1000/$M$38)/('PP Efficiencies'!B12))*'Regional Factors'!B$3</f>
        <v>16454.106815900312</v>
      </c>
      <c r="D42" s="6">
        <f>$B42*(('Gross-New Capacity Addition'!U12*1000/$M$38)/('PP Efficiencies'!C12))*'Regional Factors'!C$3</f>
        <v>43716.749864850688</v>
      </c>
      <c r="E42" s="6">
        <f>$B42*(('Gross-New Capacity Addition'!V12*1000/$M$38)/('PP Efficiencies'!D12))*'Regional Factors'!D$3</f>
        <v>38618.006526449703</v>
      </c>
      <c r="F42" s="6">
        <f>$B42*(('Gross-New Capacity Addition'!W12*1000/$M$38)/('PP Efficiencies'!E12))*'Regional Factors'!E$3</f>
        <v>31115.097358211206</v>
      </c>
      <c r="G42" s="6">
        <f>$B42*(('Gross-New Capacity Addition'!X12*1000/$M$38)/('PP Efficiencies'!F12))*'Regional Factors'!F$3</f>
        <v>29444.702072835276</v>
      </c>
      <c r="H42" s="6">
        <f>$B42*(('Gross-New Capacity Addition'!Y12*1000/$M$38)/('PP Efficiencies'!G12))*'Regional Factors'!G$3</f>
        <v>29693.647718589971</v>
      </c>
      <c r="I42" s="6">
        <f>$B42*(('Gross-New Capacity Addition'!Z12*1000/$M$38)/('PP Efficiencies'!H12))*'Regional Factors'!H$3</f>
        <v>33796.833315557946</v>
      </c>
      <c r="J42" s="6">
        <f>$B42*(('Gross-New Capacity Addition'!AA12*1000/$M$38)/('PP Efficiencies'!I12))*'Regional Factors'!I$3</f>
        <v>35528.219889299558</v>
      </c>
      <c r="L42" s="7"/>
      <c r="M42" s="7"/>
      <c r="N42" s="7"/>
      <c r="O42" s="7"/>
      <c r="P42" s="7"/>
      <c r="Q42" s="7"/>
      <c r="R42" s="7"/>
      <c r="S42" s="7"/>
    </row>
    <row r="43" spans="1:19" x14ac:dyDescent="0.3">
      <c r="A43" s="7" t="s">
        <v>12</v>
      </c>
      <c r="B43" s="1">
        <v>29.9</v>
      </c>
      <c r="C43" s="6">
        <f>$B43*(('Gross-New Capacity Addition'!T13*1000/$M$38)/('PP Efficiencies'!B13))*'Regional Factors'!B$3</f>
        <v>19656.503785153236</v>
      </c>
      <c r="D43" s="6">
        <f>$B43*(('Gross-New Capacity Addition'!U13*1000/$M$38)/('PP Efficiencies'!C13))*'Regional Factors'!C$3</f>
        <v>52634.303205403718</v>
      </c>
      <c r="E43" s="6">
        <f>$B43*(('Gross-New Capacity Addition'!V13*1000/$M$38)/('PP Efficiencies'!D13))*'Regional Factors'!D$3</f>
        <v>55099.07702828887</v>
      </c>
      <c r="F43" s="6">
        <f>$B43*(('Gross-New Capacity Addition'!W13*1000/$M$38)/('PP Efficiencies'!E13))*'Regional Factors'!E$3</f>
        <v>55319.529882603092</v>
      </c>
      <c r="G43" s="6">
        <f>$B43*(('Gross-New Capacity Addition'!X13*1000/$M$38)/('PP Efficiencies'!F13))*'Regional Factors'!F$3</f>
        <v>55273.741290288905</v>
      </c>
      <c r="H43" s="6">
        <f>$B43*(('Gross-New Capacity Addition'!Y13*1000/$M$38)/('PP Efficiencies'!G13))*'Regional Factors'!G$3</f>
        <v>55202.13367234711</v>
      </c>
      <c r="I43" s="6">
        <f>$B43*(('Gross-New Capacity Addition'!Z13*1000/$M$38)/('PP Efficiencies'!H13))*'Regional Factors'!H$3</f>
        <v>72901.86982983067</v>
      </c>
      <c r="J43" s="6">
        <f>$B43*(('Gross-New Capacity Addition'!AA13*1000/$M$38)/('PP Efficiencies'!I13))*'Regional Factors'!I$3</f>
        <v>51340.742202234913</v>
      </c>
      <c r="L43" s="7"/>
      <c r="M43" s="7"/>
      <c r="N43" s="7"/>
      <c r="O43" s="7"/>
      <c r="P43" s="7"/>
      <c r="Q43" s="7"/>
      <c r="R43" s="7"/>
      <c r="S43" s="7"/>
    </row>
    <row r="44" spans="1:19" x14ac:dyDescent="0.3">
      <c r="A44" s="7" t="s">
        <v>13</v>
      </c>
      <c r="B44" s="1"/>
      <c r="C44" s="6"/>
      <c r="D44" s="6"/>
      <c r="E44" s="6"/>
      <c r="F44" s="6"/>
      <c r="G44" s="6"/>
      <c r="H44" s="6"/>
      <c r="I44" s="6"/>
      <c r="J44" s="6"/>
      <c r="L44" s="7"/>
      <c r="M44" s="7"/>
      <c r="N44" s="7"/>
      <c r="O44" s="7"/>
      <c r="P44" s="7"/>
      <c r="Q44" s="7"/>
      <c r="R44" s="7"/>
      <c r="S44" s="7"/>
    </row>
    <row r="45" spans="1:19" x14ac:dyDescent="0.3">
      <c r="A45" s="7" t="s">
        <v>14</v>
      </c>
      <c r="B45" s="1">
        <v>39.700000000000003</v>
      </c>
      <c r="C45" s="6">
        <f>$B45*(('Gross-New Capacity Addition'!T15*1000/$M$38)/('PP Efficiencies'!B15))*'Regional Factors'!B$3</f>
        <v>401675.66606180643</v>
      </c>
      <c r="D45" s="6">
        <f>$B45*(('Gross-New Capacity Addition'!U15*1000/$M$38)/('PP Efficiencies'!C15))*'Regional Factors'!C$3</f>
        <v>276568.86197206448</v>
      </c>
      <c r="E45" s="6">
        <f>$B45*(('Gross-New Capacity Addition'!V15*1000/$M$38)/('PP Efficiencies'!D15))*'Regional Factors'!D$3</f>
        <v>120108.97043497786</v>
      </c>
      <c r="F45" s="6">
        <f>$B45*(('Gross-New Capacity Addition'!W15*1000/$M$38)/('PP Efficiencies'!E15))*'Regional Factors'!E$3</f>
        <v>63357.323370109807</v>
      </c>
      <c r="G45" s="6">
        <f>$B45*(('Gross-New Capacity Addition'!X15*1000/$M$38)/('PP Efficiencies'!F15))*'Regional Factors'!F$3</f>
        <v>32236.773766161008</v>
      </c>
      <c r="H45" s="6">
        <f>$B45*(('Gross-New Capacity Addition'!Y15*1000/$M$38)/('PP Efficiencies'!G15))*'Regional Factors'!G$3</f>
        <v>10248.535661186892</v>
      </c>
      <c r="I45" s="6">
        <f>$B45*(('Gross-New Capacity Addition'!Z15*1000/$M$38)/('PP Efficiencies'!H15))*'Regional Factors'!H$3</f>
        <v>2800.2802559312927</v>
      </c>
      <c r="J45" s="6">
        <f>$B45*(('Gross-New Capacity Addition'!AA15*1000/$M$38)/('PP Efficiencies'!I15))*'Regional Factors'!I$3</f>
        <v>0</v>
      </c>
      <c r="L45" s="7"/>
      <c r="M45" s="7"/>
      <c r="N45" s="7"/>
      <c r="O45" s="7"/>
      <c r="P45" s="7"/>
      <c r="Q45" s="7"/>
      <c r="R45" s="7"/>
      <c r="S45" s="7"/>
    </row>
    <row r="46" spans="1:19" x14ac:dyDescent="0.3">
      <c r="A46" s="7" t="s">
        <v>15</v>
      </c>
      <c r="B46" s="29">
        <v>1E-3</v>
      </c>
      <c r="C46" s="6">
        <f>$B46*(('Gross-New Capacity Addition'!T16*1000)/('PP Efficiencies'!B16))*'Regional Factors'!B$3</f>
        <v>2784.1722131745082</v>
      </c>
      <c r="D46" s="6">
        <f>$B46*(('Gross-New Capacity Addition'!U16*1000)/('PP Efficiencies'!C16))*'Regional Factors'!C$3</f>
        <v>2873.5593879505659</v>
      </c>
      <c r="E46" s="6">
        <f>$B46*(('Gross-New Capacity Addition'!V16*1000)/('PP Efficiencies'!D16))*'Regional Factors'!D$3</f>
        <v>2319.5333533920229</v>
      </c>
      <c r="F46" s="6">
        <f>$B46*(('Gross-New Capacity Addition'!W16*1000)/('PP Efficiencies'!E16))*'Regional Factors'!E$3</f>
        <v>1289.8849561075472</v>
      </c>
      <c r="G46" s="6">
        <f>$B46*(('Gross-New Capacity Addition'!X16*1000)/('PP Efficiencies'!F16))*'Regional Factors'!F$3</f>
        <v>498.15923363973366</v>
      </c>
      <c r="H46" s="6">
        <f>$B46*(('Gross-New Capacity Addition'!Y16*1000)/('PP Efficiencies'!G16))*'Regional Factors'!G$3</f>
        <v>302.71914907824566</v>
      </c>
      <c r="I46" s="6">
        <f>$B46*(('Gross-New Capacity Addition'!Z16*1000)/('PP Efficiencies'!H16))*'Regional Factors'!H$3</f>
        <v>177.36632855718685</v>
      </c>
      <c r="J46" s="6">
        <f>$B46*(('Gross-New Capacity Addition'!AA16*1000)/('PP Efficiencies'!I16))*'Regional Factors'!I$3</f>
        <v>38.572641864642165</v>
      </c>
      <c r="L46" s="7"/>
      <c r="M46" s="7"/>
      <c r="N46" s="7"/>
      <c r="O46" s="7"/>
      <c r="P46" s="7"/>
      <c r="Q46" s="7"/>
      <c r="R46" s="7"/>
      <c r="S46" s="7"/>
    </row>
    <row r="47" spans="1:19" x14ac:dyDescent="0.3">
      <c r="A47" s="7" t="s">
        <v>17</v>
      </c>
      <c r="B47" s="1">
        <v>15.1</v>
      </c>
      <c r="C47" s="6">
        <f>$B47*(('Gross-New Capacity Addition'!T17*1000/$M$38)/('PP Efficiencies'!B17))*'Regional Factors'!B$3</f>
        <v>57291.900732367227</v>
      </c>
      <c r="D47" s="6">
        <f>$B47*(('Gross-New Capacity Addition'!U17*1000/$M$38)/('PP Efficiencies'!C17))*'Regional Factors'!C$3</f>
        <v>65100.492770642377</v>
      </c>
      <c r="E47" s="6">
        <f>$B47*(('Gross-New Capacity Addition'!V17*1000/$M$38)/('PP Efficiencies'!D17))*'Regional Factors'!D$3</f>
        <v>39834.014231776076</v>
      </c>
      <c r="F47" s="6">
        <f>$B47*(('Gross-New Capacity Addition'!W17*1000/$M$38)/('PP Efficiencies'!E17))*'Regional Factors'!E$3</f>
        <v>41884.837202154275</v>
      </c>
      <c r="G47" s="6">
        <f>$B47*(('Gross-New Capacity Addition'!X17*1000/$M$38)/('PP Efficiencies'!F17))*'Regional Factors'!F$3</f>
        <v>45352.193301506042</v>
      </c>
      <c r="H47" s="6">
        <f>$B47*(('Gross-New Capacity Addition'!Y17*1000/$M$38)/('PP Efficiencies'!G17))*'Regional Factors'!G$3</f>
        <v>43778.185852843664</v>
      </c>
      <c r="I47" s="6">
        <f>$B47*(('Gross-New Capacity Addition'!Z17*1000/$M$38)/('PP Efficiencies'!H17))*'Regional Factors'!H$3</f>
        <v>43668.854066676657</v>
      </c>
      <c r="J47" s="6">
        <f>$B47*(('Gross-New Capacity Addition'!AA17*1000/$M$38)/('PP Efficiencies'!I17))*'Regional Factors'!I$3</f>
        <v>43083.312965127705</v>
      </c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7" t="s">
        <v>18</v>
      </c>
      <c r="B48" s="1">
        <v>15.1</v>
      </c>
      <c r="C48" s="6">
        <f>$B48*(('Gross-New Capacity Addition'!T18*1000/$M$38)/('PP Efficiencies'!B18))*'Regional Factors'!B$3</f>
        <v>19664.365672827196</v>
      </c>
      <c r="D48" s="6">
        <f>$B48*(('Gross-New Capacity Addition'!U18*1000/$M$38)/('PP Efficiencies'!C18))*'Regional Factors'!C$3</f>
        <v>604.5614835082331</v>
      </c>
      <c r="E48" s="6">
        <f>$B48*(('Gross-New Capacity Addition'!V18*1000/$M$38)/('PP Efficiencies'!D18))*'Regional Factors'!D$3</f>
        <v>929.33225872301318</v>
      </c>
      <c r="F48" s="6">
        <f>$B48*(('Gross-New Capacity Addition'!W18*1000/$M$38)/('PP Efficiencies'!E18))*'Regional Factors'!E$3</f>
        <v>2552.2645248360423</v>
      </c>
      <c r="G48" s="6">
        <f>$B48*(('Gross-New Capacity Addition'!X18*1000/$M$38)/('PP Efficiencies'!F18))*'Regional Factors'!F$3</f>
        <v>3014.6326249110184</v>
      </c>
      <c r="H48" s="6">
        <f>$B48*(('Gross-New Capacity Addition'!Y18*1000/$M$38)/('PP Efficiencies'!G18))*'Regional Factors'!G$3</f>
        <v>3760.6261249160798</v>
      </c>
      <c r="I48" s="6">
        <f>$B48*(('Gross-New Capacity Addition'!Z18*1000/$M$38)/('PP Efficiencies'!H18))*'Regional Factors'!H$3</f>
        <v>4034.6775156842368</v>
      </c>
      <c r="J48" s="6">
        <f>$B48*(('Gross-New Capacity Addition'!AA18*1000/$M$38)/('PP Efficiencies'!I18))*'Regional Factors'!I$3</f>
        <v>4426.7203285555343</v>
      </c>
      <c r="L48" s="7"/>
      <c r="M48" s="7"/>
      <c r="N48" s="7"/>
      <c r="O48" s="7"/>
      <c r="P48" s="7"/>
      <c r="Q48" s="7"/>
      <c r="R48" s="7"/>
      <c r="S48" s="7"/>
    </row>
    <row r="49" spans="1:19" x14ac:dyDescent="0.3">
      <c r="A49" s="7" t="s">
        <v>19</v>
      </c>
      <c r="B49" s="1"/>
      <c r="C49" s="6"/>
      <c r="D49" s="6"/>
      <c r="E49" s="6"/>
      <c r="F49" s="6"/>
      <c r="G49" s="6"/>
      <c r="H49" s="6"/>
      <c r="I49" s="6"/>
      <c r="J49" s="6"/>
      <c r="L49" s="7"/>
      <c r="M49" s="7"/>
      <c r="N49" s="7"/>
      <c r="O49" s="7"/>
      <c r="P49" s="7"/>
      <c r="Q49" s="7"/>
      <c r="R49" s="7"/>
      <c r="S49" s="7"/>
    </row>
    <row r="50" spans="1:19" x14ac:dyDescent="0.3">
      <c r="A50" s="7" t="s">
        <v>20</v>
      </c>
      <c r="B50" s="1"/>
      <c r="C50" s="6"/>
      <c r="D50" s="6"/>
      <c r="E50" s="6"/>
      <c r="F50" s="6"/>
      <c r="G50" s="6"/>
      <c r="H50" s="6"/>
      <c r="I50" s="6"/>
      <c r="J50" s="6"/>
      <c r="L50" s="7"/>
      <c r="M50" s="7"/>
      <c r="N50" s="7"/>
      <c r="O50" s="7"/>
      <c r="P50" s="7"/>
      <c r="Q50" s="7"/>
      <c r="R50" s="7"/>
      <c r="S50" s="7"/>
    </row>
    <row r="51" spans="1:19" x14ac:dyDescent="0.3">
      <c r="A51" s="7" t="s">
        <v>21</v>
      </c>
      <c r="B51" s="1">
        <v>15.1</v>
      </c>
      <c r="C51" s="6">
        <f>$B51*(('Gross-New Capacity Addition'!T21*1000/$M$38)/('PP Efficiencies'!B21))*'Regional Factors'!B$3</f>
        <v>6194.2751869405665</v>
      </c>
      <c r="D51" s="6">
        <f>$B51*(('Gross-New Capacity Addition'!U21*1000/$M$38)/('PP Efficiencies'!C21))*'Regional Factors'!C$3</f>
        <v>0</v>
      </c>
      <c r="E51" s="6">
        <f>$B51*(('Gross-New Capacity Addition'!V21*1000/$M$38)/('PP Efficiencies'!D21))*'Regional Factors'!D$3</f>
        <v>0</v>
      </c>
      <c r="F51" s="6">
        <f>$B51*(('Gross-New Capacity Addition'!W21*1000/$M$38)/('PP Efficiencies'!E21))*'Regional Factors'!E$3</f>
        <v>0</v>
      </c>
      <c r="G51" s="6">
        <f>$B51*(('Gross-New Capacity Addition'!X21*1000/$M$38)/('PP Efficiencies'!F21))*'Regional Factors'!F$3</f>
        <v>0</v>
      </c>
      <c r="H51" s="6">
        <f>$B51*(('Gross-New Capacity Addition'!Y21*1000/$M$38)/('PP Efficiencies'!G21))*'Regional Factors'!G$3</f>
        <v>0</v>
      </c>
      <c r="I51" s="6">
        <f>$B51*(('Gross-New Capacity Addition'!Z21*1000/$M$38)/('PP Efficiencies'!H21))*'Regional Factors'!H$3</f>
        <v>0</v>
      </c>
      <c r="J51" s="6">
        <f>$B51*(('Gross-New Capacity Addition'!AA21*1000/$M$38)/('PP Efficiencies'!I21))*'Regional Factors'!I$3</f>
        <v>0</v>
      </c>
      <c r="L51" s="7"/>
      <c r="M51" s="7"/>
      <c r="N51" s="7"/>
      <c r="O51" s="7"/>
      <c r="P51" s="7"/>
      <c r="Q51" s="7"/>
      <c r="R51" s="7"/>
      <c r="S51" s="7"/>
    </row>
    <row r="52" spans="1:19" x14ac:dyDescent="0.3">
      <c r="A52" s="7" t="s">
        <v>43</v>
      </c>
      <c r="B52" s="1"/>
      <c r="C52" s="6"/>
      <c r="D52" s="6"/>
      <c r="E52" s="6"/>
      <c r="F52" s="6"/>
      <c r="G52" s="6"/>
      <c r="H52" s="6"/>
      <c r="I52" s="6"/>
      <c r="J52" s="6"/>
      <c r="L52" s="7"/>
      <c r="M52" s="7"/>
      <c r="N52" s="7"/>
      <c r="O52" s="7"/>
      <c r="P52" s="7"/>
      <c r="Q52" s="7"/>
      <c r="R52" s="7"/>
      <c r="S52" s="7"/>
    </row>
    <row r="53" spans="1:19" x14ac:dyDescent="0.3">
      <c r="A53" s="7" t="s">
        <v>139</v>
      </c>
      <c r="B53" s="1"/>
      <c r="C53" s="6"/>
      <c r="D53" s="6"/>
      <c r="E53" s="6"/>
      <c r="F53" s="6"/>
      <c r="G53" s="6"/>
      <c r="H53" s="6"/>
      <c r="I53" s="6"/>
      <c r="J53" s="6"/>
      <c r="L53" s="7"/>
      <c r="M53" s="7"/>
      <c r="N53" s="7"/>
      <c r="O53" s="7"/>
      <c r="P53" s="7"/>
      <c r="Q53" s="7"/>
      <c r="R53" s="7"/>
      <c r="S53" s="7"/>
    </row>
    <row r="54" spans="1:19" x14ac:dyDescent="0.3">
      <c r="A54" s="34" t="s">
        <v>230</v>
      </c>
      <c r="B54" s="1"/>
      <c r="C54" s="6"/>
      <c r="D54" s="6"/>
      <c r="E54" s="6"/>
      <c r="F54" s="6"/>
      <c r="G54" s="6"/>
      <c r="H54" s="6"/>
      <c r="I54" s="6"/>
      <c r="J54" s="6"/>
      <c r="L54" s="7"/>
      <c r="M54" s="7"/>
      <c r="N54" s="7"/>
      <c r="O54" s="7"/>
      <c r="P54" s="7"/>
      <c r="Q54" s="7"/>
      <c r="R54" s="7"/>
      <c r="S54" s="7"/>
    </row>
    <row r="55" spans="1:19" x14ac:dyDescent="0.3">
      <c r="A55" s="34" t="s">
        <v>231</v>
      </c>
      <c r="B55" s="1"/>
      <c r="C55" s="6"/>
      <c r="D55" s="6"/>
      <c r="E55" s="6"/>
      <c r="F55" s="6"/>
      <c r="G55" s="6"/>
      <c r="H55" s="6"/>
      <c r="I55" s="6"/>
      <c r="J55" s="6"/>
      <c r="L55" s="7"/>
      <c r="M55" s="7"/>
      <c r="N55" s="7"/>
      <c r="O55" s="7"/>
      <c r="P55" s="7"/>
      <c r="Q55" s="7"/>
      <c r="R55" s="7"/>
      <c r="S55" s="7"/>
    </row>
    <row r="56" spans="1:19" x14ac:dyDescent="0.3">
      <c r="A56" s="7" t="s">
        <v>24</v>
      </c>
      <c r="B56" s="1"/>
      <c r="C56" s="6"/>
      <c r="D56" s="6"/>
      <c r="E56" s="6"/>
      <c r="F56" s="6"/>
      <c r="G56" s="6"/>
      <c r="H56" s="6"/>
      <c r="I56" s="6"/>
      <c r="J56" s="6"/>
      <c r="L56" s="7"/>
      <c r="M56" s="7"/>
      <c r="N56" s="7"/>
      <c r="O56" s="7"/>
      <c r="P56" s="7"/>
      <c r="Q56" s="7"/>
      <c r="R56" s="7"/>
      <c r="S56" s="7"/>
    </row>
    <row r="57" spans="1:19" x14ac:dyDescent="0.3">
      <c r="A57" s="7" t="s">
        <v>25</v>
      </c>
      <c r="B57" s="1"/>
      <c r="C57" s="6"/>
      <c r="D57" s="6"/>
      <c r="E57" s="6"/>
      <c r="F57" s="6"/>
      <c r="G57" s="6"/>
      <c r="H57" s="6"/>
      <c r="I57" s="6"/>
      <c r="J57" s="6"/>
      <c r="L57" s="7"/>
      <c r="M57" s="7"/>
      <c r="N57" s="7"/>
      <c r="O57" s="7"/>
      <c r="P57" s="7"/>
      <c r="Q57" s="7"/>
      <c r="R57" s="7"/>
      <c r="S57" s="7"/>
    </row>
    <row r="58" spans="1:19" x14ac:dyDescent="0.3">
      <c r="A58" s="5" t="s">
        <v>255</v>
      </c>
      <c r="B58" s="2"/>
      <c r="C58" s="5">
        <f>SUM(C33:C57)</f>
        <v>540345.37398859172</v>
      </c>
      <c r="D58" s="5">
        <f t="shared" ref="D58:J58" si="9">SUM(D33:D57)</f>
        <v>471523.3870971633</v>
      </c>
      <c r="E58" s="5">
        <f t="shared" si="9"/>
        <v>308199.42399777216</v>
      </c>
      <c r="F58" s="5">
        <f t="shared" si="9"/>
        <v>248633.03741386347</v>
      </c>
      <c r="G58" s="5">
        <f t="shared" si="9"/>
        <v>215294.92499554288</v>
      </c>
      <c r="H58" s="5">
        <f t="shared" si="9"/>
        <v>189158.90945543317</v>
      </c>
      <c r="I58" s="5">
        <f t="shared" si="9"/>
        <v>205655.9895324613</v>
      </c>
      <c r="J58" s="5">
        <f t="shared" si="9"/>
        <v>187010.52345376203</v>
      </c>
    </row>
    <row r="59" spans="1:19" x14ac:dyDescent="0.3">
      <c r="A59" s="5"/>
      <c r="B59" s="2"/>
      <c r="C59" s="5"/>
      <c r="D59" s="5"/>
      <c r="E59" s="5"/>
      <c r="F59" s="5"/>
      <c r="G59" s="5"/>
      <c r="H59" s="5"/>
      <c r="I59" s="5"/>
      <c r="J59" s="5"/>
    </row>
    <row r="60" spans="1:19" x14ac:dyDescent="0.3">
      <c r="A60" s="67" t="s">
        <v>108</v>
      </c>
      <c r="B60" s="163" t="s">
        <v>1</v>
      </c>
      <c r="C60" s="163" t="s">
        <v>264</v>
      </c>
      <c r="D60" s="163"/>
      <c r="E60" s="163"/>
      <c r="F60" s="163"/>
      <c r="G60" s="163"/>
      <c r="H60" s="163"/>
      <c r="I60" s="163"/>
      <c r="J60" s="163"/>
    </row>
    <row r="61" spans="1:19" x14ac:dyDescent="0.3">
      <c r="A61" s="66" t="s">
        <v>0</v>
      </c>
      <c r="B61" s="163"/>
      <c r="C61" s="2">
        <v>2015</v>
      </c>
      <c r="D61" s="2">
        <v>2020</v>
      </c>
      <c r="E61" s="2">
        <v>2025</v>
      </c>
      <c r="F61" s="2">
        <v>2030</v>
      </c>
      <c r="G61" s="2">
        <v>2035</v>
      </c>
      <c r="H61" s="2">
        <v>2040</v>
      </c>
      <c r="I61" s="2">
        <v>2045</v>
      </c>
      <c r="J61" s="2">
        <v>2050</v>
      </c>
      <c r="K61" s="21"/>
      <c r="L61" s="46"/>
      <c r="M61" s="46"/>
      <c r="N61" s="46"/>
      <c r="O61" s="46"/>
      <c r="P61" s="46"/>
      <c r="Q61" s="46"/>
      <c r="R61" s="46"/>
      <c r="S61" s="46"/>
    </row>
    <row r="62" spans="1:19" x14ac:dyDescent="0.3">
      <c r="A62" s="7" t="s">
        <v>2</v>
      </c>
      <c r="B62" s="1"/>
      <c r="C62" s="6"/>
      <c r="D62" s="6"/>
      <c r="E62" s="6"/>
      <c r="F62" s="6"/>
      <c r="G62" s="6"/>
      <c r="H62" s="6"/>
      <c r="I62" s="6"/>
      <c r="J62" s="6"/>
      <c r="K62" s="21"/>
      <c r="L62" s="33"/>
      <c r="M62" s="33"/>
      <c r="N62" s="33"/>
      <c r="O62" s="33"/>
      <c r="P62" s="33"/>
      <c r="Q62" s="33"/>
      <c r="R62" s="33"/>
      <c r="S62" s="33"/>
    </row>
    <row r="63" spans="1:19" x14ac:dyDescent="0.3">
      <c r="A63" s="7" t="s">
        <v>3</v>
      </c>
      <c r="B63" s="1"/>
      <c r="C63" s="6"/>
      <c r="D63" s="6"/>
      <c r="E63" s="6"/>
      <c r="F63" s="6"/>
      <c r="G63" s="6"/>
      <c r="H63" s="6"/>
      <c r="I63" s="6"/>
      <c r="J63" s="6"/>
      <c r="K63" s="21"/>
      <c r="L63" s="21"/>
      <c r="M63" s="21"/>
      <c r="N63" s="21"/>
      <c r="O63" s="21"/>
      <c r="P63" s="21"/>
      <c r="Q63" s="21"/>
      <c r="R63" s="21"/>
      <c r="S63" s="21"/>
    </row>
    <row r="64" spans="1:19" x14ac:dyDescent="0.3">
      <c r="A64" s="7" t="s">
        <v>198</v>
      </c>
      <c r="B64" s="1"/>
      <c r="C64" s="6"/>
      <c r="D64" s="6"/>
      <c r="E64" s="6"/>
      <c r="F64" s="6"/>
      <c r="G64" s="6"/>
      <c r="H64" s="6"/>
      <c r="I64" s="6"/>
      <c r="J64" s="6"/>
      <c r="K64" s="21"/>
      <c r="L64" s="21"/>
      <c r="M64" s="21"/>
      <c r="N64" s="21"/>
      <c r="O64" s="21"/>
      <c r="P64" s="21"/>
      <c r="Q64" s="21"/>
      <c r="R64" s="21"/>
      <c r="S64" s="21"/>
    </row>
    <row r="65" spans="1:19" x14ac:dyDescent="0.3">
      <c r="A65" s="7" t="s">
        <v>199</v>
      </c>
      <c r="B65" s="1"/>
      <c r="C65" s="6"/>
      <c r="D65" s="6"/>
      <c r="E65" s="6"/>
      <c r="F65" s="6"/>
      <c r="G65" s="6"/>
      <c r="H65" s="6"/>
      <c r="I65" s="6"/>
      <c r="J65" s="6"/>
      <c r="K65" s="21"/>
      <c r="L65" s="21"/>
      <c r="M65" s="21"/>
      <c r="N65" s="21"/>
      <c r="O65" s="21"/>
      <c r="P65" s="21"/>
      <c r="Q65" s="21"/>
      <c r="R65" s="21"/>
      <c r="S65" s="21"/>
    </row>
    <row r="66" spans="1:19" x14ac:dyDescent="0.3">
      <c r="A66" s="7" t="s">
        <v>6</v>
      </c>
      <c r="B66" s="1">
        <v>29.9</v>
      </c>
      <c r="C66" s="6">
        <f>$B66*(('Gross-New Capacity Addition'!T36*1000/$M$38)/('PP Efficiencies'!B7))*'Regional Factors'!B$4</f>
        <v>0</v>
      </c>
      <c r="D66" s="6">
        <f>$B66*(('Gross-New Capacity Addition'!U36*1000/$M$38)/('PP Efficiencies'!C7))*'Regional Factors'!C$4</f>
        <v>4196.9289591960605</v>
      </c>
      <c r="E66" s="6">
        <f>$B66*(('Gross-New Capacity Addition'!V36*1000/$M$38)/('PP Efficiencies'!D7))*'Regional Factors'!D$4</f>
        <v>7540.57807851283</v>
      </c>
      <c r="F66" s="6">
        <f>$B66*(('Gross-New Capacity Addition'!W36*1000/$M$38)/('PP Efficiencies'!E7))*'Regional Factors'!E$4</f>
        <v>6812.1638079632803</v>
      </c>
      <c r="G66" s="6">
        <f>$B66*(('Gross-New Capacity Addition'!X36*1000/$M$38)/('PP Efficiencies'!F7))*'Regional Factors'!F$4</f>
        <v>6716.7451261178612</v>
      </c>
      <c r="H66" s="6">
        <f>$B66*(('Gross-New Capacity Addition'!Y36*1000/$M$38)/('PP Efficiencies'!G7))*'Regional Factors'!G$4</f>
        <v>6052.6364090173493</v>
      </c>
      <c r="I66" s="6">
        <f>$B66*(('Gross-New Capacity Addition'!Z36*1000/$M$38)/('PP Efficiencies'!H7))*'Regional Factors'!H$4</f>
        <v>6363.2322247432385</v>
      </c>
      <c r="J66" s="6">
        <f>$B66*(('Gross-New Capacity Addition'!AA36*1000/$M$38)/('PP Efficiencies'!I7))*'Regional Factors'!I$4</f>
        <v>6296.9485557354965</v>
      </c>
      <c r="K66" s="21"/>
      <c r="L66" s="21"/>
      <c r="M66" s="21"/>
      <c r="N66" s="21"/>
      <c r="O66" s="21"/>
      <c r="P66" s="21"/>
      <c r="Q66" s="21"/>
      <c r="R66" s="21"/>
      <c r="S66" s="21"/>
    </row>
    <row r="67" spans="1:19" x14ac:dyDescent="0.3">
      <c r="A67" s="7" t="s">
        <v>7</v>
      </c>
      <c r="B67" s="1"/>
      <c r="C67" s="6"/>
      <c r="D67" s="6"/>
      <c r="E67" s="6"/>
      <c r="F67" s="6"/>
      <c r="G67" s="6"/>
      <c r="H67" s="6"/>
      <c r="I67" s="6"/>
      <c r="J67" s="6"/>
      <c r="K67" s="21"/>
      <c r="L67" s="21"/>
      <c r="M67" s="21"/>
      <c r="N67" s="21"/>
      <c r="O67" s="21"/>
      <c r="P67" s="21"/>
      <c r="Q67" s="21"/>
      <c r="R67" s="21"/>
      <c r="S67" s="21"/>
    </row>
    <row r="68" spans="1:19" x14ac:dyDescent="0.3">
      <c r="A68" s="7" t="s">
        <v>8</v>
      </c>
      <c r="B68" s="1"/>
      <c r="C68" s="6"/>
      <c r="D68" s="6"/>
      <c r="E68" s="6"/>
      <c r="F68" s="6"/>
      <c r="G68" s="6"/>
      <c r="H68" s="6"/>
      <c r="I68" s="6"/>
      <c r="J68" s="6"/>
      <c r="K68" s="21"/>
      <c r="L68" s="21"/>
      <c r="M68" s="21"/>
      <c r="N68" s="21"/>
      <c r="O68" s="21"/>
      <c r="P68" s="21"/>
      <c r="Q68" s="21"/>
      <c r="R68" s="21"/>
      <c r="S68" s="21"/>
    </row>
    <row r="69" spans="1:19" x14ac:dyDescent="0.3">
      <c r="A69" s="7" t="s">
        <v>9</v>
      </c>
      <c r="B69" s="1"/>
      <c r="C69" s="6"/>
      <c r="D69" s="6"/>
      <c r="E69" s="6"/>
      <c r="F69" s="6"/>
      <c r="G69" s="6"/>
      <c r="H69" s="6"/>
      <c r="I69" s="6"/>
      <c r="J69" s="6"/>
      <c r="K69" s="21"/>
      <c r="L69" s="21"/>
      <c r="M69" s="21"/>
      <c r="N69" s="21"/>
      <c r="O69" s="21"/>
      <c r="P69" s="21"/>
      <c r="Q69" s="21"/>
      <c r="R69" s="21"/>
      <c r="S69" s="21"/>
    </row>
    <row r="70" spans="1:19" x14ac:dyDescent="0.3">
      <c r="A70" s="7" t="s">
        <v>10</v>
      </c>
      <c r="B70" s="1"/>
      <c r="C70" s="6"/>
      <c r="D70" s="6"/>
      <c r="E70" s="6"/>
      <c r="F70" s="6"/>
      <c r="G70" s="6"/>
      <c r="H70" s="6"/>
      <c r="I70" s="6"/>
      <c r="J70" s="6"/>
      <c r="K70" s="21"/>
      <c r="L70" s="21"/>
      <c r="M70" s="21"/>
      <c r="N70" s="21"/>
      <c r="O70" s="21"/>
      <c r="P70" s="21"/>
      <c r="Q70" s="21"/>
      <c r="R70" s="21"/>
      <c r="S70" s="21"/>
    </row>
    <row r="71" spans="1:19" x14ac:dyDescent="0.3">
      <c r="A71" s="7" t="s">
        <v>11</v>
      </c>
      <c r="B71" s="1">
        <v>29.9</v>
      </c>
      <c r="C71" s="6">
        <f>$B71*(('Gross-New Capacity Addition'!T41*1000/$M$38)/('PP Efficiencies'!B12))*'Regional Factors'!B$4</f>
        <v>0</v>
      </c>
      <c r="D71" s="6">
        <f>$B71*(('Gross-New Capacity Addition'!U41*1000/$M$38)/('PP Efficiencies'!C12))*'Regional Factors'!C$4</f>
        <v>2156.7551595868649</v>
      </c>
      <c r="E71" s="6">
        <f>$B71*(('Gross-New Capacity Addition'!V41*1000/$M$38)/('PP Efficiencies'!D12))*'Regional Factors'!D$4</f>
        <v>1933.4815585930335</v>
      </c>
      <c r="F71" s="6">
        <f>$B71*(('Gross-New Capacity Addition'!W41*1000/$M$38)/('PP Efficiencies'!E12))*'Regional Factors'!E$4</f>
        <v>1743.5895460858394</v>
      </c>
      <c r="G71" s="6">
        <f>$B71*(('Gross-New Capacity Addition'!X41*1000/$M$38)/('PP Efficiencies'!F12))*'Regional Factors'!F$4</f>
        <v>2020.4113013055066</v>
      </c>
      <c r="H71" s="6">
        <f>$B71*(('Gross-New Capacity Addition'!Y41*1000/$M$38)/('PP Efficiencies'!G12))*'Regional Factors'!G$4</f>
        <v>1932.5673316835284</v>
      </c>
      <c r="I71" s="6">
        <f>$B71*(('Gross-New Capacity Addition'!Z41*1000/$M$38)/('PP Efficiencies'!H12))*'Regional Factors'!H$4</f>
        <v>1932.5673316835284</v>
      </c>
      <c r="J71" s="6">
        <f>$B71*(('Gross-New Capacity Addition'!AA41*1000/$M$38)/('PP Efficiencies'!I12))*'Regional Factors'!I$4</f>
        <v>1891.4488778179214</v>
      </c>
      <c r="K71" s="21"/>
      <c r="L71" s="21"/>
      <c r="M71" s="21"/>
      <c r="N71" s="21"/>
      <c r="O71" s="21"/>
      <c r="P71" s="21"/>
      <c r="Q71" s="21"/>
      <c r="R71" s="21"/>
      <c r="S71" s="21"/>
    </row>
    <row r="72" spans="1:19" x14ac:dyDescent="0.3">
      <c r="A72" s="7" t="s">
        <v>12</v>
      </c>
      <c r="B72" s="1">
        <v>29.9</v>
      </c>
      <c r="C72" s="6">
        <f>$B72*(('Gross-New Capacity Addition'!T42*1000/$M$38)/('PP Efficiencies'!B13))*'Regional Factors'!B$4</f>
        <v>0</v>
      </c>
      <c r="D72" s="6">
        <f>$B72*(('Gross-New Capacity Addition'!U42*1000/$M$38)/('PP Efficiencies'!C13))*'Regional Factors'!C$4</f>
        <v>5635.3925137592269</v>
      </c>
      <c r="E72" s="6">
        <f>$B72*(('Gross-New Capacity Addition'!V42*1000/$M$38)/('PP Efficiencies'!D13))*'Regional Factors'!D$4</f>
        <v>5800.4446757791002</v>
      </c>
      <c r="F72" s="6">
        <f>$B72*(('Gross-New Capacity Addition'!W42*1000/$M$38)/('PP Efficiencies'!E13))*'Regional Factors'!E$4</f>
        <v>5384.6147746768575</v>
      </c>
      <c r="G72" s="6">
        <f>$B72*(('Gross-New Capacity Addition'!X42*1000/$M$38)/('PP Efficiencies'!F13))*'Regional Factors'!F$4</f>
        <v>5008.343507461539</v>
      </c>
      <c r="H72" s="6">
        <f>$B72*(('Gross-New Capacity Addition'!Y42*1000/$M$38)/('PP Efficiencies'!G13))*'Regional Factors'!G$4</f>
        <v>4805.3025544563407</v>
      </c>
      <c r="I72" s="6">
        <f>$B72*(('Gross-New Capacity Addition'!Z42*1000/$M$38)/('PP Efficiencies'!H13))*'Regional Factors'!H$4</f>
        <v>6026.9896445723607</v>
      </c>
      <c r="J72" s="6">
        <f>$B72*(('Gross-New Capacity Addition'!AA42*1000/$M$38)/('PP Efficiencies'!I13))*'Regional Factors'!I$4</f>
        <v>4233.2427265448714</v>
      </c>
      <c r="K72" s="21"/>
      <c r="L72" s="21"/>
      <c r="M72" s="21"/>
      <c r="N72" s="21"/>
      <c r="O72" s="21"/>
      <c r="P72" s="21"/>
      <c r="Q72" s="21"/>
      <c r="R72" s="21"/>
      <c r="S72" s="21"/>
    </row>
    <row r="73" spans="1:19" x14ac:dyDescent="0.3">
      <c r="A73" s="7" t="s">
        <v>13</v>
      </c>
      <c r="B73" s="1"/>
      <c r="C73" s="6"/>
      <c r="D73" s="6"/>
      <c r="E73" s="6"/>
      <c r="F73" s="6"/>
      <c r="G73" s="6"/>
      <c r="H73" s="6"/>
      <c r="I73" s="6"/>
      <c r="J73" s="6"/>
      <c r="K73" s="21"/>
      <c r="L73" s="21"/>
      <c r="M73" s="21"/>
      <c r="N73" s="21"/>
      <c r="O73" s="21"/>
      <c r="P73" s="21"/>
      <c r="Q73" s="21"/>
      <c r="R73" s="21"/>
      <c r="S73" s="21"/>
    </row>
    <row r="74" spans="1:19" x14ac:dyDescent="0.3">
      <c r="A74" s="7" t="s">
        <v>14</v>
      </c>
      <c r="B74" s="1">
        <v>39.700000000000003</v>
      </c>
      <c r="C74" s="6">
        <f>$B74*(('Gross-New Capacity Addition'!T44*1000/$M$38)/('PP Efficiencies'!B15))*'Regional Factors'!B$4</f>
        <v>132687.91906550957</v>
      </c>
      <c r="D74" s="6">
        <f>$B74*(('Gross-New Capacity Addition'!U44*1000/$M$38)/('PP Efficiencies'!C15))*'Regional Factors'!C$4</f>
        <v>191798.05392122874</v>
      </c>
      <c r="E74" s="6">
        <f>$B74*(('Gross-New Capacity Addition'!V44*1000/$M$38)/('PP Efficiencies'!D15))*'Regional Factors'!D$4</f>
        <v>29686.957368680349</v>
      </c>
      <c r="F74" s="6">
        <f>$B74*(('Gross-New Capacity Addition'!W44*1000/$M$38)/('PP Efficiencies'!E15))*'Regional Factors'!E$4</f>
        <v>6783.6848622778152</v>
      </c>
      <c r="G74" s="6">
        <f>$B74*(('Gross-New Capacity Addition'!X44*1000/$M$38)/('PP Efficiencies'!F15))*'Regional Factors'!F$4</f>
        <v>3294.0074304616564</v>
      </c>
      <c r="H74" s="6">
        <f>$B74*(('Gross-New Capacity Addition'!Y44*1000/$M$38)/('PP Efficiencies'!G15))*'Regional Factors'!G$4</f>
        <v>1647.0037152308282</v>
      </c>
      <c r="I74" s="6">
        <f>$B74*(('Gross-New Capacity Addition'!Z44*1000/$M$38)/('PP Efficiencies'!H15))*'Regional Factors'!H$4</f>
        <v>549.00123841027619</v>
      </c>
      <c r="J74" s="6">
        <f>$B74*(('Gross-New Capacity Addition'!AA44*1000/$M$38)/('PP Efficiencies'!I15))*'Regional Factors'!I$4</f>
        <v>0</v>
      </c>
      <c r="K74" s="21"/>
      <c r="L74" s="21"/>
      <c r="M74" s="21"/>
      <c r="N74" s="21"/>
      <c r="O74" s="21"/>
      <c r="P74" s="21"/>
      <c r="Q74" s="21"/>
      <c r="R74" s="21"/>
      <c r="S74" s="21"/>
    </row>
    <row r="75" spans="1:19" x14ac:dyDescent="0.3">
      <c r="A75" s="7" t="s">
        <v>15</v>
      </c>
      <c r="B75" s="29">
        <v>1E-3</v>
      </c>
      <c r="C75" s="6">
        <f>$B75*(('Gross-New Capacity Addition'!T45*1000/$M$38)/('PP Efficiencies'!B16))*'Regional Factors'!B$4</f>
        <v>3.2158008841528627</v>
      </c>
      <c r="D75" s="6">
        <f>$B75*(('Gross-New Capacity Addition'!U45*1000/$M$38)/('PP Efficiencies'!C16))*'Regional Factors'!C$4</f>
        <v>2.8073103405993725</v>
      </c>
      <c r="E75" s="6">
        <f>$B75*(('Gross-New Capacity Addition'!V45*1000/$M$38)/('PP Efficiencies'!D16))*'Regional Factors'!D$4</f>
        <v>2.1981708671430784</v>
      </c>
      <c r="F75" s="6">
        <f>$B75*(('Gross-New Capacity Addition'!W45*1000/$M$38)/('PP Efficiencies'!E16))*'Regional Factors'!E$4</f>
        <v>1.2407077521654648</v>
      </c>
      <c r="G75" s="6">
        <f>$B75*(('Gross-New Capacity Addition'!X45*1000/$M$38)/('PP Efficiencies'!F16))*'Regional Factors'!F$4</f>
        <v>0.54769114663095941</v>
      </c>
      <c r="H75" s="6">
        <f>$B75*(('Gross-New Capacity Addition'!Y45*1000/$M$38)/('PP Efficiencies'!G16))*'Regional Factors'!G$4</f>
        <v>0.43815291730476763</v>
      </c>
      <c r="I75" s="6">
        <f>$B75*(('Gross-New Capacity Addition'!Z45*1000/$M$38)/('PP Efficiencies'!H16))*'Regional Factors'!H$4</f>
        <v>0.43815291730476763</v>
      </c>
      <c r="J75" s="6">
        <f>$B75*(('Gross-New Capacity Addition'!AA45*1000/$M$38)/('PP Efficiencies'!I16))*'Regional Factors'!I$4</f>
        <v>0.21907645865238379</v>
      </c>
      <c r="K75" s="21"/>
      <c r="L75" s="21"/>
      <c r="M75" s="21"/>
      <c r="N75" s="21"/>
      <c r="O75" s="21"/>
      <c r="P75" s="21"/>
      <c r="Q75" s="21"/>
      <c r="R75" s="21"/>
      <c r="S75" s="21"/>
    </row>
    <row r="76" spans="1:19" x14ac:dyDescent="0.3">
      <c r="A76" s="7" t="s">
        <v>17</v>
      </c>
      <c r="B76" s="1">
        <v>15.1</v>
      </c>
      <c r="C76" s="6">
        <f>$B76*(('Gross-New Capacity Addition'!T46*1000/$M$38)/('PP Efficiencies'!B17))*'Regional Factors'!B$4</f>
        <v>20891.487836932614</v>
      </c>
      <c r="D76" s="6">
        <f>$B76*(('Gross-New Capacity Addition'!U46*1000/$M$38)/('PP Efficiencies'!C17))*'Regional Factors'!C$4</f>
        <v>59044.632326868181</v>
      </c>
      <c r="E76" s="6">
        <f>$B76*(('Gross-New Capacity Addition'!V46*1000/$M$38)/('PP Efficiencies'!D17))*'Regional Factors'!D$4</f>
        <v>14833.94812559584</v>
      </c>
      <c r="F76" s="6">
        <f>$B76*(('Gross-New Capacity Addition'!W46*1000/$M$38)/('PP Efficiencies'!E17))*'Regional Factors'!E$4</f>
        <v>8815.657636935759</v>
      </c>
      <c r="G76" s="6">
        <f>$B76*(('Gross-New Capacity Addition'!X46*1000/$M$38)/('PP Efficiencies'!F17))*'Regional Factors'!F$4</f>
        <v>6264.422191432117</v>
      </c>
      <c r="H76" s="6">
        <f>$B76*(('Gross-New Capacity Addition'!Y46*1000/$M$38)/('PP Efficiencies'!G17))*'Regional Factors'!G$4</f>
        <v>5220.3518261934314</v>
      </c>
      <c r="I76" s="6">
        <f>$B76*(('Gross-New Capacity Addition'!Z46*1000/$M$38)/('PP Efficiencies'!H17))*'Regional Factors'!H$4</f>
        <v>5637.9799722889056</v>
      </c>
      <c r="J76" s="6">
        <f>$B76*(('Gross-New Capacity Addition'!AA46*1000/$M$38)/('PP Efficiencies'!I17))*'Regional Factors'!I$4</f>
        <v>5011.5377531456934</v>
      </c>
      <c r="K76" s="21"/>
      <c r="L76" s="21"/>
      <c r="M76" s="21"/>
      <c r="N76" s="21"/>
      <c r="O76" s="21"/>
      <c r="P76" s="21"/>
      <c r="Q76" s="21"/>
      <c r="R76" s="21"/>
      <c r="S76" s="21"/>
    </row>
    <row r="77" spans="1:19" x14ac:dyDescent="0.3">
      <c r="A77" s="7" t="s">
        <v>18</v>
      </c>
      <c r="B77" s="1">
        <v>15.1</v>
      </c>
      <c r="C77" s="6">
        <f>$B77*(('Gross-New Capacity Addition'!T47*1000/$M$38)/('PP Efficiencies'!B18))*'Regional Factors'!B$4</f>
        <v>64042.406728326539</v>
      </c>
      <c r="D77" s="6">
        <f>$B77*(('Gross-New Capacity Addition'!U47*1000/$M$38)/('PP Efficiencies'!C18))*'Regional Factors'!C$4</f>
        <v>2197.174109354235</v>
      </c>
      <c r="E77" s="6">
        <f>$B77*(('Gross-New Capacity Addition'!V47*1000/$M$38)/('PP Efficiencies'!D18))*'Regional Factors'!D$4</f>
        <v>492.42905512142659</v>
      </c>
      <c r="F77" s="6">
        <f>$B77*(('Gross-New Capacity Addition'!W47*1000/$M$38)/('PP Efficiencies'!E18))*'Regional Factors'!E$4</f>
        <v>797.04221696433478</v>
      </c>
      <c r="G77" s="6">
        <f>$B77*(('Gross-New Capacity Addition'!X47*1000/$M$38)/('PP Efficiencies'!F18))*'Regional Factors'!F$4</f>
        <v>760.93263907226276</v>
      </c>
      <c r="H77" s="6">
        <f>$B77*(('Gross-New Capacity Addition'!Y47*1000/$M$38)/('PP Efficiencies'!G18))*'Regional Factors'!G$4</f>
        <v>897.90051410527019</v>
      </c>
      <c r="I77" s="6">
        <f>$B77*(('Gross-New Capacity Addition'!Z47*1000/$M$38)/('PP Efficiencies'!H18))*'Regional Factors'!H$4</f>
        <v>1047.5505997894818</v>
      </c>
      <c r="J77" s="6">
        <f>$B77*(('Gross-New Capacity Addition'!AA47*1000/$M$38)/('PP Efficiencies'!I18))*'Regional Factors'!I$4</f>
        <v>1646.1509425263284</v>
      </c>
      <c r="K77" s="21"/>
      <c r="L77" s="21"/>
      <c r="M77" s="21"/>
      <c r="N77" s="21"/>
      <c r="O77" s="21"/>
      <c r="P77" s="21"/>
      <c r="Q77" s="21"/>
      <c r="R77" s="21"/>
      <c r="S77" s="21"/>
    </row>
    <row r="78" spans="1:19" x14ac:dyDescent="0.3">
      <c r="A78" s="7" t="s">
        <v>19</v>
      </c>
      <c r="B78" s="1"/>
      <c r="C78" s="6"/>
      <c r="D78" s="6"/>
      <c r="E78" s="6"/>
      <c r="F78" s="6"/>
      <c r="G78" s="6"/>
      <c r="H78" s="6"/>
      <c r="I78" s="6"/>
      <c r="J78" s="6"/>
      <c r="K78" s="21"/>
      <c r="L78" s="21"/>
      <c r="M78" s="21"/>
      <c r="N78" s="21"/>
      <c r="O78" s="21"/>
      <c r="P78" s="21"/>
      <c r="Q78" s="21"/>
      <c r="R78" s="21"/>
      <c r="S78" s="21"/>
    </row>
    <row r="79" spans="1:19" x14ac:dyDescent="0.3">
      <c r="A79" s="7" t="s">
        <v>20</v>
      </c>
      <c r="B79" s="1"/>
      <c r="C79" s="6"/>
      <c r="D79" s="6"/>
      <c r="E79" s="6"/>
      <c r="F79" s="6"/>
      <c r="G79" s="6"/>
      <c r="H79" s="6"/>
      <c r="I79" s="6"/>
      <c r="J79" s="6"/>
      <c r="K79" s="21"/>
      <c r="L79" s="21"/>
      <c r="M79" s="21"/>
      <c r="N79" s="21"/>
      <c r="O79" s="21"/>
      <c r="P79" s="21"/>
      <c r="Q79" s="21"/>
      <c r="R79" s="21"/>
      <c r="S79" s="21"/>
    </row>
    <row r="80" spans="1:19" x14ac:dyDescent="0.3">
      <c r="A80" s="7" t="s">
        <v>21</v>
      </c>
      <c r="B80" s="1">
        <v>15.1</v>
      </c>
      <c r="C80" s="6">
        <f>$B80*(('Gross-New Capacity Addition'!T50*1000/$M$38)/('PP Efficiencies'!B21))*'Regional Factors'!B$4</f>
        <v>1914.3110706836737</v>
      </c>
      <c r="D80" s="6">
        <f>$B80*(('Gross-New Capacity Addition'!U50*1000/$M$38)/('PP Efficiencies'!C21))*'Regional Factors'!C$4</f>
        <v>0</v>
      </c>
      <c r="E80" s="6">
        <f>$B80*(('Gross-New Capacity Addition'!V50*1000/$M$38)/('PP Efficiencies'!D21))*'Regional Factors'!D$4</f>
        <v>0</v>
      </c>
      <c r="F80" s="6">
        <f>$B80*(('Gross-New Capacity Addition'!W50*1000/$M$38)/('PP Efficiencies'!E21))*'Regional Factors'!E$4</f>
        <v>0</v>
      </c>
      <c r="G80" s="6">
        <f>$B80*(('Gross-New Capacity Addition'!X50*1000/$M$38)/('PP Efficiencies'!F21))*'Regional Factors'!F$4</f>
        <v>0</v>
      </c>
      <c r="H80" s="6">
        <f>$B80*(('Gross-New Capacity Addition'!Y50*1000/$M$38)/('PP Efficiencies'!G21))*'Regional Factors'!G$4</f>
        <v>0</v>
      </c>
      <c r="I80" s="6">
        <f>$B80*(('Gross-New Capacity Addition'!Z50*1000/$M$38)/('PP Efficiencies'!H21))*'Regional Factors'!H$4</f>
        <v>0</v>
      </c>
      <c r="J80" s="6">
        <f>$B80*(('Gross-New Capacity Addition'!AA50*1000/$M$38)/('PP Efficiencies'!I21))*'Regional Factors'!I$4</f>
        <v>0</v>
      </c>
      <c r="K80" s="21"/>
      <c r="L80" s="21"/>
      <c r="M80" s="21"/>
      <c r="N80" s="21"/>
      <c r="O80" s="21"/>
      <c r="P80" s="21"/>
      <c r="Q80" s="21"/>
      <c r="R80" s="21"/>
      <c r="S80" s="21"/>
    </row>
    <row r="81" spans="1:19" x14ac:dyDescent="0.3">
      <c r="A81" s="7" t="s">
        <v>43</v>
      </c>
      <c r="B81" s="1"/>
      <c r="C81" s="6"/>
      <c r="D81" s="6"/>
      <c r="E81" s="6"/>
      <c r="F81" s="6"/>
      <c r="G81" s="6"/>
      <c r="H81" s="6"/>
      <c r="I81" s="6"/>
      <c r="J81" s="6"/>
      <c r="K81" s="21"/>
      <c r="L81" s="21"/>
      <c r="M81" s="21"/>
      <c r="N81" s="21"/>
      <c r="O81" s="21"/>
      <c r="P81" s="21"/>
      <c r="Q81" s="21"/>
      <c r="R81" s="21"/>
      <c r="S81" s="21"/>
    </row>
    <row r="82" spans="1:19" x14ac:dyDescent="0.3">
      <c r="A82" s="7" t="s">
        <v>139</v>
      </c>
      <c r="B82" s="1"/>
      <c r="C82" s="6"/>
      <c r="D82" s="6"/>
      <c r="E82" s="6"/>
      <c r="F82" s="6"/>
      <c r="G82" s="6"/>
      <c r="H82" s="6"/>
      <c r="I82" s="6"/>
      <c r="J82" s="6"/>
      <c r="K82" s="21"/>
      <c r="L82" s="21"/>
      <c r="M82" s="21"/>
      <c r="N82" s="21"/>
      <c r="O82" s="21"/>
      <c r="P82" s="21"/>
      <c r="Q82" s="21"/>
      <c r="R82" s="21"/>
      <c r="S82" s="21"/>
    </row>
    <row r="83" spans="1:19" x14ac:dyDescent="0.3">
      <c r="A83" s="34" t="s">
        <v>230</v>
      </c>
      <c r="B83" s="1"/>
      <c r="C83" s="6"/>
      <c r="D83" s="6"/>
      <c r="E83" s="6"/>
      <c r="F83" s="6"/>
      <c r="G83" s="6"/>
      <c r="H83" s="6"/>
      <c r="I83" s="6"/>
      <c r="J83" s="6"/>
      <c r="K83" s="21"/>
      <c r="L83" s="21"/>
      <c r="M83" s="21"/>
      <c r="N83" s="21"/>
      <c r="O83" s="21"/>
      <c r="P83" s="21"/>
      <c r="Q83" s="21"/>
      <c r="R83" s="21"/>
      <c r="S83" s="21"/>
    </row>
    <row r="84" spans="1:19" x14ac:dyDescent="0.3">
      <c r="A84" s="34" t="s">
        <v>231</v>
      </c>
      <c r="B84" s="1"/>
      <c r="C84" s="6"/>
      <c r="D84" s="6"/>
      <c r="E84" s="6"/>
      <c r="F84" s="6"/>
      <c r="G84" s="6"/>
      <c r="H84" s="6"/>
      <c r="I84" s="6"/>
      <c r="J84" s="6"/>
      <c r="K84" s="21"/>
      <c r="L84" s="21"/>
      <c r="M84" s="21"/>
      <c r="N84" s="21"/>
      <c r="O84" s="21"/>
      <c r="P84" s="21"/>
      <c r="Q84" s="21"/>
      <c r="R84" s="21"/>
      <c r="S84" s="21"/>
    </row>
    <row r="85" spans="1:19" x14ac:dyDescent="0.3">
      <c r="A85" s="7" t="s">
        <v>24</v>
      </c>
      <c r="B85" s="1"/>
      <c r="C85" s="6"/>
      <c r="D85" s="6"/>
      <c r="E85" s="6"/>
      <c r="F85" s="6"/>
      <c r="G85" s="6"/>
      <c r="H85" s="6"/>
      <c r="I85" s="6"/>
      <c r="J85" s="6"/>
      <c r="K85" s="21"/>
      <c r="L85" s="21"/>
      <c r="M85" s="21"/>
      <c r="N85" s="21"/>
      <c r="O85" s="21"/>
      <c r="P85" s="21"/>
      <c r="Q85" s="21"/>
      <c r="R85" s="21"/>
      <c r="S85" s="21"/>
    </row>
    <row r="86" spans="1:19" x14ac:dyDescent="0.3">
      <c r="A86" s="7" t="s">
        <v>25</v>
      </c>
      <c r="B86" s="1"/>
      <c r="C86" s="6"/>
      <c r="D86" s="6"/>
      <c r="E86" s="6"/>
      <c r="F86" s="6"/>
      <c r="G86" s="6"/>
      <c r="H86" s="6"/>
      <c r="I86" s="6"/>
      <c r="J86" s="6"/>
      <c r="K86" s="21"/>
      <c r="L86" s="21"/>
      <c r="M86" s="21"/>
      <c r="N86" s="21"/>
      <c r="O86" s="21"/>
      <c r="P86" s="21"/>
      <c r="Q86" s="21"/>
      <c r="R86" s="21"/>
      <c r="S86" s="21"/>
    </row>
    <row r="87" spans="1:19" x14ac:dyDescent="0.3">
      <c r="A87" s="5" t="s">
        <v>255</v>
      </c>
      <c r="B87" s="2"/>
      <c r="C87" s="5">
        <f>SUM(C62:C86)</f>
        <v>219539.34050233656</v>
      </c>
      <c r="D87" s="5">
        <f t="shared" ref="D87:J87" si="10">SUM(D62:D86)</f>
        <v>265031.7443003339</v>
      </c>
      <c r="E87" s="5">
        <f t="shared" si="10"/>
        <v>60290.037033149725</v>
      </c>
      <c r="F87" s="5">
        <f t="shared" si="10"/>
        <v>30337.993552656051</v>
      </c>
      <c r="G87" s="5">
        <f t="shared" si="10"/>
        <v>24065.409886997575</v>
      </c>
      <c r="H87" s="5">
        <f t="shared" si="10"/>
        <v>20556.20050360405</v>
      </c>
      <c r="I87" s="5">
        <f t="shared" si="10"/>
        <v>21557.759164405095</v>
      </c>
      <c r="J87" s="5">
        <f t="shared" si="10"/>
        <v>19079.547932228965</v>
      </c>
    </row>
    <row r="89" spans="1:19" x14ac:dyDescent="0.3">
      <c r="A89" s="68" t="s">
        <v>33</v>
      </c>
      <c r="B89" s="163" t="s">
        <v>1</v>
      </c>
      <c r="C89" s="163" t="s">
        <v>264</v>
      </c>
      <c r="D89" s="163"/>
      <c r="E89" s="163"/>
      <c r="F89" s="163"/>
      <c r="G89" s="163"/>
      <c r="H89" s="163"/>
      <c r="I89" s="163"/>
      <c r="J89" s="163"/>
    </row>
    <row r="90" spans="1:19" x14ac:dyDescent="0.3">
      <c r="A90" s="66" t="s">
        <v>0</v>
      </c>
      <c r="B90" s="163"/>
      <c r="C90" s="2">
        <v>2015</v>
      </c>
      <c r="D90" s="2">
        <v>2020</v>
      </c>
      <c r="E90" s="2">
        <v>2025</v>
      </c>
      <c r="F90" s="2">
        <v>2030</v>
      </c>
      <c r="G90" s="2">
        <v>2035</v>
      </c>
      <c r="H90" s="2">
        <v>2040</v>
      </c>
      <c r="I90" s="2">
        <v>2045</v>
      </c>
      <c r="J90" s="2">
        <v>2050</v>
      </c>
    </row>
    <row r="91" spans="1:19" x14ac:dyDescent="0.3">
      <c r="A91" s="7" t="s">
        <v>2</v>
      </c>
      <c r="B91" s="1"/>
      <c r="C91" s="6"/>
      <c r="D91" s="6"/>
      <c r="E91" s="6"/>
      <c r="F91" s="6"/>
      <c r="G91" s="6"/>
      <c r="H91" s="6"/>
      <c r="I91" s="6"/>
      <c r="J91" s="6"/>
    </row>
    <row r="92" spans="1:19" x14ac:dyDescent="0.3">
      <c r="A92" s="7" t="s">
        <v>3</v>
      </c>
      <c r="B92" s="1"/>
      <c r="C92" s="6"/>
      <c r="D92" s="6"/>
      <c r="E92" s="6"/>
      <c r="F92" s="6"/>
      <c r="G92" s="6"/>
      <c r="H92" s="6"/>
      <c r="I92" s="6"/>
      <c r="J92" s="6"/>
    </row>
    <row r="93" spans="1:19" x14ac:dyDescent="0.3">
      <c r="A93" s="7" t="s">
        <v>198</v>
      </c>
      <c r="B93" s="1"/>
      <c r="C93" s="6"/>
      <c r="D93" s="6"/>
      <c r="E93" s="6"/>
      <c r="F93" s="6"/>
      <c r="G93" s="6"/>
      <c r="H93" s="6"/>
      <c r="I93" s="6"/>
      <c r="J93" s="6"/>
    </row>
    <row r="94" spans="1:19" x14ac:dyDescent="0.3">
      <c r="A94" s="7" t="s">
        <v>199</v>
      </c>
      <c r="B94" s="1"/>
      <c r="C94" s="6"/>
      <c r="D94" s="6"/>
      <c r="E94" s="6"/>
      <c r="F94" s="6"/>
      <c r="G94" s="6"/>
      <c r="H94" s="6"/>
      <c r="I94" s="6"/>
      <c r="J94" s="6"/>
    </row>
    <row r="95" spans="1:19" x14ac:dyDescent="0.3">
      <c r="A95" s="7" t="s">
        <v>6</v>
      </c>
      <c r="B95" s="1">
        <v>29.9</v>
      </c>
      <c r="C95" s="6">
        <f>$B95*(('Gross-New Capacity Addition'!T65*1000/$M$38)/('PP Efficiencies'!B7))*'Regional Factors'!B$5</f>
        <v>0</v>
      </c>
      <c r="D95" s="6">
        <f>$B95*(('Gross-New Capacity Addition'!U65*1000/$M$38)/('PP Efficiencies'!C7))*'Regional Factors'!C$5</f>
        <v>12953.26293783951</v>
      </c>
      <c r="E95" s="6">
        <f>$B95*(('Gross-New Capacity Addition'!V65*1000/$M$38)/('PP Efficiencies'!D7))*'Regional Factors'!D$5</f>
        <v>18310.188072975481</v>
      </c>
      <c r="F95" s="6">
        <f>$B95*(('Gross-New Capacity Addition'!W65*1000/$M$38)/('PP Efficiencies'!E7))*'Regional Factors'!E$5</f>
        <v>15459.670206860452</v>
      </c>
      <c r="G95" s="6">
        <f>$B95*(('Gross-New Capacity Addition'!X65*1000/$M$38)/('PP Efficiencies'!F7))*'Regional Factors'!F$5</f>
        <v>13735.27897594768</v>
      </c>
      <c r="H95" s="6">
        <f>$B95*(('Gross-New Capacity Addition'!Y65*1000/$M$38)/('PP Efficiencies'!G7))*'Regional Factors'!G$5</f>
        <v>12707.412326500635</v>
      </c>
      <c r="I95" s="6">
        <f>$B95*(('Gross-New Capacity Addition'!Z65*1000/$M$38)/('PP Efficiencies'!H7))*'Regional Factors'!H$5</f>
        <v>11571.164098953732</v>
      </c>
      <c r="J95" s="6">
        <f>$B95*(('Gross-New Capacity Addition'!AA65*1000/$M$38)/('PP Efficiencies'!I7))*'Regional Factors'!I$5</f>
        <v>8298.424932588001</v>
      </c>
    </row>
    <row r="96" spans="1:19" x14ac:dyDescent="0.3">
      <c r="A96" s="7" t="s">
        <v>7</v>
      </c>
      <c r="B96" s="1"/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7" t="s">
        <v>8</v>
      </c>
      <c r="B97" s="1"/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7" t="s">
        <v>9</v>
      </c>
      <c r="B98" s="1"/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7" t="s">
        <v>10</v>
      </c>
      <c r="B99" s="1"/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7" t="s">
        <v>11</v>
      </c>
      <c r="B100" s="1">
        <v>29.9</v>
      </c>
      <c r="C100" s="6">
        <f>$B100*(('Gross-New Capacity Addition'!T70*1000/$M$38)/('PP Efficiencies'!B12))*'Regional Factors'!B$5</f>
        <v>0</v>
      </c>
      <c r="D100" s="6">
        <f>$B100*(('Gross-New Capacity Addition'!U70*1000/$M$38)/('PP Efficiencies'!C12))*'Regional Factors'!C$5</f>
        <v>3472.9762949279852</v>
      </c>
      <c r="E100" s="6">
        <f>$B100*(('Gross-New Capacity Addition'!V70*1000/$M$38)/('PP Efficiencies'!D12))*'Regional Factors'!D$5</f>
        <v>2748.2458646117038</v>
      </c>
      <c r="F100" s="6">
        <f>$B100*(('Gross-New Capacity Addition'!W70*1000/$M$38)/('PP Efficiencies'!E12))*'Regional Factors'!E$5</f>
        <v>2316.2572086933778</v>
      </c>
      <c r="G100" s="6">
        <f>$B100*(('Gross-New Capacity Addition'!X70*1000/$M$38)/('PP Efficiencies'!F12))*'Regional Factors'!F$5</f>
        <v>2006.7777724598884</v>
      </c>
      <c r="H100" s="6">
        <f>$B100*(('Gross-New Capacity Addition'!Y70*1000/$M$38)/('PP Efficiencies'!G12))*'Regional Factors'!G$5</f>
        <v>1854.8086315078563</v>
      </c>
      <c r="I100" s="6">
        <f>$B100*(('Gross-New Capacity Addition'!Z70*1000/$M$38)/('PP Efficiencies'!H12))*'Regional Factors'!H$5</f>
        <v>1792.2727001096812</v>
      </c>
      <c r="J100" s="6">
        <f>$B100*(('Gross-New Capacity Addition'!AA70*1000/$M$38)/('PP Efficiencies'!I12))*'Regional Factors'!I$5</f>
        <v>1694.9974330392513</v>
      </c>
    </row>
    <row r="101" spans="1:10" x14ac:dyDescent="0.3">
      <c r="A101" s="7" t="s">
        <v>12</v>
      </c>
      <c r="B101" s="1">
        <v>29.9</v>
      </c>
      <c r="C101" s="6">
        <f>$B101*(('Gross-New Capacity Addition'!T71*1000/$M$38)/('PP Efficiencies'!B13))*'Regional Factors'!B$5</f>
        <v>0</v>
      </c>
      <c r="D101" s="6">
        <f>$B101*(('Gross-New Capacity Addition'!U71*1000/$M$38)/('PP Efficiencies'!C13))*'Regional Factors'!C$5</f>
        <v>3360.9448015432108</v>
      </c>
      <c r="E101" s="6">
        <f>$B101*(('Gross-New Capacity Addition'!V71*1000/$M$38)/('PP Efficiencies'!D13))*'Regional Factors'!D$5</f>
        <v>2748.2458646117038</v>
      </c>
      <c r="F101" s="6">
        <f>$B101*(('Gross-New Capacity Addition'!W71*1000/$M$38)/('PP Efficiencies'!E13))*'Regional Factors'!E$5</f>
        <v>2384.3824207137714</v>
      </c>
      <c r="G101" s="6">
        <f>$B101*(('Gross-New Capacity Addition'!X71*1000/$M$38)/('PP Efficiencies'!F13))*'Regional Factors'!F$5</f>
        <v>2072.7282156862702</v>
      </c>
      <c r="H101" s="6">
        <f>$B101*(('Gross-New Capacity Addition'!Y71*1000/$M$38)/('PP Efficiencies'!G13))*'Regional Factors'!G$5</f>
        <v>1921.6485821928243</v>
      </c>
      <c r="I101" s="6">
        <f>$B101*(('Gross-New Capacity Addition'!Z71*1000/$M$38)/('PP Efficiencies'!H13))*'Regional Factors'!H$5</f>
        <v>2328.9419266961963</v>
      </c>
      <c r="J101" s="6">
        <f>$B101*(('Gross-New Capacity Addition'!AA71*1000/$M$38)/('PP Efficiencies'!I13))*'Regional Factors'!I$5</f>
        <v>1580.6523681120004</v>
      </c>
    </row>
    <row r="102" spans="1:10" x14ac:dyDescent="0.3">
      <c r="A102" s="7" t="s">
        <v>13</v>
      </c>
      <c r="B102" s="1"/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7" t="s">
        <v>14</v>
      </c>
      <c r="B103" s="1">
        <v>39.700000000000003</v>
      </c>
      <c r="C103" s="6">
        <f>$B103*(('Gross-New Capacity Addition'!T73*1000/$M$38)/('PP Efficiencies'!B15))*'Regional Factors'!B$5</f>
        <v>34525.97037412419</v>
      </c>
      <c r="D103" s="6">
        <f>$B103*(('Gross-New Capacity Addition'!U73*1000/$M$38)/('PP Efficiencies'!C15))*'Regional Factors'!C$5</f>
        <v>38606.033450346709</v>
      </c>
      <c r="E103" s="6">
        <f>$B103*(('Gross-New Capacity Addition'!V73*1000/$M$38)/('PP Efficiencies'!D15))*'Regional Factors'!D$5</f>
        <v>24821.7453848777</v>
      </c>
      <c r="F103" s="6">
        <f>$B103*(('Gross-New Capacity Addition'!W73*1000/$M$38)/('PP Efficiencies'!E15))*'Regional Factors'!E$5</f>
        <v>14018.247330080821</v>
      </c>
      <c r="G103" s="6">
        <f>$B103*(('Gross-New Capacity Addition'!X73*1000/$M$38)/('PP Efficiencies'!F15))*'Regional Factors'!F$5</f>
        <v>6361.7940656271649</v>
      </c>
      <c r="H103" s="6">
        <f>$B103*(('Gross-New Capacity Addition'!Y73*1000/$M$38)/('PP Efficiencies'!G15))*'Regional Factors'!G$5</f>
        <v>3073.6512742756909</v>
      </c>
      <c r="I103" s="6">
        <f>$B103*(('Gross-New Capacity Addition'!Z73*1000/$M$38)/('PP Efficiencies'!H15))*'Regional Factors'!H$5</f>
        <v>848.57753362378492</v>
      </c>
      <c r="J103" s="6">
        <f>$B103*(('Gross-New Capacity Addition'!AA73*1000/$M$38)/('PP Efficiencies'!I15))*'Regional Factors'!I$5</f>
        <v>0</v>
      </c>
    </row>
    <row r="104" spans="1:10" x14ac:dyDescent="0.3">
      <c r="A104" s="7" t="s">
        <v>15</v>
      </c>
      <c r="B104" s="29">
        <v>1E-3</v>
      </c>
      <c r="C104" s="6">
        <f>$B104*(('Gross-New Capacity Addition'!T74*1000)/('PP Efficiencies'!B16))*'Regional Factors'!B$5</f>
        <v>24.412351626936481</v>
      </c>
      <c r="D104" s="6">
        <f>$B104*(('Gross-New Capacity Addition'!U74*1000)/('PP Efficiencies'!C16))*'Regional Factors'!C$5</f>
        <v>36.623811143966506</v>
      </c>
      <c r="E104" s="6">
        <f>$B104*(('Gross-New Capacity Addition'!V74*1000)/('PP Efficiencies'!D16))*'Regional Factors'!D$5</f>
        <v>31.396367665642487</v>
      </c>
      <c r="F104" s="6">
        <f>$B104*(('Gross-New Capacity Addition'!W74*1000)/('PP Efficiencies'!E16))*'Regional Factors'!E$5</f>
        <v>27.746832844639339</v>
      </c>
      <c r="G104" s="6">
        <f>$B104*(('Gross-New Capacity Addition'!X74*1000)/('PP Efficiencies'!F16))*'Regional Factors'!F$5</f>
        <v>25.184266245922732</v>
      </c>
      <c r="H104" s="6">
        <f>$B104*(('Gross-New Capacity Addition'!Y74*1000)/('PP Efficiencies'!G16))*'Regional Factors'!G$5</f>
        <v>24.335164338849939</v>
      </c>
      <c r="I104" s="6">
        <f>$B104*(('Gross-New Capacity Addition'!Z74*1000)/('PP Efficiencies'!H16))*'Regional Factors'!H$5</f>
        <v>23.514690387086794</v>
      </c>
      <c r="J104" s="6">
        <f>$B104*(('Gross-New Capacity Addition'!AA74*1000)/('PP Efficiencies'!I16))*'Regional Factors'!I$5</f>
        <v>22.721879182784416</v>
      </c>
    </row>
    <row r="105" spans="1:10" x14ac:dyDescent="0.3">
      <c r="A105" s="7" t="s">
        <v>17</v>
      </c>
      <c r="B105" s="1">
        <v>15.1</v>
      </c>
      <c r="C105" s="6">
        <f>$B105*(('Gross-New Capacity Addition'!T75*1000/$M$38)/('PP Efficiencies'!B17))*'Regional Factors'!B$5</f>
        <v>119615.79342900358</v>
      </c>
      <c r="D105" s="6">
        <f>$B105*(('Gross-New Capacity Addition'!U75*1000/$M$38)/('PP Efficiencies'!C17))*'Regional Factors'!C$5</f>
        <v>284623.06264969503</v>
      </c>
      <c r="E105" s="6">
        <f>$B105*(('Gross-New Capacity Addition'!V75*1000/$M$38)/('PP Efficiencies'!D17))*'Regional Factors'!D$5</f>
        <v>146021.05530193713</v>
      </c>
      <c r="F105" s="6">
        <f>$B105*(('Gross-New Capacity Addition'!W75*1000/$M$38)/('PP Efficiencies'!E17))*'Regional Factors'!E$5</f>
        <v>60174.045484179238</v>
      </c>
      <c r="G105" s="6">
        <f>$B105*(('Gross-New Capacity Addition'!X75*1000/$M$38)/('PP Efficiencies'!F17))*'Regional Factors'!F$5</f>
        <v>19703.476618514935</v>
      </c>
      <c r="H105" s="6">
        <f>$B105*(('Gross-New Capacity Addition'!Y75*1000/$M$38)/('PP Efficiencies'!G17))*'Regional Factors'!G$5</f>
        <v>14529.887294048127</v>
      </c>
      <c r="I105" s="6">
        <f>$B105*(('Gross-New Capacity Addition'!Z75*1000/$M$38)/('PP Efficiencies'!H17))*'Regional Factors'!H$5</f>
        <v>14524.141916810118</v>
      </c>
      <c r="J105" s="6">
        <f>$B105*(('Gross-New Capacity Addition'!AA75*1000/$M$38)/('PP Efficiencies'!I17))*'Regional Factors'!I$5</f>
        <v>12007.253535499814</v>
      </c>
    </row>
    <row r="106" spans="1:10" x14ac:dyDescent="0.3">
      <c r="A106" s="7" t="s">
        <v>18</v>
      </c>
      <c r="B106" s="1">
        <v>15.1</v>
      </c>
      <c r="C106" s="6">
        <f>$B106*(('Gross-New Capacity Addition'!T76*1000/$M$38)/('PP Efficiencies'!B18))*'Regional Factors'!B$5</f>
        <v>109845.5132069407</v>
      </c>
      <c r="D106" s="6">
        <f>$B106*(('Gross-New Capacity Addition'!U76*1000/$M$38)/('PP Efficiencies'!C18))*'Regional Factors'!C$5</f>
        <v>9253.3930736617749</v>
      </c>
      <c r="E106" s="6">
        <f>$B106*(('Gross-New Capacity Addition'!V76*1000/$M$38)/('PP Efficiencies'!D18))*'Regional Factors'!D$5</f>
        <v>2022.0414663541139</v>
      </c>
      <c r="F106" s="6">
        <f>$B106*(('Gross-New Capacity Addition'!W76*1000/$M$38)/('PP Efficiencies'!E18))*'Regional Factors'!E$5</f>
        <v>0</v>
      </c>
      <c r="G106" s="6">
        <f>$B106*(('Gross-New Capacity Addition'!X76*1000/$M$38)/('PP Efficiencies'!F18))*'Regional Factors'!F$5</f>
        <v>0</v>
      </c>
      <c r="H106" s="6">
        <f>$B106*(('Gross-New Capacity Addition'!Y76*1000/$M$38)/('PP Efficiencies'!G18))*'Regional Factors'!G$5</f>
        <v>0</v>
      </c>
      <c r="I106" s="6">
        <f>$B106*(('Gross-New Capacity Addition'!Z76*1000/$M$38)/('PP Efficiencies'!H18))*'Regional Factors'!H$5</f>
        <v>115.65520415237687</v>
      </c>
      <c r="J106" s="6">
        <f>$B106*(('Gross-New Capacity Addition'!AA76*1000/$M$38)/('PP Efficiencies'!I18))*'Regional Factors'!I$5</f>
        <v>670.53493769674287</v>
      </c>
    </row>
    <row r="107" spans="1:10" x14ac:dyDescent="0.3">
      <c r="A107" s="7" t="s">
        <v>19</v>
      </c>
      <c r="B107" s="1"/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7" t="s">
        <v>20</v>
      </c>
      <c r="B108" s="1"/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7" t="s">
        <v>21</v>
      </c>
      <c r="B109" s="1">
        <v>15.1</v>
      </c>
      <c r="C109" s="6">
        <f>$B109*(('Gross-New Capacity Addition'!T79*1000/$M$38)/('PP Efficiencies'!B21))*'Regional Factors'!B$5</f>
        <v>67515.835670547371</v>
      </c>
      <c r="D109" s="6">
        <f>$B109*(('Gross-New Capacity Addition'!U79*1000/$M$38)/('PP Efficiencies'!C21))*'Regional Factors'!C$5</f>
        <v>0</v>
      </c>
      <c r="E109" s="6">
        <f>$B109*(('Gross-New Capacity Addition'!V79*1000/$M$38)/('PP Efficiencies'!D21))*'Regional Factors'!D$5</f>
        <v>0</v>
      </c>
      <c r="F109" s="6">
        <f>$B109*(('Gross-New Capacity Addition'!W79*1000/$M$38)/('PP Efficiencies'!E21))*'Regional Factors'!E$5</f>
        <v>0</v>
      </c>
      <c r="G109" s="6">
        <f>$B109*(('Gross-New Capacity Addition'!X79*1000/$M$38)/('PP Efficiencies'!F21))*'Regional Factors'!F$5</f>
        <v>0</v>
      </c>
      <c r="H109" s="6">
        <f>$B109*(('Gross-New Capacity Addition'!Y79*1000/$M$38)/('PP Efficiencies'!G21))*'Regional Factors'!G$5</f>
        <v>0</v>
      </c>
      <c r="I109" s="6">
        <f>$B109*(('Gross-New Capacity Addition'!Z79*1000/$M$38)/('PP Efficiencies'!H21))*'Regional Factors'!H$5</f>
        <v>0</v>
      </c>
      <c r="J109" s="6">
        <f>$B109*(('Gross-New Capacity Addition'!AA79*1000/$M$38)/('PP Efficiencies'!I21))*'Regional Factors'!I$5</f>
        <v>0</v>
      </c>
    </row>
    <row r="110" spans="1:10" x14ac:dyDescent="0.3">
      <c r="A110" s="7" t="s">
        <v>43</v>
      </c>
      <c r="B110" s="1"/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7" t="s">
        <v>139</v>
      </c>
      <c r="B111" s="1"/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34" t="s">
        <v>230</v>
      </c>
      <c r="B112" s="1"/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34" t="s">
        <v>231</v>
      </c>
      <c r="B113" s="1"/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7" t="s">
        <v>24</v>
      </c>
      <c r="B114" s="1"/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7" t="s">
        <v>25</v>
      </c>
      <c r="B115" s="1"/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5" t="s">
        <v>255</v>
      </c>
      <c r="B116" s="2"/>
      <c r="C116" s="5">
        <f>SUM(C91:C115)</f>
        <v>331527.52503224282</v>
      </c>
      <c r="D116" s="5">
        <f t="shared" ref="D116:J116" si="11">SUM(D91:D115)</f>
        <v>352306.2970191582</v>
      </c>
      <c r="E116" s="5">
        <f t="shared" si="11"/>
        <v>196702.91832303346</v>
      </c>
      <c r="F116" s="5">
        <f t="shared" si="11"/>
        <v>94380.349483372294</v>
      </c>
      <c r="G116" s="5">
        <f t="shared" si="11"/>
        <v>43905.239914481863</v>
      </c>
      <c r="H116" s="5">
        <f t="shared" si="11"/>
        <v>34111.743272863983</v>
      </c>
      <c r="I116" s="5">
        <f t="shared" si="11"/>
        <v>31204.268070732978</v>
      </c>
      <c r="J116" s="5">
        <f t="shared" si="11"/>
        <v>24274.58508611859</v>
      </c>
    </row>
    <row r="118" spans="1:10" x14ac:dyDescent="0.3">
      <c r="A118" s="69" t="s">
        <v>34</v>
      </c>
      <c r="B118" s="163" t="s">
        <v>1</v>
      </c>
      <c r="C118" s="163" t="s">
        <v>264</v>
      </c>
      <c r="D118" s="163"/>
      <c r="E118" s="163"/>
      <c r="F118" s="163"/>
      <c r="G118" s="163"/>
      <c r="H118" s="163"/>
      <c r="I118" s="163"/>
      <c r="J118" s="163"/>
    </row>
    <row r="119" spans="1:10" x14ac:dyDescent="0.3">
      <c r="A119" s="66" t="s">
        <v>0</v>
      </c>
      <c r="B119" s="163"/>
      <c r="C119" s="2">
        <v>2015</v>
      </c>
      <c r="D119" s="2">
        <v>2020</v>
      </c>
      <c r="E119" s="2">
        <v>2025</v>
      </c>
      <c r="F119" s="2">
        <v>2030</v>
      </c>
      <c r="G119" s="2">
        <v>2035</v>
      </c>
      <c r="H119" s="2">
        <v>2040</v>
      </c>
      <c r="I119" s="2">
        <v>2045</v>
      </c>
      <c r="J119" s="2">
        <v>2050</v>
      </c>
    </row>
    <row r="120" spans="1:10" x14ac:dyDescent="0.3">
      <c r="A120" s="7" t="s">
        <v>2</v>
      </c>
      <c r="B120" s="1"/>
      <c r="C120" s="6"/>
      <c r="D120" s="6"/>
      <c r="E120" s="6"/>
      <c r="F120" s="6"/>
      <c r="G120" s="6"/>
      <c r="H120" s="6"/>
      <c r="I120" s="6"/>
      <c r="J120" s="6"/>
    </row>
    <row r="121" spans="1:10" x14ac:dyDescent="0.3">
      <c r="A121" s="7" t="s">
        <v>3</v>
      </c>
      <c r="B121" s="1"/>
      <c r="C121" s="6"/>
      <c r="D121" s="6"/>
      <c r="E121" s="6"/>
      <c r="F121" s="6"/>
      <c r="G121" s="6"/>
      <c r="H121" s="6"/>
      <c r="I121" s="6"/>
      <c r="J121" s="6"/>
    </row>
    <row r="122" spans="1:10" x14ac:dyDescent="0.3">
      <c r="A122" s="7" t="s">
        <v>198</v>
      </c>
      <c r="B122" s="1"/>
      <c r="C122" s="6"/>
      <c r="D122" s="6"/>
      <c r="E122" s="6"/>
      <c r="F122" s="6"/>
      <c r="G122" s="6"/>
      <c r="H122" s="6"/>
      <c r="I122" s="6"/>
      <c r="J122" s="6"/>
    </row>
    <row r="123" spans="1:10" x14ac:dyDescent="0.3">
      <c r="A123" s="7" t="s">
        <v>199</v>
      </c>
      <c r="B123" s="1"/>
      <c r="C123" s="6"/>
      <c r="D123" s="6"/>
      <c r="E123" s="6"/>
      <c r="F123" s="6"/>
      <c r="G123" s="6"/>
      <c r="H123" s="6"/>
      <c r="I123" s="6"/>
      <c r="J123" s="6"/>
    </row>
    <row r="124" spans="1:10" x14ac:dyDescent="0.3">
      <c r="A124" s="7" t="s">
        <v>6</v>
      </c>
      <c r="B124" s="1">
        <f>M32</f>
        <v>387.3</v>
      </c>
      <c r="C124" s="6">
        <f>$B124*(('Gross-New Capacity Addition'!T94*1000/$M$38)/('PP Efficiencies'!B7))*'Regional Factors'!B$6</f>
        <v>0</v>
      </c>
      <c r="D124" s="6">
        <f>$B124*(('Gross-New Capacity Addition'!U94*1000/$M$38)/('PP Efficiencies'!C7))*'Regional Factors'!C$6</f>
        <v>48405.174061951402</v>
      </c>
      <c r="E124" s="6">
        <f>$B124*(('Gross-New Capacity Addition'!V94*1000/$M$38)/('PP Efficiencies'!D7))*'Regional Factors'!D$6</f>
        <v>268687.47948619258</v>
      </c>
      <c r="F124" s="6">
        <f>$B124*(('Gross-New Capacity Addition'!W94*1000/$M$38)/('PP Efficiencies'!E7))*'Regional Factors'!E$6</f>
        <v>210654.22104732963</v>
      </c>
      <c r="G124" s="6">
        <f>$B124*(('Gross-New Capacity Addition'!X94*1000/$M$38)/('PP Efficiencies'!F7))*'Regional Factors'!F$6</f>
        <v>168647.49142080243</v>
      </c>
      <c r="H124" s="6">
        <f>$B124*(('Gross-New Capacity Addition'!Y94*1000/$M$38)/('PP Efficiencies'!G7))*'Regional Factors'!G$6</f>
        <v>130022.42953267299</v>
      </c>
      <c r="I124" s="6">
        <f>$B124*(('Gross-New Capacity Addition'!Z94*1000/$M$38)/('PP Efficiencies'!H7))*'Regional Factors'!H$6</f>
        <v>111884.5233286009</v>
      </c>
      <c r="J124" s="6">
        <f>$B124*(('Gross-New Capacity Addition'!AA94*1000/$M$38)/('PP Efficiencies'!I7))*'Regional Factors'!I$6</f>
        <v>142648.13769751231</v>
      </c>
    </row>
    <row r="125" spans="1:10" x14ac:dyDescent="0.3">
      <c r="A125" s="7" t="s">
        <v>7</v>
      </c>
      <c r="B125" s="1"/>
      <c r="C125" s="6"/>
      <c r="D125" s="6"/>
      <c r="E125" s="6"/>
      <c r="F125" s="6"/>
      <c r="G125" s="6"/>
      <c r="H125" s="6"/>
      <c r="I125" s="6"/>
      <c r="J125" s="6"/>
    </row>
    <row r="126" spans="1:10" x14ac:dyDescent="0.3">
      <c r="A126" s="7" t="s">
        <v>8</v>
      </c>
      <c r="B126" s="1"/>
      <c r="C126" s="6"/>
      <c r="D126" s="6"/>
      <c r="E126" s="6"/>
      <c r="F126" s="6"/>
      <c r="G126" s="6"/>
      <c r="H126" s="6"/>
      <c r="I126" s="6"/>
      <c r="J126" s="6"/>
    </row>
    <row r="127" spans="1:10" x14ac:dyDescent="0.3">
      <c r="A127" s="7" t="s">
        <v>9</v>
      </c>
      <c r="B127" s="1"/>
      <c r="C127" s="6"/>
      <c r="D127" s="6"/>
      <c r="E127" s="6"/>
      <c r="F127" s="6"/>
      <c r="G127" s="6"/>
      <c r="H127" s="6"/>
      <c r="I127" s="6"/>
      <c r="J127" s="6"/>
    </row>
    <row r="128" spans="1:10" x14ac:dyDescent="0.3">
      <c r="A128" s="7" t="s">
        <v>10</v>
      </c>
      <c r="B128" s="1"/>
      <c r="C128" s="6"/>
      <c r="D128" s="6"/>
      <c r="E128" s="6"/>
      <c r="F128" s="6"/>
      <c r="G128" s="6"/>
      <c r="H128" s="6"/>
      <c r="I128" s="6"/>
      <c r="J128" s="6"/>
    </row>
    <row r="129" spans="1:10" x14ac:dyDescent="0.3">
      <c r="A129" s="7" t="s">
        <v>11</v>
      </c>
      <c r="B129" s="1">
        <v>29.9</v>
      </c>
      <c r="C129" s="6">
        <f>$B129*(('Gross-New Capacity Addition'!T99*1000/$M$38)/('PP Efficiencies'!B12))*'Regional Factors'!B$6</f>
        <v>0</v>
      </c>
      <c r="D129" s="6">
        <f>$B129*(('Gross-New Capacity Addition'!U99*1000/$M$38)/('PP Efficiencies'!C12))*'Regional Factors'!C$6</f>
        <v>5761.1072451089631</v>
      </c>
      <c r="E129" s="6">
        <f>$B129*(('Gross-New Capacity Addition'!V99*1000/$M$38)/('PP Efficiencies'!D12))*'Regional Factors'!D$6</f>
        <v>4558.8964097100288</v>
      </c>
      <c r="F129" s="6">
        <f>$B129*(('Gross-New Capacity Addition'!W99*1000/$M$38)/('PP Efficiencies'!E12))*'Regional Factors'!E$6</f>
        <v>3842.296938803604</v>
      </c>
      <c r="G129" s="6">
        <f>$B129*(('Gross-New Capacity Addition'!X99*1000/$M$38)/('PP Efficiencies'!F12))*'Regional Factors'!F$6</f>
        <v>3328.9204942534802</v>
      </c>
      <c r="H129" s="6">
        <f>$B129*(('Gross-New Capacity Addition'!Y99*1000/$M$38)/('PP Efficiencies'!G12))*'Regional Factors'!G$6</f>
        <v>4102.4376165485764</v>
      </c>
      <c r="I129" s="6">
        <f>$B129*(('Gross-New Capacity Addition'!Z99*1000/$M$38)/('PP Efficiencies'!H12))*'Regional Factors'!H$6</f>
        <v>3964.1215913825658</v>
      </c>
      <c r="J129" s="6">
        <f>$B129*(('Gross-New Capacity Addition'!AA99*1000/$M$38)/('PP Efficiencies'!I12))*'Regional Factors'!I$6</f>
        <v>3748.9696301448598</v>
      </c>
    </row>
    <row r="130" spans="1:10" x14ac:dyDescent="0.3">
      <c r="A130" s="7" t="s">
        <v>12</v>
      </c>
      <c r="B130" s="1">
        <v>29.9</v>
      </c>
      <c r="C130" s="6">
        <f>$B130*(('Gross-New Capacity Addition'!T100*1000/$M$38)/('PP Efficiencies'!B13))*'Regional Factors'!B$6</f>
        <v>0</v>
      </c>
      <c r="D130" s="6">
        <f>$B130*(('Gross-New Capacity Addition'!U100*1000/$M$38)/('PP Efficiencies'!C13))*'Regional Factors'!C$6</f>
        <v>8920.4241214590402</v>
      </c>
      <c r="E130" s="6">
        <f>$B130*(('Gross-New Capacity Addition'!V100*1000/$M$38)/('PP Efficiencies'!D13))*'Regional Factors'!D$6</f>
        <v>7294.2342555360465</v>
      </c>
      <c r="F130" s="6">
        <f>$B130*(('Gross-New Capacity Addition'!W100*1000/$M$38)/('PP Efficiencies'!E13))*'Regional Factors'!E$6</f>
        <v>6328.4890756765235</v>
      </c>
      <c r="G130" s="6">
        <f>$B130*(('Gross-New Capacity Addition'!X100*1000/$M$38)/('PP Efficiencies'!F13))*'Regional Factors'!F$6</f>
        <v>5501.3146196113858</v>
      </c>
      <c r="H130" s="6">
        <f>$B130*(('Gross-New Capacity Addition'!Y100*1000/$M$38)/('PP Efficiencies'!G13))*'Regional Factors'!G$6</f>
        <v>5100.3278476009327</v>
      </c>
      <c r="I130" s="6">
        <f>$B130*(('Gross-New Capacity Addition'!Z100*1000/$M$38)/('PP Efficiencies'!H13))*'Regional Factors'!H$6</f>
        <v>6181.3421424948492</v>
      </c>
      <c r="J130" s="6">
        <f>$B130*(('Gross-New Capacity Addition'!AA100*1000/$M$38)/('PP Efficiencies'!I13))*'Regional Factors'!I$6</f>
        <v>4195.275538495438</v>
      </c>
    </row>
    <row r="131" spans="1:10" x14ac:dyDescent="0.3">
      <c r="A131" s="7" t="s">
        <v>13</v>
      </c>
      <c r="B131" s="1"/>
      <c r="C131" s="6"/>
      <c r="D131" s="6"/>
      <c r="E131" s="6"/>
      <c r="F131" s="6"/>
      <c r="G131" s="6"/>
      <c r="H131" s="6"/>
      <c r="I131" s="6"/>
      <c r="J131" s="6"/>
    </row>
    <row r="132" spans="1:10" x14ac:dyDescent="0.3">
      <c r="A132" s="7" t="s">
        <v>14</v>
      </c>
      <c r="B132" s="1">
        <v>39.700000000000003</v>
      </c>
      <c r="C132" s="6">
        <f>$B132*(('Gross-New Capacity Addition'!T102*1000/$M$38)/('PP Efficiencies'!B15))*'Regional Factors'!B$6</f>
        <v>632493.27901994193</v>
      </c>
      <c r="D132" s="6">
        <f>$B132*(('Gross-New Capacity Addition'!U102*1000/$M$38)/('PP Efficiencies'!C15))*'Regional Factors'!C$6</f>
        <v>533676.49754412193</v>
      </c>
      <c r="E132" s="6">
        <f>$B132*(('Gross-New Capacity Addition'!V102*1000/$M$38)/('PP Efficiencies'!D15))*'Regional Factors'!D$6</f>
        <v>248881.63291513038</v>
      </c>
      <c r="F132" s="6">
        <f>$B132*(('Gross-New Capacity Addition'!W102*1000/$M$38)/('PP Efficiencies'!E15))*'Regional Factors'!E$6</f>
        <v>88033.038691073583</v>
      </c>
      <c r="G132" s="6">
        <f>$B132*(('Gross-New Capacity Addition'!X102*1000/$M$38)/('PP Efficiencies'!F15))*'Regional Factors'!F$6</f>
        <v>42212.759052691261</v>
      </c>
      <c r="H132" s="6">
        <f>$B132*(('Gross-New Capacity Addition'!Y102*1000/$M$38)/('PP Efficiencies'!G15))*'Regional Factors'!G$6</f>
        <v>18937.996904299827</v>
      </c>
      <c r="I132" s="6">
        <f>$B132*(('Gross-New Capacity Addition'!Z102*1000/$M$38)/('PP Efficiencies'!H15))*'Regional Factors'!H$6</f>
        <v>0</v>
      </c>
      <c r="J132" s="6">
        <f>$B132*(('Gross-New Capacity Addition'!AA102*1000/$M$38)/('PP Efficiencies'!I15))*'Regional Factors'!I$6</f>
        <v>0</v>
      </c>
    </row>
    <row r="133" spans="1:10" x14ac:dyDescent="0.3">
      <c r="A133" s="7" t="s">
        <v>15</v>
      </c>
      <c r="B133" s="29">
        <v>1E-3</v>
      </c>
      <c r="C133" s="6">
        <f>$B133*(('Gross-New Capacity Addition'!T103*1000)/('PP Efficiencies'!B16))*'Regional Factors'!B$6</f>
        <v>222.72883583576026</v>
      </c>
      <c r="D133" s="6">
        <f>$B133*(('Gross-New Capacity Addition'!U103*1000)/('PP Efficiencies'!C16))*'Regional Factors'!C$6</f>
        <v>243.01197106717706</v>
      </c>
      <c r="E133" s="6">
        <f>$B133*(('Gross-New Capacity Addition'!V103*1000)/('PP Efficiencies'!D16))*'Regional Factors'!D$6</f>
        <v>208.32603031906189</v>
      </c>
      <c r="F133" s="6">
        <f>$B133*(('Gross-New Capacity Addition'!W103*1000)/('PP Efficiencies'!E16))*'Regional Factors'!E$6</f>
        <v>0</v>
      </c>
      <c r="G133" s="6">
        <f>$B133*(('Gross-New Capacity Addition'!X103*1000)/('PP Efficiencies'!F16))*'Regional Factors'!F$6</f>
        <v>0</v>
      </c>
      <c r="H133" s="6">
        <f>$B133*(('Gross-New Capacity Addition'!Y103*1000)/('PP Efficiencies'!G16))*'Regional Factors'!G$6</f>
        <v>0</v>
      </c>
      <c r="I133" s="6">
        <f>$B133*(('Gross-New Capacity Addition'!Z103*1000)/('PP Efficiencies'!H16))*'Regional Factors'!H$6</f>
        <v>0</v>
      </c>
      <c r="J133" s="6">
        <f>$B133*(('Gross-New Capacity Addition'!AA103*1000)/('PP Efficiencies'!I16))*'Regional Factors'!I$6</f>
        <v>0</v>
      </c>
    </row>
    <row r="134" spans="1:10" x14ac:dyDescent="0.3">
      <c r="A134" s="7" t="s">
        <v>17</v>
      </c>
      <c r="B134" s="1">
        <v>15.1</v>
      </c>
      <c r="C134" s="6">
        <f>$B134*(('Gross-New Capacity Addition'!T104*1000/$M$38)/('PP Efficiencies'!B17))*'Regional Factors'!B$6</f>
        <v>49250.651806507311</v>
      </c>
      <c r="D134" s="6">
        <f>$B134*(('Gross-New Capacity Addition'!U104*1000/$M$38)/('PP Efficiencies'!C17))*'Regional Factors'!C$6</f>
        <v>83629.930139080374</v>
      </c>
      <c r="E134" s="6">
        <f>$B134*(('Gross-New Capacity Addition'!V104*1000/$M$38)/('PP Efficiencies'!D17))*'Regional Factors'!D$6</f>
        <v>45243.243944695583</v>
      </c>
      <c r="F134" s="6">
        <f>$B134*(('Gross-New Capacity Addition'!W104*1000/$M$38)/('PP Efficiencies'!E17))*'Regional Factors'!E$6</f>
        <v>29061.236953956413</v>
      </c>
      <c r="G134" s="6">
        <f>$B134*(('Gross-New Capacity Addition'!X104*1000/$M$38)/('PP Efficiencies'!F17))*'Regional Factors'!F$6</f>
        <v>7454.4481846377239</v>
      </c>
      <c r="H134" s="6">
        <f>$B134*(('Gross-New Capacity Addition'!Y104*1000/$M$38)/('PP Efficiencies'!G17))*'Regional Factors'!G$6</f>
        <v>9419.4609675135925</v>
      </c>
      <c r="I134" s="6">
        <f>$B134*(('Gross-New Capacity Addition'!Z104*1000/$M$38)/('PP Efficiencies'!H17))*'Regional Factors'!H$6</f>
        <v>10708.092313036987</v>
      </c>
      <c r="J134" s="6">
        <f>$B134*(('Gross-New Capacity Addition'!AA104*1000/$M$38)/('PP Efficiencies'!I17))*'Regional Factors'!I$6</f>
        <v>9829.7097269507522</v>
      </c>
    </row>
    <row r="135" spans="1:10" x14ac:dyDescent="0.3">
      <c r="A135" s="7" t="s">
        <v>18</v>
      </c>
      <c r="B135" s="1">
        <v>15.1</v>
      </c>
      <c r="C135" s="6">
        <f>$B135*(('Gross-New Capacity Addition'!T105*1000/$M$38)/('PP Efficiencies'!B18))*'Regional Factors'!B$6</f>
        <v>33704.69009569996</v>
      </c>
      <c r="D135" s="6">
        <f>$B135*(('Gross-New Capacity Addition'!U105*1000/$M$38)/('PP Efficiencies'!C18))*'Regional Factors'!C$6</f>
        <v>7825.4320300880372</v>
      </c>
      <c r="E135" s="6">
        <f>$B135*(('Gross-New Capacity Addition'!V105*1000/$M$38)/('PP Efficiencies'!D18))*'Regional Factors'!D$6</f>
        <v>3612.2589992979765</v>
      </c>
      <c r="F135" s="6">
        <f>$B135*(('Gross-New Capacity Addition'!W105*1000/$M$38)/('PP Efficiencies'!E18))*'Regional Factors'!E$6</f>
        <v>468.3782567541702</v>
      </c>
      <c r="G135" s="6">
        <f>$B135*(('Gross-New Capacity Addition'!X105*1000/$M$38)/('PP Efficiencies'!F18))*'Regional Factors'!F$6</f>
        <v>1253.7468263601907</v>
      </c>
      <c r="H135" s="6">
        <f>$B135*(('Gross-New Capacity Addition'!Y105*1000/$M$38)/('PP Efficiencies'!G18))*'Regional Factors'!G$6</f>
        <v>2779.6644619819522</v>
      </c>
      <c r="I135" s="6">
        <f>$B135*(('Gross-New Capacity Addition'!Z105*1000/$M$38)/('PP Efficiencies'!H18))*'Regional Factors'!H$6</f>
        <v>6139.3062594745388</v>
      </c>
      <c r="J135" s="6">
        <f>$B135*(('Gross-New Capacity Addition'!AA105*1000/$M$38)/('PP Efficiencies'!I18))*'Regional Factors'!I$6</f>
        <v>7786.1648100320426</v>
      </c>
    </row>
    <row r="136" spans="1:10" x14ac:dyDescent="0.3">
      <c r="A136" s="7" t="s">
        <v>19</v>
      </c>
      <c r="B136" s="1"/>
      <c r="C136" s="6"/>
      <c r="D136" s="6"/>
      <c r="E136" s="6"/>
      <c r="F136" s="6"/>
      <c r="G136" s="6"/>
      <c r="H136" s="6"/>
      <c r="I136" s="6"/>
      <c r="J136" s="6"/>
    </row>
    <row r="137" spans="1:10" x14ac:dyDescent="0.3">
      <c r="A137" s="7" t="s">
        <v>20</v>
      </c>
      <c r="B137" s="1"/>
      <c r="C137" s="6"/>
      <c r="D137" s="6"/>
      <c r="E137" s="6"/>
      <c r="F137" s="6"/>
      <c r="G137" s="6"/>
      <c r="H137" s="6"/>
      <c r="I137" s="6"/>
      <c r="J137" s="6"/>
    </row>
    <row r="138" spans="1:10" x14ac:dyDescent="0.3">
      <c r="A138" s="7" t="s">
        <v>21</v>
      </c>
      <c r="B138" s="1">
        <v>15.1</v>
      </c>
      <c r="C138" s="6">
        <f>$B138*(('Gross-New Capacity Addition'!T108*1000/$M$38)/('PP Efficiencies'!B21))*'Regional Factors'!B$6</f>
        <v>21065.431309812477</v>
      </c>
      <c r="D138" s="6">
        <f>$B138*(('Gross-New Capacity Addition'!U108*1000/$M$38)/('PP Efficiencies'!C21))*'Regional Factors'!C$6</f>
        <v>0</v>
      </c>
      <c r="E138" s="6">
        <f>$B138*(('Gross-New Capacity Addition'!V108*1000/$M$38)/('PP Efficiencies'!D21))*'Regional Factors'!D$6</f>
        <v>0</v>
      </c>
      <c r="F138" s="6">
        <f>$B138*(('Gross-New Capacity Addition'!W108*1000/$M$38)/('PP Efficiencies'!E21))*'Regional Factors'!E$6</f>
        <v>0</v>
      </c>
      <c r="G138" s="6">
        <f>$B138*(('Gross-New Capacity Addition'!X108*1000/$M$38)/('PP Efficiencies'!F21))*'Regional Factors'!F$6</f>
        <v>0</v>
      </c>
      <c r="H138" s="6">
        <f>$B138*(('Gross-New Capacity Addition'!Y108*1000/$M$38)/('PP Efficiencies'!G21))*'Regional Factors'!G$6</f>
        <v>0</v>
      </c>
      <c r="I138" s="6">
        <f>$B138*(('Gross-New Capacity Addition'!Z108*1000/$M$38)/('PP Efficiencies'!H21))*'Regional Factors'!H$6</f>
        <v>0</v>
      </c>
      <c r="J138" s="6">
        <f>$B138*(('Gross-New Capacity Addition'!AA108*1000/$M$38)/('PP Efficiencies'!I21))*'Regional Factors'!I$6</f>
        <v>0</v>
      </c>
    </row>
    <row r="139" spans="1:10" x14ac:dyDescent="0.3">
      <c r="A139" s="7" t="s">
        <v>43</v>
      </c>
      <c r="B139" s="1"/>
      <c r="C139" s="6"/>
      <c r="D139" s="6"/>
      <c r="E139" s="6"/>
      <c r="F139" s="6"/>
      <c r="G139" s="6"/>
      <c r="H139" s="6"/>
      <c r="I139" s="6"/>
      <c r="J139" s="6"/>
    </row>
    <row r="140" spans="1:10" x14ac:dyDescent="0.3">
      <c r="A140" s="7" t="s">
        <v>139</v>
      </c>
      <c r="B140" s="1"/>
      <c r="C140" s="6"/>
      <c r="D140" s="6"/>
      <c r="E140" s="6"/>
      <c r="F140" s="6"/>
      <c r="G140" s="6"/>
      <c r="H140" s="6"/>
      <c r="I140" s="6"/>
      <c r="J140" s="6"/>
    </row>
    <row r="141" spans="1:10" x14ac:dyDescent="0.3">
      <c r="A141" s="34" t="s">
        <v>230</v>
      </c>
      <c r="B141" s="1"/>
      <c r="C141" s="6"/>
      <c r="D141" s="6"/>
      <c r="E141" s="6"/>
      <c r="F141" s="6"/>
      <c r="G141" s="6"/>
      <c r="H141" s="6"/>
      <c r="I141" s="6"/>
      <c r="J141" s="6"/>
    </row>
    <row r="142" spans="1:10" x14ac:dyDescent="0.3">
      <c r="A142" s="34" t="s">
        <v>231</v>
      </c>
      <c r="B142" s="1"/>
      <c r="C142" s="6"/>
      <c r="D142" s="6"/>
      <c r="E142" s="6"/>
      <c r="F142" s="6"/>
      <c r="G142" s="6"/>
      <c r="H142" s="6"/>
      <c r="I142" s="6"/>
      <c r="J142" s="6"/>
    </row>
    <row r="143" spans="1:10" x14ac:dyDescent="0.3">
      <c r="A143" s="7" t="s">
        <v>24</v>
      </c>
      <c r="B143" s="1"/>
      <c r="C143" s="6"/>
      <c r="D143" s="6"/>
      <c r="E143" s="6"/>
      <c r="F143" s="6"/>
      <c r="G143" s="6"/>
      <c r="H143" s="6"/>
      <c r="I143" s="6"/>
      <c r="J143" s="6"/>
    </row>
    <row r="144" spans="1:10" x14ac:dyDescent="0.3">
      <c r="A144" s="7" t="s">
        <v>25</v>
      </c>
      <c r="B144" s="1"/>
      <c r="C144" s="6"/>
      <c r="D144" s="6"/>
      <c r="E144" s="6"/>
      <c r="F144" s="6"/>
      <c r="G144" s="6"/>
      <c r="H144" s="6"/>
      <c r="I144" s="6"/>
      <c r="J144" s="6"/>
    </row>
    <row r="145" spans="1:10" x14ac:dyDescent="0.3">
      <c r="A145" s="5" t="s">
        <v>255</v>
      </c>
      <c r="B145" s="2"/>
      <c r="C145" s="5">
        <f>SUM(C120:C144)</f>
        <v>736736.78106779733</v>
      </c>
      <c r="D145" s="5">
        <f t="shared" ref="D145:J145" si="12">SUM(D120:D144)</f>
        <v>688461.57711287693</v>
      </c>
      <c r="E145" s="5">
        <f t="shared" si="12"/>
        <v>578486.07204088173</v>
      </c>
      <c r="F145" s="5">
        <f t="shared" si="12"/>
        <v>338387.66096359398</v>
      </c>
      <c r="G145" s="5">
        <f t="shared" si="12"/>
        <v>228398.68059835647</v>
      </c>
      <c r="H145" s="5">
        <f t="shared" si="12"/>
        <v>170362.31733061787</v>
      </c>
      <c r="I145" s="5">
        <f t="shared" si="12"/>
        <v>138877.38563498986</v>
      </c>
      <c r="J145" s="5">
        <f t="shared" si="12"/>
        <v>168208.25740313542</v>
      </c>
    </row>
    <row r="147" spans="1:10" x14ac:dyDescent="0.3">
      <c r="A147" s="70" t="s">
        <v>35</v>
      </c>
      <c r="B147" s="163" t="s">
        <v>1</v>
      </c>
      <c r="C147" s="163" t="s">
        <v>264</v>
      </c>
      <c r="D147" s="163"/>
      <c r="E147" s="163"/>
      <c r="F147" s="163"/>
      <c r="G147" s="163"/>
      <c r="H147" s="163"/>
      <c r="I147" s="163"/>
      <c r="J147" s="163"/>
    </row>
    <row r="148" spans="1:10" x14ac:dyDescent="0.3">
      <c r="A148" s="66" t="s">
        <v>0</v>
      </c>
      <c r="B148" s="163"/>
      <c r="C148" s="2">
        <v>2015</v>
      </c>
      <c r="D148" s="2">
        <v>2020</v>
      </c>
      <c r="E148" s="2">
        <v>2025</v>
      </c>
      <c r="F148" s="2">
        <v>2030</v>
      </c>
      <c r="G148" s="2">
        <v>2035</v>
      </c>
      <c r="H148" s="2">
        <v>2040</v>
      </c>
      <c r="I148" s="2">
        <v>2045</v>
      </c>
      <c r="J148" s="2">
        <v>2050</v>
      </c>
    </row>
    <row r="149" spans="1:10" x14ac:dyDescent="0.3">
      <c r="A149" s="7" t="s">
        <v>2</v>
      </c>
      <c r="B149" s="1"/>
      <c r="C149" s="6"/>
      <c r="D149" s="6"/>
      <c r="E149" s="6"/>
      <c r="F149" s="6"/>
      <c r="G149" s="6"/>
      <c r="H149" s="6"/>
      <c r="I149" s="6"/>
      <c r="J149" s="6"/>
    </row>
    <row r="150" spans="1:10" x14ac:dyDescent="0.3">
      <c r="A150" s="7" t="s">
        <v>3</v>
      </c>
      <c r="B150" s="1"/>
      <c r="C150" s="6"/>
      <c r="D150" s="6"/>
      <c r="E150" s="6"/>
      <c r="F150" s="6"/>
      <c r="G150" s="6"/>
      <c r="H150" s="6"/>
      <c r="I150" s="6"/>
      <c r="J150" s="6"/>
    </row>
    <row r="151" spans="1:10" x14ac:dyDescent="0.3">
      <c r="A151" s="7" t="s">
        <v>198</v>
      </c>
      <c r="B151" s="1"/>
      <c r="C151" s="6"/>
      <c r="D151" s="6"/>
      <c r="E151" s="6"/>
      <c r="F151" s="6"/>
      <c r="G151" s="6"/>
      <c r="H151" s="6"/>
      <c r="I151" s="6"/>
      <c r="J151" s="6"/>
    </row>
    <row r="152" spans="1:10" x14ac:dyDescent="0.3">
      <c r="A152" s="7" t="s">
        <v>199</v>
      </c>
      <c r="B152" s="1"/>
      <c r="C152" s="6"/>
      <c r="D152" s="6"/>
      <c r="E152" s="6"/>
      <c r="F152" s="6"/>
      <c r="G152" s="6"/>
      <c r="H152" s="6"/>
      <c r="I152" s="6"/>
      <c r="J152" s="6"/>
    </row>
    <row r="153" spans="1:10" x14ac:dyDescent="0.3">
      <c r="A153" s="7" t="s">
        <v>6</v>
      </c>
      <c r="B153" s="1">
        <v>29.9</v>
      </c>
      <c r="C153" s="6">
        <f>$B153*(('Gross-New Capacity Addition'!T123*1000/$M$38)/('PP Efficiencies'!B7))*'Regional Factors'!B$7</f>
        <v>21682.653500264754</v>
      </c>
      <c r="D153" s="6">
        <f>$B153*(('Gross-New Capacity Addition'!U123*1000/$M$38)/('PP Efficiencies'!C7))*'Regional Factors'!C$7</f>
        <v>81183.463395675572</v>
      </c>
      <c r="E153" s="6">
        <f>$B153*(('Gross-New Capacity Addition'!V123*1000/$M$38)/('PP Efficiencies'!D7))*'Regional Factors'!D$7</f>
        <v>115590.90598207146</v>
      </c>
      <c r="F153" s="6">
        <f>$B153*(('Gross-New Capacity Addition'!W123*1000/$M$38)/('PP Efficiencies'!E7))*'Regional Factors'!E$7</f>
        <v>110062.85328186624</v>
      </c>
      <c r="G153" s="6">
        <f>$B153*(('Gross-New Capacity Addition'!X123*1000/$M$38)/('PP Efficiencies'!F7))*'Regional Factors'!F$7</f>
        <v>85585.99353926121</v>
      </c>
      <c r="H153" s="6">
        <f>$B153*(('Gross-New Capacity Addition'!Y123*1000/$M$38)/('PP Efficiencies'!G7))*'Regional Factors'!G$7</f>
        <v>70493.233611945107</v>
      </c>
      <c r="I153" s="6">
        <f>$B153*(('Gross-New Capacity Addition'!Z123*1000/$M$38)/('PP Efficiencies'!H7))*'Regional Factors'!H$7</f>
        <v>58658.194007517901</v>
      </c>
      <c r="J153" s="6">
        <f>$B153*(('Gross-New Capacity Addition'!AA123*1000/$M$38)/('PP Efficiencies'!I7))*'Regional Factors'!I$7</f>
        <v>48554.07960208648</v>
      </c>
    </row>
    <row r="154" spans="1:10" x14ac:dyDescent="0.3">
      <c r="A154" s="7" t="s">
        <v>7</v>
      </c>
      <c r="B154" s="1"/>
      <c r="C154" s="6"/>
      <c r="D154" s="6"/>
      <c r="E154" s="6"/>
      <c r="F154" s="6"/>
      <c r="G154" s="6"/>
      <c r="H154" s="6"/>
      <c r="I154" s="6"/>
      <c r="J154" s="6"/>
    </row>
    <row r="155" spans="1:10" x14ac:dyDescent="0.3">
      <c r="A155" s="7" t="s">
        <v>8</v>
      </c>
      <c r="B155" s="1"/>
      <c r="C155" s="6"/>
      <c r="D155" s="6"/>
      <c r="E155" s="6"/>
      <c r="F155" s="6"/>
      <c r="G155" s="6"/>
      <c r="H155" s="6"/>
      <c r="I155" s="6"/>
      <c r="J155" s="6"/>
    </row>
    <row r="156" spans="1:10" x14ac:dyDescent="0.3">
      <c r="A156" s="7" t="s">
        <v>9</v>
      </c>
      <c r="B156" s="1"/>
      <c r="C156" s="6"/>
      <c r="D156" s="6"/>
      <c r="E156" s="6"/>
      <c r="F156" s="6"/>
      <c r="G156" s="6"/>
      <c r="H156" s="6"/>
      <c r="I156" s="6"/>
      <c r="J156" s="6"/>
    </row>
    <row r="157" spans="1:10" x14ac:dyDescent="0.3">
      <c r="A157" s="7" t="s">
        <v>10</v>
      </c>
      <c r="B157" s="1"/>
      <c r="C157" s="6"/>
      <c r="D157" s="6"/>
      <c r="E157" s="6"/>
      <c r="F157" s="6"/>
      <c r="G157" s="6"/>
      <c r="H157" s="6"/>
      <c r="I157" s="6"/>
      <c r="J157" s="6"/>
    </row>
    <row r="158" spans="1:10" x14ac:dyDescent="0.3">
      <c r="A158" s="7" t="s">
        <v>11</v>
      </c>
      <c r="B158" s="1">
        <v>29.9</v>
      </c>
      <c r="C158" s="6">
        <f>$B158*(('Gross-New Capacity Addition'!T128*1000/$M$38)/('PP Efficiencies'!B12))*'Regional Factors'!B$7</f>
        <v>1593.0112775704722</v>
      </c>
      <c r="D158" s="6">
        <f>$B158*(('Gross-New Capacity Addition'!U128*1000/$M$38)/('PP Efficiencies'!C12))*'Regional Factors'!C$7</f>
        <v>38143.341531936465</v>
      </c>
      <c r="E158" s="6">
        <f>$B158*(('Gross-New Capacity Addition'!V128*1000/$M$38)/('PP Efficiencies'!D12))*'Regional Factors'!D$7</f>
        <v>28791.874017512302</v>
      </c>
      <c r="F158" s="6">
        <f>$B158*(('Gross-New Capacity Addition'!W128*1000/$M$38)/('PP Efficiencies'!E12))*'Regional Factors'!E$7</f>
        <v>22274.625068949121</v>
      </c>
      <c r="G158" s="6">
        <f>$B158*(('Gross-New Capacity Addition'!X128*1000/$M$38)/('PP Efficiencies'!F12))*'Regional Factors'!F$7</f>
        <v>18235.652032513048</v>
      </c>
      <c r="H158" s="6">
        <f>$B158*(('Gross-New Capacity Addition'!Y128*1000/$M$38)/('PP Efficiencies'!G12))*'Regional Factors'!G$7</f>
        <v>16369.476184591997</v>
      </c>
      <c r="I158" s="6">
        <f>$B158*(('Gross-New Capacity Addition'!Z128*1000/$M$38)/('PP Efficiencies'!H12))*'Regional Factors'!H$7</f>
        <v>15362.200305214008</v>
      </c>
      <c r="J158" s="6">
        <f>$B158*(('Gross-New Capacity Addition'!AA128*1000/$M$38)/('PP Efficiencies'!I12))*'Regional Factors'!I$7</f>
        <v>14110.163247103492</v>
      </c>
    </row>
    <row r="159" spans="1:10" x14ac:dyDescent="0.3">
      <c r="A159" s="7" t="s">
        <v>12</v>
      </c>
      <c r="B159" s="1">
        <v>29.9</v>
      </c>
      <c r="C159" s="6">
        <f>$B159*(('Gross-New Capacity Addition'!T129*1000/$M$38)/('PP Efficiencies'!B13))*'Regional Factors'!B$7</f>
        <v>2065.0146190728337</v>
      </c>
      <c r="D159" s="6">
        <f>$B159*(('Gross-New Capacity Addition'!U129*1000/$M$38)/('PP Efficiencies'!C13))*'Regional Factors'!C$7</f>
        <v>26300.449201456187</v>
      </c>
      <c r="E159" s="6">
        <f>$B159*(('Gross-New Capacity Addition'!V129*1000/$M$38)/('PP Efficiencies'!D13))*'Regional Factors'!D$7</f>
        <v>21339.85956592088</v>
      </c>
      <c r="F159" s="6">
        <f>$B159*(('Gross-New Capacity Addition'!W129*1000/$M$38)/('PP Efficiencies'!E13))*'Regional Factors'!E$7</f>
        <v>17804.285089713656</v>
      </c>
      <c r="G159" s="6">
        <f>$B159*(('Gross-New Capacity Addition'!X129*1000/$M$38)/('PP Efficiencies'!F13))*'Regional Factors'!F$7</f>
        <v>14206.930517080586</v>
      </c>
      <c r="H159" s="6">
        <f>$B159*(('Gross-New Capacity Addition'!Y129*1000/$M$38)/('PP Efficiencies'!G13))*'Regional Factors'!G$7</f>
        <v>12792.208416067258</v>
      </c>
      <c r="I159" s="6">
        <f>$B159*(('Gross-New Capacity Addition'!Z129*1000/$M$38)/('PP Efficiencies'!H13))*'Regional Factors'!H$7</f>
        <v>15057.188095764239</v>
      </c>
      <c r="J159" s="6">
        <f>$B159*(('Gross-New Capacity Addition'!AA129*1000/$M$38)/('PP Efficiencies'!I13))*'Regional Factors'!I$7</f>
        <v>9925.1080255136112</v>
      </c>
    </row>
    <row r="160" spans="1:10" x14ac:dyDescent="0.3">
      <c r="A160" s="7" t="s">
        <v>13</v>
      </c>
      <c r="B160" s="1"/>
      <c r="C160" s="6"/>
      <c r="D160" s="6"/>
      <c r="E160" s="6"/>
      <c r="F160" s="6"/>
      <c r="G160" s="6"/>
      <c r="H160" s="6"/>
      <c r="I160" s="6"/>
      <c r="J160" s="6"/>
    </row>
    <row r="161" spans="1:10" x14ac:dyDescent="0.3">
      <c r="A161" s="7" t="s">
        <v>14</v>
      </c>
      <c r="B161" s="1">
        <v>39.700000000000003</v>
      </c>
      <c r="C161" s="6">
        <f>$B161*(('Gross-New Capacity Addition'!T131*1000/$M$38)/('PP Efficiencies'!B15))*'Regional Factors'!B$7</f>
        <v>1881732.6460381886</v>
      </c>
      <c r="D161" s="6">
        <f>$B161*(('Gross-New Capacity Addition'!U131*1000/$M$38)/('PP Efficiencies'!C15))*'Regional Factors'!C$7</f>
        <v>1531722.0205278446</v>
      </c>
      <c r="E161" s="6">
        <f>$B161*(('Gross-New Capacity Addition'!V131*1000/$M$38)/('PP Efficiencies'!D15))*'Regional Factors'!D$7</f>
        <v>776052.57264159573</v>
      </c>
      <c r="F161" s="6">
        <f>$B161*(('Gross-New Capacity Addition'!W131*1000/$M$38)/('PP Efficiencies'!E15))*'Regional Factors'!E$7</f>
        <v>214107.64746307512</v>
      </c>
      <c r="G161" s="6">
        <f>$B161*(('Gross-New Capacity Addition'!X131*1000/$M$38)/('PP Efficiencies'!F15))*'Regional Factors'!F$7</f>
        <v>53798.526866963592</v>
      </c>
      <c r="H161" s="6">
        <f>$B161*(('Gross-New Capacity Addition'!Y131*1000/$M$38)/('PP Efficiencies'!G15))*'Regional Factors'!G$7</f>
        <v>19265.195943082817</v>
      </c>
      <c r="I161" s="6">
        <f>$B161*(('Gross-New Capacity Addition'!Z131*1000/$M$38)/('PP Efficiencies'!H15))*'Regional Factors'!H$7</f>
        <v>1870.3174611305785</v>
      </c>
      <c r="J161" s="6">
        <f>$B161*(('Gross-New Capacity Addition'!AA131*1000/$M$38)/('PP Efficiencies'!I15))*'Regional Factors'!I$7</f>
        <v>0</v>
      </c>
    </row>
    <row r="162" spans="1:10" x14ac:dyDescent="0.3">
      <c r="A162" s="7" t="s">
        <v>15</v>
      </c>
      <c r="B162" s="29">
        <v>1E-3</v>
      </c>
      <c r="C162" s="6">
        <f>$B162*(('Gross-New Capacity Addition'!T132*1000)/('PP Efficiencies'!B16))*'Regional Factors'!B$7</f>
        <v>475.96852902394693</v>
      </c>
      <c r="D162" s="6">
        <f>$B162*(('Gross-New Capacity Addition'!U132*1000)/('PP Efficiencies'!C16))*'Regional Factors'!C$7</f>
        <v>527.93416184587829</v>
      </c>
      <c r="E162" s="6">
        <f>$B162*(('Gross-New Capacity Addition'!V132*1000)/('PP Efficiencies'!D16))*'Regional Factors'!D$7</f>
        <v>398.02402495389254</v>
      </c>
      <c r="F162" s="6">
        <f>$B162*(('Gross-New Capacity Addition'!W132*1000)/('PP Efficiencies'!E16))*'Regional Factors'!E$7</f>
        <v>302.70796163190442</v>
      </c>
      <c r="G162" s="6">
        <f>$B162*(('Gross-New Capacity Addition'!X132*1000)/('PP Efficiencies'!F16))*'Regional Factors'!F$7</f>
        <v>240.99328305164113</v>
      </c>
      <c r="H162" s="6">
        <f>$B162*(('Gross-New Capacity Addition'!Y132*1000)/('PP Efficiencies'!G16))*'Regional Factors'!G$7</f>
        <v>194.60627853369854</v>
      </c>
      <c r="I162" s="6">
        <f>$B162*(('Gross-New Capacity Addition'!Z132*1000)/('PP Efficiencies'!H16))*'Regional Factors'!H$7</f>
        <v>143.14354307067617</v>
      </c>
      <c r="J162" s="6">
        <f>$B162*(('Gross-New Capacity Addition'!AA132*1000)/('PP Efficiencies'!I16))*'Regional Factors'!I$7</f>
        <v>120.43861531347042</v>
      </c>
    </row>
    <row r="163" spans="1:10" x14ac:dyDescent="0.3">
      <c r="A163" s="7" t="s">
        <v>17</v>
      </c>
      <c r="B163" s="1">
        <v>15.1</v>
      </c>
      <c r="C163" s="6">
        <f>$B163*(('Gross-New Capacity Addition'!T133*1000/$M$38)/('PP Efficiencies'!B17))*'Regional Factors'!B$7</f>
        <v>130309.85889321219</v>
      </c>
      <c r="D163" s="6">
        <f>$B163*(('Gross-New Capacity Addition'!U133*1000/$M$38)/('PP Efficiencies'!C17))*'Regional Factors'!C$7</f>
        <v>104826.69593913377</v>
      </c>
      <c r="E163" s="6">
        <f>$B163*(('Gross-New Capacity Addition'!V133*1000/$M$38)/('PP Efficiencies'!D17))*'Regional Factors'!D$7</f>
        <v>55078.394339216575</v>
      </c>
      <c r="F163" s="6">
        <f>$B163*(('Gross-New Capacity Addition'!W133*1000/$M$38)/('PP Efficiencies'!E17))*'Regional Factors'!E$7</f>
        <v>20035.942140951072</v>
      </c>
      <c r="G163" s="6">
        <f>$B163*(('Gross-New Capacity Addition'!X133*1000/$M$38)/('PP Efficiencies'!F17))*'Regional Factors'!F$7</f>
        <v>9154.2369393805857</v>
      </c>
      <c r="H163" s="6">
        <f>$B163*(('Gross-New Capacity Addition'!Y133*1000/$M$38)/('PP Efficiencies'!G17))*'Regional Factors'!G$7</f>
        <v>8085.5925299206274</v>
      </c>
      <c r="I163" s="6">
        <f>$B163*(('Gross-New Capacity Addition'!Z133*1000/$M$38)/('PP Efficiencies'!H17))*'Regional Factors'!H$7</f>
        <v>10196.449433350834</v>
      </c>
      <c r="J163" s="6">
        <f>$B163*(('Gross-New Capacity Addition'!AA133*1000/$M$38)/('PP Efficiencies'!I17))*'Regional Factors'!I$7</f>
        <v>8901.4169992727457</v>
      </c>
    </row>
    <row r="164" spans="1:10" x14ac:dyDescent="0.3">
      <c r="A164" s="7" t="s">
        <v>18</v>
      </c>
      <c r="B164" s="1">
        <v>15.1</v>
      </c>
      <c r="C164" s="6">
        <f>$B164*(('Gross-New Capacity Addition'!T134*1000/$M$38)/('PP Efficiencies'!B18))*'Regional Factors'!B$7</f>
        <v>25244.571520119778</v>
      </c>
      <c r="D164" s="6">
        <f>$B164*(('Gross-New Capacity Addition'!U134*1000/$M$38)/('PP Efficiencies'!C18))*'Regional Factors'!C$7</f>
        <v>14198.178146928432</v>
      </c>
      <c r="E164" s="6">
        <f>$B164*(('Gross-New Capacity Addition'!V134*1000/$M$38)/('PP Efficiencies'!D18))*'Regional Factors'!D$7</f>
        <v>14953.289186800423</v>
      </c>
      <c r="F164" s="6">
        <f>$B164*(('Gross-New Capacity Addition'!W134*1000/$M$38)/('PP Efficiencies'!E18))*'Regional Factors'!E$7</f>
        <v>239.58440268656736</v>
      </c>
      <c r="G164" s="6">
        <f>$B164*(('Gross-New Capacity Addition'!X134*1000/$M$38)/('PP Efficiencies'!F18))*'Regional Factors'!F$7</f>
        <v>784.9096478432009</v>
      </c>
      <c r="H164" s="6">
        <f>$B164*(('Gross-New Capacity Addition'!Y134*1000/$M$38)/('PP Efficiencies'!G18))*'Regional Factors'!G$7</f>
        <v>905.4179135067368</v>
      </c>
      <c r="I164" s="6">
        <f>$B164*(('Gross-New Capacity Addition'!Z134*1000/$M$38)/('PP Efficiencies'!H18))*'Regional Factors'!H$7</f>
        <v>2719.0531822268895</v>
      </c>
      <c r="J164" s="6">
        <f>$B164*(('Gross-New Capacity Addition'!AA134*1000/$M$38)/('PP Efficiencies'!I18))*'Regional Factors'!I$7</f>
        <v>5103.4790795830404</v>
      </c>
    </row>
    <row r="165" spans="1:10" x14ac:dyDescent="0.3">
      <c r="A165" s="7" t="s">
        <v>19</v>
      </c>
      <c r="B165" s="1"/>
      <c r="C165" s="6"/>
      <c r="D165" s="6"/>
      <c r="E165" s="6"/>
      <c r="F165" s="6"/>
      <c r="G165" s="6"/>
      <c r="H165" s="6"/>
      <c r="I165" s="6"/>
      <c r="J165" s="6"/>
    </row>
    <row r="166" spans="1:10" x14ac:dyDescent="0.3">
      <c r="A166" s="7" t="s">
        <v>20</v>
      </c>
      <c r="B166" s="1"/>
      <c r="C166" s="6"/>
      <c r="D166" s="6"/>
      <c r="E166" s="6"/>
      <c r="F166" s="6"/>
      <c r="G166" s="6"/>
      <c r="H166" s="6"/>
      <c r="I166" s="6"/>
      <c r="J166" s="6"/>
    </row>
    <row r="167" spans="1:10" x14ac:dyDescent="0.3">
      <c r="A167" s="7" t="s">
        <v>21</v>
      </c>
      <c r="B167" s="1">
        <v>15.1</v>
      </c>
      <c r="C167" s="6">
        <f>$B167*(('Gross-New Capacity Addition'!T137*1000/$M$38)/('PP Efficiencies'!B21))*'Regional Factors'!B$7</f>
        <v>35924.967163247376</v>
      </c>
      <c r="D167" s="6">
        <f>$B167*(('Gross-New Capacity Addition'!U137*1000/$M$38)/('PP Efficiencies'!C21))*'Regional Factors'!C$7</f>
        <v>0</v>
      </c>
      <c r="E167" s="6">
        <f>$B167*(('Gross-New Capacity Addition'!V137*1000/$M$38)/('PP Efficiencies'!D21))*'Regional Factors'!D$7</f>
        <v>0</v>
      </c>
      <c r="F167" s="6">
        <f>$B167*(('Gross-New Capacity Addition'!W137*1000/$M$38)/('PP Efficiencies'!E21))*'Regional Factors'!E$7</f>
        <v>0</v>
      </c>
      <c r="G167" s="6">
        <f>$B167*(('Gross-New Capacity Addition'!X137*1000/$M$38)/('PP Efficiencies'!F21))*'Regional Factors'!F$7</f>
        <v>0</v>
      </c>
      <c r="H167" s="6">
        <f>$B167*(('Gross-New Capacity Addition'!Y137*1000/$M$38)/('PP Efficiencies'!G21))*'Regional Factors'!G$7</f>
        <v>0</v>
      </c>
      <c r="I167" s="6">
        <f>$B167*(('Gross-New Capacity Addition'!Z137*1000/$M$38)/('PP Efficiencies'!H21))*'Regional Factors'!H$7</f>
        <v>0</v>
      </c>
      <c r="J167" s="6">
        <f>$B167*(('Gross-New Capacity Addition'!AA137*1000/$M$38)/('PP Efficiencies'!I21))*'Regional Factors'!I$7</f>
        <v>0</v>
      </c>
    </row>
    <row r="168" spans="1:10" x14ac:dyDescent="0.3">
      <c r="A168" s="7" t="s">
        <v>43</v>
      </c>
      <c r="B168" s="1"/>
      <c r="C168" s="6"/>
      <c r="D168" s="6"/>
      <c r="E168" s="6"/>
      <c r="F168" s="6"/>
      <c r="G168" s="6"/>
      <c r="H168" s="6"/>
      <c r="I168" s="6"/>
      <c r="J168" s="6"/>
    </row>
    <row r="169" spans="1:10" x14ac:dyDescent="0.3">
      <c r="A169" s="7" t="s">
        <v>139</v>
      </c>
      <c r="B169" s="1"/>
      <c r="C169" s="6"/>
      <c r="D169" s="6"/>
      <c r="E169" s="6"/>
      <c r="F169" s="6"/>
      <c r="G169" s="6"/>
      <c r="H169" s="6"/>
      <c r="I169" s="6"/>
      <c r="J169" s="6"/>
    </row>
    <row r="170" spans="1:10" x14ac:dyDescent="0.3">
      <c r="A170" s="34" t="s">
        <v>230</v>
      </c>
      <c r="B170" s="1"/>
      <c r="C170" s="6"/>
      <c r="D170" s="6"/>
      <c r="E170" s="6"/>
      <c r="F170" s="6"/>
      <c r="G170" s="6"/>
      <c r="H170" s="6"/>
      <c r="I170" s="6"/>
      <c r="J170" s="6"/>
    </row>
    <row r="171" spans="1:10" x14ac:dyDescent="0.3">
      <c r="A171" s="34" t="s">
        <v>231</v>
      </c>
      <c r="B171" s="1"/>
      <c r="C171" s="6"/>
      <c r="D171" s="6"/>
      <c r="E171" s="6"/>
      <c r="F171" s="6"/>
      <c r="G171" s="6"/>
      <c r="H171" s="6"/>
      <c r="I171" s="6"/>
      <c r="J171" s="6"/>
    </row>
    <row r="172" spans="1:10" x14ac:dyDescent="0.3">
      <c r="A172" s="7" t="s">
        <v>24</v>
      </c>
      <c r="B172" s="1"/>
      <c r="C172" s="6"/>
      <c r="D172" s="6"/>
      <c r="E172" s="6"/>
      <c r="F172" s="6"/>
      <c r="G172" s="6"/>
      <c r="H172" s="6"/>
      <c r="I172" s="6"/>
      <c r="J172" s="6"/>
    </row>
    <row r="173" spans="1:10" x14ac:dyDescent="0.3">
      <c r="A173" s="7" t="s">
        <v>25</v>
      </c>
      <c r="B173" s="1"/>
      <c r="C173" s="6"/>
      <c r="D173" s="6"/>
      <c r="E173" s="6"/>
      <c r="F173" s="6"/>
      <c r="G173" s="6"/>
      <c r="H173" s="6"/>
      <c r="I173" s="6"/>
      <c r="J173" s="6"/>
    </row>
    <row r="174" spans="1:10" x14ac:dyDescent="0.3">
      <c r="A174" s="5" t="s">
        <v>255</v>
      </c>
      <c r="B174" s="2"/>
      <c r="C174" s="5">
        <f>SUM(C149:C173)</f>
        <v>2099028.6915406999</v>
      </c>
      <c r="D174" s="5">
        <f t="shared" ref="D174:J174" si="13">SUM(D149:D173)</f>
        <v>1796902.0829048208</v>
      </c>
      <c r="E174" s="5">
        <f t="shared" si="13"/>
        <v>1012204.9197580712</v>
      </c>
      <c r="F174" s="5">
        <f t="shared" si="13"/>
        <v>384827.64540887362</v>
      </c>
      <c r="G174" s="5">
        <f t="shared" si="13"/>
        <v>182007.24282609386</v>
      </c>
      <c r="H174" s="5">
        <f t="shared" si="13"/>
        <v>128105.73087764824</v>
      </c>
      <c r="I174" s="5">
        <f t="shared" si="13"/>
        <v>104006.54602827513</v>
      </c>
      <c r="J174" s="5">
        <f t="shared" si="13"/>
        <v>86714.685568872825</v>
      </c>
    </row>
    <row r="176" spans="1:10" x14ac:dyDescent="0.3">
      <c r="A176" s="71" t="s">
        <v>36</v>
      </c>
      <c r="B176" s="163" t="s">
        <v>1</v>
      </c>
      <c r="C176" s="163" t="s">
        <v>264</v>
      </c>
      <c r="D176" s="163"/>
      <c r="E176" s="163"/>
      <c r="F176" s="163"/>
      <c r="G176" s="163"/>
      <c r="H176" s="163"/>
      <c r="I176" s="163"/>
      <c r="J176" s="163"/>
    </row>
    <row r="177" spans="1:10" x14ac:dyDescent="0.3">
      <c r="A177" s="66" t="s">
        <v>0</v>
      </c>
      <c r="B177" s="163"/>
      <c r="C177" s="2">
        <v>2015</v>
      </c>
      <c r="D177" s="2">
        <v>2020</v>
      </c>
      <c r="E177" s="2">
        <v>2025</v>
      </c>
      <c r="F177" s="2">
        <v>2030</v>
      </c>
      <c r="G177" s="2">
        <v>2035</v>
      </c>
      <c r="H177" s="2">
        <v>2040</v>
      </c>
      <c r="I177" s="2">
        <v>2045</v>
      </c>
      <c r="J177" s="2">
        <v>2050</v>
      </c>
    </row>
    <row r="178" spans="1:10" x14ac:dyDescent="0.3">
      <c r="A178" s="7" t="s">
        <v>2</v>
      </c>
      <c r="B178" s="1"/>
      <c r="C178" s="6"/>
      <c r="D178" s="6"/>
      <c r="E178" s="6"/>
      <c r="F178" s="6"/>
      <c r="G178" s="6"/>
      <c r="H178" s="6"/>
      <c r="I178" s="6"/>
      <c r="J178" s="6"/>
    </row>
    <row r="179" spans="1:10" x14ac:dyDescent="0.3">
      <c r="A179" s="7" t="s">
        <v>3</v>
      </c>
      <c r="B179" s="1"/>
      <c r="C179" s="6"/>
      <c r="D179" s="6"/>
      <c r="E179" s="6"/>
      <c r="F179" s="6"/>
      <c r="G179" s="6"/>
      <c r="H179" s="6"/>
      <c r="I179" s="6"/>
      <c r="J179" s="6"/>
    </row>
    <row r="180" spans="1:10" x14ac:dyDescent="0.3">
      <c r="A180" s="7" t="s">
        <v>198</v>
      </c>
      <c r="B180" s="1"/>
      <c r="C180" s="6"/>
      <c r="D180" s="6"/>
      <c r="E180" s="6"/>
      <c r="F180" s="6"/>
      <c r="G180" s="6"/>
      <c r="H180" s="6"/>
      <c r="I180" s="6"/>
      <c r="J180" s="6"/>
    </row>
    <row r="181" spans="1:10" x14ac:dyDescent="0.3">
      <c r="A181" s="7" t="s">
        <v>199</v>
      </c>
      <c r="B181" s="1"/>
      <c r="C181" s="6"/>
      <c r="D181" s="6"/>
      <c r="E181" s="6"/>
      <c r="F181" s="6"/>
      <c r="G181" s="6"/>
      <c r="H181" s="6"/>
      <c r="I181" s="6"/>
      <c r="J181" s="6"/>
    </row>
    <row r="182" spans="1:10" x14ac:dyDescent="0.3">
      <c r="A182" s="7" t="s">
        <v>6</v>
      </c>
      <c r="B182" s="1">
        <v>29.9</v>
      </c>
      <c r="C182" s="6">
        <f>$B182*(('Gross-New Capacity Addition'!T152*1000/$M$38)/('PP Efficiencies'!B7))*'Regional Factors'!B$8</f>
        <v>24563.66414968262</v>
      </c>
      <c r="D182" s="6">
        <f>$B182*(('Gross-New Capacity Addition'!U152*1000/$M$38)/('PP Efficiencies'!C7))*'Regional Factors'!C$8</f>
        <v>38396.662414886407</v>
      </c>
      <c r="E182" s="6">
        <f>$B182*(('Gross-New Capacity Addition'!V152*1000/$M$38)/('PP Efficiencies'!D7))*'Regional Factors'!D$8</f>
        <v>94790.121740062605</v>
      </c>
      <c r="F182" s="6">
        <f>$B182*(('Gross-New Capacity Addition'!W152*1000/$M$38)/('PP Efficiencies'!E7))*'Regional Factors'!E$8</f>
        <v>82776.554784499342</v>
      </c>
      <c r="G182" s="6">
        <f>$B182*(('Gross-New Capacity Addition'!X152*1000/$M$38)/('PP Efficiencies'!F7))*'Regional Factors'!F$8</f>
        <v>72228.253093043662</v>
      </c>
      <c r="H182" s="6">
        <f>$B182*(('Gross-New Capacity Addition'!Y152*1000/$M$38)/('PP Efficiencies'!G7))*'Regional Factors'!G$8</f>
        <v>63325.529506705992</v>
      </c>
      <c r="I182" s="6">
        <f>$B182*(('Gross-New Capacity Addition'!Z152*1000/$M$38)/('PP Efficiencies'!H7))*'Regional Factors'!H$8</f>
        <v>55863.841245666357</v>
      </c>
      <c r="J182" s="6">
        <f>$B182*(('Gross-New Capacity Addition'!AA152*1000/$M$38)/('PP Efficiencies'!I7))*'Regional Factors'!I$8</f>
        <v>50737.653216669452</v>
      </c>
    </row>
    <row r="183" spans="1:10" x14ac:dyDescent="0.3">
      <c r="A183" s="7" t="s">
        <v>7</v>
      </c>
      <c r="B183" s="1"/>
      <c r="C183" s="6"/>
      <c r="D183" s="6"/>
      <c r="E183" s="6"/>
      <c r="F183" s="6"/>
      <c r="G183" s="6"/>
      <c r="H183" s="6"/>
      <c r="I183" s="6"/>
      <c r="J183" s="6"/>
    </row>
    <row r="184" spans="1:10" x14ac:dyDescent="0.3">
      <c r="A184" s="7" t="s">
        <v>8</v>
      </c>
      <c r="B184" s="1"/>
      <c r="C184" s="6"/>
      <c r="D184" s="6"/>
      <c r="E184" s="6"/>
      <c r="F184" s="6"/>
      <c r="G184" s="6"/>
      <c r="H184" s="6"/>
      <c r="I184" s="6"/>
      <c r="J184" s="6"/>
    </row>
    <row r="185" spans="1:10" x14ac:dyDescent="0.3">
      <c r="A185" s="7" t="s">
        <v>9</v>
      </c>
      <c r="B185" s="1"/>
      <c r="C185" s="6"/>
      <c r="D185" s="6"/>
      <c r="E185" s="6"/>
      <c r="F185" s="6"/>
      <c r="G185" s="6"/>
      <c r="H185" s="6"/>
      <c r="I185" s="6"/>
      <c r="J185" s="6"/>
    </row>
    <row r="186" spans="1:10" x14ac:dyDescent="0.3">
      <c r="A186" s="7" t="s">
        <v>10</v>
      </c>
      <c r="B186" s="1"/>
      <c r="C186" s="6"/>
      <c r="D186" s="6"/>
      <c r="E186" s="6"/>
      <c r="F186" s="6"/>
      <c r="G186" s="6"/>
      <c r="H186" s="6"/>
      <c r="I186" s="6"/>
      <c r="J186" s="6"/>
    </row>
    <row r="187" spans="1:10" x14ac:dyDescent="0.3">
      <c r="A187" s="7" t="s">
        <v>11</v>
      </c>
      <c r="B187" s="1">
        <v>29.9</v>
      </c>
      <c r="C187" s="6">
        <f>$B187*(('Gross-New Capacity Addition'!T157*1000/$M$38)/('PP Efficiencies'!B12))*'Regional Factors'!B$8</f>
        <v>2731.4035811230101</v>
      </c>
      <c r="D187" s="6">
        <f>$B187*(('Gross-New Capacity Addition'!U157*1000/$M$38)/('PP Efficiencies'!C12))*'Regional Factors'!C$8</f>
        <v>14657.773509174893</v>
      </c>
      <c r="E187" s="6">
        <f>$B187*(('Gross-New Capacity Addition'!V157*1000/$M$38)/('PP Efficiencies'!D12))*'Regional Factors'!D$8</f>
        <v>11489.711726068197</v>
      </c>
      <c r="F187" s="6">
        <f>$B187*(('Gross-New Capacity Addition'!W157*1000/$M$38)/('PP Efficiencies'!E12))*'Regional Factors'!E$8</f>
        <v>10400.820357662744</v>
      </c>
      <c r="G187" s="6">
        <f>$B187*(('Gross-New Capacity Addition'!X157*1000/$M$38)/('PP Efficiencies'!F12))*'Regional Factors'!F$8</f>
        <v>10010.394040614057</v>
      </c>
      <c r="H187" s="6">
        <f>$B187*(('Gross-New Capacity Addition'!Y157*1000/$M$38)/('PP Efficiencies'!G12))*'Regional Factors'!G$8</f>
        <v>9622.3742160134061</v>
      </c>
      <c r="I187" s="6">
        <f>$B187*(('Gross-New Capacity Addition'!Z157*1000/$M$38)/('PP Efficiencies'!H12))*'Regional Factors'!H$8</f>
        <v>9669.821728563129</v>
      </c>
      <c r="J187" s="6">
        <f>$B187*(('Gross-New Capacity Addition'!AA157*1000/$M$38)/('PP Efficiencies'!I12))*'Regional Factors'!I$8</f>
        <v>9838.7046366824688</v>
      </c>
    </row>
    <row r="188" spans="1:10" x14ac:dyDescent="0.3">
      <c r="A188" s="7" t="s">
        <v>12</v>
      </c>
      <c r="B188" s="1">
        <v>29.9</v>
      </c>
      <c r="C188" s="6">
        <f>$B188*(('Gross-New Capacity Addition'!T158*1000/$M$38)/('PP Efficiencies'!B13))*'Regional Factors'!B$8</f>
        <v>9736.9479512255421</v>
      </c>
      <c r="D188" s="6">
        <f>$B188*(('Gross-New Capacity Addition'!U158*1000/$M$38)/('PP Efficiencies'!C13))*'Regional Factors'!C$8</f>
        <v>18985.999433720332</v>
      </c>
      <c r="E188" s="6">
        <f>$B188*(('Gross-New Capacity Addition'!V158*1000/$M$38)/('PP Efficiencies'!D13))*'Regional Factors'!D$8</f>
        <v>16439.126008066803</v>
      </c>
      <c r="F188" s="6">
        <f>$B188*(('Gross-New Capacity Addition'!W158*1000/$M$38)/('PP Efficiencies'!E13))*'Regional Factors'!E$8</f>
        <v>14751.490311194872</v>
      </c>
      <c r="G188" s="6">
        <f>$B188*(('Gross-New Capacity Addition'!X158*1000/$M$38)/('PP Efficiencies'!F13))*'Regional Factors'!F$8</f>
        <v>13262.921293246798</v>
      </c>
      <c r="H188" s="6">
        <f>$B188*(('Gross-New Capacity Addition'!Y158*1000/$M$38)/('PP Efficiencies'!G13))*'Regional Factors'!G$8</f>
        <v>12787.982881672991</v>
      </c>
      <c r="I188" s="6">
        <f>$B188*(('Gross-New Capacity Addition'!Z158*1000/$M$38)/('PP Efficiencies'!H13))*'Regional Factors'!H$8</f>
        <v>17678.084375771752</v>
      </c>
      <c r="J188" s="6">
        <f>$B188*(('Gross-New Capacity Addition'!AA158*1000/$M$38)/('PP Efficiencies'!I13))*'Regional Factors'!I$8</f>
        <v>12110.976898011515</v>
      </c>
    </row>
    <row r="189" spans="1:10" x14ac:dyDescent="0.3">
      <c r="A189" s="7" t="s">
        <v>13</v>
      </c>
      <c r="B189" s="1"/>
      <c r="C189" s="6"/>
      <c r="D189" s="6"/>
      <c r="E189" s="6"/>
      <c r="F189" s="6"/>
      <c r="G189" s="6"/>
      <c r="H189" s="6"/>
      <c r="I189" s="6"/>
      <c r="J189" s="6"/>
    </row>
    <row r="190" spans="1:10" x14ac:dyDescent="0.3">
      <c r="A190" s="7" t="s">
        <v>14</v>
      </c>
      <c r="B190" s="1">
        <v>39.700000000000003</v>
      </c>
      <c r="C190" s="6">
        <f>$B190*(('Gross-New Capacity Addition'!T160*1000/$M$38)/('PP Efficiencies'!B15))*'Regional Factors'!B$8</f>
        <v>3189551.0155448718</v>
      </c>
      <c r="D190" s="6">
        <f>$B190*(('Gross-New Capacity Addition'!U160*1000/$M$38)/('PP Efficiencies'!C15))*'Regional Factors'!C$8</f>
        <v>2398943.1239064396</v>
      </c>
      <c r="E190" s="6">
        <f>$B190*(('Gross-New Capacity Addition'!V160*1000/$M$38)/('PP Efficiencies'!D15))*'Regional Factors'!D$8</f>
        <v>788677.51258603809</v>
      </c>
      <c r="F190" s="6">
        <f>$B190*(('Gross-New Capacity Addition'!W160*1000/$M$38)/('PP Efficiencies'!E15))*'Regional Factors'!E$8</f>
        <v>275767.48740794056</v>
      </c>
      <c r="G190" s="6">
        <f>$B190*(('Gross-New Capacity Addition'!X160*1000/$M$38)/('PP Efficiencies'!F15))*'Regional Factors'!F$8</f>
        <v>105990.06380779258</v>
      </c>
      <c r="H190" s="6">
        <f>$B190*(('Gross-New Capacity Addition'!Y160*1000/$M$38)/('PP Efficiencies'!G15))*'Regional Factors'!G$8</f>
        <v>56555.413935090837</v>
      </c>
      <c r="I190" s="6">
        <f>$B190*(('Gross-New Capacity Addition'!Z160*1000/$M$38)/('PP Efficiencies'!H15))*'Regional Factors'!H$8</f>
        <v>21312.857341407725</v>
      </c>
      <c r="J190" s="6">
        <f>$B190*(('Gross-New Capacity Addition'!AA160*1000/$M$38)/('PP Efficiencies'!I15))*'Regional Factors'!I$8</f>
        <v>0</v>
      </c>
    </row>
    <row r="191" spans="1:10" x14ac:dyDescent="0.3">
      <c r="A191" s="7" t="s">
        <v>15</v>
      </c>
      <c r="B191" s="29">
        <v>1E-3</v>
      </c>
      <c r="C191" s="6">
        <f>$B191*(('Gross-New Capacity Addition'!T161*1000)/('PP Efficiencies'!B16))*'Regional Factors'!B$8</f>
        <v>1722.2185022277338</v>
      </c>
      <c r="D191" s="6">
        <f>$B191*(('Gross-New Capacity Addition'!U161*1000)/('PP Efficiencies'!C16))*'Regional Factors'!C$8</f>
        <v>2991.2153939049308</v>
      </c>
      <c r="E191" s="6">
        <f>$B191*(('Gross-New Capacity Addition'!V161*1000)/('PP Efficiencies'!D16))*'Regional Factors'!D$8</f>
        <v>2388.6465725862504</v>
      </c>
      <c r="F191" s="6">
        <f>$B191*(('Gross-New Capacity Addition'!W161*1000)/('PP Efficiencies'!E16))*'Regional Factors'!E$8</f>
        <v>1847.1431597479216</v>
      </c>
      <c r="G191" s="6">
        <f>$B191*(('Gross-New Capacity Addition'!X161*1000)/('PP Efficiencies'!F16))*'Regional Factors'!F$8</f>
        <v>1414.6903176108856</v>
      </c>
      <c r="H191" s="6">
        <f>$B191*(('Gross-New Capacity Addition'!Y161*1000)/('PP Efficiencies'!G16))*'Regional Factors'!G$8</f>
        <v>1074.6452368600148</v>
      </c>
      <c r="I191" s="6">
        <f>$B191*(('Gross-New Capacity Addition'!Z161*1000)/('PP Efficiencies'!H16))*'Regional Factors'!H$8</f>
        <v>832.45703853488999</v>
      </c>
      <c r="J191" s="6">
        <f>$B191*(('Gross-New Capacity Addition'!AA161*1000)/('PP Efficiencies'!I16))*'Regional Factors'!I$8</f>
        <v>512.48833950785672</v>
      </c>
    </row>
    <row r="192" spans="1:10" x14ac:dyDescent="0.3">
      <c r="A192" s="7" t="s">
        <v>17</v>
      </c>
      <c r="B192" s="1">
        <v>15.1</v>
      </c>
      <c r="C192" s="6">
        <f>$B192*(('Gross-New Capacity Addition'!T162*1000/$M$38)/('PP Efficiencies'!B17))*'Regional Factors'!B$8</f>
        <v>158872.10947828169</v>
      </c>
      <c r="D192" s="6">
        <f>$B192*(('Gross-New Capacity Addition'!U162*1000/$M$38)/('PP Efficiencies'!C17))*'Regional Factors'!C$8</f>
        <v>71031.45764704849</v>
      </c>
      <c r="E192" s="6">
        <f>$B192*(('Gross-New Capacity Addition'!V162*1000/$M$38)/('PP Efficiencies'!D17))*'Regional Factors'!D$8</f>
        <v>23075.044448845525</v>
      </c>
      <c r="F192" s="6">
        <f>$B192*(('Gross-New Capacity Addition'!W162*1000/$M$38)/('PP Efficiencies'!E17))*'Regional Factors'!E$8</f>
        <v>15581.321090630452</v>
      </c>
      <c r="G192" s="6">
        <f>$B192*(('Gross-New Capacity Addition'!X162*1000/$M$38)/('PP Efficiencies'!F17))*'Regional Factors'!F$8</f>
        <v>10345.968422779779</v>
      </c>
      <c r="H192" s="6">
        <f>$B192*(('Gross-New Capacity Addition'!Y162*1000/$M$38)/('PP Efficiencies'!G17))*'Regional Factors'!G$8</f>
        <v>13802.892481597421</v>
      </c>
      <c r="I192" s="6">
        <f>$B192*(('Gross-New Capacity Addition'!Z162*1000/$M$38)/('PP Efficiencies'!H17))*'Regional Factors'!H$8</f>
        <v>16933.37235398496</v>
      </c>
      <c r="J192" s="6">
        <f>$B192*(('Gross-New Capacity Addition'!AA162*1000/$M$38)/('PP Efficiencies'!I17))*'Regional Factors'!I$8</f>
        <v>16111.717419257107</v>
      </c>
    </row>
    <row r="193" spans="1:10" x14ac:dyDescent="0.3">
      <c r="A193" s="7" t="s">
        <v>18</v>
      </c>
      <c r="B193" s="1">
        <v>15.1</v>
      </c>
      <c r="C193" s="6">
        <f>$B193*(('Gross-New Capacity Addition'!T163*1000/$M$38)/('PP Efficiencies'!B18))*'Regional Factors'!B$8</f>
        <v>100928.40999054357</v>
      </c>
      <c r="D193" s="6">
        <f>$B193*(('Gross-New Capacity Addition'!U163*1000/$M$38)/('PP Efficiencies'!C18))*'Regional Factors'!C$8</f>
        <v>4417.8903593252226</v>
      </c>
      <c r="E193" s="6">
        <f>$B193*(('Gross-New Capacity Addition'!V163*1000/$M$38)/('PP Efficiencies'!D18))*'Regional Factors'!D$8</f>
        <v>1950.8393597859422</v>
      </c>
      <c r="F193" s="6">
        <f>$B193*(('Gross-New Capacity Addition'!W163*1000/$M$38)/('PP Efficiencies'!E18))*'Regional Factors'!E$8</f>
        <v>1549.6141454727087</v>
      </c>
      <c r="G193" s="6">
        <f>$B193*(('Gross-New Capacity Addition'!X163*1000/$M$38)/('PP Efficiencies'!F18))*'Regional Factors'!F$8</f>
        <v>780.02917974201728</v>
      </c>
      <c r="H193" s="6">
        <f>$B193*(('Gross-New Capacity Addition'!Y163*1000/$M$38)/('PP Efficiencies'!G18))*'Regional Factors'!G$8</f>
        <v>256.93695961415114</v>
      </c>
      <c r="I193" s="6">
        <f>$B193*(('Gross-New Capacity Addition'!Z163*1000/$M$38)/('PP Efficiencies'!H18))*'Regional Factors'!H$8</f>
        <v>3098.4468562610773</v>
      </c>
      <c r="J193" s="6">
        <f>$B193*(('Gross-New Capacity Addition'!AA163*1000/$M$38)/('PP Efficiencies'!I18))*'Regional Factors'!I$8</f>
        <v>7524.8358134133368</v>
      </c>
    </row>
    <row r="194" spans="1:10" x14ac:dyDescent="0.3">
      <c r="A194" s="7" t="s">
        <v>19</v>
      </c>
      <c r="B194" s="1"/>
      <c r="C194" s="6"/>
      <c r="D194" s="6"/>
      <c r="E194" s="6"/>
      <c r="F194" s="6"/>
      <c r="G194" s="6"/>
      <c r="H194" s="6"/>
      <c r="I194" s="6"/>
      <c r="J194" s="6"/>
    </row>
    <row r="195" spans="1:10" x14ac:dyDescent="0.3">
      <c r="A195" s="7" t="s">
        <v>20</v>
      </c>
      <c r="B195" s="1"/>
      <c r="C195" s="6"/>
      <c r="D195" s="6"/>
      <c r="E195" s="6"/>
      <c r="F195" s="6"/>
      <c r="G195" s="6"/>
      <c r="H195" s="6"/>
      <c r="I195" s="6"/>
      <c r="J195" s="6"/>
    </row>
    <row r="196" spans="1:10" x14ac:dyDescent="0.3">
      <c r="A196" s="7" t="s">
        <v>21</v>
      </c>
      <c r="B196" s="1">
        <v>15.1</v>
      </c>
      <c r="C196" s="6">
        <f>$B196*(('Gross-New Capacity Addition'!T166*1000/$M$38)/('PP Efficiencies'!B21))*'Regional Factors'!B$8</f>
        <v>33712.169934985686</v>
      </c>
      <c r="D196" s="6">
        <f>$B196*(('Gross-New Capacity Addition'!U166*1000/$M$38)/('PP Efficiencies'!C21))*'Regional Factors'!C$8</f>
        <v>0</v>
      </c>
      <c r="E196" s="6">
        <f>$B196*(('Gross-New Capacity Addition'!V166*1000/$M$38)/('PP Efficiencies'!D21))*'Regional Factors'!D$8</f>
        <v>0</v>
      </c>
      <c r="F196" s="6">
        <f>$B196*(('Gross-New Capacity Addition'!W166*1000/$M$38)/('PP Efficiencies'!E21))*'Regional Factors'!E$8</f>
        <v>0</v>
      </c>
      <c r="G196" s="6">
        <f>$B196*(('Gross-New Capacity Addition'!X166*1000/$M$38)/('PP Efficiencies'!F21))*'Regional Factors'!F$8</f>
        <v>0</v>
      </c>
      <c r="H196" s="6">
        <f>$B196*(('Gross-New Capacity Addition'!Y166*1000/$M$38)/('PP Efficiencies'!G21))*'Regional Factors'!G$8</f>
        <v>0</v>
      </c>
      <c r="I196" s="6">
        <f>$B196*(('Gross-New Capacity Addition'!Z166*1000/$M$38)/('PP Efficiencies'!H21))*'Regional Factors'!H$8</f>
        <v>0</v>
      </c>
      <c r="J196" s="6">
        <f>$B196*(('Gross-New Capacity Addition'!AA166*1000/$M$38)/('PP Efficiencies'!I21))*'Regional Factors'!I$8</f>
        <v>0</v>
      </c>
    </row>
    <row r="197" spans="1:10" x14ac:dyDescent="0.3">
      <c r="A197" s="7" t="s">
        <v>43</v>
      </c>
      <c r="B197" s="1"/>
      <c r="C197" s="6"/>
      <c r="D197" s="6"/>
      <c r="E197" s="6"/>
      <c r="F197" s="6"/>
      <c r="G197" s="6"/>
      <c r="H197" s="6"/>
      <c r="I197" s="6"/>
      <c r="J197" s="6"/>
    </row>
    <row r="198" spans="1:10" x14ac:dyDescent="0.3">
      <c r="A198" s="7" t="s">
        <v>139</v>
      </c>
      <c r="B198" s="1"/>
      <c r="C198" s="6"/>
      <c r="D198" s="6"/>
      <c r="E198" s="6"/>
      <c r="F198" s="6"/>
      <c r="G198" s="6"/>
      <c r="H198" s="6"/>
      <c r="I198" s="6"/>
      <c r="J198" s="6"/>
    </row>
    <row r="199" spans="1:10" x14ac:dyDescent="0.3">
      <c r="A199" s="34" t="s">
        <v>230</v>
      </c>
      <c r="B199" s="1"/>
      <c r="C199" s="6"/>
      <c r="D199" s="6"/>
      <c r="E199" s="6"/>
      <c r="F199" s="6"/>
      <c r="G199" s="6"/>
      <c r="H199" s="6"/>
      <c r="I199" s="6"/>
      <c r="J199" s="6"/>
    </row>
    <row r="200" spans="1:10" x14ac:dyDescent="0.3">
      <c r="A200" s="34" t="s">
        <v>231</v>
      </c>
      <c r="B200" s="1"/>
      <c r="C200" s="6"/>
      <c r="D200" s="6"/>
      <c r="E200" s="6"/>
      <c r="F200" s="6"/>
      <c r="G200" s="6"/>
      <c r="H200" s="6"/>
      <c r="I200" s="6"/>
      <c r="J200" s="6"/>
    </row>
    <row r="201" spans="1:10" x14ac:dyDescent="0.3">
      <c r="A201" s="7" t="s">
        <v>24</v>
      </c>
      <c r="B201" s="1"/>
      <c r="C201" s="6"/>
      <c r="D201" s="6"/>
      <c r="E201" s="6"/>
      <c r="F201" s="6"/>
      <c r="G201" s="6"/>
      <c r="H201" s="6"/>
      <c r="I201" s="6"/>
      <c r="J201" s="6"/>
    </row>
    <row r="202" spans="1:10" x14ac:dyDescent="0.3">
      <c r="A202" s="7" t="s">
        <v>25</v>
      </c>
      <c r="B202" s="1"/>
      <c r="C202" s="6"/>
      <c r="D202" s="6"/>
      <c r="E202" s="6"/>
      <c r="F202" s="6"/>
      <c r="G202" s="6"/>
      <c r="H202" s="6"/>
      <c r="I202" s="6"/>
      <c r="J202" s="6"/>
    </row>
    <row r="203" spans="1:10" x14ac:dyDescent="0.3">
      <c r="A203" s="5" t="s">
        <v>255</v>
      </c>
      <c r="B203" s="2"/>
      <c r="C203" s="5">
        <f>SUM(C178:C202)</f>
        <v>3521817.9391329419</v>
      </c>
      <c r="D203" s="5">
        <f t="shared" ref="D203:J203" si="14">SUM(D178:D202)</f>
        <v>2549424.1226645</v>
      </c>
      <c r="E203" s="5">
        <f t="shared" si="14"/>
        <v>938811.0024414534</v>
      </c>
      <c r="F203" s="5">
        <f t="shared" si="14"/>
        <v>402674.43125714856</v>
      </c>
      <c r="G203" s="5">
        <f t="shared" si="14"/>
        <v>214032.32015482979</v>
      </c>
      <c r="H203" s="5">
        <f t="shared" si="14"/>
        <v>157425.77521755482</v>
      </c>
      <c r="I203" s="5">
        <f t="shared" si="14"/>
        <v>125388.88094018989</v>
      </c>
      <c r="J203" s="5">
        <f t="shared" si="14"/>
        <v>96836.376323541728</v>
      </c>
    </row>
    <row r="205" spans="1:10" x14ac:dyDescent="0.3">
      <c r="A205" s="72" t="s">
        <v>37</v>
      </c>
      <c r="B205" s="163" t="s">
        <v>1</v>
      </c>
      <c r="C205" s="163" t="s">
        <v>264</v>
      </c>
      <c r="D205" s="163"/>
      <c r="E205" s="163"/>
      <c r="F205" s="163"/>
      <c r="G205" s="163"/>
      <c r="H205" s="163"/>
      <c r="I205" s="163"/>
      <c r="J205" s="163"/>
    </row>
    <row r="206" spans="1:10" x14ac:dyDescent="0.3">
      <c r="A206" s="66" t="s">
        <v>0</v>
      </c>
      <c r="B206" s="163"/>
      <c r="C206" s="2">
        <v>2015</v>
      </c>
      <c r="D206" s="2">
        <v>2020</v>
      </c>
      <c r="E206" s="2">
        <v>2025</v>
      </c>
      <c r="F206" s="2">
        <v>2030</v>
      </c>
      <c r="G206" s="2">
        <v>2035</v>
      </c>
      <c r="H206" s="2">
        <v>2040</v>
      </c>
      <c r="I206" s="2">
        <v>2045</v>
      </c>
      <c r="J206" s="2">
        <v>2050</v>
      </c>
    </row>
    <row r="207" spans="1:10" x14ac:dyDescent="0.3">
      <c r="A207" s="7" t="s">
        <v>2</v>
      </c>
      <c r="B207" s="1"/>
      <c r="C207" s="6"/>
      <c r="D207" s="6"/>
      <c r="E207" s="6"/>
      <c r="F207" s="6"/>
      <c r="G207" s="6"/>
      <c r="H207" s="6"/>
      <c r="I207" s="6"/>
      <c r="J207" s="6"/>
    </row>
    <row r="208" spans="1:10" x14ac:dyDescent="0.3">
      <c r="A208" s="7" t="s">
        <v>3</v>
      </c>
      <c r="B208" s="1"/>
      <c r="C208" s="6"/>
      <c r="D208" s="6"/>
      <c r="E208" s="6"/>
      <c r="F208" s="6"/>
      <c r="G208" s="6"/>
      <c r="H208" s="6"/>
      <c r="I208" s="6"/>
      <c r="J208" s="6"/>
    </row>
    <row r="209" spans="1:10" x14ac:dyDescent="0.3">
      <c r="A209" s="7" t="s">
        <v>198</v>
      </c>
      <c r="B209" s="1"/>
      <c r="C209" s="6"/>
      <c r="D209" s="6"/>
      <c r="E209" s="6"/>
      <c r="F209" s="6"/>
      <c r="G209" s="6"/>
      <c r="H209" s="6"/>
      <c r="I209" s="6"/>
      <c r="J209" s="6"/>
    </row>
    <row r="210" spans="1:10" x14ac:dyDescent="0.3">
      <c r="A210" s="7" t="s">
        <v>199</v>
      </c>
      <c r="B210" s="1"/>
      <c r="C210" s="6"/>
      <c r="D210" s="6"/>
      <c r="E210" s="6"/>
      <c r="F210" s="6"/>
      <c r="G210" s="6"/>
      <c r="H210" s="6"/>
      <c r="I210" s="6"/>
      <c r="J210" s="6"/>
    </row>
    <row r="211" spans="1:10" x14ac:dyDescent="0.3">
      <c r="A211" s="7" t="s">
        <v>6</v>
      </c>
      <c r="B211" s="1">
        <v>29.9</v>
      </c>
      <c r="C211" s="6">
        <f>$B211*(('Gross-New Capacity Addition'!T181*1000/$M$38)/('PP Efficiencies'!B7))*'Regional Factors'!B$9</f>
        <v>5279.5411800628135</v>
      </c>
      <c r="D211" s="6">
        <f>$B211*(('Gross-New Capacity Addition'!U181*1000/$M$38)/('PP Efficiencies'!C7))*'Regional Factors'!C$9</f>
        <v>20516.982363031701</v>
      </c>
      <c r="E211" s="6">
        <f>$B211*(('Gross-New Capacity Addition'!V181*1000/$M$38)/('PP Efficiencies'!D7))*'Regional Factors'!D$9</f>
        <v>49225.873718815237</v>
      </c>
      <c r="F211" s="6">
        <f>$B211*(('Gross-New Capacity Addition'!W181*1000/$M$38)/('PP Efficiencies'!E7))*'Regional Factors'!E$9</f>
        <v>43053.636442115057</v>
      </c>
      <c r="G211" s="6">
        <f>$B211*(('Gross-New Capacity Addition'!X181*1000/$M$38)/('PP Efficiencies'!F7))*'Regional Factors'!F$9</f>
        <v>36711.205136016513</v>
      </c>
      <c r="H211" s="6">
        <f>$B211*(('Gross-New Capacity Addition'!Y181*1000/$M$38)/('PP Efficiencies'!G7))*'Regional Factors'!G$9</f>
        <v>31073.407211241913</v>
      </c>
      <c r="I211" s="6">
        <f>$B211*(('Gross-New Capacity Addition'!Z181*1000/$M$38)/('PP Efficiencies'!H7))*'Regional Factors'!H$9</f>
        <v>25909.612530027578</v>
      </c>
      <c r="J211" s="6">
        <f>$B211*(('Gross-New Capacity Addition'!AA181*1000/$M$38)/('PP Efficiencies'!I7))*'Regional Factors'!I$9</f>
        <v>20480.884012089438</v>
      </c>
    </row>
    <row r="212" spans="1:10" x14ac:dyDescent="0.3">
      <c r="A212" s="7" t="s">
        <v>7</v>
      </c>
      <c r="B212" s="1"/>
      <c r="C212" s="6"/>
      <c r="D212" s="6"/>
      <c r="E212" s="6"/>
      <c r="F212" s="6"/>
      <c r="G212" s="6"/>
      <c r="H212" s="6"/>
      <c r="I212" s="6"/>
      <c r="J212" s="6"/>
    </row>
    <row r="213" spans="1:10" x14ac:dyDescent="0.3">
      <c r="A213" s="7" t="s">
        <v>8</v>
      </c>
      <c r="B213" s="1"/>
      <c r="C213" s="6"/>
      <c r="D213" s="6"/>
      <c r="E213" s="6"/>
      <c r="F213" s="6"/>
      <c r="G213" s="6"/>
      <c r="H213" s="6"/>
      <c r="I213" s="6"/>
      <c r="J213" s="6"/>
    </row>
    <row r="214" spans="1:10" x14ac:dyDescent="0.3">
      <c r="A214" s="7" t="s">
        <v>9</v>
      </c>
      <c r="B214" s="1"/>
      <c r="C214" s="6"/>
      <c r="D214" s="6"/>
      <c r="E214" s="6"/>
      <c r="F214" s="6"/>
      <c r="G214" s="6"/>
      <c r="H214" s="6"/>
      <c r="I214" s="6"/>
      <c r="J214" s="6"/>
    </row>
    <row r="215" spans="1:10" x14ac:dyDescent="0.3">
      <c r="A215" s="7" t="s">
        <v>10</v>
      </c>
      <c r="B215" s="1"/>
      <c r="C215" s="6"/>
      <c r="D215" s="6"/>
      <c r="E215" s="6"/>
      <c r="F215" s="6"/>
      <c r="G215" s="6"/>
      <c r="H215" s="6"/>
      <c r="I215" s="6"/>
      <c r="J215" s="6"/>
    </row>
    <row r="216" spans="1:10" x14ac:dyDescent="0.3">
      <c r="A216" s="7" t="s">
        <v>11</v>
      </c>
      <c r="B216" s="1">
        <v>29.9</v>
      </c>
      <c r="C216" s="6">
        <f>$B216*(('Gross-New Capacity Addition'!T186*1000/$M$38)/('PP Efficiencies'!B12))*'Regional Factors'!B$9</f>
        <v>3878.846581270639</v>
      </c>
      <c r="D216" s="6">
        <f>$B216*(('Gross-New Capacity Addition'!U186*1000/$M$38)/('PP Efficiencies'!C12))*'Regional Factors'!C$9</f>
        <v>14497.242746100525</v>
      </c>
      <c r="E216" s="6">
        <f>$B216*(('Gross-New Capacity Addition'!V186*1000/$M$38)/('PP Efficiencies'!D12))*'Regional Factors'!D$9</f>
        <v>11691.975404199033</v>
      </c>
      <c r="F216" s="6">
        <f>$B216*(('Gross-New Capacity Addition'!W186*1000/$M$38)/('PP Efficiencies'!E12))*'Regional Factors'!E$9</f>
        <v>10451.655974779527</v>
      </c>
      <c r="G216" s="6">
        <f>$B216*(('Gross-New Capacity Addition'!X186*1000/$M$38)/('PP Efficiencies'!F12))*'Regional Factors'!F$9</f>
        <v>9586.0980529250082</v>
      </c>
      <c r="H216" s="6">
        <f>$B216*(('Gross-New Capacity Addition'!Y186*1000/$M$38)/('PP Efficiencies'!G12))*'Regional Factors'!G$9</f>
        <v>8860.1626224168049</v>
      </c>
      <c r="I216" s="6">
        <f>$B216*(('Gross-New Capacity Addition'!Z186*1000/$M$38)/('PP Efficiencies'!H12))*'Regional Factors'!H$9</f>
        <v>9988.343381141065</v>
      </c>
      <c r="J216" s="6">
        <f>$B216*(('Gross-New Capacity Addition'!AA186*1000/$M$38)/('PP Efficiencies'!I12))*'Regional Factors'!I$9</f>
        <v>9783.5931862829439</v>
      </c>
    </row>
    <row r="217" spans="1:10" x14ac:dyDescent="0.3">
      <c r="A217" s="7" t="s">
        <v>12</v>
      </c>
      <c r="B217" s="1">
        <v>29.9</v>
      </c>
      <c r="C217" s="6">
        <f>$B217*(('Gross-New Capacity Addition'!T187*1000/$M$38)/('PP Efficiencies'!B13))*'Regional Factors'!B$9</f>
        <v>1005.6268914405358</v>
      </c>
      <c r="D217" s="6">
        <f>$B217*(('Gross-New Capacity Addition'!U187*1000/$M$38)/('PP Efficiencies'!C13))*'Regional Factors'!C$9</f>
        <v>14539.756654446861</v>
      </c>
      <c r="E217" s="6">
        <f>$B217*(('Gross-New Capacity Addition'!V187*1000/$M$38)/('PP Efficiencies'!D13))*'Regional Factors'!D$9</f>
        <v>12754.882259126218</v>
      </c>
      <c r="F217" s="6">
        <f>$B217*(('Gross-New Capacity Addition'!W187*1000/$M$38)/('PP Efficiencies'!E13))*'Regional Factors'!E$9</f>
        <v>11226.842735057293</v>
      </c>
      <c r="G217" s="6">
        <f>$B217*(('Gross-New Capacity Addition'!X187*1000/$M$38)/('PP Efficiencies'!F13))*'Regional Factors'!F$9</f>
        <v>10396.190846129937</v>
      </c>
      <c r="H217" s="6">
        <f>$B217*(('Gross-New Capacity Addition'!Y187*1000/$M$38)/('PP Efficiencies'!G13))*'Regional Factors'!G$9</f>
        <v>9638.4201500615218</v>
      </c>
      <c r="I217" s="6">
        <f>$B217*(('Gross-New Capacity Addition'!Z187*1000/$M$38)/('PP Efficiencies'!H13))*'Regional Factors'!H$9</f>
        <v>11681.282937266671</v>
      </c>
      <c r="J217" s="6">
        <f>$B217*(('Gross-New Capacity Addition'!AA187*1000/$M$38)/('PP Efficiencies'!I13))*'Regional Factors'!I$9</f>
        <v>7928.0841337120391</v>
      </c>
    </row>
    <row r="218" spans="1:10" x14ac:dyDescent="0.3">
      <c r="A218" s="7" t="s">
        <v>13</v>
      </c>
      <c r="B218" s="1"/>
      <c r="C218" s="6"/>
      <c r="D218" s="6"/>
      <c r="E218" s="6"/>
      <c r="F218" s="6"/>
      <c r="G218" s="6"/>
      <c r="H218" s="6"/>
      <c r="I218" s="6"/>
      <c r="J218" s="6"/>
    </row>
    <row r="219" spans="1:10" x14ac:dyDescent="0.3">
      <c r="A219" s="7" t="s">
        <v>14</v>
      </c>
      <c r="B219" s="1">
        <v>39.700000000000003</v>
      </c>
      <c r="C219" s="6">
        <f>$B219*(('Gross-New Capacity Addition'!T189*1000/$M$38)/('PP Efficiencies'!B15))*'Regional Factors'!B$9</f>
        <v>404947.41974306485</v>
      </c>
      <c r="D219" s="6">
        <f>$B219*(('Gross-New Capacity Addition'!U189*1000/$M$38)/('PP Efficiencies'!C15))*'Regional Factors'!C$9</f>
        <v>423393.25214832148</v>
      </c>
      <c r="E219" s="6">
        <f>$B219*(('Gross-New Capacity Addition'!V189*1000/$M$38)/('PP Efficiencies'!D15))*'Regional Factors'!D$9</f>
        <v>213120.34751500827</v>
      </c>
      <c r="F219" s="6">
        <f>$B219*(('Gross-New Capacity Addition'!W189*1000/$M$38)/('PP Efficiencies'!E15))*'Regional Factors'!E$9</f>
        <v>105489.79645160925</v>
      </c>
      <c r="G219" s="6">
        <f>$B219*(('Gross-New Capacity Addition'!X189*1000/$M$38)/('PP Efficiencies'!F15))*'Regional Factors'!F$9</f>
        <v>20621.381705046457</v>
      </c>
      <c r="H219" s="6">
        <f>$B219*(('Gross-New Capacity Addition'!Y189*1000/$M$38)/('PP Efficiencies'!G15))*'Regional Factors'!G$9</f>
        <v>17304.262152099367</v>
      </c>
      <c r="I219" s="6">
        <f>$B219*(('Gross-New Capacity Addition'!Z189*1000/$M$38)/('PP Efficiencies'!H15))*'Regional Factors'!H$9</f>
        <v>11147.22605301381</v>
      </c>
      <c r="J219" s="6">
        <f>$B219*(('Gross-New Capacity Addition'!AA189*1000/$M$38)/('PP Efficiencies'!I15))*'Regional Factors'!I$9</f>
        <v>0</v>
      </c>
    </row>
    <row r="220" spans="1:10" x14ac:dyDescent="0.3">
      <c r="A220" s="7" t="s">
        <v>15</v>
      </c>
      <c r="B220" s="29">
        <v>1E-3</v>
      </c>
      <c r="C220" s="6">
        <f>$B220*(('Gross-New Capacity Addition'!T190*1000)/('PP Efficiencies'!B16))*'Regional Factors'!B$9</f>
        <v>0</v>
      </c>
      <c r="D220" s="6">
        <f>$B220*(('Gross-New Capacity Addition'!U190*1000)/('PP Efficiencies'!C16))*'Regional Factors'!C$9</f>
        <v>0</v>
      </c>
      <c r="E220" s="6">
        <f>$B220*(('Gross-New Capacity Addition'!V190*1000)/('PP Efficiencies'!D16))*'Regional Factors'!D$9</f>
        <v>0</v>
      </c>
      <c r="F220" s="6">
        <f>$B220*(('Gross-New Capacity Addition'!W190*1000)/('PP Efficiencies'!E16))*'Regional Factors'!E$9</f>
        <v>0</v>
      </c>
      <c r="G220" s="6">
        <f>$B220*(('Gross-New Capacity Addition'!X190*1000)/('PP Efficiencies'!F16))*'Regional Factors'!F$9</f>
        <v>0</v>
      </c>
      <c r="H220" s="6">
        <f>$B220*(('Gross-New Capacity Addition'!Y190*1000)/('PP Efficiencies'!G16))*'Regional Factors'!G$9</f>
        <v>0</v>
      </c>
      <c r="I220" s="6">
        <f>$B220*(('Gross-New Capacity Addition'!Z190*1000)/('PP Efficiencies'!H16))*'Regional Factors'!H$9</f>
        <v>0</v>
      </c>
      <c r="J220" s="6">
        <f>$B220*(('Gross-New Capacity Addition'!AA190*1000)/('PP Efficiencies'!I16))*'Regional Factors'!I$9</f>
        <v>0</v>
      </c>
    </row>
    <row r="221" spans="1:10" x14ac:dyDescent="0.3">
      <c r="A221" s="7" t="s">
        <v>17</v>
      </c>
      <c r="B221" s="1">
        <v>15.1</v>
      </c>
      <c r="C221" s="6">
        <f>$B221*(('Gross-New Capacity Addition'!T191*1000/$M$38)/('PP Efficiencies'!B17))*'Regional Factors'!B$9</f>
        <v>82591.948092742779</v>
      </c>
      <c r="D221" s="6">
        <f>$B221*(('Gross-New Capacity Addition'!U191*1000/$M$38)/('PP Efficiencies'!C17))*'Regional Factors'!C$9</f>
        <v>101415.40233010704</v>
      </c>
      <c r="E221" s="6">
        <f>$B221*(('Gross-New Capacity Addition'!V191*1000/$M$38)/('PP Efficiencies'!D17))*'Regional Factors'!D$9</f>
        <v>63534.209392621764</v>
      </c>
      <c r="F221" s="6">
        <f>$B221*(('Gross-New Capacity Addition'!W191*1000/$M$38)/('PP Efficiencies'!E17))*'Regional Factors'!E$9</f>
        <v>30484.759437826251</v>
      </c>
      <c r="G221" s="6">
        <f>$B221*(('Gross-New Capacity Addition'!X191*1000/$M$38)/('PP Efficiencies'!F17))*'Regional Factors'!F$9</f>
        <v>8875.4230021786152</v>
      </c>
      <c r="H221" s="6">
        <f>$B221*(('Gross-New Capacity Addition'!Y191*1000/$M$38)/('PP Efficiencies'!G17))*'Regional Factors'!G$9</f>
        <v>8576.1830511854951</v>
      </c>
      <c r="I221" s="6">
        <f>$B221*(('Gross-New Capacity Addition'!Z191*1000/$M$38)/('PP Efficiencies'!H17))*'Regional Factors'!H$9</f>
        <v>9636.0838905718192</v>
      </c>
      <c r="J221" s="6">
        <f>$B221*(('Gross-New Capacity Addition'!AA191*1000/$M$38)/('PP Efficiencies'!I17))*'Regional Factors'!I$9</f>
        <v>9124.9738672062504</v>
      </c>
    </row>
    <row r="222" spans="1:10" x14ac:dyDescent="0.3">
      <c r="A222" s="7" t="s">
        <v>18</v>
      </c>
      <c r="B222" s="1">
        <v>15.1</v>
      </c>
      <c r="C222" s="6">
        <f>$B222*(('Gross-New Capacity Addition'!T192*1000/$M$38)/('PP Efficiencies'!B18))*'Regional Factors'!B$9</f>
        <v>51538.871083835096</v>
      </c>
      <c r="D222" s="6">
        <f>$B222*(('Gross-New Capacity Addition'!U192*1000/$M$38)/('PP Efficiencies'!C18))*'Regional Factors'!C$9</f>
        <v>4957.4031453519538</v>
      </c>
      <c r="E222" s="6">
        <f>$B222*(('Gross-New Capacity Addition'!V192*1000/$M$38)/('PP Efficiencies'!D18))*'Regional Factors'!D$9</f>
        <v>2165.652797370381</v>
      </c>
      <c r="F222" s="6">
        <f>$B222*(('Gross-New Capacity Addition'!W192*1000/$M$38)/('PP Efficiencies'!E18))*'Regional Factors'!E$9</f>
        <v>498.54639547155</v>
      </c>
      <c r="G222" s="6">
        <f>$B222*(('Gross-New Capacity Addition'!X192*1000/$M$38)/('PP Efficiencies'!F18))*'Regional Factors'!F$9</f>
        <v>451.29269502603137</v>
      </c>
      <c r="H222" s="6">
        <f>$B222*(('Gross-New Capacity Addition'!Y192*1000/$M$38)/('PP Efficiencies'!G18))*'Regional Factors'!G$9</f>
        <v>1000.5546893049745</v>
      </c>
      <c r="I222" s="6">
        <f>$B222*(('Gross-New Capacity Addition'!Z192*1000/$M$38)/('PP Efficiencies'!H18))*'Regional Factors'!H$9</f>
        <v>1795.5236316098824</v>
      </c>
      <c r="J222" s="6">
        <f>$B222*(('Gross-New Capacity Addition'!AA192*1000/$M$38)/('PP Efficiencies'!I18))*'Regional Factors'!I$9</f>
        <v>3603.4335577641014</v>
      </c>
    </row>
    <row r="223" spans="1:10" x14ac:dyDescent="0.3">
      <c r="A223" s="7" t="s">
        <v>19</v>
      </c>
      <c r="B223" s="1"/>
      <c r="C223" s="6"/>
      <c r="D223" s="6"/>
      <c r="E223" s="6"/>
      <c r="F223" s="6"/>
      <c r="G223" s="6"/>
      <c r="H223" s="6"/>
      <c r="I223" s="6"/>
      <c r="J223" s="6"/>
    </row>
    <row r="224" spans="1:10" x14ac:dyDescent="0.3">
      <c r="A224" s="7" t="s">
        <v>20</v>
      </c>
      <c r="B224" s="1"/>
      <c r="C224" s="6"/>
      <c r="D224" s="6"/>
      <c r="E224" s="6"/>
      <c r="F224" s="6"/>
      <c r="G224" s="6"/>
      <c r="H224" s="6"/>
      <c r="I224" s="6"/>
      <c r="J224" s="6"/>
    </row>
    <row r="225" spans="1:10" x14ac:dyDescent="0.3">
      <c r="A225" s="7" t="s">
        <v>21</v>
      </c>
      <c r="B225" s="1">
        <v>15.1</v>
      </c>
      <c r="C225" s="6">
        <f>$B225*(('Gross-New Capacity Addition'!T195*1000/$M$38)/('PP Efficiencies'!B21))*'Regional Factors'!B$9</f>
        <v>10638.757792534767</v>
      </c>
      <c r="D225" s="6">
        <f>$B225*(('Gross-New Capacity Addition'!U195*1000/$M$38)/('PP Efficiencies'!C21))*'Regional Factors'!C$9</f>
        <v>0</v>
      </c>
      <c r="E225" s="6">
        <f>$B225*(('Gross-New Capacity Addition'!V195*1000/$M$38)/('PP Efficiencies'!D21))*'Regional Factors'!D$9</f>
        <v>0</v>
      </c>
      <c r="F225" s="6">
        <f>$B225*(('Gross-New Capacity Addition'!W195*1000/$M$38)/('PP Efficiencies'!E21))*'Regional Factors'!E$9</f>
        <v>0</v>
      </c>
      <c r="G225" s="6">
        <f>$B225*(('Gross-New Capacity Addition'!X195*1000/$M$38)/('PP Efficiencies'!F21))*'Regional Factors'!F$9</f>
        <v>0</v>
      </c>
      <c r="H225" s="6">
        <f>$B225*(('Gross-New Capacity Addition'!Y195*1000/$M$38)/('PP Efficiencies'!G21))*'Regional Factors'!G$9</f>
        <v>0</v>
      </c>
      <c r="I225" s="6">
        <f>$B225*(('Gross-New Capacity Addition'!Z195*1000/$M$38)/('PP Efficiencies'!H21))*'Regional Factors'!H$9</f>
        <v>0</v>
      </c>
      <c r="J225" s="6">
        <f>$B225*(('Gross-New Capacity Addition'!AA195*1000/$M$38)/('PP Efficiencies'!I21))*'Regional Factors'!I$9</f>
        <v>0</v>
      </c>
    </row>
    <row r="226" spans="1:10" x14ac:dyDescent="0.3">
      <c r="A226" s="7" t="s">
        <v>43</v>
      </c>
      <c r="B226" s="1"/>
      <c r="C226" s="6"/>
      <c r="D226" s="6"/>
      <c r="E226" s="6"/>
      <c r="F226" s="6"/>
      <c r="G226" s="6"/>
      <c r="H226" s="6"/>
      <c r="I226" s="6"/>
      <c r="J226" s="6"/>
    </row>
    <row r="227" spans="1:10" x14ac:dyDescent="0.3">
      <c r="A227" s="7" t="s">
        <v>139</v>
      </c>
      <c r="B227" s="1"/>
      <c r="C227" s="6"/>
      <c r="D227" s="6"/>
      <c r="E227" s="6"/>
      <c r="F227" s="6"/>
      <c r="G227" s="6"/>
      <c r="H227" s="6"/>
      <c r="I227" s="6"/>
      <c r="J227" s="6"/>
    </row>
    <row r="228" spans="1:10" x14ac:dyDescent="0.3">
      <c r="A228" s="34" t="s">
        <v>230</v>
      </c>
      <c r="B228" s="1"/>
      <c r="C228" s="6"/>
      <c r="D228" s="6"/>
      <c r="E228" s="6"/>
      <c r="F228" s="6"/>
      <c r="G228" s="6"/>
      <c r="H228" s="6"/>
      <c r="I228" s="6"/>
      <c r="J228" s="6"/>
    </row>
    <row r="229" spans="1:10" x14ac:dyDescent="0.3">
      <c r="A229" s="34" t="s">
        <v>231</v>
      </c>
      <c r="B229" s="1"/>
      <c r="C229" s="6"/>
      <c r="D229" s="6"/>
      <c r="E229" s="6"/>
      <c r="F229" s="6"/>
      <c r="G229" s="6"/>
      <c r="H229" s="6"/>
      <c r="I229" s="6"/>
      <c r="J229" s="6"/>
    </row>
    <row r="230" spans="1:10" x14ac:dyDescent="0.3">
      <c r="A230" s="7" t="s">
        <v>24</v>
      </c>
      <c r="B230" s="1"/>
      <c r="C230" s="6"/>
      <c r="D230" s="6"/>
      <c r="E230" s="6"/>
      <c r="F230" s="6"/>
      <c r="G230" s="6"/>
      <c r="H230" s="6"/>
      <c r="I230" s="6"/>
      <c r="J230" s="6"/>
    </row>
    <row r="231" spans="1:10" x14ac:dyDescent="0.3">
      <c r="A231" s="7" t="s">
        <v>25</v>
      </c>
      <c r="B231" s="1"/>
      <c r="C231" s="6"/>
      <c r="D231" s="6"/>
      <c r="E231" s="6"/>
      <c r="F231" s="6"/>
      <c r="G231" s="6"/>
      <c r="H231" s="6"/>
      <c r="I231" s="6"/>
      <c r="J231" s="6"/>
    </row>
    <row r="232" spans="1:10" x14ac:dyDescent="0.3">
      <c r="A232" s="5" t="s">
        <v>255</v>
      </c>
      <c r="B232" s="2"/>
      <c r="C232" s="5">
        <f>SUM(C207:C231)</f>
        <v>559881.0113649515</v>
      </c>
      <c r="D232" s="5">
        <f t="shared" ref="D232:J232" si="15">SUM(D207:D231)</f>
        <v>579320.03938735952</v>
      </c>
      <c r="E232" s="5">
        <f t="shared" si="15"/>
        <v>352492.94108714088</v>
      </c>
      <c r="F232" s="5">
        <f t="shared" si="15"/>
        <v>201205.23743685894</v>
      </c>
      <c r="G232" s="5">
        <f t="shared" si="15"/>
        <v>86641.591437322568</v>
      </c>
      <c r="H232" s="5">
        <f t="shared" si="15"/>
        <v>76452.989876310079</v>
      </c>
      <c r="I232" s="5">
        <f t="shared" si="15"/>
        <v>70158.072423630831</v>
      </c>
      <c r="J232" s="5">
        <f t="shared" si="15"/>
        <v>50920.968757054776</v>
      </c>
    </row>
    <row r="234" spans="1:10" x14ac:dyDescent="0.3">
      <c r="A234" s="73" t="s">
        <v>30</v>
      </c>
      <c r="B234" s="163" t="s">
        <v>1</v>
      </c>
      <c r="C234" s="163" t="s">
        <v>264</v>
      </c>
      <c r="D234" s="163"/>
      <c r="E234" s="163"/>
      <c r="F234" s="163"/>
      <c r="G234" s="163"/>
      <c r="H234" s="163"/>
      <c r="I234" s="163"/>
      <c r="J234" s="163"/>
    </row>
    <row r="235" spans="1:10" x14ac:dyDescent="0.3">
      <c r="A235" s="66" t="s">
        <v>0</v>
      </c>
      <c r="B235" s="163"/>
      <c r="C235" s="2">
        <v>2015</v>
      </c>
      <c r="D235" s="2">
        <v>2020</v>
      </c>
      <c r="E235" s="2">
        <v>2025</v>
      </c>
      <c r="F235" s="2">
        <v>2030</v>
      </c>
      <c r="G235" s="2">
        <v>2035</v>
      </c>
      <c r="H235" s="2">
        <v>2040</v>
      </c>
      <c r="I235" s="2">
        <v>2045</v>
      </c>
      <c r="J235" s="2">
        <v>2050</v>
      </c>
    </row>
    <row r="236" spans="1:10" x14ac:dyDescent="0.3">
      <c r="A236" s="7" t="s">
        <v>2</v>
      </c>
      <c r="B236" s="1"/>
      <c r="C236" s="6"/>
      <c r="D236" s="6"/>
      <c r="E236" s="6"/>
      <c r="F236" s="6"/>
      <c r="G236" s="6"/>
      <c r="H236" s="6"/>
      <c r="I236" s="6"/>
      <c r="J236" s="6"/>
    </row>
    <row r="237" spans="1:10" x14ac:dyDescent="0.3">
      <c r="A237" s="7" t="s">
        <v>3</v>
      </c>
      <c r="B237" s="1"/>
      <c r="C237" s="6"/>
      <c r="D237" s="6"/>
      <c r="E237" s="6"/>
      <c r="F237" s="6"/>
      <c r="G237" s="6"/>
      <c r="H237" s="6"/>
      <c r="I237" s="6"/>
      <c r="J237" s="6"/>
    </row>
    <row r="238" spans="1:10" x14ac:dyDescent="0.3">
      <c r="A238" s="7" t="s">
        <v>198</v>
      </c>
      <c r="B238" s="1"/>
      <c r="C238" s="6"/>
      <c r="D238" s="6"/>
      <c r="E238" s="6"/>
      <c r="F238" s="6"/>
      <c r="G238" s="6"/>
      <c r="H238" s="6"/>
      <c r="I238" s="6"/>
      <c r="J238" s="6"/>
    </row>
    <row r="239" spans="1:10" x14ac:dyDescent="0.3">
      <c r="A239" s="7" t="s">
        <v>199</v>
      </c>
      <c r="B239" s="1"/>
      <c r="C239" s="6"/>
      <c r="D239" s="6"/>
      <c r="E239" s="6"/>
      <c r="F239" s="6"/>
      <c r="G239" s="6"/>
      <c r="H239" s="6"/>
      <c r="I239" s="6"/>
      <c r="J239" s="6"/>
    </row>
    <row r="240" spans="1:10" x14ac:dyDescent="0.3">
      <c r="A240" s="7" t="s">
        <v>6</v>
      </c>
      <c r="B240" s="1">
        <v>29.9</v>
      </c>
      <c r="C240" s="6">
        <f>$B240*(('Gross-New Capacity Addition'!T210*1000/$M$38)/('PP Efficiencies'!B7))*'Regional Factors'!B$10</f>
        <v>4186.1172112819158</v>
      </c>
      <c r="D240" s="6">
        <f>$B240*(('Gross-New Capacity Addition'!U210*1000/$M$38)/('PP Efficiencies'!C7))*'Regional Factors'!C$10</f>
        <v>12218.936724822888</v>
      </c>
      <c r="E240" s="6">
        <f>$B240*(('Gross-New Capacity Addition'!V210*1000/$M$38)/('PP Efficiencies'!D7))*'Regional Factors'!D$10</f>
        <v>15608.237030636858</v>
      </c>
      <c r="F240" s="6">
        <f>$B240*(('Gross-New Capacity Addition'!W210*1000/$M$38)/('PP Efficiencies'!E7))*'Regional Factors'!E$10</f>
        <v>11765.631763270767</v>
      </c>
      <c r="G240" s="6">
        <f>$B240*(('Gross-New Capacity Addition'!X210*1000/$M$38)/('PP Efficiencies'!F7))*'Regional Factors'!F$10</f>
        <v>10764.301400439212</v>
      </c>
      <c r="H240" s="6">
        <f>$B240*(('Gross-New Capacity Addition'!Y210*1000/$M$38)/('PP Efficiencies'!G7))*'Regional Factors'!G$10</f>
        <v>8703.0521960997903</v>
      </c>
      <c r="I240" s="6">
        <f>$B240*(('Gross-New Capacity Addition'!Z210*1000/$M$38)/('PP Efficiencies'!H7))*'Regional Factors'!H$10</f>
        <v>6571.8892760576246</v>
      </c>
      <c r="J240" s="6">
        <f>$B240*(('Gross-New Capacity Addition'!AA210*1000/$M$38)/('PP Efficiencies'!I7))*'Regional Factors'!I$10</f>
        <v>6279.1758169228742</v>
      </c>
    </row>
    <row r="241" spans="1:10" x14ac:dyDescent="0.3">
      <c r="A241" s="7" t="s">
        <v>7</v>
      </c>
      <c r="B241" s="1"/>
      <c r="C241" s="6"/>
      <c r="D241" s="6"/>
      <c r="E241" s="6"/>
      <c r="F241" s="6"/>
      <c r="G241" s="6"/>
      <c r="H241" s="6"/>
      <c r="I241" s="6"/>
      <c r="J241" s="6"/>
    </row>
    <row r="242" spans="1:10" x14ac:dyDescent="0.3">
      <c r="A242" s="7" t="s">
        <v>8</v>
      </c>
      <c r="B242" s="1"/>
      <c r="C242" s="6"/>
      <c r="D242" s="6"/>
      <c r="E242" s="6"/>
      <c r="F242" s="6"/>
      <c r="G242" s="6"/>
      <c r="H242" s="6"/>
      <c r="I242" s="6"/>
      <c r="J242" s="6"/>
    </row>
    <row r="243" spans="1:10" x14ac:dyDescent="0.3">
      <c r="A243" s="7" t="s">
        <v>9</v>
      </c>
      <c r="B243" s="1"/>
      <c r="C243" s="6"/>
      <c r="D243" s="6"/>
      <c r="E243" s="6"/>
      <c r="F243" s="6"/>
      <c r="G243" s="6"/>
      <c r="H243" s="6"/>
      <c r="I243" s="6"/>
      <c r="J243" s="6"/>
    </row>
    <row r="244" spans="1:10" x14ac:dyDescent="0.3">
      <c r="A244" s="7" t="s">
        <v>10</v>
      </c>
      <c r="B244" s="1"/>
      <c r="C244" s="6"/>
      <c r="D244" s="6"/>
      <c r="E244" s="6"/>
      <c r="F244" s="6"/>
      <c r="G244" s="6"/>
      <c r="H244" s="6"/>
      <c r="I244" s="6"/>
      <c r="J244" s="6"/>
    </row>
    <row r="245" spans="1:10" x14ac:dyDescent="0.3">
      <c r="A245" s="7" t="s">
        <v>11</v>
      </c>
      <c r="B245" s="1">
        <v>29.9</v>
      </c>
      <c r="C245" s="6">
        <f>$B245*(('Gross-New Capacity Addition'!T215*1000/$M$38)/('PP Efficiencies'!B12))*'Regional Factors'!B$10</f>
        <v>4305.720560175685</v>
      </c>
      <c r="D245" s="6">
        <f>$B245*(('Gross-New Capacity Addition'!U215*1000/$M$38)/('PP Efficiencies'!C12))*'Regional Factors'!C$10</f>
        <v>8073.2260503294092</v>
      </c>
      <c r="E245" s="6">
        <f>$B245*(('Gross-New Capacity Addition'!V215*1000/$M$38)/('PP Efficiencies'!D12))*'Regional Factors'!D$10</f>
        <v>6624.1854771933613</v>
      </c>
      <c r="F245" s="6">
        <f>$B245*(('Gross-New Capacity Addition'!W215*1000/$M$38)/('PP Efficiencies'!E12))*'Regional Factors'!E$10</f>
        <v>6151.0293716795504</v>
      </c>
      <c r="G245" s="6">
        <f>$B245*(('Gross-New Capacity Addition'!X215*1000/$M$38)/('PP Efficiencies'!F12))*'Regional Factors'!F$10</f>
        <v>6116.0803411586439</v>
      </c>
      <c r="H245" s="6">
        <f>$B245*(('Gross-New Capacity Addition'!Y215*1000/$M$38)/('PP Efficiencies'!G12))*'Regional Factors'!G$10</f>
        <v>6084.1703567699897</v>
      </c>
      <c r="I245" s="6">
        <f>$B245*(('Gross-New Capacity Addition'!Z215*1000/$M$38)/('PP Efficiencies'!H12))*'Regional Factors'!H$10</f>
        <v>7722.2162220542168</v>
      </c>
      <c r="J245" s="6">
        <f>$B245*(('Gross-New Capacity Addition'!AA215*1000/$M$38)/('PP Efficiencies'!I12))*'Regional Factors'!I$10</f>
        <v>8932.0798854708355</v>
      </c>
    </row>
    <row r="246" spans="1:10" x14ac:dyDescent="0.3">
      <c r="A246" s="7" t="s">
        <v>12</v>
      </c>
      <c r="B246" s="1">
        <v>29.9</v>
      </c>
      <c r="C246" s="6">
        <f>$B246*(('Gross-New Capacity Addition'!T216*1000/$M$38)/('PP Efficiencies'!B13))*'Regional Factors'!B$10</f>
        <v>5581.4896150425539</v>
      </c>
      <c r="D246" s="6">
        <f>$B246*(('Gross-New Capacity Addition'!U216*1000/$M$38)/('PP Efficiencies'!C13))*'Regional Factors'!C$10</f>
        <v>9375.3592842535072</v>
      </c>
      <c r="E246" s="6">
        <f>$B246*(('Gross-New Capacity Addition'!V216*1000/$M$38)/('PP Efficiencies'!D13))*'Regional Factors'!D$10</f>
        <v>9273.8596680707051</v>
      </c>
      <c r="F246" s="6">
        <f>$B246*(('Gross-New Capacity Addition'!W216*1000/$M$38)/('PP Efficiencies'!E13))*'Regional Factors'!E$10</f>
        <v>9497.9130003875398</v>
      </c>
      <c r="G246" s="6">
        <f>$B246*(('Gross-New Capacity Addition'!X216*1000/$M$38)/('PP Efficiencies'!F13))*'Regional Factors'!F$10</f>
        <v>9399.812490524384</v>
      </c>
      <c r="H246" s="6">
        <f>$B246*(('Gross-New Capacity Addition'!Y216*1000/$M$38)/('PP Efficiencies'!G13))*'Regional Factors'!G$10</f>
        <v>9018.7390111788009</v>
      </c>
      <c r="I246" s="6">
        <f>$B246*(('Gross-New Capacity Addition'!Z216*1000/$M$38)/('PP Efficiencies'!H13))*'Regional Factors'!H$10</f>
        <v>11676.530332679826</v>
      </c>
      <c r="J246" s="6">
        <f>$B246*(('Gross-New Capacity Addition'!AA216*1000/$M$38)/('PP Efficiencies'!I13))*'Regional Factors'!I$10</f>
        <v>8201.3724955727339</v>
      </c>
    </row>
    <row r="247" spans="1:10" x14ac:dyDescent="0.3">
      <c r="A247" s="7" t="s">
        <v>13</v>
      </c>
      <c r="B247" s="1"/>
      <c r="C247" s="6"/>
      <c r="D247" s="6"/>
      <c r="E247" s="6"/>
      <c r="F247" s="6"/>
      <c r="G247" s="6"/>
      <c r="H247" s="6"/>
      <c r="I247" s="6"/>
      <c r="J247" s="6"/>
    </row>
    <row r="248" spans="1:10" x14ac:dyDescent="0.3">
      <c r="A248" s="7" t="s">
        <v>14</v>
      </c>
      <c r="B248" s="1">
        <v>39.700000000000003</v>
      </c>
      <c r="C248" s="6">
        <f>$B248*(('Gross-New Capacity Addition'!T218*1000/$M$38)/('PP Efficiencies'!B15))*'Regional Factors'!B$10</f>
        <v>571031.24468880484</v>
      </c>
      <c r="D248" s="6">
        <f>$B248*(('Gross-New Capacity Addition'!U218*1000/$M$38)/('PP Efficiencies'!C15))*'Regional Factors'!C$10</f>
        <v>611581.77545250347</v>
      </c>
      <c r="E248" s="6">
        <f>$B248*(('Gross-New Capacity Addition'!V218*1000/$M$38)/('PP Efficiencies'!D15))*'Regional Factors'!D$10</f>
        <v>171841.18364616536</v>
      </c>
      <c r="F248" s="6">
        <f>$B248*(('Gross-New Capacity Addition'!W218*1000/$M$38)/('PP Efficiencies'!E15))*'Regional Factors'!E$10</f>
        <v>59496.270546738109</v>
      </c>
      <c r="G248" s="6">
        <f>$B248*(('Gross-New Capacity Addition'!X218*1000/$M$38)/('PP Efficiencies'!F15))*'Regional Factors'!F$10</f>
        <v>28584.800374410483</v>
      </c>
      <c r="H248" s="6">
        <f>$B248*(('Gross-New Capacity Addition'!Y218*1000/$M$38)/('PP Efficiencies'!G15))*'Regional Factors'!G$10</f>
        <v>8309.5349925611881</v>
      </c>
      <c r="I248" s="6">
        <f>$B248*(('Gross-New Capacity Addition'!Z218*1000/$M$38)/('PP Efficiencies'!H15))*'Regional Factors'!H$10</f>
        <v>997.14419910734262</v>
      </c>
      <c r="J248" s="6">
        <f>$B248*(('Gross-New Capacity Addition'!AA218*1000/$M$38)/('PP Efficiencies'!I15))*'Regional Factors'!I$10</f>
        <v>0</v>
      </c>
    </row>
    <row r="249" spans="1:10" x14ac:dyDescent="0.3">
      <c r="A249" s="7" t="s">
        <v>15</v>
      </c>
      <c r="B249" s="29">
        <v>1E-3</v>
      </c>
      <c r="C249" s="6">
        <f>$B249*(('Gross-New Capacity Addition'!T219*1000/$M$38)/('PP Efficiencies'!B16))*'Regional Factors'!B$10</f>
        <v>9.0878220265843126</v>
      </c>
      <c r="D249" s="6">
        <f>$B249*(('Gross-New Capacity Addition'!U219*1000/$M$38)/('PP Efficiencies'!C16))*'Regional Factors'!C$10</f>
        <v>6.2466613930054917</v>
      </c>
      <c r="E249" s="6">
        <f>$B249*(('Gross-New Capacity Addition'!V219*1000/$M$38)/('PP Efficiencies'!D16))*'Regional Factors'!D$10</f>
        <v>5.0012211152723092</v>
      </c>
      <c r="F249" s="6">
        <f>$B249*(('Gross-New Capacity Addition'!W219*1000/$M$38)/('PP Efficiencies'!E16))*'Regional Factors'!E$10</f>
        <v>3.0032419855124362</v>
      </c>
      <c r="G249" s="6">
        <f>$B249*(('Gross-New Capacity Addition'!X219*1000/$M$38)/('PP Efficiencies'!F16))*'Regional Factors'!F$10</f>
        <v>0.7673899079700548</v>
      </c>
      <c r="H249" s="6">
        <f>$B249*(('Gross-New Capacity Addition'!Y219*1000/$M$38)/('PP Efficiencies'!G16))*'Regional Factors'!G$10</f>
        <v>0.44527562561225403</v>
      </c>
      <c r="I249" s="6">
        <f>$B249*(('Gross-New Capacity Addition'!Z219*1000/$M$38)/('PP Efficiencies'!H16))*'Regional Factors'!H$10</f>
        <v>0.11368739377334146</v>
      </c>
      <c r="J249" s="6">
        <f>$B249*(('Gross-New Capacity Addition'!AA219*1000/$M$38)/('PP Efficiencies'!I16))*'Regional Factors'!I$10</f>
        <v>0</v>
      </c>
    </row>
    <row r="250" spans="1:10" x14ac:dyDescent="0.3">
      <c r="A250" s="7" t="s">
        <v>17</v>
      </c>
      <c r="B250" s="1">
        <v>15.1</v>
      </c>
      <c r="C250" s="6">
        <f>$B250*(('Gross-New Capacity Addition'!T220*1000/$M$38)/('PP Efficiencies'!B17))*'Regional Factors'!B$10</f>
        <v>142857.02325246503</v>
      </c>
      <c r="D250" s="6">
        <f>$B250*(('Gross-New Capacity Addition'!U220*1000/$M$38)/('PP Efficiencies'!C17))*'Regional Factors'!C$10</f>
        <v>176864.58011521999</v>
      </c>
      <c r="E250" s="6">
        <f>$B250*(('Gross-New Capacity Addition'!V220*1000/$M$38)/('PP Efficiencies'!D17))*'Regional Factors'!D$10</f>
        <v>72945.577359887015</v>
      </c>
      <c r="F250" s="6">
        <f>$B250*(('Gross-New Capacity Addition'!W220*1000/$M$38)/('PP Efficiencies'!E17))*'Regional Factors'!E$10</f>
        <v>33122.6018514565</v>
      </c>
      <c r="G250" s="6">
        <f>$B250*(('Gross-New Capacity Addition'!X220*1000/$M$38)/('PP Efficiencies'!F17))*'Regional Factors'!F$10</f>
        <v>27433.605350252135</v>
      </c>
      <c r="H250" s="6">
        <f>$B250*(('Gross-New Capacity Addition'!Y220*1000/$M$38)/('PP Efficiencies'!G17))*'Regional Factors'!G$10</f>
        <v>25916.539616597638</v>
      </c>
      <c r="I250" s="6">
        <f>$B250*(('Gross-New Capacity Addition'!Z220*1000/$M$38)/('PP Efficiencies'!H17))*'Regional Factors'!H$10</f>
        <v>17699.100225969119</v>
      </c>
      <c r="J250" s="6">
        <f>$B250*(('Gross-New Capacity Addition'!AA220*1000/$M$38)/('PP Efficiencies'!I17))*'Regional Factors'!I$10</f>
        <v>14412.124469717712</v>
      </c>
    </row>
    <row r="251" spans="1:10" x14ac:dyDescent="0.3">
      <c r="A251" s="7" t="s">
        <v>18</v>
      </c>
      <c r="B251" s="1">
        <v>15.1</v>
      </c>
      <c r="C251" s="6">
        <f>$B251*(('Gross-New Capacity Addition'!T221*1000/$M$38)/('PP Efficiencies'!B18))*'Regional Factors'!B$10</f>
        <v>59703.947572601006</v>
      </c>
      <c r="D251" s="6">
        <f>$B251*(('Gross-New Capacity Addition'!U221*1000/$M$38)/('PP Efficiencies'!C18))*'Regional Factors'!C$10</f>
        <v>1874.535245607567</v>
      </c>
      <c r="E251" s="6">
        <f>$B251*(('Gross-New Capacity Addition'!V221*1000/$M$38)/('PP Efficiencies'!D18))*'Regional Factors'!D$10</f>
        <v>0</v>
      </c>
      <c r="F251" s="6">
        <f>$B251*(('Gross-New Capacity Addition'!W221*1000/$M$38)/('PP Efficiencies'!E18))*'Regional Factors'!E$10</f>
        <v>93.726762280378352</v>
      </c>
      <c r="G251" s="6">
        <f>$B251*(('Gross-New Capacity Addition'!X221*1000/$M$38)/('PP Efficiencies'!F18))*'Regional Factors'!F$10</f>
        <v>92.1381730891855</v>
      </c>
      <c r="H251" s="6">
        <f>$B251*(('Gross-New Capacity Addition'!Y221*1000/$M$38)/('PP Efficiencies'!G18))*'Regional Factors'!G$10</f>
        <v>90.602536871032399</v>
      </c>
      <c r="I251" s="6">
        <f>$B251*(('Gross-New Capacity Addition'!Z221*1000/$M$38)/('PP Efficiencies'!H18))*'Regional Factors'!H$10</f>
        <v>5979.7674334881376</v>
      </c>
      <c r="J251" s="6">
        <f>$B251*(('Gross-New Capacity Addition'!AA221*1000/$M$38)/('PP Efficiencies'!I18))*'Regional Factors'!I$10</f>
        <v>7520.0105602956892</v>
      </c>
    </row>
    <row r="252" spans="1:10" x14ac:dyDescent="0.3">
      <c r="A252" s="7" t="s">
        <v>19</v>
      </c>
      <c r="B252" s="1"/>
      <c r="C252" s="6"/>
      <c r="D252" s="6"/>
      <c r="E252" s="6"/>
      <c r="F252" s="6"/>
      <c r="G252" s="6"/>
      <c r="H252" s="6"/>
      <c r="I252" s="6"/>
      <c r="J252" s="6"/>
    </row>
    <row r="253" spans="1:10" x14ac:dyDescent="0.3">
      <c r="A253" s="7" t="s">
        <v>20</v>
      </c>
      <c r="B253" s="1"/>
      <c r="C253" s="6"/>
      <c r="D253" s="6"/>
      <c r="E253" s="6"/>
      <c r="F253" s="6"/>
      <c r="G253" s="6"/>
      <c r="H253" s="6"/>
      <c r="I253" s="6"/>
      <c r="J253" s="6"/>
    </row>
    <row r="254" spans="1:10" x14ac:dyDescent="0.3">
      <c r="A254" s="7" t="s">
        <v>21</v>
      </c>
      <c r="B254" s="1">
        <v>15.1</v>
      </c>
      <c r="C254" s="6">
        <f>$B254*(('Gross-New Capacity Addition'!T224*1000/$M$38)/('PP Efficiencies'!B21))*'Regional Factors'!B$10</f>
        <v>6560.8733596264838</v>
      </c>
      <c r="D254" s="6">
        <f>$B254*(('Gross-New Capacity Addition'!U224*1000/$M$38)/('PP Efficiencies'!C21))*'Regional Factors'!C$10</f>
        <v>187.4535245607567</v>
      </c>
      <c r="E254" s="6">
        <f>$B254*(('Gross-New Capacity Addition'!V224*1000/$M$38)/('PP Efficiencies'!D21))*'Regional Factors'!D$10</f>
        <v>0</v>
      </c>
      <c r="F254" s="6">
        <f>$B254*(('Gross-New Capacity Addition'!W224*1000/$M$38)/('PP Efficiencies'!E21))*'Regional Factors'!E$10</f>
        <v>0</v>
      </c>
      <c r="G254" s="6">
        <f>$B254*(('Gross-New Capacity Addition'!X224*1000/$M$38)/('PP Efficiencies'!F21))*'Regional Factors'!F$10</f>
        <v>0</v>
      </c>
      <c r="H254" s="6">
        <f>$B254*(('Gross-New Capacity Addition'!Y224*1000/$M$38)/('PP Efficiencies'!G21))*'Regional Factors'!G$10</f>
        <v>0</v>
      </c>
      <c r="I254" s="6">
        <f>$B254*(('Gross-New Capacity Addition'!Z224*1000/$M$38)/('PP Efficiencies'!H21))*'Regional Factors'!H$10</f>
        <v>0</v>
      </c>
      <c r="J254" s="6">
        <f>$B254*(('Gross-New Capacity Addition'!AA224*1000/$M$38)/('PP Efficiencies'!I21))*'Regional Factors'!I$10</f>
        <v>0</v>
      </c>
    </row>
    <row r="255" spans="1:10" x14ac:dyDescent="0.3">
      <c r="A255" s="7" t="s">
        <v>43</v>
      </c>
      <c r="B255" s="1"/>
      <c r="C255" s="6"/>
      <c r="D255" s="6"/>
      <c r="E255" s="6"/>
      <c r="F255" s="6"/>
      <c r="G255" s="6"/>
      <c r="H255" s="6"/>
      <c r="I255" s="6"/>
      <c r="J255" s="6"/>
    </row>
    <row r="256" spans="1:10" x14ac:dyDescent="0.3">
      <c r="A256" s="7" t="s">
        <v>139</v>
      </c>
      <c r="B256" s="1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34" t="s">
        <v>230</v>
      </c>
      <c r="B257" s="1"/>
      <c r="C257" s="6"/>
      <c r="D257" s="6"/>
      <c r="E257" s="6"/>
      <c r="F257" s="6"/>
      <c r="G257" s="6"/>
      <c r="H257" s="6"/>
      <c r="I257" s="6"/>
      <c r="J257" s="6"/>
    </row>
    <row r="258" spans="1:10" x14ac:dyDescent="0.3">
      <c r="A258" s="34" t="s">
        <v>231</v>
      </c>
      <c r="B258" s="1"/>
      <c r="C258" s="6"/>
      <c r="D258" s="6"/>
      <c r="E258" s="6"/>
      <c r="F258" s="6"/>
      <c r="G258" s="6"/>
      <c r="H258" s="6"/>
      <c r="I258" s="6"/>
      <c r="J258" s="6"/>
    </row>
    <row r="259" spans="1:10" x14ac:dyDescent="0.3">
      <c r="A259" s="7" t="s">
        <v>24</v>
      </c>
      <c r="B259" s="1"/>
      <c r="C259" s="6"/>
      <c r="D259" s="6"/>
      <c r="E259" s="6"/>
      <c r="F259" s="6"/>
      <c r="G259" s="6"/>
      <c r="H259" s="6"/>
      <c r="I259" s="6"/>
      <c r="J259" s="6"/>
    </row>
    <row r="260" spans="1:10" x14ac:dyDescent="0.3">
      <c r="A260" s="7" t="s">
        <v>25</v>
      </c>
      <c r="B260" s="1"/>
      <c r="C260" s="6"/>
      <c r="D260" s="6"/>
      <c r="E260" s="6"/>
      <c r="F260" s="6"/>
      <c r="G260" s="6"/>
      <c r="H260" s="6"/>
      <c r="I260" s="6"/>
      <c r="J260" s="6"/>
    </row>
    <row r="261" spans="1:10" x14ac:dyDescent="0.3">
      <c r="A261" s="5" t="s">
        <v>255</v>
      </c>
      <c r="B261" s="2"/>
      <c r="C261" s="5">
        <f>SUM(C236:C260)</f>
        <v>794235.50408202421</v>
      </c>
      <c r="D261" s="5">
        <f t="shared" ref="D261:J261" si="16">SUM(D236:D260)</f>
        <v>820182.11305869056</v>
      </c>
      <c r="E261" s="5">
        <f t="shared" si="16"/>
        <v>276298.0444030686</v>
      </c>
      <c r="F261" s="5">
        <f t="shared" si="16"/>
        <v>120130.17653779835</v>
      </c>
      <c r="G261" s="5">
        <f t="shared" si="16"/>
        <v>82391.505519782018</v>
      </c>
      <c r="H261" s="5">
        <f t="shared" si="16"/>
        <v>58123.083985704048</v>
      </c>
      <c r="I261" s="5">
        <f t="shared" si="16"/>
        <v>50646.761376750037</v>
      </c>
      <c r="J261" s="5">
        <f t="shared" si="16"/>
        <v>45344.763227979842</v>
      </c>
    </row>
    <row r="263" spans="1:10" x14ac:dyDescent="0.3">
      <c r="A263" s="74" t="s">
        <v>31</v>
      </c>
      <c r="B263" s="163" t="s">
        <v>1</v>
      </c>
      <c r="C263" s="163" t="s">
        <v>264</v>
      </c>
      <c r="D263" s="163"/>
      <c r="E263" s="163"/>
      <c r="F263" s="163"/>
      <c r="G263" s="163"/>
      <c r="H263" s="163"/>
      <c r="I263" s="163"/>
      <c r="J263" s="163"/>
    </row>
    <row r="264" spans="1:10" x14ac:dyDescent="0.3">
      <c r="A264" s="66" t="s">
        <v>0</v>
      </c>
      <c r="B264" s="163"/>
      <c r="C264" s="2">
        <v>2015</v>
      </c>
      <c r="D264" s="2">
        <v>2020</v>
      </c>
      <c r="E264" s="2">
        <v>2025</v>
      </c>
      <c r="F264" s="2">
        <v>2030</v>
      </c>
      <c r="G264" s="2">
        <v>2035</v>
      </c>
      <c r="H264" s="2">
        <v>2040</v>
      </c>
      <c r="I264" s="2">
        <v>2045</v>
      </c>
      <c r="J264" s="2">
        <v>2050</v>
      </c>
    </row>
    <row r="265" spans="1:10" x14ac:dyDescent="0.3">
      <c r="A265" s="7" t="s">
        <v>2</v>
      </c>
      <c r="B265" s="1"/>
      <c r="C265" s="6"/>
      <c r="D265" s="6"/>
      <c r="E265" s="6"/>
      <c r="F265" s="6"/>
      <c r="G265" s="6"/>
      <c r="H265" s="6"/>
      <c r="I265" s="6"/>
      <c r="J265" s="6"/>
    </row>
    <row r="266" spans="1:10" x14ac:dyDescent="0.3">
      <c r="A266" s="7" t="s">
        <v>3</v>
      </c>
      <c r="B266" s="1"/>
      <c r="C266" s="6"/>
      <c r="D266" s="6"/>
      <c r="E266" s="6"/>
      <c r="F266" s="6"/>
      <c r="G266" s="6"/>
      <c r="H266" s="6"/>
      <c r="I266" s="6"/>
      <c r="J266" s="6"/>
    </row>
    <row r="267" spans="1:10" x14ac:dyDescent="0.3">
      <c r="A267" s="7" t="s">
        <v>198</v>
      </c>
      <c r="B267" s="1"/>
      <c r="C267" s="6"/>
      <c r="D267" s="6"/>
      <c r="E267" s="6"/>
      <c r="F267" s="6"/>
      <c r="G267" s="6"/>
      <c r="H267" s="6"/>
      <c r="I267" s="6"/>
      <c r="J267" s="6"/>
    </row>
    <row r="268" spans="1:10" x14ac:dyDescent="0.3">
      <c r="A268" s="7" t="s">
        <v>199</v>
      </c>
      <c r="B268" s="1"/>
      <c r="C268" s="6"/>
      <c r="D268" s="6"/>
      <c r="E268" s="6"/>
      <c r="F268" s="6"/>
      <c r="G268" s="6"/>
      <c r="H268" s="6"/>
      <c r="I268" s="6"/>
      <c r="J268" s="6"/>
    </row>
    <row r="269" spans="1:10" x14ac:dyDescent="0.3">
      <c r="A269" s="7" t="s">
        <v>6</v>
      </c>
      <c r="B269" s="1">
        <f>M33</f>
        <v>81.099999999999994</v>
      </c>
      <c r="C269" s="6">
        <f>$B269*(('Gross-New Capacity Addition'!T239*1000/$M$38)/('PP Efficiencies'!B7))*'Regional Factors'!B$11</f>
        <v>122292.76325470526</v>
      </c>
      <c r="D269" s="6">
        <f>$B269*(('Gross-New Capacity Addition'!U239*1000/$M$38)/('PP Efficiencies'!C7))*'Regional Factors'!C$11</f>
        <v>129630.1438292019</v>
      </c>
      <c r="E269" s="6">
        <f>$B269*(('Gross-New Capacity Addition'!V239*1000/$M$38)/('PP Efficiencies'!D7))*'Regional Factors'!D$11</f>
        <v>106163.2781737013</v>
      </c>
      <c r="F269" s="6">
        <f>$B269*(('Gross-New Capacity Addition'!W239*1000/$M$38)/('PP Efficiencies'!E7))*'Regional Factors'!E$11</f>
        <v>76830.72843396831</v>
      </c>
      <c r="G269" s="6">
        <f>$B269*(('Gross-New Capacity Addition'!X239*1000/$M$38)/('PP Efficiencies'!F7))*'Regional Factors'!F$11</f>
        <v>62933.689489179989</v>
      </c>
      <c r="H269" s="6">
        <f>$B269*(('Gross-New Capacity Addition'!Y239*1000/$M$38)/('PP Efficiencies'!G7))*'Regional Factors'!G$11</f>
        <v>34249.474226076294</v>
      </c>
      <c r="I269" s="6">
        <f>$B269*(('Gross-New Capacity Addition'!Z239*1000/$M$38)/('PP Efficiencies'!H7))*'Regional Factors'!H$11</f>
        <v>17464.729622249699</v>
      </c>
      <c r="J269" s="6">
        <f>$B269*(('Gross-New Capacity Addition'!AA239*1000/$M$38)/('PP Efficiencies'!I7))*'Regional Factors'!I$11</f>
        <v>15656.349103986186</v>
      </c>
    </row>
    <row r="270" spans="1:10" x14ac:dyDescent="0.3">
      <c r="A270" s="7" t="s">
        <v>7</v>
      </c>
      <c r="B270" s="1"/>
      <c r="C270" s="6"/>
      <c r="D270" s="6"/>
      <c r="E270" s="6"/>
      <c r="F270" s="6"/>
      <c r="G270" s="6"/>
      <c r="H270" s="6"/>
      <c r="I270" s="6"/>
      <c r="J270" s="6"/>
    </row>
    <row r="271" spans="1:10" x14ac:dyDescent="0.3">
      <c r="A271" s="7" t="s">
        <v>8</v>
      </c>
      <c r="B271" s="1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7" t="s">
        <v>9</v>
      </c>
      <c r="B272" s="1"/>
      <c r="C272" s="6"/>
      <c r="D272" s="6"/>
      <c r="E272" s="6"/>
      <c r="F272" s="6"/>
      <c r="G272" s="6"/>
      <c r="H272" s="6"/>
      <c r="I272" s="6"/>
      <c r="J272" s="6"/>
    </row>
    <row r="273" spans="1:10" x14ac:dyDescent="0.3">
      <c r="A273" s="7" t="s">
        <v>10</v>
      </c>
      <c r="B273" s="1"/>
      <c r="C273" s="6"/>
      <c r="D273" s="6"/>
      <c r="E273" s="6"/>
      <c r="F273" s="6"/>
      <c r="G273" s="6"/>
      <c r="H273" s="6"/>
      <c r="I273" s="6"/>
      <c r="J273" s="6"/>
    </row>
    <row r="274" spans="1:10" x14ac:dyDescent="0.3">
      <c r="A274" s="7" t="s">
        <v>11</v>
      </c>
      <c r="B274" s="1">
        <v>29.9</v>
      </c>
      <c r="C274" s="6">
        <f>$B274*(('Gross-New Capacity Addition'!T244*1000/$M$38)/('PP Efficiencies'!B12))*'Regional Factors'!B$11</f>
        <v>966.14945076158756</v>
      </c>
      <c r="D274" s="6">
        <f>$B274*(('Gross-New Capacity Addition'!U244*1000/$M$38)/('PP Efficiencies'!C12))*'Regional Factors'!C$11</f>
        <v>30599.147134984531</v>
      </c>
      <c r="E274" s="6">
        <f>$B274*(('Gross-New Capacity Addition'!V244*1000/$M$38)/('PP Efficiencies'!D12))*'Regional Factors'!D$11</f>
        <v>24851.01299507697</v>
      </c>
      <c r="F274" s="6">
        <f>$B274*(('Gross-New Capacity Addition'!W244*1000/$M$38)/('PP Efficiencies'!E12))*'Regional Factors'!E$11</f>
        <v>20944.755610980465</v>
      </c>
      <c r="G274" s="6">
        <f>$B274*(('Gross-New Capacity Addition'!X244*1000/$M$38)/('PP Efficiencies'!F12))*'Regional Factors'!F$11</f>
        <v>18146.287835378385</v>
      </c>
      <c r="H274" s="6">
        <f>$B274*(('Gross-New Capacity Addition'!Y244*1000/$M$38)/('PP Efficiencies'!G12))*'Regional Factors'!G$11</f>
        <v>17202.160914206834</v>
      </c>
      <c r="I274" s="6">
        <f>$B274*(('Gross-New Capacity Addition'!Z244*1000/$M$38)/('PP Efficiencies'!H12))*'Regional Factors'!H$11</f>
        <v>25348.824870764896</v>
      </c>
      <c r="J274" s="6">
        <f>$B274*(('Gross-New Capacity Addition'!AA244*1000/$M$38)/('PP Efficiencies'!I12))*'Regional Factors'!I$11</f>
        <v>27510.02538469918</v>
      </c>
    </row>
    <row r="275" spans="1:10" x14ac:dyDescent="0.3">
      <c r="A275" s="7" t="s">
        <v>12</v>
      </c>
      <c r="B275" s="1">
        <v>29.9</v>
      </c>
      <c r="C275" s="6">
        <f>$B275*(('Gross-New Capacity Addition'!T245*1000/$M$38)/('PP Efficiencies'!B13))*'Regional Factors'!B$11</f>
        <v>0</v>
      </c>
      <c r="D275" s="6">
        <f>$B275*(('Gross-New Capacity Addition'!U245*1000/$M$38)/('PP Efficiencies'!C13))*'Regional Factors'!C$11</f>
        <v>6545.8277402513586</v>
      </c>
      <c r="E275" s="6">
        <f>$B275*(('Gross-New Capacity Addition'!V245*1000/$M$38)/('PP Efficiencies'!D13))*'Regional Factors'!D$11</f>
        <v>5352.5258758627306</v>
      </c>
      <c r="F275" s="6">
        <f>$B275*(('Gross-New Capacity Addition'!W245*1000/$M$38)/('PP Efficiencies'!E13))*'Regional Factors'!E$11</f>
        <v>4643.8598413486088</v>
      </c>
      <c r="G275" s="6">
        <f>$B275*(('Gross-New Capacity Addition'!X245*1000/$M$38)/('PP Efficiencies'!F13))*'Regional Factors'!F$11</f>
        <v>4036.8773227132847</v>
      </c>
      <c r="H275" s="6">
        <f>$B275*(('Gross-New Capacity Addition'!Y245*1000/$M$38)/('PP Efficiencies'!G13))*'Regional Factors'!G$11</f>
        <v>3207.9705488655991</v>
      </c>
      <c r="I275" s="6">
        <f>$B275*(('Gross-New Capacity Addition'!Z245*1000/$M$38)/('PP Efficiencies'!H13))*'Regional Factors'!H$11</f>
        <v>4535.8830832933018</v>
      </c>
      <c r="J275" s="6">
        <f>$B275*(('Gross-New Capacity Addition'!AA245*1000/$M$38)/('PP Efficiencies'!I13))*'Regional Factors'!I$11</f>
        <v>3078.5028406687175</v>
      </c>
    </row>
    <row r="276" spans="1:10" x14ac:dyDescent="0.3">
      <c r="A276" s="7" t="s">
        <v>13</v>
      </c>
      <c r="B276" s="1"/>
      <c r="C276" s="6"/>
      <c r="D276" s="6"/>
      <c r="E276" s="6"/>
      <c r="F276" s="6"/>
      <c r="G276" s="6"/>
      <c r="H276" s="6"/>
      <c r="I276" s="6"/>
      <c r="J276" s="6"/>
    </row>
    <row r="277" spans="1:10" x14ac:dyDescent="0.3">
      <c r="A277" s="7" t="s">
        <v>14</v>
      </c>
      <c r="B277" s="1">
        <v>39.700000000000003</v>
      </c>
      <c r="C277" s="6">
        <f>$B277*(('Gross-New Capacity Addition'!T247*1000/$M$38)/('PP Efficiencies'!B15))*'Regional Factors'!B$11</f>
        <v>77267.157949489556</v>
      </c>
      <c r="D277" s="6">
        <f>$B277*(('Gross-New Capacity Addition'!U247*1000/$M$38)/('PP Efficiencies'!C15))*'Regional Factors'!C$11</f>
        <v>20587.657040448117</v>
      </c>
      <c r="E277" s="6">
        <f>$B277*(('Gross-New Capacity Addition'!V247*1000/$M$38)/('PP Efficiencies'!D15))*'Regional Factors'!D$11</f>
        <v>3836.7629147723255</v>
      </c>
      <c r="F277" s="6">
        <f>$B277*(('Gross-New Capacity Addition'!W247*1000/$M$38)/('PP Efficiencies'!E15))*'Regional Factors'!E$11</f>
        <v>0</v>
      </c>
      <c r="G277" s="6">
        <f>$B277*(('Gross-New Capacity Addition'!X247*1000/$M$38)/('PP Efficiencies'!F15))*'Regional Factors'!F$11</f>
        <v>0</v>
      </c>
      <c r="H277" s="6">
        <f>$B277*(('Gross-New Capacity Addition'!Y247*1000/$M$38)/('PP Efficiencies'!G15))*'Regional Factors'!G$11</f>
        <v>0</v>
      </c>
      <c r="I277" s="6">
        <f>$B277*(('Gross-New Capacity Addition'!Z247*1000/$M$38)/('PP Efficiencies'!H15))*'Regional Factors'!H$11</f>
        <v>0</v>
      </c>
      <c r="J277" s="6">
        <f>$B277*(('Gross-New Capacity Addition'!AA247*1000/$M$38)/('PP Efficiencies'!I15))*'Regional Factors'!I$11</f>
        <v>0</v>
      </c>
    </row>
    <row r="278" spans="1:10" x14ac:dyDescent="0.3">
      <c r="A278" s="7" t="s">
        <v>15</v>
      </c>
      <c r="B278" s="29">
        <v>1E-3</v>
      </c>
      <c r="C278" s="6">
        <f>$B278*(('Gross-New Capacity Addition'!T248*1000/$M$38)/('PP Efficiencies'!B16))*'Regional Factors'!B$11</f>
        <v>0.64188723339940945</v>
      </c>
      <c r="D278" s="6">
        <f>$B278*(('Gross-New Capacity Addition'!U248*1000/$M$38)/('PP Efficiencies'!C16))*'Regional Factors'!C$11</f>
        <v>0.47165866647644766</v>
      </c>
      <c r="E278" s="6">
        <f>$B278*(('Gross-New Capacity Addition'!V248*1000/$M$38)/('PP Efficiencies'!D16))*'Regional Factors'!D$11</f>
        <v>0.40433719055535156</v>
      </c>
      <c r="F278" s="6">
        <f>$B278*(('Gross-New Capacity Addition'!W248*1000/$M$38)/('PP Efficiencies'!E16))*'Regional Factors'!E$11</f>
        <v>0.17866838225823858</v>
      </c>
      <c r="G278" s="6">
        <f>$B278*(('Gross-New Capacity Addition'!X248*1000/$M$38)/('PP Efficiencies'!F16))*'Regional Factors'!F$11</f>
        <v>0.1621674132580902</v>
      </c>
      <c r="H278" s="6">
        <f>$B278*(('Gross-New Capacity Addition'!Y248*1000/$M$38)/('PP Efficiencies'!G16))*'Regional Factors'!G$11</f>
        <v>0.15669984638447523</v>
      </c>
      <c r="I278" s="6">
        <f>$B278*(('Gross-New Capacity Addition'!Z248*1000/$M$38)/('PP Efficiencies'!H16))*'Regional Factors'!H$11</f>
        <v>0.15141662164789543</v>
      </c>
      <c r="J278" s="6">
        <f>$B278*(('Gross-New Capacity Addition'!AA248*1000/$M$38)/('PP Efficiencies'!I16))*'Regional Factors'!I$11</f>
        <v>0</v>
      </c>
    </row>
    <row r="279" spans="1:10" x14ac:dyDescent="0.3">
      <c r="A279" s="7" t="s">
        <v>17</v>
      </c>
      <c r="B279" s="1">
        <v>15.1</v>
      </c>
      <c r="C279" s="6">
        <f>$B279*(('Gross-New Capacity Addition'!T249*1000/$M$38)/('PP Efficiencies'!B17))*'Regional Factors'!B$11</f>
        <v>78634.811368161143</v>
      </c>
      <c r="D279" s="6">
        <f>$B279*(('Gross-New Capacity Addition'!U249*1000/$M$38)/('PP Efficiencies'!C17))*'Regional Factors'!C$11</f>
        <v>51749.852633048431</v>
      </c>
      <c r="E279" s="6">
        <f>$B279*(('Gross-New Capacity Addition'!V249*1000/$M$38)/('PP Efficiencies'!D17))*'Regional Factors'!D$11</f>
        <v>27435.270938175508</v>
      </c>
      <c r="F279" s="6">
        <f>$B279*(('Gross-New Capacity Addition'!W249*1000/$M$38)/('PP Efficiencies'!E17))*'Regional Factors'!E$11</f>
        <v>17219.107630711947</v>
      </c>
      <c r="G279" s="6">
        <f>$B279*(('Gross-New Capacity Addition'!X249*1000/$M$38)/('PP Efficiencies'!F17))*'Regional Factors'!F$11</f>
        <v>15628.832073092995</v>
      </c>
      <c r="H279" s="6">
        <f>$B279*(('Gross-New Capacity Addition'!Y249*1000/$M$38)/('PP Efficiencies'!G17))*'Regional Factors'!G$11</f>
        <v>13707.875812582173</v>
      </c>
      <c r="I279" s="6">
        <f>$B279*(('Gross-New Capacity Addition'!Z249*1000/$M$38)/('PP Efficiencies'!H17))*'Regional Factors'!H$11</f>
        <v>7633.1192637031563</v>
      </c>
      <c r="J279" s="6">
        <f>$B279*(('Gross-New Capacity Addition'!AA249*1000/$M$38)/('PP Efficiencies'!I17))*'Regional Factors'!I$11</f>
        <v>6291.0930727020213</v>
      </c>
    </row>
    <row r="280" spans="1:10" x14ac:dyDescent="0.3">
      <c r="A280" s="7" t="s">
        <v>18</v>
      </c>
      <c r="B280" s="1">
        <v>15.1</v>
      </c>
      <c r="C280" s="6">
        <f>$B280*(('Gross-New Capacity Addition'!T250*1000/$M$38)/('PP Efficiencies'!B18))*'Regional Factors'!B$11</f>
        <v>37393.304151996519</v>
      </c>
      <c r="D280" s="6">
        <f>$B280*(('Gross-New Capacity Addition'!U250*1000/$M$38)/('PP Efficiencies'!C18))*'Regional Factors'!C$11</f>
        <v>504.81934283599878</v>
      </c>
      <c r="E280" s="6">
        <f>$B280*(('Gross-New Capacity Addition'!V250*1000/$M$38)/('PP Efficiencies'!D18))*'Regional Factors'!D$11</f>
        <v>432.76472866527769</v>
      </c>
      <c r="F280" s="6">
        <f>$B280*(('Gross-New Capacity Addition'!W250*1000/$M$38)/('PP Efficiencies'!E18))*'Regional Factors'!E$11</f>
        <v>589.19492953894996</v>
      </c>
      <c r="G280" s="6">
        <f>$B280*(('Gross-New Capacity Addition'!X250*1000/$M$38)/('PP Efficiencies'!F18))*'Regional Factors'!F$11</f>
        <v>700.95413730690893</v>
      </c>
      <c r="H280" s="6">
        <f>$B280*(('Gross-New Capacity Addition'!Y250*1000/$M$38)/('PP Efficiencies'!G18))*'Regional Factors'!G$11</f>
        <v>1332.0647682283243</v>
      </c>
      <c r="I280" s="6">
        <f>$B280*(('Gross-New Capacity Addition'!Z250*1000/$M$38)/('PP Efficiencies'!H18))*'Regional Factors'!H$11</f>
        <v>804.47090279224449</v>
      </c>
      <c r="J280" s="6">
        <f>$B280*(('Gross-New Capacity Addition'!AA250*1000/$M$38)/('PP Efficiencies'!I18))*'Regional Factors'!I$11</f>
        <v>932.81724871098947</v>
      </c>
    </row>
    <row r="281" spans="1:10" x14ac:dyDescent="0.3">
      <c r="A281" s="7" t="s">
        <v>19</v>
      </c>
      <c r="B281" s="1"/>
      <c r="C281" s="6"/>
      <c r="D281" s="6"/>
      <c r="E281" s="6"/>
      <c r="F281" s="6"/>
      <c r="G281" s="6"/>
      <c r="H281" s="6"/>
      <c r="I281" s="6"/>
      <c r="J281" s="6"/>
    </row>
    <row r="282" spans="1:10" x14ac:dyDescent="0.3">
      <c r="A282" s="7" t="s">
        <v>20</v>
      </c>
      <c r="B282" s="1"/>
      <c r="C282" s="6"/>
      <c r="D282" s="6"/>
      <c r="E282" s="6"/>
      <c r="F282" s="6"/>
      <c r="G282" s="6"/>
      <c r="H282" s="6"/>
      <c r="I282" s="6"/>
      <c r="J282" s="6"/>
    </row>
    <row r="283" spans="1:10" x14ac:dyDescent="0.3">
      <c r="A283" s="7" t="s">
        <v>21</v>
      </c>
      <c r="B283" s="1">
        <v>15.1</v>
      </c>
      <c r="C283" s="6">
        <f>$B283*(('Gross-New Capacity Addition'!T253*1000/$M$38)/('PP Efficiencies'!B21))*'Regional Factors'!B$11</f>
        <v>27676.933781792697</v>
      </c>
      <c r="D283" s="6">
        <f>$B283*(('Gross-New Capacity Addition'!U253*1000/$M$38)/('PP Efficiencies'!C21))*'Regional Factors'!C$11</f>
        <v>0</v>
      </c>
      <c r="E283" s="6">
        <f>$B283*(('Gross-New Capacity Addition'!V253*1000/$M$38)/('PP Efficiencies'!D21))*'Regional Factors'!D$11</f>
        <v>0</v>
      </c>
      <c r="F283" s="6">
        <f>$B283*(('Gross-New Capacity Addition'!W253*1000/$M$38)/('PP Efficiencies'!E21))*'Regional Factors'!E$11</f>
        <v>0</v>
      </c>
      <c r="G283" s="6">
        <f>$B283*(('Gross-New Capacity Addition'!X253*1000/$M$38)/('PP Efficiencies'!F21))*'Regional Factors'!F$11</f>
        <v>0</v>
      </c>
      <c r="H283" s="6">
        <f>$B283*(('Gross-New Capacity Addition'!Y253*1000/$M$38)/('PP Efficiencies'!G21))*'Regional Factors'!G$11</f>
        <v>0</v>
      </c>
      <c r="I283" s="6">
        <f>$B283*(('Gross-New Capacity Addition'!Z253*1000/$M$38)/('PP Efficiencies'!H21))*'Regional Factors'!H$11</f>
        <v>0</v>
      </c>
      <c r="J283" s="6">
        <f>$B283*(('Gross-New Capacity Addition'!AA253*1000/$M$38)/('PP Efficiencies'!I21))*'Regional Factors'!I$11</f>
        <v>0</v>
      </c>
    </row>
    <row r="284" spans="1:10" x14ac:dyDescent="0.3">
      <c r="A284" s="7" t="s">
        <v>43</v>
      </c>
      <c r="B284" s="1"/>
      <c r="C284" s="6"/>
      <c r="D284" s="6"/>
      <c r="E284" s="6"/>
      <c r="F284" s="6"/>
      <c r="G284" s="6"/>
      <c r="H284" s="6"/>
      <c r="I284" s="6"/>
      <c r="J284" s="6"/>
    </row>
    <row r="285" spans="1:10" x14ac:dyDescent="0.3">
      <c r="A285" s="7" t="s">
        <v>139</v>
      </c>
      <c r="B285" s="1"/>
      <c r="C285" s="6"/>
      <c r="D285" s="6"/>
      <c r="E285" s="6"/>
      <c r="F285" s="6"/>
      <c r="G285" s="6"/>
      <c r="H285" s="6"/>
      <c r="I285" s="6"/>
      <c r="J285" s="6"/>
    </row>
    <row r="286" spans="1:10" x14ac:dyDescent="0.3">
      <c r="A286" s="34" t="s">
        <v>230</v>
      </c>
      <c r="B286" s="1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34" t="s">
        <v>231</v>
      </c>
      <c r="B287" s="1"/>
      <c r="C287" s="6"/>
      <c r="D287" s="6"/>
      <c r="E287" s="6"/>
      <c r="F287" s="6"/>
      <c r="G287" s="6"/>
      <c r="H287" s="6"/>
      <c r="I287" s="6"/>
      <c r="J287" s="6"/>
    </row>
    <row r="288" spans="1:10" x14ac:dyDescent="0.3">
      <c r="A288" s="7" t="s">
        <v>24</v>
      </c>
      <c r="B288" s="1"/>
      <c r="C288" s="6"/>
      <c r="D288" s="6"/>
      <c r="E288" s="6"/>
      <c r="F288" s="6"/>
      <c r="G288" s="6"/>
      <c r="H288" s="6"/>
      <c r="I288" s="6"/>
      <c r="J288" s="6"/>
    </row>
    <row r="289" spans="1:10" x14ac:dyDescent="0.3">
      <c r="A289" s="7" t="s">
        <v>25</v>
      </c>
      <c r="B289" s="1"/>
      <c r="C289" s="6"/>
      <c r="D289" s="6"/>
      <c r="E289" s="6"/>
      <c r="F289" s="6"/>
      <c r="G289" s="6"/>
      <c r="H289" s="6"/>
      <c r="I289" s="6"/>
      <c r="J289" s="6"/>
    </row>
    <row r="290" spans="1:10" x14ac:dyDescent="0.3">
      <c r="A290" s="5" t="s">
        <v>255</v>
      </c>
      <c r="B290" s="2"/>
      <c r="C290" s="5">
        <f>SUM(C265:C289)</f>
        <v>344231.76184414013</v>
      </c>
      <c r="D290" s="5">
        <f t="shared" ref="D290:J290" si="17">SUM(D265:D289)</f>
        <v>239617.91937943682</v>
      </c>
      <c r="E290" s="5">
        <f t="shared" si="17"/>
        <v>168072.01996344462</v>
      </c>
      <c r="F290" s="5">
        <f t="shared" si="17"/>
        <v>120227.82511493053</v>
      </c>
      <c r="G290" s="5">
        <f t="shared" si="17"/>
        <v>101446.80302508484</v>
      </c>
      <c r="H290" s="5">
        <f t="shared" si="17"/>
        <v>69699.702969805614</v>
      </c>
      <c r="I290" s="5">
        <f t="shared" si="17"/>
        <v>55787.179159424952</v>
      </c>
      <c r="J290" s="5">
        <f t="shared" si="17"/>
        <v>53468.787650767103</v>
      </c>
    </row>
  </sheetData>
  <mergeCells count="19">
    <mergeCell ref="C1:J1"/>
    <mergeCell ref="B205:B206"/>
    <mergeCell ref="C205:J205"/>
    <mergeCell ref="B234:B235"/>
    <mergeCell ref="C234:J234"/>
    <mergeCell ref="B31:B32"/>
    <mergeCell ref="C31:J31"/>
    <mergeCell ref="B60:B61"/>
    <mergeCell ref="C60:J60"/>
    <mergeCell ref="B89:B90"/>
    <mergeCell ref="C89:J89"/>
    <mergeCell ref="B263:B264"/>
    <mergeCell ref="C263:J263"/>
    <mergeCell ref="B118:B119"/>
    <mergeCell ref="C118:J118"/>
    <mergeCell ref="B147:B148"/>
    <mergeCell ref="C147:J147"/>
    <mergeCell ref="B176:B177"/>
    <mergeCell ref="C176:J176"/>
  </mergeCells>
  <hyperlinks>
    <hyperlink ref="O2" location="Contents!A1" display="Contents!A1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/>
  </sheetViews>
  <sheetFormatPr defaultRowHeight="14.4" x14ac:dyDescent="0.3"/>
  <cols>
    <col min="1" max="1" bestFit="true" customWidth="true" style="7" width="43.44140625" collapsed="true"/>
    <col min="10" max="10" customWidth="true" width="17.21875" collapsed="true"/>
    <col min="11" max="16" bestFit="true" customWidth="true" width="9.0" collapsed="true"/>
    <col min="17" max="17" bestFit="true" customWidth="true" width="9.5546875" collapsed="true"/>
    <col min="18" max="18" bestFit="true" customWidth="true" width="9.0" collapsed="true"/>
  </cols>
  <sheetData>
    <row r="1" spans="1:11" x14ac:dyDescent="0.3">
      <c r="A1" s="139" t="s">
        <v>39</v>
      </c>
      <c r="B1" s="163" t="s">
        <v>202</v>
      </c>
      <c r="C1" s="163"/>
      <c r="D1" s="163"/>
      <c r="E1" s="163"/>
      <c r="F1" s="163"/>
      <c r="G1" s="163"/>
      <c r="H1" s="163"/>
      <c r="I1" s="163"/>
    </row>
    <row r="2" spans="1:11" x14ac:dyDescent="0.3">
      <c r="A2" s="5" t="s">
        <v>0</v>
      </c>
      <c r="B2" s="35" t="s">
        <v>186</v>
      </c>
      <c r="C2" s="35" t="s">
        <v>146</v>
      </c>
      <c r="D2" s="35" t="s">
        <v>147</v>
      </c>
      <c r="E2" s="35" t="s">
        <v>148</v>
      </c>
      <c r="F2" s="35" t="s">
        <v>149</v>
      </c>
      <c r="G2" s="35" t="s">
        <v>150</v>
      </c>
      <c r="H2" s="35" t="s">
        <v>151</v>
      </c>
      <c r="I2" s="35" t="s">
        <v>152</v>
      </c>
      <c r="K2" s="130" t="s">
        <v>359</v>
      </c>
    </row>
    <row r="3" spans="1:11" x14ac:dyDescent="0.3">
      <c r="A3" s="7" t="s">
        <v>2</v>
      </c>
      <c r="B3" s="7">
        <f>B33+B62+B91+B120+B149+B178+B207+B236+B265</f>
        <v>737.3654194804385</v>
      </c>
      <c r="C3" s="7">
        <f t="shared" ref="C3:I3" si="0">C33+C62+C91+C120+C149+C178+C207+C236+C265</f>
        <v>882.71573658758757</v>
      </c>
      <c r="D3" s="7">
        <f t="shared" si="0"/>
        <v>2666.7959692112395</v>
      </c>
      <c r="E3" s="7">
        <f t="shared" si="0"/>
        <v>0</v>
      </c>
      <c r="F3" s="7">
        <f t="shared" si="0"/>
        <v>7929.4324106593695</v>
      </c>
      <c r="G3" s="7">
        <f t="shared" si="0"/>
        <v>28937.386031518527</v>
      </c>
      <c r="H3" s="7">
        <f t="shared" si="0"/>
        <v>35256.580832017207</v>
      </c>
      <c r="I3" s="7">
        <f t="shared" si="0"/>
        <v>80308.498403232763</v>
      </c>
    </row>
    <row r="4" spans="1:11" x14ac:dyDescent="0.3">
      <c r="A4" s="7" t="s">
        <v>3</v>
      </c>
      <c r="B4" s="7">
        <f t="shared" ref="B4:I19" si="1">B34+B63+B92+B121+B150+B179+B208+B237+B266</f>
        <v>0</v>
      </c>
      <c r="C4" s="7">
        <f t="shared" si="1"/>
        <v>0</v>
      </c>
      <c r="D4" s="7">
        <f t="shared" si="1"/>
        <v>0</v>
      </c>
      <c r="E4" s="7">
        <f t="shared" si="1"/>
        <v>678.44518797736475</v>
      </c>
      <c r="F4" s="7">
        <f t="shared" si="1"/>
        <v>1397.4320559739995</v>
      </c>
      <c r="G4" s="7">
        <f t="shared" si="1"/>
        <v>3545.5670254715596</v>
      </c>
      <c r="H4" s="7">
        <f t="shared" si="1"/>
        <v>0</v>
      </c>
      <c r="I4" s="7">
        <f t="shared" si="1"/>
        <v>0</v>
      </c>
    </row>
    <row r="5" spans="1:11" x14ac:dyDescent="0.3">
      <c r="A5" s="7" t="s">
        <v>198</v>
      </c>
      <c r="B5" s="7">
        <f t="shared" si="1"/>
        <v>0</v>
      </c>
      <c r="C5" s="7">
        <f t="shared" si="1"/>
        <v>0</v>
      </c>
      <c r="D5" s="7">
        <f t="shared" si="1"/>
        <v>0</v>
      </c>
      <c r="E5" s="7">
        <f t="shared" si="1"/>
        <v>0</v>
      </c>
      <c r="F5" s="7">
        <f t="shared" si="1"/>
        <v>187.86232827952347</v>
      </c>
      <c r="G5" s="7">
        <f t="shared" si="1"/>
        <v>3084.2486152889205</v>
      </c>
      <c r="H5" s="7">
        <f t="shared" si="1"/>
        <v>0</v>
      </c>
      <c r="I5" s="7">
        <f t="shared" si="1"/>
        <v>26535.675402345438</v>
      </c>
    </row>
    <row r="6" spans="1:11" x14ac:dyDescent="0.3">
      <c r="A6" s="7" t="s">
        <v>199</v>
      </c>
      <c r="B6" s="7">
        <f t="shared" si="1"/>
        <v>0</v>
      </c>
      <c r="C6" s="7">
        <f t="shared" si="1"/>
        <v>0</v>
      </c>
      <c r="D6" s="7">
        <f t="shared" si="1"/>
        <v>0</v>
      </c>
      <c r="E6" s="7">
        <f t="shared" si="1"/>
        <v>0</v>
      </c>
      <c r="F6" s="7">
        <f t="shared" si="1"/>
        <v>281.7934924192852</v>
      </c>
      <c r="G6" s="7">
        <f t="shared" si="1"/>
        <v>6380.3775551055824</v>
      </c>
      <c r="H6" s="7">
        <f t="shared" si="1"/>
        <v>0</v>
      </c>
      <c r="I6" s="7">
        <f t="shared" si="1"/>
        <v>25730.293920333246</v>
      </c>
    </row>
    <row r="7" spans="1:11" x14ac:dyDescent="0.3">
      <c r="A7" s="7" t="s">
        <v>6</v>
      </c>
      <c r="B7" s="7">
        <f t="shared" si="1"/>
        <v>0</v>
      </c>
      <c r="C7" s="7">
        <f t="shared" si="1"/>
        <v>114.43743154199747</v>
      </c>
      <c r="D7" s="7">
        <f t="shared" si="1"/>
        <v>181.05556979093564</v>
      </c>
      <c r="E7" s="7">
        <f t="shared" si="1"/>
        <v>803.52715884112592</v>
      </c>
      <c r="F7" s="7">
        <f t="shared" si="1"/>
        <v>1212.5469207990232</v>
      </c>
      <c r="G7" s="7">
        <f t="shared" si="1"/>
        <v>1980.0919194618939</v>
      </c>
      <c r="H7" s="7">
        <f t="shared" si="1"/>
        <v>1750.6484632727845</v>
      </c>
      <c r="I7" s="7">
        <f t="shared" si="1"/>
        <v>672.51797002573619</v>
      </c>
    </row>
    <row r="8" spans="1:11" x14ac:dyDescent="0.3">
      <c r="A8" s="7" t="s">
        <v>7</v>
      </c>
      <c r="B8" s="7">
        <f t="shared" si="1"/>
        <v>57429.686173318842</v>
      </c>
      <c r="C8" s="7">
        <f t="shared" si="1"/>
        <v>59779.042700698643</v>
      </c>
      <c r="D8" s="7">
        <f t="shared" si="1"/>
        <v>50812.697881426619</v>
      </c>
      <c r="E8" s="7">
        <f t="shared" si="1"/>
        <v>29341.182886684703</v>
      </c>
      <c r="F8" s="7">
        <f t="shared" si="1"/>
        <v>20435.606414141133</v>
      </c>
      <c r="G8" s="7">
        <f t="shared" si="1"/>
        <v>94220.507553290852</v>
      </c>
      <c r="H8" s="7">
        <f t="shared" si="1"/>
        <v>67220.494105464983</v>
      </c>
      <c r="I8" s="7">
        <f t="shared" si="1"/>
        <v>99335.989102899097</v>
      </c>
    </row>
    <row r="9" spans="1:11" x14ac:dyDescent="0.3">
      <c r="A9" s="7" t="s">
        <v>8</v>
      </c>
      <c r="B9" s="7">
        <f t="shared" si="1"/>
        <v>42169.215483679778</v>
      </c>
      <c r="C9" s="7">
        <f t="shared" si="1"/>
        <v>58399.155097926836</v>
      </c>
      <c r="D9" s="7">
        <f t="shared" si="1"/>
        <v>48981.052362359806</v>
      </c>
      <c r="E9" s="7">
        <f t="shared" si="1"/>
        <v>38323.404816438735</v>
      </c>
      <c r="F9" s="7">
        <f t="shared" si="1"/>
        <v>17000.773225611912</v>
      </c>
      <c r="G9" s="7">
        <f t="shared" si="1"/>
        <v>124021.6458976974</v>
      </c>
      <c r="H9" s="7">
        <f t="shared" si="1"/>
        <v>67029.415982384569</v>
      </c>
      <c r="I9" s="7">
        <f t="shared" si="1"/>
        <v>140495.20542011791</v>
      </c>
    </row>
    <row r="10" spans="1:11" x14ac:dyDescent="0.3">
      <c r="A10" s="7" t="s">
        <v>9</v>
      </c>
      <c r="B10" s="7">
        <f t="shared" si="1"/>
        <v>0</v>
      </c>
      <c r="C10" s="7">
        <f t="shared" si="1"/>
        <v>0</v>
      </c>
      <c r="D10" s="7">
        <f t="shared" si="1"/>
        <v>0</v>
      </c>
      <c r="E10" s="7">
        <f t="shared" si="1"/>
        <v>71.956004989681546</v>
      </c>
      <c r="F10" s="7">
        <f t="shared" si="1"/>
        <v>69.88049118271087</v>
      </c>
      <c r="G10" s="7">
        <f t="shared" si="1"/>
        <v>0</v>
      </c>
      <c r="H10" s="7">
        <f t="shared" si="1"/>
        <v>64.495104714233065</v>
      </c>
      <c r="I10" s="7">
        <f t="shared" si="1"/>
        <v>0</v>
      </c>
    </row>
    <row r="11" spans="1:11" x14ac:dyDescent="0.3">
      <c r="A11" s="7" t="s">
        <v>10</v>
      </c>
      <c r="B11" s="7">
        <f t="shared" si="1"/>
        <v>0</v>
      </c>
      <c r="C11" s="7">
        <f t="shared" si="1"/>
        <v>0</v>
      </c>
      <c r="D11" s="7">
        <f t="shared" si="1"/>
        <v>0</v>
      </c>
      <c r="E11" s="7">
        <f t="shared" si="1"/>
        <v>0</v>
      </c>
      <c r="F11" s="7">
        <f t="shared" si="1"/>
        <v>0</v>
      </c>
      <c r="G11" s="7">
        <f t="shared" si="1"/>
        <v>314.41820791917604</v>
      </c>
      <c r="H11" s="7">
        <f t="shared" si="1"/>
        <v>1076.1116807952617</v>
      </c>
      <c r="I11" s="7">
        <f t="shared" si="1"/>
        <v>0</v>
      </c>
    </row>
    <row r="12" spans="1:11" x14ac:dyDescent="0.3">
      <c r="A12" s="7" t="s">
        <v>11</v>
      </c>
      <c r="B12" s="7">
        <f t="shared" si="1"/>
        <v>0</v>
      </c>
      <c r="C12" s="7">
        <f t="shared" si="1"/>
        <v>0</v>
      </c>
      <c r="D12" s="7">
        <f t="shared" si="1"/>
        <v>0</v>
      </c>
      <c r="E12" s="7">
        <f t="shared" si="1"/>
        <v>0</v>
      </c>
      <c r="F12" s="7">
        <f t="shared" si="1"/>
        <v>178.97691898966769</v>
      </c>
      <c r="G12" s="7">
        <f t="shared" si="1"/>
        <v>2394.7776251345304</v>
      </c>
      <c r="H12" s="7">
        <f t="shared" si="1"/>
        <v>29727.07412931223</v>
      </c>
      <c r="I12" s="7">
        <f t="shared" si="1"/>
        <v>829.77086967968739</v>
      </c>
    </row>
    <row r="13" spans="1:11" x14ac:dyDescent="0.3">
      <c r="A13" s="7" t="s">
        <v>12</v>
      </c>
      <c r="B13" s="7">
        <f t="shared" si="1"/>
        <v>66.57281592288254</v>
      </c>
      <c r="C13" s="7">
        <f t="shared" si="1"/>
        <v>114.43743154199747</v>
      </c>
      <c r="D13" s="7">
        <f t="shared" si="1"/>
        <v>222.27949030312834</v>
      </c>
      <c r="E13" s="7">
        <f t="shared" si="1"/>
        <v>179.93880337834642</v>
      </c>
      <c r="F13" s="7">
        <f t="shared" si="1"/>
        <v>74.156182215601376</v>
      </c>
      <c r="G13" s="7">
        <f t="shared" si="1"/>
        <v>165.24399413569273</v>
      </c>
      <c r="H13" s="7">
        <f t="shared" si="1"/>
        <v>243.18721231627802</v>
      </c>
      <c r="I13" s="7">
        <f t="shared" si="1"/>
        <v>182.33691129051067</v>
      </c>
    </row>
    <row r="14" spans="1:11" x14ac:dyDescent="0.3">
      <c r="A14" s="7" t="s">
        <v>13</v>
      </c>
      <c r="B14" s="7">
        <f t="shared" si="1"/>
        <v>0</v>
      </c>
      <c r="C14" s="7">
        <f t="shared" si="1"/>
        <v>0</v>
      </c>
      <c r="D14" s="7">
        <f t="shared" si="1"/>
        <v>0</v>
      </c>
      <c r="E14" s="7">
        <f t="shared" si="1"/>
        <v>0</v>
      </c>
      <c r="F14" s="7">
        <f t="shared" si="1"/>
        <v>0</v>
      </c>
      <c r="G14" s="7">
        <f t="shared" si="1"/>
        <v>0</v>
      </c>
      <c r="H14" s="7">
        <f t="shared" si="1"/>
        <v>0</v>
      </c>
      <c r="I14" s="7">
        <f t="shared" si="1"/>
        <v>0</v>
      </c>
    </row>
    <row r="15" spans="1:11" x14ac:dyDescent="0.3">
      <c r="A15" s="7" t="s">
        <v>297</v>
      </c>
      <c r="B15" s="7">
        <f t="shared" si="1"/>
        <v>59247.888844635585</v>
      </c>
      <c r="C15" s="7">
        <f t="shared" si="1"/>
        <v>130172.87207076061</v>
      </c>
      <c r="D15" s="7">
        <f t="shared" si="1"/>
        <v>132807.41222409988</v>
      </c>
      <c r="E15" s="7">
        <f t="shared" si="1"/>
        <v>79894.214066604181</v>
      </c>
      <c r="F15" s="7">
        <f t="shared" si="1"/>
        <v>68566.119788978787</v>
      </c>
      <c r="G15" s="7">
        <f t="shared" si="1"/>
        <v>51618.02917434246</v>
      </c>
      <c r="H15" s="7">
        <f t="shared" si="1"/>
        <v>66717.019699841505</v>
      </c>
      <c r="I15" s="7">
        <f t="shared" si="1"/>
        <v>97201.949804194068</v>
      </c>
    </row>
    <row r="16" spans="1:11" x14ac:dyDescent="0.3">
      <c r="A16" s="7" t="s">
        <v>15</v>
      </c>
      <c r="B16" s="7">
        <f t="shared" si="1"/>
        <v>5291.7713523756056</v>
      </c>
      <c r="C16" s="7">
        <f t="shared" si="1"/>
        <v>61794.679827724372</v>
      </c>
      <c r="D16" s="7">
        <f t="shared" si="1"/>
        <v>71848.774694585052</v>
      </c>
      <c r="E16" s="7">
        <f t="shared" si="1"/>
        <v>131172.36082178471</v>
      </c>
      <c r="F16" s="7">
        <f t="shared" si="1"/>
        <v>115675.69834190229</v>
      </c>
      <c r="G16" s="7">
        <f t="shared" si="1"/>
        <v>36048.385975137353</v>
      </c>
      <c r="H16" s="7">
        <f t="shared" si="1"/>
        <v>27527.581733513143</v>
      </c>
      <c r="I16" s="7">
        <f t="shared" si="1"/>
        <v>26424.892119835044</v>
      </c>
    </row>
    <row r="17" spans="1:18" x14ac:dyDescent="0.3">
      <c r="A17" s="7" t="s">
        <v>17</v>
      </c>
      <c r="B17" s="7">
        <f t="shared" si="1"/>
        <v>4759.6566938262831</v>
      </c>
      <c r="C17" s="7">
        <f t="shared" si="1"/>
        <v>4077.1495326016679</v>
      </c>
      <c r="D17" s="7">
        <f t="shared" si="1"/>
        <v>3259.3295315532741</v>
      </c>
      <c r="E17" s="7">
        <f t="shared" si="1"/>
        <v>3150.3517572419155</v>
      </c>
      <c r="F17" s="7">
        <f t="shared" si="1"/>
        <v>3748.3610543824329</v>
      </c>
      <c r="G17" s="7">
        <f t="shared" si="1"/>
        <v>5068.7799720788789</v>
      </c>
      <c r="H17" s="7">
        <f t="shared" si="1"/>
        <v>9658.9042097144447</v>
      </c>
      <c r="I17" s="7">
        <f t="shared" si="1"/>
        <v>8800.6138404689355</v>
      </c>
    </row>
    <row r="18" spans="1:18" x14ac:dyDescent="0.3">
      <c r="A18" s="7" t="s">
        <v>18</v>
      </c>
      <c r="B18" s="7">
        <f t="shared" si="1"/>
        <v>1521.3639677374651</v>
      </c>
      <c r="C18" s="7">
        <f t="shared" si="1"/>
        <v>1569.562552537187</v>
      </c>
      <c r="D18" s="7">
        <f t="shared" si="1"/>
        <v>974.63700288835423</v>
      </c>
      <c r="E18" s="7">
        <f t="shared" si="1"/>
        <v>1506.3685611557009</v>
      </c>
      <c r="F18" s="7">
        <f t="shared" si="1"/>
        <v>3256.9753846309586</v>
      </c>
      <c r="G18" s="7">
        <f t="shared" si="1"/>
        <v>6320.9982761228575</v>
      </c>
      <c r="H18" s="7">
        <f t="shared" si="1"/>
        <v>13953.778450316882</v>
      </c>
      <c r="I18" s="7">
        <f t="shared" si="1"/>
        <v>9394.7574447452298</v>
      </c>
    </row>
    <row r="19" spans="1:18" x14ac:dyDescent="0.3">
      <c r="A19" s="7" t="s">
        <v>298</v>
      </c>
      <c r="B19" s="7">
        <f t="shared" si="1"/>
        <v>0</v>
      </c>
      <c r="C19" s="7">
        <f t="shared" si="1"/>
        <v>0</v>
      </c>
      <c r="D19" s="7">
        <f t="shared" si="1"/>
        <v>0</v>
      </c>
      <c r="E19" s="7">
        <f t="shared" si="1"/>
        <v>0</v>
      </c>
      <c r="F19" s="7">
        <f t="shared" si="1"/>
        <v>0</v>
      </c>
      <c r="G19" s="7">
        <f t="shared" si="1"/>
        <v>0</v>
      </c>
      <c r="H19" s="7">
        <f t="shared" si="1"/>
        <v>783.70955429636024</v>
      </c>
      <c r="I19" s="7">
        <f t="shared" si="1"/>
        <v>69.88049118271087</v>
      </c>
    </row>
    <row r="20" spans="1:18" x14ac:dyDescent="0.3">
      <c r="A20" s="7" t="s">
        <v>299</v>
      </c>
      <c r="B20" s="7">
        <f t="shared" ref="B20:I28" si="2">B50+B79+B108+B137+B166+B195+B224+B253+B282</f>
        <v>0</v>
      </c>
      <c r="C20" s="7">
        <f t="shared" si="2"/>
        <v>0</v>
      </c>
      <c r="D20" s="7">
        <f t="shared" si="2"/>
        <v>0</v>
      </c>
      <c r="E20" s="7">
        <f t="shared" si="2"/>
        <v>0</v>
      </c>
      <c r="F20" s="7">
        <f t="shared" si="2"/>
        <v>0</v>
      </c>
      <c r="G20" s="7">
        <f t="shared" si="2"/>
        <v>0</v>
      </c>
      <c r="H20" s="7">
        <f t="shared" si="2"/>
        <v>0</v>
      </c>
      <c r="I20" s="7">
        <f t="shared" si="2"/>
        <v>0</v>
      </c>
    </row>
    <row r="21" spans="1:18" x14ac:dyDescent="0.3">
      <c r="A21" s="7" t="s">
        <v>296</v>
      </c>
      <c r="B21" s="7">
        <f t="shared" si="2"/>
        <v>2356.8037429696101</v>
      </c>
      <c r="C21" s="7">
        <f t="shared" si="2"/>
        <v>10501.659954508355</v>
      </c>
      <c r="D21" s="7">
        <f t="shared" si="2"/>
        <v>10833.239854202147</v>
      </c>
      <c r="E21" s="7">
        <f t="shared" si="2"/>
        <v>1699.7300030287508</v>
      </c>
      <c r="F21" s="7">
        <f t="shared" si="2"/>
        <v>3298.595816326017</v>
      </c>
      <c r="G21" s="7">
        <f t="shared" si="2"/>
        <v>1710.8239735603624</v>
      </c>
      <c r="H21" s="7">
        <f t="shared" si="2"/>
        <v>0</v>
      </c>
      <c r="I21" s="7">
        <f t="shared" si="2"/>
        <v>0</v>
      </c>
    </row>
    <row r="22" spans="1:18" x14ac:dyDescent="0.3">
      <c r="A22" s="7" t="s">
        <v>43</v>
      </c>
      <c r="B22" s="7">
        <f t="shared" si="2"/>
        <v>0</v>
      </c>
      <c r="C22" s="7">
        <f t="shared" si="2"/>
        <v>0</v>
      </c>
      <c r="D22" s="7">
        <f t="shared" si="2"/>
        <v>0</v>
      </c>
      <c r="E22" s="7">
        <f t="shared" si="2"/>
        <v>0</v>
      </c>
      <c r="F22" s="7">
        <f t="shared" si="2"/>
        <v>0</v>
      </c>
      <c r="G22" s="7">
        <f t="shared" si="2"/>
        <v>0</v>
      </c>
      <c r="H22" s="7">
        <f t="shared" si="2"/>
        <v>0</v>
      </c>
      <c r="I22" s="7">
        <f t="shared" si="2"/>
        <v>0</v>
      </c>
    </row>
    <row r="23" spans="1:18" x14ac:dyDescent="0.3">
      <c r="A23" s="7" t="s">
        <v>300</v>
      </c>
      <c r="B23" s="7">
        <f t="shared" si="2"/>
        <v>0</v>
      </c>
      <c r="C23" s="7">
        <f t="shared" si="2"/>
        <v>0</v>
      </c>
      <c r="D23" s="7">
        <f t="shared" si="2"/>
        <v>0</v>
      </c>
      <c r="E23" s="7">
        <f t="shared" si="2"/>
        <v>0</v>
      </c>
      <c r="F23" s="7">
        <f t="shared" si="2"/>
        <v>0</v>
      </c>
      <c r="G23" s="7">
        <f t="shared" si="2"/>
        <v>0</v>
      </c>
      <c r="H23" s="7">
        <f t="shared" si="2"/>
        <v>0</v>
      </c>
      <c r="I23" s="7">
        <f t="shared" si="2"/>
        <v>0</v>
      </c>
    </row>
    <row r="24" spans="1:18" x14ac:dyDescent="0.3">
      <c r="A24" s="7" t="s">
        <v>230</v>
      </c>
      <c r="B24" s="7">
        <f t="shared" si="2"/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88.515288831433779</v>
      </c>
      <c r="G24" s="7">
        <f t="shared" si="2"/>
        <v>0</v>
      </c>
      <c r="H24" s="7">
        <f t="shared" si="2"/>
        <v>569.27245486457923</v>
      </c>
      <c r="I24" s="7">
        <f t="shared" si="2"/>
        <v>12344.606441488666</v>
      </c>
    </row>
    <row r="25" spans="1:18" x14ac:dyDescent="0.3">
      <c r="A25" s="7" t="s">
        <v>231</v>
      </c>
      <c r="B25" s="7">
        <f t="shared" si="2"/>
        <v>0</v>
      </c>
      <c r="C25" s="7">
        <f t="shared" si="2"/>
        <v>0</v>
      </c>
      <c r="D25" s="7">
        <f t="shared" si="2"/>
        <v>0</v>
      </c>
      <c r="E25" s="7">
        <f t="shared" si="2"/>
        <v>0</v>
      </c>
      <c r="F25" s="7">
        <f t="shared" si="2"/>
        <v>0</v>
      </c>
      <c r="G25" s="7">
        <f t="shared" si="2"/>
        <v>0</v>
      </c>
      <c r="H25" s="7">
        <f t="shared" si="2"/>
        <v>11048.567049354904</v>
      </c>
      <c r="I25" s="7">
        <f t="shared" si="2"/>
        <v>93151.456328648186</v>
      </c>
    </row>
    <row r="26" spans="1:18" x14ac:dyDescent="0.3">
      <c r="A26" s="7" t="s">
        <v>295</v>
      </c>
      <c r="B26" s="7">
        <f t="shared" si="2"/>
        <v>18565.513610621128</v>
      </c>
      <c r="C26" s="7">
        <f t="shared" si="2"/>
        <v>11103.388045271153</v>
      </c>
      <c r="D26" s="7">
        <f t="shared" si="2"/>
        <v>17438.504015663359</v>
      </c>
      <c r="E26" s="7">
        <f t="shared" si="2"/>
        <v>9383.1056230163686</v>
      </c>
      <c r="F26" s="7">
        <f t="shared" si="2"/>
        <v>9186.2565523365065</v>
      </c>
      <c r="G26" s="7">
        <f t="shared" si="2"/>
        <v>9249.8993189474331</v>
      </c>
      <c r="H26" s="7">
        <f t="shared" si="2"/>
        <v>16826.026386545978</v>
      </c>
      <c r="I26" s="7">
        <f t="shared" si="2"/>
        <v>18611.378301378762</v>
      </c>
    </row>
    <row r="27" spans="1:18" x14ac:dyDescent="0.3">
      <c r="A27" s="7" t="s">
        <v>294</v>
      </c>
      <c r="B27" s="7">
        <f t="shared" si="2"/>
        <v>0</v>
      </c>
      <c r="C27" s="7">
        <f t="shared" si="2"/>
        <v>0</v>
      </c>
      <c r="D27" s="7">
        <f t="shared" si="2"/>
        <v>0</v>
      </c>
      <c r="E27" s="7">
        <f t="shared" si="2"/>
        <v>0</v>
      </c>
      <c r="F27" s="7">
        <f t="shared" si="2"/>
        <v>0</v>
      </c>
      <c r="G27" s="7">
        <f t="shared" si="2"/>
        <v>0</v>
      </c>
      <c r="H27" s="7">
        <f t="shared" si="2"/>
        <v>0</v>
      </c>
      <c r="I27" s="7">
        <f t="shared" si="2"/>
        <v>0</v>
      </c>
    </row>
    <row r="28" spans="1:18" x14ac:dyDescent="0.3">
      <c r="A28" s="7" t="s">
        <v>190</v>
      </c>
      <c r="B28" s="7">
        <f t="shared" si="2"/>
        <v>192145.83810456761</v>
      </c>
      <c r="C28" s="7">
        <f t="shared" si="2"/>
        <v>338509.10038170044</v>
      </c>
      <c r="D28" s="7">
        <f t="shared" si="2"/>
        <v>340025.77859608381</v>
      </c>
      <c r="E28" s="7">
        <f t="shared" si="2"/>
        <v>296204.5856911416</v>
      </c>
      <c r="F28" s="7">
        <f t="shared" si="2"/>
        <v>252588.98266766066</v>
      </c>
      <c r="G28" s="7">
        <f t="shared" si="2"/>
        <v>375061.18111521349</v>
      </c>
      <c r="H28" s="7">
        <f t="shared" si="2"/>
        <v>349452.86704872531</v>
      </c>
      <c r="I28" s="7">
        <f t="shared" si="2"/>
        <v>640089.82277186611</v>
      </c>
    </row>
    <row r="29" spans="1:18" x14ac:dyDescent="0.3">
      <c r="A29" s="5" t="s">
        <v>255</v>
      </c>
      <c r="B29" s="5">
        <f>SUM(B3:B28)</f>
        <v>384291.67620913521</v>
      </c>
      <c r="C29" s="5">
        <f t="shared" ref="C29:I29" si="3">SUM(C3:C28)</f>
        <v>677018.20076340088</v>
      </c>
      <c r="D29" s="5">
        <f t="shared" si="3"/>
        <v>680051.55719216762</v>
      </c>
      <c r="E29" s="5">
        <f t="shared" si="3"/>
        <v>592409.17138228321</v>
      </c>
      <c r="F29" s="5">
        <f t="shared" si="3"/>
        <v>505177.96533532126</v>
      </c>
      <c r="G29" s="5">
        <f t="shared" si="3"/>
        <v>750122.36223042686</v>
      </c>
      <c r="H29" s="5">
        <f t="shared" si="3"/>
        <v>698905.73409745062</v>
      </c>
      <c r="I29" s="5">
        <f t="shared" si="3"/>
        <v>1280179.6455437322</v>
      </c>
    </row>
    <row r="31" spans="1:18" x14ac:dyDescent="0.3">
      <c r="A31" s="65" t="s">
        <v>32</v>
      </c>
      <c r="B31" s="163" t="s">
        <v>202</v>
      </c>
      <c r="C31" s="163"/>
      <c r="D31" s="163"/>
      <c r="E31" s="163"/>
      <c r="F31" s="163"/>
      <c r="G31" s="163"/>
      <c r="H31" s="163"/>
      <c r="I31" s="163"/>
      <c r="J31" s="171"/>
      <c r="K31" s="37"/>
      <c r="L31" s="37"/>
      <c r="M31" s="37"/>
      <c r="N31" s="37"/>
      <c r="O31" s="37"/>
      <c r="P31" s="37"/>
      <c r="Q31" s="37"/>
      <c r="R31" s="37"/>
    </row>
    <row r="32" spans="1:18" x14ac:dyDescent="0.3">
      <c r="A32" s="66" t="s">
        <v>0</v>
      </c>
      <c r="B32" s="35" t="s">
        <v>186</v>
      </c>
      <c r="C32" s="35" t="s">
        <v>146</v>
      </c>
      <c r="D32" s="35" t="s">
        <v>147</v>
      </c>
      <c r="E32" s="35" t="s">
        <v>148</v>
      </c>
      <c r="F32" s="35" t="s">
        <v>149</v>
      </c>
      <c r="G32" s="35" t="s">
        <v>150</v>
      </c>
      <c r="H32" s="35" t="s">
        <v>151</v>
      </c>
      <c r="I32" s="35" t="s">
        <v>152</v>
      </c>
      <c r="J32" s="171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7" t="s">
        <v>2</v>
      </c>
      <c r="B33" s="7">
        <f>('Employment Factors'!$B58)*('Gross-New Capacity Addition'!AC3/5*1000)*'Regional Factors'!B$3</f>
        <v>150.89838275853376</v>
      </c>
      <c r="C33" s="7">
        <f>('Employment Factors'!$B58)*('Gross-New Capacity Addition'!AD3/5*1000)*'Regional Factors'!C$3</f>
        <v>309.28144054180547</v>
      </c>
      <c r="D33" s="7">
        <f>('Employment Factors'!$B58)*('Gross-New Capacity Addition'!AE3/5*1000)*'Regional Factors'!D$3</f>
        <v>1743.2345610083289</v>
      </c>
      <c r="E33" s="7">
        <f>('Employment Factors'!$B58)*('Gross-New Capacity Addition'!AF3/5*1000)*'Regional Factors'!E$3</f>
        <v>0</v>
      </c>
      <c r="F33" s="7">
        <f>('Employment Factors'!$B58)*('Gross-New Capacity Addition'!AG3/5*1000)*'Regional Factors'!F$3</f>
        <v>4706.4456979501674</v>
      </c>
      <c r="G33" s="7">
        <f>('Employment Factors'!$B58)*('Gross-New Capacity Addition'!AH3/5*1000)*'Regional Factors'!G$3</f>
        <v>7505.898495432245</v>
      </c>
      <c r="H33" s="7">
        <f>('Employment Factors'!$B58)*('Gross-New Capacity Addition'!AI3/5*1000)*'Regional Factors'!H$3</f>
        <v>7271.3372926579023</v>
      </c>
      <c r="I33" s="7">
        <f>('Employment Factors'!$B58)*('Gross-New Capacity Addition'!AJ3/5*1000)*'Regional Factors'!I$3</f>
        <v>11596.419707660076</v>
      </c>
      <c r="J33" s="1"/>
      <c r="K33" s="4"/>
      <c r="L33" s="4"/>
      <c r="M33" s="4"/>
      <c r="N33" s="4"/>
      <c r="O33" s="4"/>
      <c r="P33" s="4"/>
      <c r="Q33" s="4"/>
      <c r="R33" s="4"/>
    </row>
    <row r="34" spans="1:18" x14ac:dyDescent="0.3">
      <c r="A34" s="7" t="s">
        <v>3</v>
      </c>
      <c r="B34" s="7">
        <f>('Employment Factors'!$B59)*('Gross-New Capacity Addition'!AC4/5*1000)*'Regional Factors'!B$3</f>
        <v>0</v>
      </c>
      <c r="C34" s="7">
        <f>('Employment Factors'!$B59)*('Gross-New Capacity Addition'!AD4/5*1000)*'Regional Factors'!C$3</f>
        <v>0</v>
      </c>
      <c r="D34" s="7">
        <f>('Employment Factors'!$B59)*('Gross-New Capacity Addition'!AE4/5*1000)*'Regional Factors'!D$3</f>
        <v>0</v>
      </c>
      <c r="E34" s="7">
        <f>('Employment Factors'!$B59)*('Gross-New Capacity Addition'!AF4/5*1000)*'Regional Factors'!E$3</f>
        <v>678.44518797736475</v>
      </c>
      <c r="F34" s="7">
        <f>('Employment Factors'!$B59)*('Gross-New Capacity Addition'!AG4/5*1000)*'Regional Factors'!F$3</f>
        <v>1397.4320559739995</v>
      </c>
      <c r="G34" s="7">
        <f>('Employment Factors'!$B59)*('Gross-New Capacity Addition'!AH4/5*1000)*'Regional Factors'!G$3</f>
        <v>3545.5670254715596</v>
      </c>
      <c r="H34" s="7">
        <f>('Employment Factors'!$B59)*('Gross-New Capacity Addition'!AI4/5*1000)*'Regional Factors'!H$3</f>
        <v>0</v>
      </c>
      <c r="I34" s="7">
        <f>('Employment Factors'!$B59)*('Gross-New Capacity Addition'!AJ4/5*1000)*'Regional Factors'!I$3</f>
        <v>0</v>
      </c>
      <c r="K34" s="4"/>
      <c r="L34" s="4"/>
      <c r="M34" s="4"/>
      <c r="N34" s="4"/>
      <c r="O34" s="4"/>
      <c r="P34" s="4"/>
      <c r="Q34" s="4"/>
      <c r="R34" s="4"/>
    </row>
    <row r="35" spans="1:18" x14ac:dyDescent="0.3">
      <c r="A35" s="7" t="s">
        <v>198</v>
      </c>
      <c r="B35" s="7">
        <f>('Employment Factors'!$B60)*('Gross-New Capacity Addition'!AC5/5*1000)*'Regional Factors'!B$3</f>
        <v>0</v>
      </c>
      <c r="C35" s="7">
        <f>('Employment Factors'!$B60)*('Gross-New Capacity Addition'!AD5/5*1000)*'Regional Factors'!C$3</f>
        <v>0</v>
      </c>
      <c r="D35" s="7">
        <f>('Employment Factors'!$B60)*('Gross-New Capacity Addition'!AE5/5*1000)*'Regional Factors'!D$3</f>
        <v>0</v>
      </c>
      <c r="E35" s="7">
        <f>('Employment Factors'!$B60)*('Gross-New Capacity Addition'!AF5/5*1000)*'Regional Factors'!E$3</f>
        <v>0</v>
      </c>
      <c r="F35" s="7">
        <f>('Employment Factors'!$B60)*('Gross-New Capacity Addition'!AG5/5*1000)*'Regional Factors'!F$3</f>
        <v>187.86232827952347</v>
      </c>
      <c r="G35" s="7">
        <f>('Employment Factors'!$B60)*('Gross-New Capacity Addition'!AH5/5*1000)*'Regional Factors'!G$3</f>
        <v>2097.2363443119507</v>
      </c>
      <c r="H35" s="7">
        <f>('Employment Factors'!$B60)*('Gross-New Capacity Addition'!AI5/5*1000)*'Regional Factors'!H$3</f>
        <v>0</v>
      </c>
      <c r="I35" s="7">
        <f>('Employment Factors'!$B60)*('Gross-New Capacity Addition'!AJ5/5*1000)*'Regional Factors'!I$3</f>
        <v>7462.2237334497086</v>
      </c>
      <c r="J35" s="1"/>
      <c r="K35" s="4"/>
      <c r="L35" s="4"/>
      <c r="M35" s="4"/>
      <c r="N35" s="4"/>
      <c r="O35" s="4"/>
      <c r="P35" s="4"/>
      <c r="Q35" s="4"/>
      <c r="R35" s="4"/>
    </row>
    <row r="36" spans="1:18" x14ac:dyDescent="0.3">
      <c r="A36" s="7" t="s">
        <v>199</v>
      </c>
      <c r="B36" s="7">
        <f>('Employment Factors'!$B61)*('Gross-New Capacity Addition'!AC6/5*1000)*'Regional Factors'!B$3</f>
        <v>0</v>
      </c>
      <c r="C36" s="7">
        <f>('Employment Factors'!$B61)*('Gross-New Capacity Addition'!AD6/5*1000)*'Regional Factors'!C$3</f>
        <v>0</v>
      </c>
      <c r="D36" s="7">
        <f>('Employment Factors'!$B61)*('Gross-New Capacity Addition'!AE6/5*1000)*'Regional Factors'!D$3</f>
        <v>0</v>
      </c>
      <c r="E36" s="7">
        <f>('Employment Factors'!$B61)*('Gross-New Capacity Addition'!AF6/5*1000)*'Regional Factors'!E$3</f>
        <v>0</v>
      </c>
      <c r="F36" s="7">
        <f>('Employment Factors'!$B61)*('Gross-New Capacity Addition'!AG6/5*1000)*'Regional Factors'!F$3</f>
        <v>281.7934924192852</v>
      </c>
      <c r="G36" s="7">
        <f>('Employment Factors'!$B61)*('Gross-New Capacity Addition'!AH6/5*1000)*'Regional Factors'!G$3</f>
        <v>4575.7883875897105</v>
      </c>
      <c r="H36" s="7">
        <f>('Employment Factors'!$B61)*('Gross-New Capacity Addition'!AI6/5*1000)*'Regional Factors'!H$3</f>
        <v>0</v>
      </c>
      <c r="I36" s="7">
        <f>('Employment Factors'!$B61)*('Gross-New Capacity Addition'!AJ6/5*1000)*'Regional Factors'!I$3</f>
        <v>10604.212673849586</v>
      </c>
      <c r="K36" s="4"/>
      <c r="L36" s="4"/>
      <c r="M36" s="4"/>
      <c r="N36" s="4"/>
      <c r="O36" s="4"/>
      <c r="P36" s="4"/>
      <c r="Q36" s="4"/>
      <c r="R36" s="4"/>
    </row>
    <row r="37" spans="1:18" x14ac:dyDescent="0.3">
      <c r="A37" s="7" t="s">
        <v>6</v>
      </c>
      <c r="B37" s="7">
        <f>('Employment Factors'!$B62)*('Gross-New Capacity Addition'!AC7/5*1000)*'Regional Factors'!B$3</f>
        <v>0</v>
      </c>
      <c r="C37" s="7">
        <f>('Employment Factors'!$B62)*('Gross-New Capacity Addition'!AD7/5*1000)*'Regional Factors'!C$3</f>
        <v>0</v>
      </c>
      <c r="D37" s="7">
        <f>('Employment Factors'!$B62)*('Gross-New Capacity Addition'!AE7/5*1000)*'Regional Factors'!D$3</f>
        <v>69.915824639371479</v>
      </c>
      <c r="E37" s="7">
        <f>('Employment Factors'!$B62)*('Gross-New Capacity Addition'!AF7/5*1000)*'Regional Factors'!E$3</f>
        <v>72.004795893824081</v>
      </c>
      <c r="F37" s="7">
        <f>('Employment Factors'!$B62)*('Gross-New Capacity Addition'!AG7/5*1000)*'Regional Factors'!F$3</f>
        <v>296.6247288624055</v>
      </c>
      <c r="G37" s="7">
        <f>('Employment Factors'!$B62)*('Gross-New Capacity Addition'!AH7/5*1000)*'Regional Factors'!G$3</f>
        <v>451.55806456477404</v>
      </c>
      <c r="H37" s="7">
        <f>('Employment Factors'!$B62)*('Gross-New Capacity Addition'!AI7/5*1000)*'Regional Factors'!H$3</f>
        <v>611.03674728217663</v>
      </c>
      <c r="I37" s="7">
        <f>('Employment Factors'!$B62)*('Gross-New Capacity Addition'!AJ7/5*1000)*'Regional Factors'!I$3</f>
        <v>-77.516174516444352</v>
      </c>
      <c r="K37" s="26"/>
      <c r="L37" s="26"/>
      <c r="M37" s="26"/>
      <c r="N37" s="26"/>
      <c r="O37" s="26"/>
      <c r="P37" s="4"/>
      <c r="Q37" s="4"/>
      <c r="R37" s="4"/>
    </row>
    <row r="38" spans="1:18" x14ac:dyDescent="0.3">
      <c r="A38" s="7" t="s">
        <v>7</v>
      </c>
      <c r="B38" s="7">
        <f>('Employment Factors'!$B63)*('Gross-New Capacity Addition'!AC8/5*1000)*'Regional Factors'!B$3</f>
        <v>5589.2115419182273</v>
      </c>
      <c r="C38" s="7">
        <f>('Employment Factors'!$B63)*('Gross-New Capacity Addition'!AD8/5*1000)*'Regional Factors'!C$3</f>
        <v>3818.550748250912</v>
      </c>
      <c r="D38" s="7">
        <f>('Employment Factors'!$B63)*('Gross-New Capacity Addition'!AE8/5*1000)*'Regional Factors'!D$3</f>
        <v>3913.2522649062034</v>
      </c>
      <c r="E38" s="7">
        <f>('Employment Factors'!$B63)*('Gross-New Capacity Addition'!AF8/5*1000)*'Regional Factors'!E$3</f>
        <v>4533.9456207180292</v>
      </c>
      <c r="F38" s="7">
        <f>('Employment Factors'!$B63)*('Gross-New Capacity Addition'!AG8/5*1000)*'Regional Factors'!F$3</f>
        <v>3112.9416999887362</v>
      </c>
      <c r="G38" s="7">
        <f>('Employment Factors'!$B63)*('Gross-New Capacity Addition'!AH8/5*1000)*'Regional Factors'!G$3</f>
        <v>20008.67467664228</v>
      </c>
      <c r="H38" s="7">
        <f>('Employment Factors'!$B63)*('Gross-New Capacity Addition'!AI8/5*1000)*'Regional Factors'!H$3</f>
        <v>9084.4499682297428</v>
      </c>
      <c r="I38" s="7">
        <f>('Employment Factors'!$B63)*('Gross-New Capacity Addition'!AJ8/5*1000)*'Regional Factors'!I$3</f>
        <v>9761.9642031036401</v>
      </c>
      <c r="K38" s="26"/>
      <c r="L38" s="26"/>
      <c r="M38" s="26"/>
      <c r="N38" s="26"/>
      <c r="O38" s="26"/>
      <c r="P38" s="4"/>
      <c r="Q38" s="4"/>
      <c r="R38" s="4"/>
    </row>
    <row r="39" spans="1:18" x14ac:dyDescent="0.3">
      <c r="A39" s="7" t="s">
        <v>8</v>
      </c>
      <c r="B39" s="7">
        <f>('Employment Factors'!$B64)*('Gross-New Capacity Addition'!AC9/5*1000)*'Regional Factors'!B$3</f>
        <v>6986.5144273977821</v>
      </c>
      <c r="C39" s="7">
        <f>('Employment Factors'!$B64)*('Gross-New Capacity Addition'!AD9/5*1000)*'Regional Factors'!C$3</f>
        <v>4773.1884353136393</v>
      </c>
      <c r="D39" s="7">
        <f>('Employment Factors'!$B64)*('Gross-New Capacity Addition'!AE9/5*1000)*'Regional Factors'!D$3</f>
        <v>6114.456663915942</v>
      </c>
      <c r="E39" s="7">
        <f>('Employment Factors'!$B64)*('Gross-New Capacity Addition'!AF9/5*1000)*'Regional Factors'!E$3</f>
        <v>5037.7173563533652</v>
      </c>
      <c r="F39" s="7">
        <f>('Employment Factors'!$B64)*('Gross-New Capacity Addition'!AG9/5*1000)*'Regional Factors'!F$3</f>
        <v>2594.1180833239464</v>
      </c>
      <c r="G39" s="7">
        <f>('Employment Factors'!$B64)*('Gross-New Capacity Addition'!AH9/5*1000)*'Regional Factors'!G$3</f>
        <v>30276.284050182396</v>
      </c>
      <c r="H39" s="7">
        <f>('Employment Factors'!$B64)*('Gross-New Capacity Addition'!AI9/5*1000)*'Regional Factors'!H$3</f>
        <v>13359.48524739668</v>
      </c>
      <c r="I39" s="7">
        <f>('Employment Factors'!$B64)*('Gross-New Capacity Addition'!AJ9/5*1000)*'Regional Factors'!I$3</f>
        <v>12202.455253879549</v>
      </c>
      <c r="K39" s="26"/>
      <c r="L39" s="26"/>
      <c r="M39" s="26"/>
      <c r="N39" s="26"/>
      <c r="O39" s="26"/>
      <c r="P39" s="4"/>
      <c r="Q39" s="4"/>
      <c r="R39" s="4"/>
    </row>
    <row r="40" spans="1:18" x14ac:dyDescent="0.3">
      <c r="A40" s="7" t="s">
        <v>9</v>
      </c>
      <c r="B40" s="7">
        <f>('Employment Factors'!$B65)*('Gross-New Capacity Addition'!AC10/5*1000)*'Regional Factors'!B$3</f>
        <v>0</v>
      </c>
      <c r="C40" s="7">
        <f>('Employment Factors'!$B65)*('Gross-New Capacity Addition'!AD10/5*1000)*'Regional Factors'!C$3</f>
        <v>0</v>
      </c>
      <c r="D40" s="7">
        <f>('Employment Factors'!$B65)*('Gross-New Capacity Addition'!AE10/5*1000)*'Regional Factors'!D$3</f>
        <v>0</v>
      </c>
      <c r="E40" s="7">
        <f>('Employment Factors'!$B65)*('Gross-New Capacity Addition'!AF10/5*1000)*'Regional Factors'!E$3</f>
        <v>0</v>
      </c>
      <c r="F40" s="7">
        <f>('Employment Factors'!$B65)*('Gross-New Capacity Addition'!AG10/5*1000)*'Regional Factors'!F$3</f>
        <v>0</v>
      </c>
      <c r="G40" s="7">
        <f>('Employment Factors'!$B65)*('Gross-New Capacity Addition'!AH10/5*1000)*'Regional Factors'!G$3</f>
        <v>0</v>
      </c>
      <c r="H40" s="7">
        <f>('Employment Factors'!$B65)*('Gross-New Capacity Addition'!AI10/5*1000)*'Regional Factors'!H$3</f>
        <v>0</v>
      </c>
      <c r="I40" s="7">
        <f>('Employment Factors'!$B65)*('Gross-New Capacity Addition'!AJ10/5*1000)*'Regional Factors'!I$3</f>
        <v>0</v>
      </c>
      <c r="K40" s="26"/>
      <c r="L40" s="26"/>
      <c r="M40" s="26"/>
      <c r="N40" s="26"/>
      <c r="O40" s="26"/>
      <c r="P40" s="4"/>
      <c r="Q40" s="4"/>
      <c r="R40" s="4"/>
    </row>
    <row r="41" spans="1:18" x14ac:dyDescent="0.3">
      <c r="A41" s="7" t="s">
        <v>10</v>
      </c>
      <c r="B41" s="7">
        <f>('Employment Factors'!$B66)*('Gross-New Capacity Addition'!AC11/5*1000)*'Regional Factors'!B$3</f>
        <v>0</v>
      </c>
      <c r="C41" s="7">
        <f>('Employment Factors'!$B66)*('Gross-New Capacity Addition'!AD11/5*1000)*'Regional Factors'!C$3</f>
        <v>0</v>
      </c>
      <c r="D41" s="7">
        <f>('Employment Factors'!$B66)*('Gross-New Capacity Addition'!AE11/5*1000)*'Regional Factors'!D$3</f>
        <v>0</v>
      </c>
      <c r="E41" s="7">
        <f>('Employment Factors'!$B66)*('Gross-New Capacity Addition'!AF11/5*1000)*'Regional Factors'!E$3</f>
        <v>0</v>
      </c>
      <c r="F41" s="7">
        <f>('Employment Factors'!$B66)*('Gross-New Capacity Addition'!AG11/5*1000)*'Regional Factors'!F$3</f>
        <v>0</v>
      </c>
      <c r="G41" s="7">
        <f>('Employment Factors'!$B66)*('Gross-New Capacity Addition'!AH11/5*1000)*'Regional Factors'!G$3</f>
        <v>314.41820791917604</v>
      </c>
      <c r="H41" s="7">
        <f>('Employment Factors'!$B66)*('Gross-New Capacity Addition'!AI11/5*1000)*'Regional Factors'!H$3</f>
        <v>638.19393605027335</v>
      </c>
      <c r="I41" s="7">
        <f>('Employment Factors'!$B66)*('Gross-New Capacity Addition'!AJ11/5*1000)*'Regional Factors'!I$3</f>
        <v>0</v>
      </c>
      <c r="K41" s="26"/>
      <c r="L41" s="26"/>
      <c r="M41" s="26"/>
      <c r="N41" s="26"/>
      <c r="O41" s="26"/>
      <c r="P41" s="4"/>
      <c r="Q41" s="4"/>
      <c r="R41" s="4"/>
    </row>
    <row r="42" spans="1:18" x14ac:dyDescent="0.3">
      <c r="A42" s="7" t="s">
        <v>11</v>
      </c>
      <c r="B42" s="7">
        <f>('Employment Factors'!$B67)*('Gross-New Capacity Addition'!AC12/5*1000)*'Regional Factors'!B$3</f>
        <v>0</v>
      </c>
      <c r="C42" s="7">
        <f>('Employment Factors'!$B67)*('Gross-New Capacity Addition'!AD12/5*1000)*'Regional Factors'!C$3</f>
        <v>0</v>
      </c>
      <c r="D42" s="7">
        <f>('Employment Factors'!$B67)*('Gross-New Capacity Addition'!AE12/5*1000)*'Regional Factors'!D$3</f>
        <v>0</v>
      </c>
      <c r="E42" s="7">
        <f>('Employment Factors'!$B67)*('Gross-New Capacity Addition'!AF12/5*1000)*'Regional Factors'!E$3</f>
        <v>0</v>
      </c>
      <c r="F42" s="7">
        <f>('Employment Factors'!$B67)*('Gross-New Capacity Addition'!AG12/5*1000)*'Regional Factors'!F$3</f>
        <v>74.156182215601376</v>
      </c>
      <c r="G42" s="7">
        <f>('Employment Factors'!$B67)*('Gross-New Capacity Addition'!AH12/5*1000)*'Regional Factors'!G$3</f>
        <v>1580.4532259767091</v>
      </c>
      <c r="H42" s="7">
        <f>('Employment Factors'!$B67)*('Gross-New Capacity Addition'!AI12/5*1000)*'Regional Factors'!H$3</f>
        <v>10540.383890617546</v>
      </c>
      <c r="I42" s="7">
        <f>('Employment Factors'!$B67)*('Gross-New Capacity Addition'!AJ12/5*1000)*'Regional Factors'!I$3</f>
        <v>620.12939613155481</v>
      </c>
      <c r="K42" s="26"/>
      <c r="L42" s="26"/>
      <c r="M42" s="26"/>
      <c r="N42" s="26"/>
      <c r="O42" s="26"/>
      <c r="P42" s="4"/>
      <c r="Q42" s="4"/>
      <c r="R42" s="4"/>
    </row>
    <row r="43" spans="1:18" x14ac:dyDescent="0.3">
      <c r="A43" s="7" t="s">
        <v>12</v>
      </c>
      <c r="B43" s="7">
        <f>('Employment Factors'!$B68)*('Gross-New Capacity Addition'!AC13/5*1000)*'Regional Factors'!B$3</f>
        <v>66.57281592288254</v>
      </c>
      <c r="C43" s="7">
        <f>('Employment Factors'!$B68)*('Gross-New Capacity Addition'!AD13/5*1000)*'Regional Factors'!C$3</f>
        <v>0</v>
      </c>
      <c r="D43" s="7">
        <f>('Employment Factors'!$B68)*('Gross-New Capacity Addition'!AE13/5*1000)*'Regional Factors'!D$3</f>
        <v>0</v>
      </c>
      <c r="E43" s="7">
        <f>('Employment Factors'!$B68)*('Gross-New Capacity Addition'!AF13/5*1000)*'Regional Factors'!E$3</f>
        <v>72.004795893824081</v>
      </c>
      <c r="F43" s="7">
        <f>('Employment Factors'!$B68)*('Gross-New Capacity Addition'!AG13/5*1000)*'Regional Factors'!F$3</f>
        <v>74.156182215601376</v>
      </c>
      <c r="G43" s="7">
        <f>('Employment Factors'!$B68)*('Gross-New Capacity Addition'!AH13/5*1000)*'Regional Factors'!G$3</f>
        <v>75.259677427462336</v>
      </c>
      <c r="H43" s="7">
        <f>('Employment Factors'!$B68)*('Gross-New Capacity Addition'!AI13/5*1000)*'Regional Factors'!H$3</f>
        <v>152.75918682054416</v>
      </c>
      <c r="I43" s="7">
        <f>('Employment Factors'!$B68)*('Gross-New Capacity Addition'!AJ13/5*1000)*'Regional Factors'!I$3</f>
        <v>77.516174516444352</v>
      </c>
      <c r="K43" s="26"/>
      <c r="L43" s="26"/>
      <c r="M43" s="26"/>
      <c r="N43" s="26"/>
      <c r="O43" s="26"/>
      <c r="P43" s="4"/>
      <c r="Q43" s="4"/>
      <c r="R43" s="4"/>
    </row>
    <row r="44" spans="1:18" x14ac:dyDescent="0.3">
      <c r="A44" s="7" t="s">
        <v>13</v>
      </c>
      <c r="B44" s="7">
        <f>('Employment Factors'!$B69)*('Gross-New Capacity Addition'!AC14/5*1000)*'Regional Factors'!B$3</f>
        <v>0</v>
      </c>
      <c r="C44" s="7">
        <f>('Employment Factors'!$B69)*('Gross-New Capacity Addition'!AD14/5*1000)*'Regional Factors'!C$3</f>
        <v>0</v>
      </c>
      <c r="D44" s="7">
        <f>('Employment Factors'!$B69)*('Gross-New Capacity Addition'!AE14/5*1000)*'Regional Factors'!D$3</f>
        <v>0</v>
      </c>
      <c r="E44" s="7">
        <f>('Employment Factors'!$B69)*('Gross-New Capacity Addition'!AF14/5*1000)*'Regional Factors'!E$3</f>
        <v>0</v>
      </c>
      <c r="F44" s="7">
        <f>('Employment Factors'!$B69)*('Gross-New Capacity Addition'!AG14/5*1000)*'Regional Factors'!F$3</f>
        <v>0</v>
      </c>
      <c r="G44" s="7">
        <f>('Employment Factors'!$B69)*('Gross-New Capacity Addition'!AH14/5*1000)*'Regional Factors'!G$3</f>
        <v>0</v>
      </c>
      <c r="H44" s="7">
        <f>('Employment Factors'!$B69)*('Gross-New Capacity Addition'!AI14/5*1000)*'Regional Factors'!H$3</f>
        <v>0</v>
      </c>
      <c r="I44" s="7">
        <f>('Employment Factors'!$B69)*('Gross-New Capacity Addition'!AJ14/5*1000)*'Regional Factors'!I$3</f>
        <v>0</v>
      </c>
      <c r="K44" s="26"/>
      <c r="L44" s="26"/>
      <c r="M44" s="26"/>
      <c r="N44" s="26"/>
      <c r="O44" s="26"/>
      <c r="P44" s="4"/>
      <c r="Q44" s="4"/>
      <c r="R44" s="4"/>
    </row>
    <row r="45" spans="1:18" x14ac:dyDescent="0.3">
      <c r="A45" s="7" t="s">
        <v>14</v>
      </c>
      <c r="B45" s="7">
        <f>('Employment Factors'!$B70)*('Gross-New Capacity Addition'!AC15/5*1000)*'Regional Factors'!B$3</f>
        <v>12808.609783562601</v>
      </c>
      <c r="C45" s="7">
        <f>('Employment Factors'!$B70)*('Gross-New Capacity Addition'!AD15/5*1000)*'Regional Factors'!C$3</f>
        <v>23769.18835693346</v>
      </c>
      <c r="D45" s="7">
        <f>('Employment Factors'!$B70)*('Gross-New Capacity Addition'!AE15/5*1000)*'Regional Factors'!D$3</f>
        <v>19995.925846860242</v>
      </c>
      <c r="E45" s="7">
        <f>('Employment Factors'!$B70)*('Gross-New Capacity Addition'!AF15/5*1000)*'Regional Factors'!E$3</f>
        <v>14602.572607267524</v>
      </c>
      <c r="F45" s="7">
        <f>('Employment Factors'!$B70)*('Gross-New Capacity Addition'!AG15/5*1000)*'Regional Factors'!F$3</f>
        <v>8097.8550979436704</v>
      </c>
      <c r="G45" s="7">
        <f>('Employment Factors'!$B70)*('Gross-New Capacity Addition'!AH15/5*1000)*'Regional Factors'!G$3</f>
        <v>5870.254839342063</v>
      </c>
      <c r="H45" s="7">
        <f>('Employment Factors'!$B70)*('Gross-New Capacity Addition'!AI15/5*1000)*'Regional Factors'!H$3</f>
        <v>4766.0866288009775</v>
      </c>
      <c r="I45" s="7">
        <f>('Employment Factors'!$B70)*('Gross-New Capacity Addition'!AJ15/5*1000)*'Regional Factors'!I$3</f>
        <v>1612.3364299420425</v>
      </c>
      <c r="K45" s="26"/>
      <c r="L45" s="26"/>
      <c r="M45" s="26"/>
      <c r="N45" s="26"/>
      <c r="O45" s="26"/>
      <c r="P45" s="4"/>
      <c r="Q45" s="4"/>
      <c r="R45" s="4"/>
    </row>
    <row r="46" spans="1:18" x14ac:dyDescent="0.3">
      <c r="A46" s="7" t="s">
        <v>15</v>
      </c>
      <c r="B46" s="7">
        <f>('Employment Factors'!$B71)*('Gross-New Capacity Addition'!AC16*1000)*'Regional Factors'!B$3</f>
        <v>0</v>
      </c>
      <c r="C46" s="7">
        <f>('Employment Factors'!$B71)*('Gross-New Capacity Addition'!AD16*1000)*'Regional Factors'!C$3</f>
        <v>5106.4515918332854</v>
      </c>
      <c r="D46" s="7">
        <f>('Employment Factors'!$B71)*('Gross-New Capacity Addition'!AE16*1000)*'Regional Factors'!D$3</f>
        <v>29305.323830660189</v>
      </c>
      <c r="E46" s="7">
        <f>('Employment Factors'!$B71)*('Gross-New Capacity Addition'!AF16*1000)*'Regional Factors'!E$3</f>
        <v>50660.82882008508</v>
      </c>
      <c r="F46" s="7">
        <f>('Employment Factors'!$B71)*('Gross-New Capacity Addition'!AG16*1000)*'Regional Factors'!F$3</f>
        <v>39963.440743098632</v>
      </c>
      <c r="G46" s="7">
        <f>('Employment Factors'!$B71)*('Gross-New Capacity Addition'!AH16*1000)*'Regional Factors'!G$3</f>
        <v>10139.53108613629</v>
      </c>
      <c r="H46" s="7">
        <f>('Employment Factors'!$B71)*('Gross-New Capacity Addition'!AI16*1000)*'Regional Factors'!H$3</f>
        <v>5716.896840102183</v>
      </c>
      <c r="I46" s="7">
        <f>('Employment Factors'!$B71)*('Gross-New Capacity Addition'!AJ16*1000)*'Regional Factors'!I$3</f>
        <v>6962.3618565679108</v>
      </c>
      <c r="K46" s="26"/>
      <c r="L46" s="26"/>
      <c r="M46" s="26"/>
      <c r="N46" s="26"/>
      <c r="O46" s="26"/>
      <c r="P46" s="4"/>
      <c r="Q46" s="4"/>
      <c r="R46" s="4"/>
    </row>
    <row r="47" spans="1:18" x14ac:dyDescent="0.3">
      <c r="A47" s="7" t="s">
        <v>17</v>
      </c>
      <c r="B47" s="7">
        <f>('Employment Factors'!$B72)*('Gross-New Capacity Addition'!AC17/5*1000)*'Regional Factors'!B$3</f>
        <v>355.05501825537351</v>
      </c>
      <c r="C47" s="7">
        <f>('Employment Factors'!$B72)*('Gross-New Capacity Addition'!AD17/5*1000)*'Regional Factors'!C$3</f>
        <v>272.89538871335776</v>
      </c>
      <c r="D47" s="7">
        <f>('Employment Factors'!$B72)*('Gross-New Capacity Addition'!AE17/5*1000)*'Regional Factors'!D$3</f>
        <v>139.83164927874293</v>
      </c>
      <c r="E47" s="7">
        <f>('Employment Factors'!$B72)*('Gross-New Capacity Addition'!AF17/5*1000)*'Regional Factors'!E$3</f>
        <v>192.01278905019751</v>
      </c>
      <c r="F47" s="7">
        <f>('Employment Factors'!$B72)*('Gross-New Capacity Addition'!AG17/5*1000)*'Regional Factors'!F$3</f>
        <v>247.18727405200457</v>
      </c>
      <c r="G47" s="7">
        <f>('Employment Factors'!$B72)*('Gross-New Capacity Addition'!AH17/5*1000)*'Regional Factors'!G$3</f>
        <v>501.7311828497489</v>
      </c>
      <c r="H47" s="7">
        <f>('Employment Factors'!$B72)*('Gross-New Capacity Addition'!AI17/5*1000)*'Regional Factors'!H$3</f>
        <v>967.47484986344614</v>
      </c>
      <c r="I47" s="7">
        <f>('Employment Factors'!$B72)*('Gross-New Capacity Addition'!AJ17/5*1000)*'Regional Factors'!I$3</f>
        <v>1136.9038929078501</v>
      </c>
      <c r="K47" s="26"/>
      <c r="L47" s="26"/>
      <c r="M47" s="26"/>
      <c r="N47" s="26"/>
      <c r="O47" s="26"/>
      <c r="P47" s="4"/>
      <c r="Q47" s="4"/>
      <c r="R47" s="4"/>
    </row>
    <row r="48" spans="1:18" x14ac:dyDescent="0.3">
      <c r="A48" s="7" t="s">
        <v>18</v>
      </c>
      <c r="B48" s="7">
        <f>('Employment Factors'!$B73)*('Gross-New Capacity Addition'!AC18/5*1000)*'Regional Factors'!B$3</f>
        <v>310.67314097345184</v>
      </c>
      <c r="C48" s="7">
        <f>('Employment Factors'!$B73)*('Gross-New Capacity Addition'!AD18/5*1000)*'Regional Factors'!C$3</f>
        <v>318.37795349891741</v>
      </c>
      <c r="D48" s="7">
        <f>('Employment Factors'!$B73)*('Gross-New Capacity Addition'!AE18/5*1000)*'Regional Factors'!D$3</f>
        <v>186.44219903832391</v>
      </c>
      <c r="E48" s="7">
        <f>('Employment Factors'!$B73)*('Gross-New Capacity Addition'!AF18/5*1000)*'Regional Factors'!E$3</f>
        <v>144.00959178764813</v>
      </c>
      <c r="F48" s="7">
        <f>('Employment Factors'!$B73)*('Gross-New Capacity Addition'!AG18/5*1000)*'Regional Factors'!F$3</f>
        <v>593.2494577248109</v>
      </c>
      <c r="G48" s="7">
        <f>('Employment Factors'!$B73)*('Gross-New Capacity Addition'!AH18/5*1000)*'Regional Factors'!G$3</f>
        <v>1555.3666668342216</v>
      </c>
      <c r="H48" s="7">
        <f>('Employment Factors'!$B73)*('Gross-New Capacity Addition'!AI18/5*1000)*'Regional Factors'!H$3</f>
        <v>1884.0299707867111</v>
      </c>
      <c r="I48" s="7">
        <f>('Employment Factors'!$B73)*('Gross-New Capacity Addition'!AJ18/5*1000)*'Regional Factors'!I$3</f>
        <v>2428.8401348485891</v>
      </c>
      <c r="K48" s="26"/>
      <c r="L48" s="26"/>
      <c r="M48" s="26"/>
      <c r="N48" s="26"/>
      <c r="O48" s="26"/>
      <c r="P48" s="4"/>
      <c r="Q48" s="4"/>
      <c r="R48" s="4"/>
    </row>
    <row r="49" spans="1:18" x14ac:dyDescent="0.3">
      <c r="A49" s="7" t="s">
        <v>19</v>
      </c>
      <c r="B49" s="7">
        <f>('Employment Factors'!$B74)*('Gross-New Capacity Addition'!AC19/5*1000)*'Regional Factors'!B$3</f>
        <v>0</v>
      </c>
      <c r="C49" s="7">
        <f>('Employment Factors'!$B74)*('Gross-New Capacity Addition'!AD19/5*1000)*'Regional Factors'!C$3</f>
        <v>0</v>
      </c>
      <c r="D49" s="7">
        <f>('Employment Factors'!$B74)*('Gross-New Capacity Addition'!AE19/5*1000)*'Regional Factors'!D$3</f>
        <v>0</v>
      </c>
      <c r="E49" s="7">
        <f>('Employment Factors'!$B74)*('Gross-New Capacity Addition'!AF19/5*1000)*'Regional Factors'!E$3</f>
        <v>0</v>
      </c>
      <c r="F49" s="7">
        <f>('Employment Factors'!$B74)*('Gross-New Capacity Addition'!AG19/5*1000)*'Regional Factors'!F$3</f>
        <v>0</v>
      </c>
      <c r="G49" s="7">
        <f>('Employment Factors'!$B74)*('Gross-New Capacity Addition'!AH19/5*1000)*'Regional Factors'!G$3</f>
        <v>0</v>
      </c>
      <c r="H49" s="7">
        <f>('Employment Factors'!$B74)*('Gross-New Capacity Addition'!AI19/5*1000)*'Regional Factors'!H$3</f>
        <v>0</v>
      </c>
      <c r="I49" s="7">
        <f>('Employment Factors'!$B74)*('Gross-New Capacity Addition'!AJ19/5*1000)*'Regional Factors'!I$3</f>
        <v>0</v>
      </c>
      <c r="K49" s="4"/>
      <c r="L49" s="4"/>
      <c r="M49" s="4"/>
      <c r="N49" s="4"/>
      <c r="O49" s="4"/>
      <c r="P49" s="4"/>
      <c r="Q49" s="4"/>
      <c r="R49" s="4"/>
    </row>
    <row r="50" spans="1:18" x14ac:dyDescent="0.3">
      <c r="A50" s="7" t="s">
        <v>20</v>
      </c>
      <c r="B50" s="7">
        <f>('Employment Factors'!$B75)*('Gross-New Capacity Addition'!AC20/5*1000)*'Regional Factors'!B$3</f>
        <v>0</v>
      </c>
      <c r="C50" s="7">
        <f>('Employment Factors'!$B75)*('Gross-New Capacity Addition'!AD20/5*1000)*'Regional Factors'!C$3</f>
        <v>0</v>
      </c>
      <c r="D50" s="7">
        <f>('Employment Factors'!$B75)*('Gross-New Capacity Addition'!AE20/5*1000)*'Regional Factors'!D$3</f>
        <v>0</v>
      </c>
      <c r="E50" s="7">
        <f>('Employment Factors'!$B75)*('Gross-New Capacity Addition'!AF20/5*1000)*'Regional Factors'!E$3</f>
        <v>0</v>
      </c>
      <c r="F50" s="7">
        <f>('Employment Factors'!$B75)*('Gross-New Capacity Addition'!AG20/5*1000)*'Regional Factors'!F$3</f>
        <v>0</v>
      </c>
      <c r="G50" s="7">
        <f>('Employment Factors'!$B75)*('Gross-New Capacity Addition'!AH20/5*1000)*'Regional Factors'!G$3</f>
        <v>0</v>
      </c>
      <c r="H50" s="7">
        <f>('Employment Factors'!$B75)*('Gross-New Capacity Addition'!AI20/5*1000)*'Regional Factors'!H$3</f>
        <v>0</v>
      </c>
      <c r="I50" s="7">
        <f>('Employment Factors'!$B75)*('Gross-New Capacity Addition'!AJ20/5*1000)*'Regional Factors'!I$3</f>
        <v>0</v>
      </c>
      <c r="K50" s="4"/>
      <c r="L50" s="4"/>
      <c r="M50" s="4"/>
      <c r="N50" s="4"/>
      <c r="O50" s="4"/>
      <c r="P50" s="4"/>
      <c r="Q50" s="4"/>
      <c r="R50" s="4"/>
    </row>
    <row r="51" spans="1:18" x14ac:dyDescent="0.3">
      <c r="A51" s="7" t="s">
        <v>21</v>
      </c>
      <c r="B51" s="7">
        <f>('Employment Factors'!$B76)*('Gross-New Capacity Addition'!AC21/5*1000)*'Regional Factors'!B$3</f>
        <v>44.381877281921689</v>
      </c>
      <c r="C51" s="7">
        <f>('Employment Factors'!$B76)*('Gross-New Capacity Addition'!AD21/5*1000)*'Regional Factors'!C$3</f>
        <v>1000.6164252823116</v>
      </c>
      <c r="D51" s="7">
        <f>('Employment Factors'!$B76)*('Gross-New Capacity Addition'!AE21/5*1000)*'Regional Factors'!D$3</f>
        <v>1211.8742937491054</v>
      </c>
      <c r="E51" s="7">
        <f>('Employment Factors'!$B76)*('Gross-New Capacity Addition'!AF21/5*1000)*'Regional Factors'!E$3</f>
        <v>192.01278905019751</v>
      </c>
      <c r="F51" s="7">
        <f>('Employment Factors'!$B76)*('Gross-New Capacity Addition'!AG21/5*1000)*'Regional Factors'!F$3</f>
        <v>98.874909620801816</v>
      </c>
      <c r="G51" s="7">
        <f>('Employment Factors'!$B76)*('Gross-New Capacity Addition'!AH21/5*1000)*'Regional Factors'!G$3</f>
        <v>50.173118284974883</v>
      </c>
      <c r="H51" s="7">
        <f>('Employment Factors'!$B76)*('Gross-New Capacity Addition'!AI21/5*1000)*'Regional Factors'!H$3</f>
        <v>0</v>
      </c>
      <c r="I51" s="7">
        <f>('Employment Factors'!$B76)*('Gross-New Capacity Addition'!AJ21/5*1000)*'Regional Factors'!I$3</f>
        <v>0</v>
      </c>
      <c r="K51" s="4"/>
      <c r="L51" s="4"/>
      <c r="M51" s="4"/>
      <c r="N51" s="4"/>
      <c r="O51" s="4"/>
      <c r="P51" s="4"/>
      <c r="Q51" s="4"/>
      <c r="R51" s="4"/>
    </row>
    <row r="52" spans="1:18" x14ac:dyDescent="0.3">
      <c r="A52" s="7" t="s">
        <v>43</v>
      </c>
      <c r="B52" s="7">
        <f>('Employment Factors'!$B77)*('Gross-New Capacity Addition'!AC22/5*1000)*'Regional Factors'!B$3</f>
        <v>0</v>
      </c>
      <c r="C52" s="7">
        <f>('Employment Factors'!$B77)*('Gross-New Capacity Addition'!AD22/5*1000)*'Regional Factors'!C$3</f>
        <v>0</v>
      </c>
      <c r="D52" s="7">
        <f>('Employment Factors'!$B77)*('Gross-New Capacity Addition'!AE22/5*1000)*'Regional Factors'!D$3</f>
        <v>0</v>
      </c>
      <c r="E52" s="7">
        <f>('Employment Factors'!$B77)*('Gross-New Capacity Addition'!AF22/5*1000)*'Regional Factors'!E$3</f>
        <v>0</v>
      </c>
      <c r="F52" s="7">
        <f>('Employment Factors'!$B77)*('Gross-New Capacity Addition'!AG22/5*1000)*'Regional Factors'!F$3</f>
        <v>0</v>
      </c>
      <c r="G52" s="7">
        <f>('Employment Factors'!$B77)*('Gross-New Capacity Addition'!AH22/5*1000)*'Regional Factors'!G$3</f>
        <v>0</v>
      </c>
      <c r="H52" s="7">
        <f>('Employment Factors'!$B77)*('Gross-New Capacity Addition'!AI22/5*1000)*'Regional Factors'!H$3</f>
        <v>0</v>
      </c>
      <c r="I52" s="7">
        <f>('Employment Factors'!$B77)*('Gross-New Capacity Addition'!AJ22/5*1000)*'Regional Factors'!I$3</f>
        <v>0</v>
      </c>
      <c r="K52" s="4"/>
      <c r="L52" s="4"/>
      <c r="M52" s="4"/>
      <c r="N52" s="4"/>
      <c r="O52" s="4"/>
      <c r="P52" s="4"/>
      <c r="Q52" s="4"/>
      <c r="R52" s="4"/>
    </row>
    <row r="53" spans="1:18" x14ac:dyDescent="0.3">
      <c r="A53" s="7" t="s">
        <v>139</v>
      </c>
      <c r="B53" s="7">
        <f>('Employment Factors'!$B78)*('Gross-New Capacity Addition'!AC23/5*1000)*'Regional Factors'!B$3</f>
        <v>0</v>
      </c>
      <c r="C53" s="7">
        <f>('Employment Factors'!$B78)*('Gross-New Capacity Addition'!AD23/5*1000)*'Regional Factors'!C$3</f>
        <v>0</v>
      </c>
      <c r="D53" s="7">
        <f>('Employment Factors'!$B78)*('Gross-New Capacity Addition'!AE23/5*1000)*'Regional Factors'!D$3</f>
        <v>0</v>
      </c>
      <c r="E53" s="7">
        <f>('Employment Factors'!$B78)*('Gross-New Capacity Addition'!AF23/5*1000)*'Regional Factors'!E$3</f>
        <v>0</v>
      </c>
      <c r="F53" s="7">
        <f>('Employment Factors'!$B78)*('Gross-New Capacity Addition'!AG23/5*1000)*'Regional Factors'!F$3</f>
        <v>0</v>
      </c>
      <c r="G53" s="7">
        <f>('Employment Factors'!$B78)*('Gross-New Capacity Addition'!AH23/5*1000)*'Regional Factors'!G$3</f>
        <v>0</v>
      </c>
      <c r="H53" s="7">
        <f>('Employment Factors'!$B78)*('Gross-New Capacity Addition'!AI23/5*1000)*'Regional Factors'!H$3</f>
        <v>0</v>
      </c>
      <c r="I53" s="7">
        <f>('Employment Factors'!$B78)*('Gross-New Capacity Addition'!AJ23/5*1000)*'Regional Factors'!I$3</f>
        <v>0</v>
      </c>
      <c r="K53" s="4"/>
      <c r="L53" s="4"/>
      <c r="M53" s="4"/>
      <c r="N53" s="4"/>
      <c r="O53" s="4"/>
      <c r="P53" s="4"/>
      <c r="Q53" s="4"/>
      <c r="R53" s="4"/>
    </row>
    <row r="54" spans="1:18" x14ac:dyDescent="0.3">
      <c r="A54" s="34" t="s">
        <v>230</v>
      </c>
      <c r="B54" s="7">
        <f>('Employment Factors'!$B79)*('Gross-New Capacity Addition'!AC24/5*1000)*'Regional Factors'!B$3</f>
        <v>0</v>
      </c>
      <c r="C54" s="7">
        <f>('Employment Factors'!$B79)*('Gross-New Capacity Addition'!AD24/5*1000)*'Regional Factors'!C$3</f>
        <v>0</v>
      </c>
      <c r="D54" s="7">
        <f>('Employment Factors'!$B79)*('Gross-New Capacity Addition'!AE24/5*1000)*'Regional Factors'!D$3</f>
        <v>0</v>
      </c>
      <c r="E54" s="7">
        <f>('Employment Factors'!$B79)*('Gross-New Capacity Addition'!AF24/5*1000)*'Regional Factors'!E$3</f>
        <v>0</v>
      </c>
      <c r="F54" s="7">
        <f>('Employment Factors'!$B79)*('Gross-New Capacity Addition'!AG24/5*1000)*'Regional Factors'!F$3</f>
        <v>0</v>
      </c>
      <c r="G54" s="7">
        <f>('Employment Factors'!$B79)*('Gross-New Capacity Addition'!AH24/5*1000)*'Regional Factors'!G$3</f>
        <v>0</v>
      </c>
      <c r="H54" s="7">
        <f>('Employment Factors'!$B79)*('Gross-New Capacity Addition'!AI24/5*1000)*'Regional Factors'!H$3</f>
        <v>0</v>
      </c>
      <c r="I54" s="7">
        <f>('Employment Factors'!$B79)*('Gross-New Capacity Addition'!AJ24/5*1000)*'Regional Factors'!I$3</f>
        <v>130.9162058499949</v>
      </c>
      <c r="K54" s="4"/>
      <c r="L54" s="4"/>
      <c r="M54" s="4"/>
      <c r="N54" s="4"/>
      <c r="O54" s="4"/>
      <c r="P54" s="4"/>
      <c r="Q54" s="4"/>
      <c r="R54" s="4"/>
    </row>
    <row r="55" spans="1:18" x14ac:dyDescent="0.3">
      <c r="A55" s="34" t="s">
        <v>231</v>
      </c>
      <c r="B55" s="7">
        <f>('Employment Factors'!$B80)*('Gross-New Capacity Addition'!AC25/5*1000)*'Regional Factors'!B$3</f>
        <v>0</v>
      </c>
      <c r="C55" s="7">
        <f>('Employment Factors'!$B80)*('Gross-New Capacity Addition'!AD25/5*1000)*'Regional Factors'!C$3</f>
        <v>0</v>
      </c>
      <c r="D55" s="7">
        <f>('Employment Factors'!$B80)*('Gross-New Capacity Addition'!AE25/5*1000)*'Regional Factors'!D$3</f>
        <v>0</v>
      </c>
      <c r="E55" s="7">
        <f>('Employment Factors'!$B80)*('Gross-New Capacity Addition'!AF25/5*1000)*'Regional Factors'!E$3</f>
        <v>0</v>
      </c>
      <c r="F55" s="7">
        <f>('Employment Factors'!$B80)*('Gross-New Capacity Addition'!AG25/5*1000)*'Regional Factors'!F$3</f>
        <v>0</v>
      </c>
      <c r="G55" s="7">
        <f>('Employment Factors'!$B80)*('Gross-New Capacity Addition'!AH25/5*1000)*'Regional Factors'!G$3</f>
        <v>0</v>
      </c>
      <c r="H55" s="7">
        <f>('Employment Factors'!$B80)*('Gross-New Capacity Addition'!AI25/5*1000)*'Regional Factors'!H$3</f>
        <v>5369.4854167421263</v>
      </c>
      <c r="I55" s="7">
        <f>('Employment Factors'!$B80)*('Gross-New Capacity Addition'!AJ25/5*1000)*'Regional Factors'!I$3</f>
        <v>21257.51892489292</v>
      </c>
      <c r="K55" s="4"/>
      <c r="L55" s="4"/>
      <c r="M55" s="4"/>
      <c r="N55" s="4"/>
      <c r="O55" s="4"/>
      <c r="P55" s="4"/>
      <c r="Q55" s="4"/>
      <c r="R55" s="4"/>
    </row>
    <row r="56" spans="1:18" x14ac:dyDescent="0.3">
      <c r="A56" s="7" t="s">
        <v>24</v>
      </c>
      <c r="B56" s="7">
        <f>('Employment Factors'!$B81)*('Gross-New Capacity Addition'!AC26/5*1000)*'Regional Factors'!B$3</f>
        <v>3726.1410279454844</v>
      </c>
      <c r="C56" s="7">
        <f>('Employment Factors'!$B81)*('Gross-New Capacity Addition'!AD26/5*1000)*'Regional Factors'!C$3</f>
        <v>4454.9758729593977</v>
      </c>
      <c r="D56" s="7">
        <f>('Employment Factors'!$B81)*('Gross-New Capacity Addition'!AE26/5*1000)*'Regional Factors'!D$3</f>
        <v>7174.2958189947049</v>
      </c>
      <c r="E56" s="7">
        <f>('Employment Factors'!$B81)*('Gross-New Capacity Addition'!AF26/5*1000)*'Regional Factors'!E$3</f>
        <v>2686.7825900551284</v>
      </c>
      <c r="F56" s="7">
        <f>('Employment Factors'!$B81)*('Gross-New Capacity Addition'!AG26/5*1000)*'Regional Factors'!F$3</f>
        <v>1383.5296444394382</v>
      </c>
      <c r="G56" s="7">
        <f>('Employment Factors'!$B81)*('Gross-New Capacity Addition'!AH26/5*1000)*'Regional Factors'!G$3</f>
        <v>4914.4113240875786</v>
      </c>
      <c r="H56" s="7">
        <f>('Employment Factors'!$B81)*('Gross-New Capacity Addition'!AI26/5*1000)*'Regional Factors'!H$3</f>
        <v>3562.5293993057817</v>
      </c>
      <c r="I56" s="7">
        <f>('Employment Factors'!$B81)*('Gross-New Capacity Addition'!AJ26/5*1000)*'Regional Factors'!I$3</f>
        <v>3615.5422974457929</v>
      </c>
      <c r="K56" s="4"/>
      <c r="L56" s="4"/>
      <c r="M56" s="4"/>
      <c r="N56" s="4"/>
      <c r="O56" s="4"/>
      <c r="P56" s="4"/>
      <c r="Q56" s="4"/>
      <c r="R56" s="4"/>
    </row>
    <row r="57" spans="1:18" x14ac:dyDescent="0.3">
      <c r="A57" s="7" t="s">
        <v>25</v>
      </c>
      <c r="B57" s="7">
        <f>('Employment Factors'!$B82)*('Gross-New Capacity Addition'!AC27/5*1000)*'Regional Factors'!B$3</f>
        <v>0</v>
      </c>
      <c r="C57" s="7">
        <f>('Employment Factors'!$B82)*('Gross-New Capacity Addition'!AD27/5*1000)*'Regional Factors'!C$3</f>
        <v>0</v>
      </c>
      <c r="D57" s="7">
        <f>('Employment Factors'!$B82)*('Gross-New Capacity Addition'!AE27/5*1000)*'Regional Factors'!D$3</f>
        <v>0</v>
      </c>
      <c r="E57" s="7">
        <f>('Employment Factors'!$B82)*('Gross-New Capacity Addition'!AF27/5*1000)*'Regional Factors'!E$3</f>
        <v>0</v>
      </c>
      <c r="F57" s="7">
        <f>('Employment Factors'!$B82)*('Gross-New Capacity Addition'!AG27/5*1000)*'Regional Factors'!F$3</f>
        <v>0</v>
      </c>
      <c r="G57" s="7">
        <f>('Employment Factors'!$B82)*('Gross-New Capacity Addition'!AH27/5*1000)*'Regional Factors'!G$3</f>
        <v>0</v>
      </c>
      <c r="H57" s="7">
        <f>('Employment Factors'!$B82)*('Gross-New Capacity Addition'!AI27/5*1000)*'Regional Factors'!H$3</f>
        <v>0</v>
      </c>
      <c r="I57" s="7">
        <f>('Employment Factors'!$B82)*('Gross-New Capacity Addition'!AJ27/5*1000)*'Regional Factors'!I$3</f>
        <v>0</v>
      </c>
      <c r="K57" s="4"/>
      <c r="L57" s="4"/>
      <c r="M57" s="4"/>
      <c r="N57" s="4"/>
      <c r="O57" s="4"/>
      <c r="P57" s="4"/>
      <c r="Q57" s="4"/>
      <c r="R57" s="4"/>
    </row>
    <row r="58" spans="1:18" x14ac:dyDescent="0.3">
      <c r="A58" s="5" t="s">
        <v>255</v>
      </c>
      <c r="B58" s="5">
        <f>SUM(B33:B57)</f>
        <v>30038.058016016257</v>
      </c>
      <c r="C58" s="5">
        <f t="shared" ref="C58:I58" si="4">SUM(C33:C57)</f>
        <v>43823.526213327088</v>
      </c>
      <c r="D58" s="5">
        <f t="shared" si="4"/>
        <v>69854.552953051156</v>
      </c>
      <c r="E58" s="5">
        <f t="shared" si="4"/>
        <v>78872.336944132185</v>
      </c>
      <c r="F58" s="5">
        <f t="shared" si="4"/>
        <v>63109.667578108631</v>
      </c>
      <c r="G58" s="5">
        <f t="shared" si="4"/>
        <v>93462.606373053146</v>
      </c>
      <c r="H58" s="5">
        <f t="shared" si="4"/>
        <v>63924.149374656081</v>
      </c>
      <c r="I58" s="5">
        <f t="shared" si="4"/>
        <v>89391.82471052921</v>
      </c>
    </row>
    <row r="59" spans="1:18" x14ac:dyDescent="0.3">
      <c r="A59" s="5"/>
    </row>
    <row r="60" spans="1:18" x14ac:dyDescent="0.3">
      <c r="A60" s="67" t="s">
        <v>108</v>
      </c>
      <c r="B60" s="163" t="s">
        <v>202</v>
      </c>
      <c r="C60" s="163"/>
      <c r="D60" s="163"/>
      <c r="E60" s="163"/>
      <c r="F60" s="163"/>
      <c r="G60" s="163"/>
      <c r="H60" s="163"/>
      <c r="I60" s="163"/>
    </row>
    <row r="61" spans="1:18" x14ac:dyDescent="0.3">
      <c r="A61" s="66" t="s">
        <v>0</v>
      </c>
      <c r="B61" s="35" t="s">
        <v>186</v>
      </c>
      <c r="C61" s="35" t="s">
        <v>146</v>
      </c>
      <c r="D61" s="35" t="s">
        <v>147</v>
      </c>
      <c r="E61" s="35" t="s">
        <v>148</v>
      </c>
      <c r="F61" s="35" t="s">
        <v>149</v>
      </c>
      <c r="G61" s="35" t="s">
        <v>150</v>
      </c>
      <c r="H61" s="35" t="s">
        <v>151</v>
      </c>
      <c r="I61" s="35" t="s">
        <v>152</v>
      </c>
    </row>
    <row r="62" spans="1:18" x14ac:dyDescent="0.3">
      <c r="A62" s="7" t="s">
        <v>2</v>
      </c>
      <c r="B62" s="7">
        <f>('Employment Factors'!$B58)*('Gross-New Capacity Addition'!AC32/5*1000)*'Regional Factors'!B$4</f>
        <v>0</v>
      </c>
      <c r="C62" s="7">
        <f>('Employment Factors'!$B58)*('Gross-New Capacity Addition'!AD32/5*1000)*'Regional Factors'!C$4</f>
        <v>0</v>
      </c>
      <c r="D62" s="7">
        <f>('Employment Factors'!$B58)*('Gross-New Capacity Addition'!AE32/5*1000)*'Regional Factors'!D$4</f>
        <v>0</v>
      </c>
      <c r="E62" s="7">
        <f>('Employment Factors'!$B58)*('Gross-New Capacity Addition'!AF32/5*1000)*'Regional Factors'!E$4</f>
        <v>0</v>
      </c>
      <c r="F62" s="7">
        <f>('Employment Factors'!$B58)*('Gross-New Capacity Addition'!AG32/5*1000)*'Regional Factors'!F$4</f>
        <v>0</v>
      </c>
      <c r="G62" s="7">
        <f>('Employment Factors'!$B58)*('Gross-New Capacity Addition'!AH32/5*1000)*'Regional Factors'!G$4</f>
        <v>0</v>
      </c>
      <c r="H62" s="7">
        <f>('Employment Factors'!$B58)*('Gross-New Capacity Addition'!AI32/5*1000)*'Regional Factors'!H$4</f>
        <v>0</v>
      </c>
      <c r="I62" s="7">
        <f>('Employment Factors'!$B58)*('Gross-New Capacity Addition'!AJ32/5*1000)*'Regional Factors'!I$4</f>
        <v>4276.6860603819059</v>
      </c>
    </row>
    <row r="63" spans="1:18" x14ac:dyDescent="0.3">
      <c r="A63" s="7" t="s">
        <v>3</v>
      </c>
      <c r="B63" s="7">
        <f>('Employment Factors'!$B59)*('Gross-New Capacity Addition'!AC33/5*1000)*'Regional Factors'!B$4</f>
        <v>0</v>
      </c>
      <c r="C63" s="7">
        <f>('Employment Factors'!$B59)*('Gross-New Capacity Addition'!AD33/5*1000)*'Regional Factors'!C$4</f>
        <v>0</v>
      </c>
      <c r="D63" s="7">
        <f>('Employment Factors'!$B59)*('Gross-New Capacity Addition'!AE33/5*1000)*'Regional Factors'!D$4</f>
        <v>0</v>
      </c>
      <c r="E63" s="7">
        <f>('Employment Factors'!$B59)*('Gross-New Capacity Addition'!AF33/5*1000)*'Regional Factors'!E$4</f>
        <v>0</v>
      </c>
      <c r="F63" s="7">
        <f>('Employment Factors'!$B59)*('Gross-New Capacity Addition'!AG33/5*1000)*'Regional Factors'!F$4</f>
        <v>0</v>
      </c>
      <c r="G63" s="7">
        <f>('Employment Factors'!$B59)*('Gross-New Capacity Addition'!AH33/5*1000)*'Regional Factors'!G$4</f>
        <v>0</v>
      </c>
      <c r="H63" s="7">
        <f>('Employment Factors'!$B59)*('Gross-New Capacity Addition'!AI33/5*1000)*'Regional Factors'!H$4</f>
        <v>0</v>
      </c>
      <c r="I63" s="7">
        <f>('Employment Factors'!$B59)*('Gross-New Capacity Addition'!AJ33/5*1000)*'Regional Factors'!I$4</f>
        <v>0</v>
      </c>
    </row>
    <row r="64" spans="1:18" x14ac:dyDescent="0.3">
      <c r="A64" s="7" t="s">
        <v>198</v>
      </c>
      <c r="B64" s="7">
        <f>('Employment Factors'!$B60)*('Gross-New Capacity Addition'!AC34/5*1000)*'Regional Factors'!B$4</f>
        <v>0</v>
      </c>
      <c r="C64" s="7">
        <f>('Employment Factors'!$B60)*('Gross-New Capacity Addition'!AD34/5*1000)*'Regional Factors'!C$4</f>
        <v>0</v>
      </c>
      <c r="D64" s="7">
        <f>('Employment Factors'!$B60)*('Gross-New Capacity Addition'!AE34/5*1000)*'Regional Factors'!D$4</f>
        <v>0</v>
      </c>
      <c r="E64" s="7">
        <f>('Employment Factors'!$B60)*('Gross-New Capacity Addition'!AF34/5*1000)*'Regional Factors'!E$4</f>
        <v>0</v>
      </c>
      <c r="F64" s="7">
        <f>('Employment Factors'!$B60)*('Gross-New Capacity Addition'!AG34/5*1000)*'Regional Factors'!F$4</f>
        <v>0</v>
      </c>
      <c r="G64" s="7">
        <f>('Employment Factors'!$B60)*('Gross-New Capacity Addition'!AH34/5*1000)*'Regional Factors'!G$4</f>
        <v>0</v>
      </c>
      <c r="H64" s="7">
        <f>('Employment Factors'!$B60)*('Gross-New Capacity Addition'!AI34/5*1000)*'Regional Factors'!H$4</f>
        <v>0</v>
      </c>
      <c r="I64" s="7">
        <f>('Employment Factors'!$B60)*('Gross-New Capacity Addition'!AJ34/5*1000)*'Regional Factors'!I$4</f>
        <v>0</v>
      </c>
    </row>
    <row r="65" spans="1:9" x14ac:dyDescent="0.3">
      <c r="A65" s="7" t="s">
        <v>199</v>
      </c>
      <c r="B65" s="7">
        <f>('Employment Factors'!$B61)*('Gross-New Capacity Addition'!AC35/5*1000)*'Regional Factors'!B$4</f>
        <v>0</v>
      </c>
      <c r="C65" s="7">
        <f>('Employment Factors'!$B61)*('Gross-New Capacity Addition'!AD35/5*1000)*'Regional Factors'!C$4</f>
        <v>0</v>
      </c>
      <c r="D65" s="7">
        <f>('Employment Factors'!$B61)*('Gross-New Capacity Addition'!AE35/5*1000)*'Regional Factors'!D$4</f>
        <v>0</v>
      </c>
      <c r="E65" s="7">
        <f>('Employment Factors'!$B61)*('Gross-New Capacity Addition'!AF35/5*1000)*'Regional Factors'!E$4</f>
        <v>0</v>
      </c>
      <c r="F65" s="7">
        <f>('Employment Factors'!$B61)*('Gross-New Capacity Addition'!AG35/5*1000)*'Regional Factors'!F$4</f>
        <v>0</v>
      </c>
      <c r="G65" s="7">
        <f>('Employment Factors'!$B61)*('Gross-New Capacity Addition'!AH35/5*1000)*'Regional Factors'!G$4</f>
        <v>0</v>
      </c>
      <c r="H65" s="7">
        <f>('Employment Factors'!$B61)*('Gross-New Capacity Addition'!AI35/5*1000)*'Regional Factors'!H$4</f>
        <v>0</v>
      </c>
      <c r="I65" s="7">
        <f>('Employment Factors'!$B61)*('Gross-New Capacity Addition'!AJ35/5*1000)*'Regional Factors'!I$4</f>
        <v>0</v>
      </c>
    </row>
    <row r="66" spans="1:9" x14ac:dyDescent="0.3">
      <c r="A66" s="7" t="s">
        <v>6</v>
      </c>
      <c r="B66" s="7">
        <f>('Employment Factors'!$B62)*('Gross-New Capacity Addition'!AC36/5*1000)*'Regional Factors'!B$4</f>
        <v>0</v>
      </c>
      <c r="C66" s="7">
        <f>('Employment Factors'!$B62)*('Gross-New Capacity Addition'!AD36/5*1000)*'Regional Factors'!C$4</f>
        <v>0</v>
      </c>
      <c r="D66" s="7">
        <f>('Employment Factors'!$B62)*('Gross-New Capacity Addition'!AE36/5*1000)*'Regional Factors'!D$4</f>
        <v>0</v>
      </c>
      <c r="E66" s="7">
        <f>('Employment Factors'!$B62)*('Gross-New Capacity Addition'!AF36/5*1000)*'Regional Factors'!E$4</f>
        <v>0</v>
      </c>
      <c r="F66" s="7">
        <f>('Employment Factors'!$B62)*('Gross-New Capacity Addition'!AG36/5*1000)*'Regional Factors'!F$4</f>
        <v>0</v>
      </c>
      <c r="G66" s="7">
        <f>('Employment Factors'!$B62)*('Gross-New Capacity Addition'!AH36/5*1000)*'Regional Factors'!G$4</f>
        <v>0</v>
      </c>
      <c r="H66" s="7">
        <f>('Employment Factors'!$B62)*('Gross-New Capacity Addition'!AI36/5*1000)*'Regional Factors'!H$4</f>
        <v>0</v>
      </c>
      <c r="I66" s="7">
        <f>('Employment Factors'!$B62)*('Gross-New Capacity Addition'!AJ36/5*1000)*'Regional Factors'!I$4</f>
        <v>104.82073677406632</v>
      </c>
    </row>
    <row r="67" spans="1:9" x14ac:dyDescent="0.3">
      <c r="A67" s="7" t="s">
        <v>7</v>
      </c>
      <c r="B67" s="7">
        <f>('Employment Factors'!$B63)*('Gross-New Capacity Addition'!AC37/5*1000)*'Regional Factors'!B$4</f>
        <v>5770.8159169064511</v>
      </c>
      <c r="C67" s="7">
        <f>('Employment Factors'!$B63)*('Gross-New Capacity Addition'!AD37/5*1000)*'Regional Factors'!C$4</f>
        <v>8006.4588467928415</v>
      </c>
      <c r="D67" s="7">
        <f>('Employment Factors'!$B63)*('Gross-New Capacity Addition'!AE37/5*1000)*'Regional Factors'!D$4</f>
        <v>1555.1481430662509</v>
      </c>
      <c r="E67" s="7">
        <f>('Employment Factors'!$B63)*('Gross-New Capacity Addition'!AF37/5*1000)*'Regional Factors'!E$4</f>
        <v>1510.2911301834256</v>
      </c>
      <c r="F67" s="7">
        <f>('Employment Factors'!$B63)*('Gross-New Capacity Addition'!AG37/5*1000)*'Regional Factors'!F$4</f>
        <v>0</v>
      </c>
      <c r="G67" s="7">
        <f>('Employment Factors'!$B63)*('Gross-New Capacity Addition'!AH37/5*1000)*'Regional Factors'!G$4</f>
        <v>7333.6399110292232</v>
      </c>
      <c r="H67" s="7">
        <f>('Employment Factors'!$B63)*('Gross-New Capacity Addition'!AI37/5*1000)*'Regional Factors'!H$4</f>
        <v>5866.9119288233787</v>
      </c>
      <c r="I67" s="7">
        <f>('Employment Factors'!$B63)*('Gross-New Capacity Addition'!AJ37/5*1000)*'Regional Factors'!I$4</f>
        <v>6600.2759199263</v>
      </c>
    </row>
    <row r="68" spans="1:9" x14ac:dyDescent="0.3">
      <c r="A68" s="7" t="s">
        <v>8</v>
      </c>
      <c r="B68" s="7">
        <f>('Employment Factors'!$B64)*('Gross-New Capacity Addition'!AC38/5*1000)*'Regional Factors'!B$4</f>
        <v>6183.0170538283392</v>
      </c>
      <c r="C68" s="7">
        <f>('Employment Factors'!$B64)*('Gross-New Capacity Addition'!AD38/5*1000)*'Regional Factors'!C$4</f>
        <v>6004.8441350946314</v>
      </c>
      <c r="D68" s="7">
        <f>('Employment Factors'!$B64)*('Gross-New Capacity Addition'!AE38/5*1000)*'Regional Factors'!D$4</f>
        <v>1943.9351788328133</v>
      </c>
      <c r="E68" s="7">
        <f>('Employment Factors'!$B64)*('Gross-New Capacity Addition'!AF38/5*1000)*'Regional Factors'!E$4</f>
        <v>1887.8639127292818</v>
      </c>
      <c r="F68" s="7">
        <f>('Employment Factors'!$B64)*('Gross-New Capacity Addition'!AG38/5*1000)*'Regional Factors'!F$4</f>
        <v>0</v>
      </c>
      <c r="G68" s="7">
        <f>('Employment Factors'!$B64)*('Gross-New Capacity Addition'!AH38/5*1000)*'Regional Factors'!G$4</f>
        <v>7333.6399110292232</v>
      </c>
      <c r="H68" s="7">
        <f>('Employment Factors'!$B64)*('Gross-New Capacity Addition'!AI38/5*1000)*'Regional Factors'!H$4</f>
        <v>5500.2299332719167</v>
      </c>
      <c r="I68" s="7">
        <f>('Employment Factors'!$B64)*('Gross-New Capacity Addition'!AJ38/5*1000)*'Regional Factors'!I$4</f>
        <v>7333.6399110292223</v>
      </c>
    </row>
    <row r="69" spans="1:9" x14ac:dyDescent="0.3">
      <c r="A69" s="7" t="s">
        <v>9</v>
      </c>
      <c r="B69" s="7">
        <f>('Employment Factors'!$B65)*('Gross-New Capacity Addition'!AC39/5*1000)*'Regional Factors'!B$4</f>
        <v>0</v>
      </c>
      <c r="C69" s="7">
        <f>('Employment Factors'!$B65)*('Gross-New Capacity Addition'!AD39/5*1000)*'Regional Factors'!C$4</f>
        <v>0</v>
      </c>
      <c r="D69" s="7">
        <f>('Employment Factors'!$B65)*('Gross-New Capacity Addition'!AE39/5*1000)*'Regional Factors'!D$4</f>
        <v>0</v>
      </c>
      <c r="E69" s="7">
        <f>('Employment Factors'!$B65)*('Gross-New Capacity Addition'!AF39/5*1000)*'Regional Factors'!E$4</f>
        <v>0</v>
      </c>
      <c r="F69" s="7">
        <f>('Employment Factors'!$B65)*('Gross-New Capacity Addition'!AG39/5*1000)*'Regional Factors'!F$4</f>
        <v>0</v>
      </c>
      <c r="G69" s="7">
        <f>('Employment Factors'!$B65)*('Gross-New Capacity Addition'!AH39/5*1000)*'Regional Factors'!G$4</f>
        <v>0</v>
      </c>
      <c r="H69" s="7">
        <f>('Employment Factors'!$B65)*('Gross-New Capacity Addition'!AI39/5*1000)*'Regional Factors'!H$4</f>
        <v>0</v>
      </c>
      <c r="I69" s="7">
        <f>('Employment Factors'!$B65)*('Gross-New Capacity Addition'!AJ39/5*1000)*'Regional Factors'!I$4</f>
        <v>0</v>
      </c>
    </row>
    <row r="70" spans="1:9" x14ac:dyDescent="0.3">
      <c r="A70" s="7" t="s">
        <v>10</v>
      </c>
      <c r="B70" s="7">
        <f>('Employment Factors'!$B66)*('Gross-New Capacity Addition'!AC40/5*1000)*'Regional Factors'!B$4</f>
        <v>0</v>
      </c>
      <c r="C70" s="7">
        <f>('Employment Factors'!$B66)*('Gross-New Capacity Addition'!AD40/5*1000)*'Regional Factors'!C$4</f>
        <v>0</v>
      </c>
      <c r="D70" s="7">
        <f>('Employment Factors'!$B66)*('Gross-New Capacity Addition'!AE40/5*1000)*'Regional Factors'!D$4</f>
        <v>0</v>
      </c>
      <c r="E70" s="7">
        <f>('Employment Factors'!$B66)*('Gross-New Capacity Addition'!AF40/5*1000)*'Regional Factors'!E$4</f>
        <v>0</v>
      </c>
      <c r="F70" s="7">
        <f>('Employment Factors'!$B66)*('Gross-New Capacity Addition'!AG40/5*1000)*'Regional Factors'!F$4</f>
        <v>0</v>
      </c>
      <c r="G70" s="7">
        <f>('Employment Factors'!$B66)*('Gross-New Capacity Addition'!AH40/5*1000)*'Regional Factors'!G$4</f>
        <v>0</v>
      </c>
      <c r="H70" s="7">
        <f>('Employment Factors'!$B66)*('Gross-New Capacity Addition'!AI40/5*1000)*'Regional Factors'!H$4</f>
        <v>0</v>
      </c>
      <c r="I70" s="7">
        <f>('Employment Factors'!$B66)*('Gross-New Capacity Addition'!AJ40/5*1000)*'Regional Factors'!I$4</f>
        <v>0</v>
      </c>
    </row>
    <row r="71" spans="1:9" x14ac:dyDescent="0.3">
      <c r="A71" s="7" t="s">
        <v>11</v>
      </c>
      <c r="B71" s="7">
        <f>('Employment Factors'!$B67)*('Gross-New Capacity Addition'!AC41/5*1000)*'Regional Factors'!B$4</f>
        <v>0</v>
      </c>
      <c r="C71" s="7">
        <f>('Employment Factors'!$B67)*('Gross-New Capacity Addition'!AD41/5*1000)*'Regional Factors'!C$4</f>
        <v>0</v>
      </c>
      <c r="D71" s="7">
        <f>('Employment Factors'!$B67)*('Gross-New Capacity Addition'!AE41/5*1000)*'Regional Factors'!D$4</f>
        <v>0</v>
      </c>
      <c r="E71" s="7">
        <f>('Employment Factors'!$B67)*('Gross-New Capacity Addition'!AF41/5*1000)*'Regional Factors'!E$4</f>
        <v>0</v>
      </c>
      <c r="F71" s="7">
        <f>('Employment Factors'!$B67)*('Gross-New Capacity Addition'!AG41/5*1000)*'Regional Factors'!F$4</f>
        <v>0</v>
      </c>
      <c r="G71" s="7">
        <f>('Employment Factors'!$B67)*('Gross-New Capacity Addition'!AH41/5*1000)*'Regional Factors'!G$4</f>
        <v>0</v>
      </c>
      <c r="H71" s="7">
        <f>('Employment Factors'!$B67)*('Gross-New Capacity Addition'!AI41/5*1000)*'Regional Factors'!H$4</f>
        <v>628.92442064439797</v>
      </c>
      <c r="I71" s="7">
        <f>('Employment Factors'!$B67)*('Gross-New Capacity Addition'!AJ41/5*1000)*'Regional Factors'!I$4</f>
        <v>0</v>
      </c>
    </row>
    <row r="72" spans="1:9" x14ac:dyDescent="0.3">
      <c r="A72" s="7" t="s">
        <v>12</v>
      </c>
      <c r="B72" s="7">
        <f>('Employment Factors'!$B68)*('Gross-New Capacity Addition'!AC42/5*1000)*'Regional Factors'!B$4</f>
        <v>0</v>
      </c>
      <c r="C72" s="7">
        <f>('Employment Factors'!$B68)*('Gross-New Capacity Addition'!AD42/5*1000)*'Regional Factors'!C$4</f>
        <v>0</v>
      </c>
      <c r="D72" s="7">
        <f>('Employment Factors'!$B68)*('Gross-New Capacity Addition'!AE42/5*1000)*'Regional Factors'!D$4</f>
        <v>0</v>
      </c>
      <c r="E72" s="7">
        <f>('Employment Factors'!$B68)*('Gross-New Capacity Addition'!AF42/5*1000)*'Regional Factors'!E$4</f>
        <v>0</v>
      </c>
      <c r="F72" s="7">
        <f>('Employment Factors'!$B68)*('Gross-New Capacity Addition'!AG42/5*1000)*'Regional Factors'!F$4</f>
        <v>0</v>
      </c>
      <c r="G72" s="7">
        <f>('Employment Factors'!$B68)*('Gross-New Capacity Addition'!AH42/5*1000)*'Regional Factors'!G$4</f>
        <v>0</v>
      </c>
      <c r="H72" s="7">
        <f>('Employment Factors'!$B68)*('Gross-New Capacity Addition'!AI42/5*1000)*'Regional Factors'!H$4</f>
        <v>0</v>
      </c>
      <c r="I72" s="7">
        <f>('Employment Factors'!$B68)*('Gross-New Capacity Addition'!AJ42/5*1000)*'Regional Factors'!I$4</f>
        <v>0</v>
      </c>
    </row>
    <row r="73" spans="1:9" x14ac:dyDescent="0.3">
      <c r="A73" s="7" t="s">
        <v>13</v>
      </c>
      <c r="B73" s="7">
        <f>('Employment Factors'!$B69)*('Gross-New Capacity Addition'!AC43/5*1000)*'Regional Factors'!B$4</f>
        <v>0</v>
      </c>
      <c r="C73" s="7">
        <f>('Employment Factors'!$B69)*('Gross-New Capacity Addition'!AD43/5*1000)*'Regional Factors'!C$4</f>
        <v>0</v>
      </c>
      <c r="D73" s="7">
        <f>('Employment Factors'!$B69)*('Gross-New Capacity Addition'!AE43/5*1000)*'Regional Factors'!D$4</f>
        <v>0</v>
      </c>
      <c r="E73" s="7">
        <f>('Employment Factors'!$B69)*('Gross-New Capacity Addition'!AF43/5*1000)*'Regional Factors'!E$4</f>
        <v>0</v>
      </c>
      <c r="F73" s="7">
        <f>('Employment Factors'!$B69)*('Gross-New Capacity Addition'!AG43/5*1000)*'Regional Factors'!F$4</f>
        <v>0</v>
      </c>
      <c r="G73" s="7">
        <f>('Employment Factors'!$B69)*('Gross-New Capacity Addition'!AH43/5*1000)*'Regional Factors'!G$4</f>
        <v>0</v>
      </c>
      <c r="H73" s="7">
        <f>('Employment Factors'!$B69)*('Gross-New Capacity Addition'!AI43/5*1000)*'Regional Factors'!H$4</f>
        <v>0</v>
      </c>
      <c r="I73" s="7">
        <f>('Employment Factors'!$B69)*('Gross-New Capacity Addition'!AJ43/5*1000)*'Regional Factors'!I$4</f>
        <v>0</v>
      </c>
    </row>
    <row r="74" spans="1:9" x14ac:dyDescent="0.3">
      <c r="A74" s="7" t="s">
        <v>14</v>
      </c>
      <c r="B74" s="7">
        <f>('Employment Factors'!$B70)*('Gross-New Capacity Addition'!AC44/5*1000)*'Regional Factors'!B$4</f>
        <v>4289.1199382412806</v>
      </c>
      <c r="C74" s="7">
        <f>('Employment Factors'!$B70)*('Gross-New Capacity Addition'!AD44/5*1000)*'Regional Factors'!C$4</f>
        <v>13091.642168404511</v>
      </c>
      <c r="D74" s="7">
        <f>('Employment Factors'!$B70)*('Gross-New Capacity Addition'!AE44/5*1000)*'Regional Factors'!D$4</f>
        <v>14448.166869703342</v>
      </c>
      <c r="E74" s="7">
        <f>('Employment Factors'!$B70)*('Gross-New Capacity Addition'!AF44/5*1000)*'Regional Factors'!E$4</f>
        <v>5051.3115502756455</v>
      </c>
      <c r="F74" s="7">
        <f>('Employment Factors'!$B70)*('Gross-New Capacity Addition'!AG44/5*1000)*'Regional Factors'!F$4</f>
        <v>2180.2713249005797</v>
      </c>
      <c r="G74" s="7">
        <f>('Employment Factors'!$B70)*('Gross-New Capacity Addition'!AH44/5*1000)*'Regional Factors'!G$4</f>
        <v>1090.1356624502898</v>
      </c>
      <c r="H74" s="7">
        <f>('Employment Factors'!$B70)*('Gross-New Capacity Addition'!AI44/5*1000)*'Regional Factors'!H$4</f>
        <v>0</v>
      </c>
      <c r="I74" s="7">
        <f>('Employment Factors'!$B70)*('Gross-New Capacity Addition'!AJ44/5*1000)*'Regional Factors'!I$4</f>
        <v>545.06783122514491</v>
      </c>
    </row>
    <row r="75" spans="1:9" x14ac:dyDescent="0.3">
      <c r="A75" s="7" t="s">
        <v>15</v>
      </c>
      <c r="B75" s="7">
        <f>('Employment Factors'!$B71)*('Gross-New Capacity Addition'!AC45*1000)*'Regional Factors'!B$4</f>
        <v>0</v>
      </c>
      <c r="C75" s="7">
        <f>('Employment Factors'!$B71)*('Gross-New Capacity Addition'!AD45*1000)*'Regional Factors'!C$4</f>
        <v>5139.2810165224319</v>
      </c>
      <c r="D75" s="7">
        <f>('Employment Factors'!$B71)*('Gross-New Capacity Addition'!AE45*1000)*'Regional Factors'!D$4</f>
        <v>6654.9132248330543</v>
      </c>
      <c r="E75" s="7">
        <f>('Employment Factors'!$B71)*('Gross-New Capacity Addition'!AF45*1000)*'Regional Factors'!E$4</f>
        <v>11310.175693378129</v>
      </c>
      <c r="F75" s="7">
        <f>('Employment Factors'!$B71)*('Gross-New Capacity Addition'!AG45*1000)*'Regional Factors'!F$4</f>
        <v>9414.8079938888659</v>
      </c>
      <c r="G75" s="7">
        <f>('Employment Factors'!$B71)*('Gross-New Capacity Addition'!AH45*1000)*'Regional Factors'!G$4</f>
        <v>1569.1346656481446</v>
      </c>
      <c r="H75" s="7">
        <f>('Employment Factors'!$B71)*('Gross-New Capacity Addition'!AI45*1000)*'Regional Factors'!H$4</f>
        <v>0</v>
      </c>
      <c r="I75" s="7">
        <f>('Employment Factors'!$B71)*('Gross-New Capacity Addition'!AJ45*1000)*'Regional Factors'!I$4</f>
        <v>3138.2693312962888</v>
      </c>
    </row>
    <row r="76" spans="1:9" x14ac:dyDescent="0.3">
      <c r="A76" s="7" t="s">
        <v>17</v>
      </c>
      <c r="B76" s="7">
        <f>('Employment Factors'!$B72)*('Gross-New Capacity Addition'!AC46/5*1000)*'Regional Factors'!B$4</f>
        <v>1099.7743431387898</v>
      </c>
      <c r="C76" s="7">
        <f>('Employment Factors'!$B72)*('Gross-New Capacity Addition'!AD46/5*1000)*'Regional Factors'!C$4</f>
        <v>1296.9575574759713</v>
      </c>
      <c r="D76" s="7">
        <f>('Employment Factors'!$B72)*('Gross-New Capacity Addition'!AE46/5*1000)*'Regional Factors'!D$4</f>
        <v>1111.3974515156415</v>
      </c>
      <c r="E76" s="7">
        <f>('Employment Factors'!$B72)*('Gross-New Capacity Addition'!AF46/5*1000)*'Regional Factors'!E$4</f>
        <v>791.51605488649705</v>
      </c>
      <c r="F76" s="7">
        <f>('Employment Factors'!$B72)*('Gross-New Capacity Addition'!AG46/5*1000)*'Regional Factors'!F$4</f>
        <v>209.64147354813261</v>
      </c>
      <c r="G76" s="7">
        <f>('Employment Factors'!$B72)*('Gross-New Capacity Addition'!AH46/5*1000)*'Regional Factors'!G$4</f>
        <v>139.76098236542174</v>
      </c>
      <c r="H76" s="7">
        <f>('Employment Factors'!$B72)*('Gross-New Capacity Addition'!AI46/5*1000)*'Regional Factors'!H$4</f>
        <v>349.40245591355443</v>
      </c>
      <c r="I76" s="7">
        <f>('Employment Factors'!$B72)*('Gross-New Capacity Addition'!AJ46/5*1000)*'Regional Factors'!I$4</f>
        <v>559.04392946168696</v>
      </c>
    </row>
    <row r="77" spans="1:9" x14ac:dyDescent="0.3">
      <c r="A77" s="7" t="s">
        <v>18</v>
      </c>
      <c r="B77" s="7">
        <f>('Employment Factors'!$B73)*('Gross-New Capacity Addition'!AC47/5*1000)*'Regional Factors'!B$4</f>
        <v>78.55531022419926</v>
      </c>
      <c r="C77" s="7">
        <f>('Employment Factors'!$B73)*('Gross-New Capacity Addition'!AD47/5*1000)*'Regional Factors'!C$4</f>
        <v>152.58324205599661</v>
      </c>
      <c r="D77" s="7">
        <f>('Employment Factors'!$B73)*('Gross-New Capacity Addition'!AE47/5*1000)*'Regional Factors'!D$4</f>
        <v>148.18632686875219</v>
      </c>
      <c r="E77" s="7">
        <f>('Employment Factors'!$B73)*('Gross-New Capacity Addition'!AF47/5*1000)*'Regional Factors'!E$4</f>
        <v>71.956004989681546</v>
      </c>
      <c r="F77" s="7">
        <f>('Employment Factors'!$B73)*('Gross-New Capacity Addition'!AG47/5*1000)*'Regional Factors'!F$4</f>
        <v>0</v>
      </c>
      <c r="G77" s="7">
        <f>('Employment Factors'!$B73)*('Gross-New Capacity Addition'!AH47/5*1000)*'Regional Factors'!G$4</f>
        <v>0</v>
      </c>
      <c r="H77" s="7">
        <f>('Employment Factors'!$B73)*('Gross-New Capacity Addition'!AI47/5*1000)*'Regional Factors'!H$4</f>
        <v>69.88049118271087</v>
      </c>
      <c r="I77" s="7">
        <f>('Employment Factors'!$B73)*('Gross-New Capacity Addition'!AJ47/5*1000)*'Regional Factors'!I$4</f>
        <v>209.64147354813261</v>
      </c>
    </row>
    <row r="78" spans="1:9" x14ac:dyDescent="0.3">
      <c r="A78" s="7" t="s">
        <v>19</v>
      </c>
      <c r="B78" s="7">
        <f>('Employment Factors'!$B74)*('Gross-New Capacity Addition'!AC48/5*1000)*'Regional Factors'!B$4</f>
        <v>0</v>
      </c>
      <c r="C78" s="7">
        <f>('Employment Factors'!$B74)*('Gross-New Capacity Addition'!AD48/5*1000)*'Regional Factors'!C$4</f>
        <v>0</v>
      </c>
      <c r="D78" s="7">
        <f>('Employment Factors'!$B74)*('Gross-New Capacity Addition'!AE48/5*1000)*'Regional Factors'!D$4</f>
        <v>0</v>
      </c>
      <c r="E78" s="7">
        <f>('Employment Factors'!$B74)*('Gross-New Capacity Addition'!AF48/5*1000)*'Regional Factors'!E$4</f>
        <v>0</v>
      </c>
      <c r="F78" s="7">
        <f>('Employment Factors'!$B74)*('Gross-New Capacity Addition'!AG48/5*1000)*'Regional Factors'!F$4</f>
        <v>0</v>
      </c>
      <c r="G78" s="7">
        <f>('Employment Factors'!$B74)*('Gross-New Capacity Addition'!AH48/5*1000)*'Regional Factors'!G$4</f>
        <v>0</v>
      </c>
      <c r="H78" s="7">
        <f>('Employment Factors'!$B74)*('Gross-New Capacity Addition'!AI48/5*1000)*'Regional Factors'!H$4</f>
        <v>0</v>
      </c>
      <c r="I78" s="7">
        <f>('Employment Factors'!$B74)*('Gross-New Capacity Addition'!AJ48/5*1000)*'Regional Factors'!I$4</f>
        <v>0</v>
      </c>
    </row>
    <row r="79" spans="1:9" x14ac:dyDescent="0.3">
      <c r="A79" s="7" t="s">
        <v>20</v>
      </c>
      <c r="B79" s="7">
        <f>('Employment Factors'!$B75)*('Gross-New Capacity Addition'!AC49/5*1000)*'Regional Factors'!B$4</f>
        <v>0</v>
      </c>
      <c r="C79" s="7">
        <f>('Employment Factors'!$B75)*('Gross-New Capacity Addition'!AD49/5*1000)*'Regional Factors'!C$4</f>
        <v>0</v>
      </c>
      <c r="D79" s="7">
        <f>('Employment Factors'!$B75)*('Gross-New Capacity Addition'!AE49/5*1000)*'Regional Factors'!D$4</f>
        <v>0</v>
      </c>
      <c r="E79" s="7">
        <f>('Employment Factors'!$B75)*('Gross-New Capacity Addition'!AF49/5*1000)*'Regional Factors'!E$4</f>
        <v>0</v>
      </c>
      <c r="F79" s="7">
        <f>('Employment Factors'!$B75)*('Gross-New Capacity Addition'!AG49/5*1000)*'Regional Factors'!F$4</f>
        <v>0</v>
      </c>
      <c r="G79" s="7">
        <f>('Employment Factors'!$B75)*('Gross-New Capacity Addition'!AH49/5*1000)*'Regional Factors'!G$4</f>
        <v>0</v>
      </c>
      <c r="H79" s="7">
        <f>('Employment Factors'!$B75)*('Gross-New Capacity Addition'!AI49/5*1000)*'Regional Factors'!H$4</f>
        <v>0</v>
      </c>
      <c r="I79" s="7">
        <f>('Employment Factors'!$B75)*('Gross-New Capacity Addition'!AJ49/5*1000)*'Regional Factors'!I$4</f>
        <v>0</v>
      </c>
    </row>
    <row r="80" spans="1:9" x14ac:dyDescent="0.3">
      <c r="A80" s="7" t="s">
        <v>21</v>
      </c>
      <c r="B80" s="7">
        <f>('Employment Factors'!$B76)*('Gross-New Capacity Addition'!AC50/5*1000)*'Regional Factors'!B$4</f>
        <v>0</v>
      </c>
      <c r="C80" s="7">
        <f>('Employment Factors'!$B76)*('Gross-New Capacity Addition'!AD50/5*1000)*'Regional Factors'!C$4</f>
        <v>305.16648411199321</v>
      </c>
      <c r="D80" s="7">
        <f>('Employment Factors'!$B76)*('Gross-New Capacity Addition'!AE50/5*1000)*'Regional Factors'!D$4</f>
        <v>296.37265373750438</v>
      </c>
      <c r="E80" s="7">
        <f>('Employment Factors'!$B76)*('Gross-New Capacity Addition'!AF50/5*1000)*'Regional Factors'!E$4</f>
        <v>0</v>
      </c>
      <c r="F80" s="7">
        <f>('Employment Factors'!$B76)*('Gross-New Capacity Addition'!AG50/5*1000)*'Regional Factors'!F$4</f>
        <v>0</v>
      </c>
      <c r="G80" s="7">
        <f>('Employment Factors'!$B76)*('Gross-New Capacity Addition'!AH50/5*1000)*'Regional Factors'!G$4</f>
        <v>0</v>
      </c>
      <c r="H80" s="7">
        <f>('Employment Factors'!$B76)*('Gross-New Capacity Addition'!AI50/5*1000)*'Regional Factors'!H$4</f>
        <v>0</v>
      </c>
      <c r="I80" s="7">
        <f>('Employment Factors'!$B76)*('Gross-New Capacity Addition'!AJ50/5*1000)*'Regional Factors'!I$4</f>
        <v>0</v>
      </c>
    </row>
    <row r="81" spans="1:9" x14ac:dyDescent="0.3">
      <c r="A81" s="7" t="s">
        <v>43</v>
      </c>
      <c r="B81" s="7">
        <f>('Employment Factors'!$B77)*('Gross-New Capacity Addition'!AC51/5*1000)*'Regional Factors'!B$4</f>
        <v>0</v>
      </c>
      <c r="C81" s="7">
        <f>('Employment Factors'!$B77)*('Gross-New Capacity Addition'!AD51/5*1000)*'Regional Factors'!C$4</f>
        <v>0</v>
      </c>
      <c r="D81" s="7">
        <f>('Employment Factors'!$B77)*('Gross-New Capacity Addition'!AE51/5*1000)*'Regional Factors'!D$4</f>
        <v>0</v>
      </c>
      <c r="E81" s="7">
        <f>('Employment Factors'!$B77)*('Gross-New Capacity Addition'!AF51/5*1000)*'Regional Factors'!E$4</f>
        <v>0</v>
      </c>
      <c r="F81" s="7">
        <f>('Employment Factors'!$B77)*('Gross-New Capacity Addition'!AG51/5*1000)*'Regional Factors'!F$4</f>
        <v>0</v>
      </c>
      <c r="G81" s="7">
        <f>('Employment Factors'!$B77)*('Gross-New Capacity Addition'!AH51/5*1000)*'Regional Factors'!G$4</f>
        <v>0</v>
      </c>
      <c r="H81" s="7">
        <f>('Employment Factors'!$B77)*('Gross-New Capacity Addition'!AI51/5*1000)*'Regional Factors'!H$4</f>
        <v>0</v>
      </c>
      <c r="I81" s="7">
        <f>('Employment Factors'!$B77)*('Gross-New Capacity Addition'!AJ51/5*1000)*'Regional Factors'!I$4</f>
        <v>0</v>
      </c>
    </row>
    <row r="82" spans="1:9" x14ac:dyDescent="0.3">
      <c r="A82" s="7" t="s">
        <v>139</v>
      </c>
      <c r="B82" s="7">
        <f>('Employment Factors'!$B78)*('Gross-New Capacity Addition'!AC52/5*1000)*'Regional Factors'!B$4</f>
        <v>0</v>
      </c>
      <c r="C82" s="7">
        <f>('Employment Factors'!$B78)*('Gross-New Capacity Addition'!AD52/5*1000)*'Regional Factors'!C$4</f>
        <v>0</v>
      </c>
      <c r="D82" s="7">
        <f>('Employment Factors'!$B78)*('Gross-New Capacity Addition'!AE52/5*1000)*'Regional Factors'!D$4</f>
        <v>0</v>
      </c>
      <c r="E82" s="7">
        <f>('Employment Factors'!$B78)*('Gross-New Capacity Addition'!AF52/5*1000)*'Regional Factors'!E$4</f>
        <v>0</v>
      </c>
      <c r="F82" s="7">
        <f>('Employment Factors'!$B78)*('Gross-New Capacity Addition'!AG52/5*1000)*'Regional Factors'!F$4</f>
        <v>0</v>
      </c>
      <c r="G82" s="7">
        <f>('Employment Factors'!$B78)*('Gross-New Capacity Addition'!AH52/5*1000)*'Regional Factors'!G$4</f>
        <v>0</v>
      </c>
      <c r="H82" s="7">
        <f>('Employment Factors'!$B78)*('Gross-New Capacity Addition'!AI52/5*1000)*'Regional Factors'!H$4</f>
        <v>0</v>
      </c>
      <c r="I82" s="7">
        <f>('Employment Factors'!$B78)*('Gross-New Capacity Addition'!AJ52/5*1000)*'Regional Factors'!I$4</f>
        <v>0</v>
      </c>
    </row>
    <row r="83" spans="1:9" x14ac:dyDescent="0.3">
      <c r="A83" s="34" t="s">
        <v>230</v>
      </c>
      <c r="B83" s="7">
        <f>('Employment Factors'!$B79)*('Gross-New Capacity Addition'!AC53/5*1000)*'Regional Factors'!B$4</f>
        <v>0</v>
      </c>
      <c r="C83" s="7">
        <f>('Employment Factors'!$B79)*('Gross-New Capacity Addition'!AD53/5*1000)*'Regional Factors'!C$4</f>
        <v>0</v>
      </c>
      <c r="D83" s="7">
        <f>('Employment Factors'!$B79)*('Gross-New Capacity Addition'!AE53/5*1000)*'Regional Factors'!D$4</f>
        <v>0</v>
      </c>
      <c r="E83" s="7">
        <f>('Employment Factors'!$B79)*('Gross-New Capacity Addition'!AF53/5*1000)*'Regional Factors'!E$4</f>
        <v>0</v>
      </c>
      <c r="F83" s="7">
        <f>('Employment Factors'!$B79)*('Gross-New Capacity Addition'!AG53/5*1000)*'Regional Factors'!F$4</f>
        <v>88.515288831433779</v>
      </c>
      <c r="G83" s="7">
        <f>('Employment Factors'!$B79)*('Gross-New Capacity Addition'!AH53/5*1000)*'Regional Factors'!G$4</f>
        <v>0</v>
      </c>
      <c r="H83" s="7">
        <f>('Employment Factors'!$B79)*('Gross-New Capacity Addition'!AI53/5*1000)*'Regional Factors'!H$4</f>
        <v>0</v>
      </c>
      <c r="I83" s="7">
        <f>('Employment Factors'!$B79)*('Gross-New Capacity Addition'!AJ53/5*1000)*'Regional Factors'!I$4</f>
        <v>44.257644415716889</v>
      </c>
    </row>
    <row r="84" spans="1:9" x14ac:dyDescent="0.3">
      <c r="A84" s="34" t="s">
        <v>231</v>
      </c>
      <c r="B84" s="7">
        <f>('Employment Factors'!$B80)*('Gross-New Capacity Addition'!AC54/5*1000)*'Regional Factors'!B$4</f>
        <v>0</v>
      </c>
      <c r="C84" s="7">
        <f>('Employment Factors'!$B80)*('Gross-New Capacity Addition'!AD54/5*1000)*'Regional Factors'!C$4</f>
        <v>0</v>
      </c>
      <c r="D84" s="7">
        <f>('Employment Factors'!$B80)*('Gross-New Capacity Addition'!AE54/5*1000)*'Regional Factors'!D$4</f>
        <v>0</v>
      </c>
      <c r="E84" s="7">
        <f>('Employment Factors'!$B80)*('Gross-New Capacity Addition'!AF54/5*1000)*'Regional Factors'!E$4</f>
        <v>0</v>
      </c>
      <c r="F84" s="7">
        <f>('Employment Factors'!$B80)*('Gross-New Capacity Addition'!AG54/5*1000)*'Regional Factors'!F$4</f>
        <v>0</v>
      </c>
      <c r="G84" s="7">
        <f>('Employment Factors'!$B80)*('Gross-New Capacity Addition'!AH54/5*1000)*'Regional Factors'!G$4</f>
        <v>0</v>
      </c>
      <c r="H84" s="7">
        <f>('Employment Factors'!$B80)*('Gross-New Capacity Addition'!AI54/5*1000)*'Regional Factors'!H$4</f>
        <v>0</v>
      </c>
      <c r="I84" s="7">
        <f>('Employment Factors'!$B80)*('Gross-New Capacity Addition'!AJ54/5*1000)*'Regional Factors'!I$4</f>
        <v>0</v>
      </c>
    </row>
    <row r="85" spans="1:9" x14ac:dyDescent="0.3">
      <c r="A85" s="7" t="s">
        <v>24</v>
      </c>
      <c r="B85" s="7">
        <f>('Employment Factors'!$B81)*('Gross-New Capacity Addition'!AC55/5*1000)*'Regional Factors'!B$4</f>
        <v>1099.2030317917049</v>
      </c>
      <c r="C85" s="7">
        <f>('Employment Factors'!$B81)*('Gross-New Capacity Addition'!AD55/5*1000)*'Regional Factors'!C$4</f>
        <v>0</v>
      </c>
      <c r="D85" s="7">
        <f>('Employment Factors'!$B81)*('Gross-New Capacity Addition'!AE55/5*1000)*'Regional Factors'!D$4</f>
        <v>0</v>
      </c>
      <c r="E85" s="7">
        <f>('Employment Factors'!$B81)*('Gross-New Capacity Addition'!AF55/5*1000)*'Regional Factors'!E$4</f>
        <v>1006.8607534556171</v>
      </c>
      <c r="F85" s="7">
        <f>('Employment Factors'!$B81)*('Gross-New Capacity Addition'!AG55/5*1000)*'Regional Factors'!F$4</f>
        <v>0</v>
      </c>
      <c r="G85" s="7">
        <f>('Employment Factors'!$B81)*('Gross-New Capacity Addition'!AH55/5*1000)*'Regional Factors'!G$4</f>
        <v>977.81865480389661</v>
      </c>
      <c r="H85" s="7">
        <f>('Employment Factors'!$B81)*('Gross-New Capacity Addition'!AI55/5*1000)*'Regional Factors'!H$4</f>
        <v>0</v>
      </c>
      <c r="I85" s="7">
        <f>('Employment Factors'!$B81)*('Gross-New Capacity Addition'!AJ55/5*1000)*'Regional Factors'!I$4</f>
        <v>0</v>
      </c>
    </row>
    <row r="86" spans="1:9" x14ac:dyDescent="0.3">
      <c r="A86" s="7" t="s">
        <v>25</v>
      </c>
      <c r="B86" s="7">
        <f>('Employment Factors'!$B82)*('Gross-New Capacity Addition'!AC56/5*1000)*'Regional Factors'!B$4</f>
        <v>0</v>
      </c>
      <c r="C86" s="7">
        <f>('Employment Factors'!$B82)*('Gross-New Capacity Addition'!AD56/5*1000)*'Regional Factors'!C$4</f>
        <v>0</v>
      </c>
      <c r="D86" s="7">
        <f>('Employment Factors'!$B82)*('Gross-New Capacity Addition'!AE56/5*1000)*'Regional Factors'!D$4</f>
        <v>0</v>
      </c>
      <c r="E86" s="7">
        <f>('Employment Factors'!$B82)*('Gross-New Capacity Addition'!AF56/5*1000)*'Regional Factors'!E$4</f>
        <v>0</v>
      </c>
      <c r="F86" s="7">
        <f>('Employment Factors'!$B82)*('Gross-New Capacity Addition'!AG56/5*1000)*'Regional Factors'!F$4</f>
        <v>0</v>
      </c>
      <c r="G86" s="7">
        <f>('Employment Factors'!$B82)*('Gross-New Capacity Addition'!AH56/5*1000)*'Regional Factors'!G$4</f>
        <v>0</v>
      </c>
      <c r="H86" s="7">
        <f>('Employment Factors'!$B82)*('Gross-New Capacity Addition'!AI56/5*1000)*'Regional Factors'!H$4</f>
        <v>0</v>
      </c>
      <c r="I86" s="7">
        <f>('Employment Factors'!$B82)*('Gross-New Capacity Addition'!AJ56/5*1000)*'Regional Factors'!I$4</f>
        <v>0</v>
      </c>
    </row>
    <row r="87" spans="1:9" x14ac:dyDescent="0.3">
      <c r="A87" s="5" t="s">
        <v>255</v>
      </c>
      <c r="B87" s="5">
        <f>SUM(B62:B86)</f>
        <v>18520.485594130765</v>
      </c>
      <c r="C87" s="5">
        <f t="shared" ref="C87:I87" si="5">SUM(C62:C86)</f>
        <v>33996.933450458375</v>
      </c>
      <c r="D87" s="5">
        <f t="shared" si="5"/>
        <v>26158.119848557355</v>
      </c>
      <c r="E87" s="5">
        <f t="shared" si="5"/>
        <v>21629.975099898282</v>
      </c>
      <c r="F87" s="5">
        <f t="shared" si="5"/>
        <v>11893.236081169011</v>
      </c>
      <c r="G87" s="5">
        <f t="shared" si="5"/>
        <v>18444.129787326197</v>
      </c>
      <c r="H87" s="5">
        <f t="shared" si="5"/>
        <v>12415.349229835958</v>
      </c>
      <c r="I87" s="5">
        <f t="shared" si="5"/>
        <v>22811.702838058463</v>
      </c>
    </row>
    <row r="89" spans="1:9" x14ac:dyDescent="0.3">
      <c r="A89" s="68" t="s">
        <v>33</v>
      </c>
      <c r="B89" s="163" t="s">
        <v>202</v>
      </c>
      <c r="C89" s="163"/>
      <c r="D89" s="163"/>
      <c r="E89" s="163"/>
      <c r="F89" s="163"/>
      <c r="G89" s="163"/>
      <c r="H89" s="163"/>
      <c r="I89" s="163"/>
    </row>
    <row r="90" spans="1:9" x14ac:dyDescent="0.3">
      <c r="A90" s="66" t="s">
        <v>0</v>
      </c>
      <c r="B90" s="35" t="s">
        <v>186</v>
      </c>
      <c r="C90" s="35" t="s">
        <v>146</v>
      </c>
      <c r="D90" s="35" t="s">
        <v>147</v>
      </c>
      <c r="E90" s="35" t="s">
        <v>148</v>
      </c>
      <c r="F90" s="35" t="s">
        <v>149</v>
      </c>
      <c r="G90" s="35" t="s">
        <v>150</v>
      </c>
      <c r="H90" s="35" t="s">
        <v>151</v>
      </c>
      <c r="I90" s="35" t="s">
        <v>152</v>
      </c>
    </row>
    <row r="91" spans="1:9" x14ac:dyDescent="0.3">
      <c r="A91" s="7" t="s">
        <v>2</v>
      </c>
      <c r="B91" s="7">
        <f>('Employment Factors'!$B58)*('Gross-New Capacity Addition'!AC61/5*1000)*'Regional Factors'!B$5</f>
        <v>0</v>
      </c>
      <c r="C91" s="7">
        <f>('Employment Factors'!$B58)*('Gross-New Capacity Addition'!AD61/5*1000)*'Regional Factors'!C$5</f>
        <v>0</v>
      </c>
      <c r="D91" s="7">
        <f>('Employment Factors'!$B58)*('Gross-New Capacity Addition'!AE61/5*1000)*'Regional Factors'!D$5</f>
        <v>0</v>
      </c>
      <c r="E91" s="7">
        <f>('Employment Factors'!$B58)*('Gross-New Capacity Addition'!AF61/5*1000)*'Regional Factors'!E$5</f>
        <v>0</v>
      </c>
      <c r="F91" s="7">
        <f>('Employment Factors'!$B58)*('Gross-New Capacity Addition'!AG61/5*1000)*'Regional Factors'!F$5</f>
        <v>0</v>
      </c>
      <c r="G91" s="7">
        <f>('Employment Factors'!$B58)*('Gross-New Capacity Addition'!AH61/5*1000)*'Regional Factors'!G$5</f>
        <v>190.02821735370071</v>
      </c>
      <c r="H91" s="7">
        <f>('Employment Factors'!$B58)*('Gross-New Capacity Addition'!AI61/5*1000)*'Regional Factors'!H$5</f>
        <v>183.62130757213049</v>
      </c>
      <c r="I91" s="7">
        <f>('Employment Factors'!$B58)*('Gross-New Capacity Addition'!AJ61/5*1000)*'Regional Factors'!I$5</f>
        <v>177.4304104097429</v>
      </c>
    </row>
    <row r="92" spans="1:9" x14ac:dyDescent="0.3">
      <c r="A92" s="7" t="s">
        <v>3</v>
      </c>
      <c r="B92" s="7">
        <f>('Employment Factors'!$B59)*('Gross-New Capacity Addition'!AC62/5*1000)*'Regional Factors'!B$5</f>
        <v>0</v>
      </c>
      <c r="C92" s="7">
        <f>('Employment Factors'!$B59)*('Gross-New Capacity Addition'!AD62/5*1000)*'Regional Factors'!C$5</f>
        <v>0</v>
      </c>
      <c r="D92" s="7">
        <f>('Employment Factors'!$B59)*('Gross-New Capacity Addition'!AE62/5*1000)*'Regional Factors'!D$5</f>
        <v>0</v>
      </c>
      <c r="E92" s="7">
        <f>('Employment Factors'!$B59)*('Gross-New Capacity Addition'!AF62/5*1000)*'Regional Factors'!E$5</f>
        <v>0</v>
      </c>
      <c r="F92" s="7">
        <f>('Employment Factors'!$B59)*('Gross-New Capacity Addition'!AG62/5*1000)*'Regional Factors'!F$5</f>
        <v>0</v>
      </c>
      <c r="G92" s="7">
        <f>('Employment Factors'!$B59)*('Gross-New Capacity Addition'!AH62/5*1000)*'Regional Factors'!G$5</f>
        <v>0</v>
      </c>
      <c r="H92" s="7">
        <f>('Employment Factors'!$B59)*('Gross-New Capacity Addition'!AI62/5*1000)*'Regional Factors'!H$5</f>
        <v>0</v>
      </c>
      <c r="I92" s="7">
        <f>('Employment Factors'!$B59)*('Gross-New Capacity Addition'!AJ62/5*1000)*'Regional Factors'!I$5</f>
        <v>0</v>
      </c>
    </row>
    <row r="93" spans="1:9" x14ac:dyDescent="0.3">
      <c r="A93" s="7" t="s">
        <v>198</v>
      </c>
      <c r="B93" s="7">
        <f>('Employment Factors'!$B60)*('Gross-New Capacity Addition'!AC63/5*1000)*'Regional Factors'!B$5</f>
        <v>0</v>
      </c>
      <c r="C93" s="7">
        <f>('Employment Factors'!$B60)*('Gross-New Capacity Addition'!AD63/5*1000)*'Regional Factors'!C$5</f>
        <v>0</v>
      </c>
      <c r="D93" s="7">
        <f>('Employment Factors'!$B60)*('Gross-New Capacity Addition'!AE63/5*1000)*'Regional Factors'!D$5</f>
        <v>0</v>
      </c>
      <c r="E93" s="7">
        <f>('Employment Factors'!$B60)*('Gross-New Capacity Addition'!AF63/5*1000)*'Regional Factors'!E$5</f>
        <v>0</v>
      </c>
      <c r="F93" s="7">
        <f>('Employment Factors'!$B60)*('Gross-New Capacity Addition'!AG63/5*1000)*'Regional Factors'!F$5</f>
        <v>0</v>
      </c>
      <c r="G93" s="7">
        <f>('Employment Factors'!$B60)*('Gross-New Capacity Addition'!AH63/5*1000)*'Regional Factors'!G$5</f>
        <v>0</v>
      </c>
      <c r="H93" s="7">
        <f>('Employment Factors'!$B60)*('Gross-New Capacity Addition'!AI63/5*1000)*'Regional Factors'!H$5</f>
        <v>0</v>
      </c>
      <c r="I93" s="7">
        <f>('Employment Factors'!$B60)*('Gross-New Capacity Addition'!AJ63/5*1000)*'Regional Factors'!I$5</f>
        <v>198.30457634030086</v>
      </c>
    </row>
    <row r="94" spans="1:9" x14ac:dyDescent="0.3">
      <c r="A94" s="7" t="s">
        <v>199</v>
      </c>
      <c r="B94" s="7">
        <f>('Employment Factors'!$B61)*('Gross-New Capacity Addition'!AC64/5*1000)*'Regional Factors'!B$5</f>
        <v>0</v>
      </c>
      <c r="C94" s="7">
        <f>('Employment Factors'!$B61)*('Gross-New Capacity Addition'!AD64/5*1000)*'Regional Factors'!C$5</f>
        <v>0</v>
      </c>
      <c r="D94" s="7">
        <f>('Employment Factors'!$B61)*('Gross-New Capacity Addition'!AE64/5*1000)*'Regional Factors'!D$5</f>
        <v>0</v>
      </c>
      <c r="E94" s="7">
        <f>('Employment Factors'!$B61)*('Gross-New Capacity Addition'!AF64/5*1000)*'Regional Factors'!E$5</f>
        <v>0</v>
      </c>
      <c r="F94" s="7">
        <f>('Employment Factors'!$B61)*('Gross-New Capacity Addition'!AG64/5*1000)*'Regional Factors'!F$5</f>
        <v>0</v>
      </c>
      <c r="G94" s="7">
        <f>('Employment Factors'!$B61)*('Gross-New Capacity Addition'!AH64/5*1000)*'Regional Factors'!G$5</f>
        <v>0</v>
      </c>
      <c r="H94" s="7">
        <f>('Employment Factors'!$B61)*('Gross-New Capacity Addition'!AI64/5*1000)*'Regional Factors'!H$5</f>
        <v>0</v>
      </c>
      <c r="I94" s="7">
        <f>('Employment Factors'!$B61)*('Gross-New Capacity Addition'!AJ64/5*1000)*'Regional Factors'!I$5</f>
        <v>0</v>
      </c>
    </row>
    <row r="95" spans="1:9" x14ac:dyDescent="0.3">
      <c r="A95" s="7" t="s">
        <v>6</v>
      </c>
      <c r="B95" s="7">
        <f>('Employment Factors'!$B62)*('Gross-New Capacity Addition'!AC65/5*1000)*'Regional Factors'!B$5</f>
        <v>0</v>
      </c>
      <c r="C95" s="7">
        <f>('Employment Factors'!$B62)*('Gross-New Capacity Addition'!AD65/5*1000)*'Regional Factors'!C$5</f>
        <v>0</v>
      </c>
      <c r="D95" s="7">
        <f>('Employment Factors'!$B62)*('Gross-New Capacity Addition'!AE65/5*1000)*'Regional Factors'!D$5</f>
        <v>0</v>
      </c>
      <c r="E95" s="7">
        <f>('Employment Factors'!$B62)*('Gross-New Capacity Addition'!AF65/5*1000)*'Regional Factors'!E$5</f>
        <v>0</v>
      </c>
      <c r="F95" s="7">
        <f>('Employment Factors'!$B62)*('Gross-New Capacity Addition'!AG65/5*1000)*'Regional Factors'!F$5</f>
        <v>0</v>
      </c>
      <c r="G95" s="7">
        <f>('Employment Factors'!$B62)*('Gross-New Capacity Addition'!AH65/5*1000)*'Regional Factors'!G$5</f>
        <v>0</v>
      </c>
      <c r="H95" s="7">
        <f>('Employment Factors'!$B62)*('Gross-New Capacity Addition'!AI65/5*1000)*'Regional Factors'!H$5</f>
        <v>0</v>
      </c>
      <c r="I95" s="7">
        <f>('Employment Factors'!$B62)*('Gross-New Capacity Addition'!AJ65/5*1000)*'Regional Factors'!I$5</f>
        <v>234.83436671877737</v>
      </c>
    </row>
    <row r="96" spans="1:9" x14ac:dyDescent="0.3">
      <c r="A96" s="7" t="s">
        <v>7</v>
      </c>
      <c r="B96" s="7">
        <f>('Employment Factors'!$B63)*('Gross-New Capacity Addition'!AC66/5*1000)*'Regional Factors'!B$5</f>
        <v>0</v>
      </c>
      <c r="C96" s="7">
        <f>('Employment Factors'!$B63)*('Gross-New Capacity Addition'!AD66/5*1000)*'Regional Factors'!C$5</f>
        <v>1719.0170556373766</v>
      </c>
      <c r="D96" s="7">
        <f>('Employment Factors'!$B63)*('Gross-New Capacity Addition'!AE66/5*1000)*'Regional Factors'!D$5</f>
        <v>0</v>
      </c>
      <c r="E96" s="7">
        <f>('Employment Factors'!$B63)*('Gross-New Capacity Addition'!AF66/5*1000)*'Regional Factors'!E$5</f>
        <v>1337.5558964421571</v>
      </c>
      <c r="F96" s="7">
        <f>('Employment Factors'!$B63)*('Gross-New Capacity Addition'!AG66/5*1000)*'Regional Factors'!F$5</f>
        <v>0</v>
      </c>
      <c r="G96" s="7">
        <f>('Employment Factors'!$B63)*('Gross-New Capacity Addition'!AH66/5*1000)*'Regional Factors'!G$5</f>
        <v>586.5469896072517</v>
      </c>
      <c r="H96" s="7">
        <f>('Employment Factors'!$B63)*('Gross-New Capacity Addition'!AI66/5*1000)*'Regional Factors'!H$5</f>
        <v>2267.0848926338767</v>
      </c>
      <c r="I96" s="7">
        <f>('Employment Factors'!$B63)*('Gross-New Capacity Addition'!AJ66/5*1000)*'Regional Factors'!I$5</f>
        <v>1642.9866238797372</v>
      </c>
    </row>
    <row r="97" spans="1:9" x14ac:dyDescent="0.3">
      <c r="A97" s="7" t="s">
        <v>8</v>
      </c>
      <c r="B97" s="7">
        <f>('Employment Factors'!$B64)*('Gross-New Capacity Addition'!AC67/5*1000)*'Regional Factors'!B$5</f>
        <v>0</v>
      </c>
      <c r="C97" s="7">
        <f>('Employment Factors'!$B64)*('Gross-New Capacity Addition'!AD67/5*1000)*'Regional Factors'!C$5</f>
        <v>2148.7713195467204</v>
      </c>
      <c r="D97" s="7">
        <f>('Employment Factors'!$B64)*('Gross-New Capacity Addition'!AE67/5*1000)*'Regional Factors'!D$5</f>
        <v>0</v>
      </c>
      <c r="E97" s="7">
        <f>('Employment Factors'!$B64)*('Gross-New Capacity Addition'!AF67/5*1000)*'Regional Factors'!E$5</f>
        <v>0</v>
      </c>
      <c r="F97" s="7">
        <f>('Employment Factors'!$B64)*('Gross-New Capacity Addition'!AG67/5*1000)*'Regional Factors'!F$5</f>
        <v>0</v>
      </c>
      <c r="G97" s="7">
        <f>('Employment Factors'!$B64)*('Gross-New Capacity Addition'!AH67/5*1000)*'Regional Factors'!G$5</f>
        <v>0</v>
      </c>
      <c r="H97" s="7">
        <f>('Employment Factors'!$B64)*('Gross-New Capacity Addition'!AI67/5*1000)*'Regional Factors'!H$5</f>
        <v>2833.8561157923455</v>
      </c>
      <c r="I97" s="7">
        <f>('Employment Factors'!$B64)*('Gross-New Capacity Addition'!AJ67/5*1000)*'Regional Factors'!I$5</f>
        <v>2738.3110397995615</v>
      </c>
    </row>
    <row r="98" spans="1:9" x14ac:dyDescent="0.3">
      <c r="A98" s="7" t="s">
        <v>9</v>
      </c>
      <c r="B98" s="7">
        <f>('Employment Factors'!$B65)*('Gross-New Capacity Addition'!AC68/5*1000)*'Regional Factors'!B$5</f>
        <v>0</v>
      </c>
      <c r="C98" s="7">
        <f>('Employment Factors'!$B65)*('Gross-New Capacity Addition'!AD68/5*1000)*'Regional Factors'!C$5</f>
        <v>0</v>
      </c>
      <c r="D98" s="7">
        <f>('Employment Factors'!$B65)*('Gross-New Capacity Addition'!AE68/5*1000)*'Regional Factors'!D$5</f>
        <v>0</v>
      </c>
      <c r="E98" s="7">
        <f>('Employment Factors'!$B65)*('Gross-New Capacity Addition'!AF68/5*1000)*'Regional Factors'!E$5</f>
        <v>0</v>
      </c>
      <c r="F98" s="7">
        <f>('Employment Factors'!$B65)*('Gross-New Capacity Addition'!AG68/5*1000)*'Regional Factors'!F$5</f>
        <v>0</v>
      </c>
      <c r="G98" s="7">
        <f>('Employment Factors'!$B65)*('Gross-New Capacity Addition'!AH68/5*1000)*'Regional Factors'!G$5</f>
        <v>0</v>
      </c>
      <c r="H98" s="7">
        <f>('Employment Factors'!$B65)*('Gross-New Capacity Addition'!AI68/5*1000)*'Regional Factors'!H$5</f>
        <v>0</v>
      </c>
      <c r="I98" s="7">
        <f>('Employment Factors'!$B65)*('Gross-New Capacity Addition'!AJ68/5*1000)*'Regional Factors'!I$5</f>
        <v>0</v>
      </c>
    </row>
    <row r="99" spans="1:9" x14ac:dyDescent="0.3">
      <c r="A99" s="7" t="s">
        <v>10</v>
      </c>
      <c r="B99" s="7">
        <f>('Employment Factors'!$B66)*('Gross-New Capacity Addition'!AC69/5*1000)*'Regional Factors'!B$5</f>
        <v>0</v>
      </c>
      <c r="C99" s="7">
        <f>('Employment Factors'!$B66)*('Gross-New Capacity Addition'!AD69/5*1000)*'Regional Factors'!C$5</f>
        <v>0</v>
      </c>
      <c r="D99" s="7">
        <f>('Employment Factors'!$B66)*('Gross-New Capacity Addition'!AE69/5*1000)*'Regional Factors'!D$5</f>
        <v>0</v>
      </c>
      <c r="E99" s="7">
        <f>('Employment Factors'!$B66)*('Gross-New Capacity Addition'!AF69/5*1000)*'Regional Factors'!E$5</f>
        <v>0</v>
      </c>
      <c r="F99" s="7">
        <f>('Employment Factors'!$B66)*('Gross-New Capacity Addition'!AG69/5*1000)*'Regional Factors'!F$5</f>
        <v>0</v>
      </c>
      <c r="G99" s="7">
        <f>('Employment Factors'!$B66)*('Gross-New Capacity Addition'!AH69/5*1000)*'Regional Factors'!G$5</f>
        <v>0</v>
      </c>
      <c r="H99" s="7">
        <f>('Employment Factors'!$B66)*('Gross-New Capacity Addition'!AI69/5*1000)*'Regional Factors'!H$5</f>
        <v>0</v>
      </c>
      <c r="I99" s="7">
        <f>('Employment Factors'!$B66)*('Gross-New Capacity Addition'!AJ69/5*1000)*'Regional Factors'!I$5</f>
        <v>0</v>
      </c>
    </row>
    <row r="100" spans="1:9" x14ac:dyDescent="0.3">
      <c r="A100" s="7" t="s">
        <v>11</v>
      </c>
      <c r="B100" s="7">
        <f>('Employment Factors'!$B67)*('Gross-New Capacity Addition'!AC70/5*1000)*'Regional Factors'!B$5</f>
        <v>0</v>
      </c>
      <c r="C100" s="7">
        <f>('Employment Factors'!$B67)*('Gross-New Capacity Addition'!AD70/5*1000)*'Regional Factors'!C$5</f>
        <v>0</v>
      </c>
      <c r="D100" s="7">
        <f>('Employment Factors'!$B67)*('Gross-New Capacity Addition'!AE70/5*1000)*'Regional Factors'!D$5</f>
        <v>0</v>
      </c>
      <c r="E100" s="7">
        <f>('Employment Factors'!$B67)*('Gross-New Capacity Addition'!AF70/5*1000)*'Regional Factors'!E$5</f>
        <v>0</v>
      </c>
      <c r="F100" s="7">
        <f>('Employment Factors'!$B67)*('Gross-New Capacity Addition'!AG70/5*1000)*'Regional Factors'!F$5</f>
        <v>0</v>
      </c>
      <c r="G100" s="7">
        <f>('Employment Factors'!$B67)*('Gross-New Capacity Addition'!AH70/5*1000)*'Regional Factors'!G$5</f>
        <v>0</v>
      </c>
      <c r="H100" s="7">
        <f>('Employment Factors'!$B67)*('Gross-New Capacity Addition'!AI70/5*1000)*'Regional Factors'!H$5</f>
        <v>648.07520319575474</v>
      </c>
      <c r="I100" s="7">
        <f>('Employment Factors'!$B67)*('Gross-New Capacity Addition'!AJ70/5*1000)*'Regional Factors'!I$5</f>
        <v>0</v>
      </c>
    </row>
    <row r="101" spans="1:9" x14ac:dyDescent="0.3">
      <c r="A101" s="7" t="s">
        <v>12</v>
      </c>
      <c r="B101" s="7">
        <f>('Employment Factors'!$B68)*('Gross-New Capacity Addition'!AC71/5*1000)*'Regional Factors'!B$5</f>
        <v>0</v>
      </c>
      <c r="C101" s="7">
        <f>('Employment Factors'!$B68)*('Gross-New Capacity Addition'!AD71/5*1000)*'Regional Factors'!C$5</f>
        <v>0</v>
      </c>
      <c r="D101" s="7">
        <f>('Employment Factors'!$B68)*('Gross-New Capacity Addition'!AE71/5*1000)*'Regional Factors'!D$5</f>
        <v>0</v>
      </c>
      <c r="E101" s="7">
        <f>('Employment Factors'!$B68)*('Gross-New Capacity Addition'!AF71/5*1000)*'Regional Factors'!E$5</f>
        <v>0</v>
      </c>
      <c r="F101" s="7">
        <f>('Employment Factors'!$B68)*('Gross-New Capacity Addition'!AG71/5*1000)*'Regional Factors'!F$5</f>
        <v>0</v>
      </c>
      <c r="G101" s="7">
        <f>('Employment Factors'!$B68)*('Gross-New Capacity Addition'!AH71/5*1000)*'Regional Factors'!G$5</f>
        <v>0</v>
      </c>
      <c r="H101" s="7">
        <f>('Employment Factors'!$B68)*('Gross-New Capacity Addition'!AI71/5*1000)*'Regional Factors'!H$5</f>
        <v>0</v>
      </c>
      <c r="I101" s="7">
        <f>('Employment Factors'!$B68)*('Gross-New Capacity Addition'!AJ71/5*1000)*'Regional Factors'!I$5</f>
        <v>0</v>
      </c>
    </row>
    <row r="102" spans="1:9" x14ac:dyDescent="0.3">
      <c r="A102" s="7" t="s">
        <v>13</v>
      </c>
      <c r="B102" s="7">
        <f>('Employment Factors'!$B69)*('Gross-New Capacity Addition'!AC72/5*1000)*'Regional Factors'!B$5</f>
        <v>0</v>
      </c>
      <c r="C102" s="7">
        <f>('Employment Factors'!$B69)*('Gross-New Capacity Addition'!AD72/5*1000)*'Regional Factors'!C$5</f>
        <v>0</v>
      </c>
      <c r="D102" s="7">
        <f>('Employment Factors'!$B69)*('Gross-New Capacity Addition'!AE72/5*1000)*'Regional Factors'!D$5</f>
        <v>0</v>
      </c>
      <c r="E102" s="7">
        <f>('Employment Factors'!$B69)*('Gross-New Capacity Addition'!AF72/5*1000)*'Regional Factors'!E$5</f>
        <v>0</v>
      </c>
      <c r="F102" s="7">
        <f>('Employment Factors'!$B69)*('Gross-New Capacity Addition'!AG72/5*1000)*'Regional Factors'!F$5</f>
        <v>0</v>
      </c>
      <c r="G102" s="7">
        <f>('Employment Factors'!$B69)*('Gross-New Capacity Addition'!AH72/5*1000)*'Regional Factors'!G$5</f>
        <v>0</v>
      </c>
      <c r="H102" s="7">
        <f>('Employment Factors'!$B69)*('Gross-New Capacity Addition'!AI72/5*1000)*'Regional Factors'!H$5</f>
        <v>0</v>
      </c>
      <c r="I102" s="7">
        <f>('Employment Factors'!$B69)*('Gross-New Capacity Addition'!AJ72/5*1000)*'Regional Factors'!I$5</f>
        <v>0</v>
      </c>
    </row>
    <row r="103" spans="1:9" x14ac:dyDescent="0.3">
      <c r="A103" s="7" t="s">
        <v>14</v>
      </c>
      <c r="B103" s="7">
        <f>('Employment Factors'!$B70)*('Gross-New Capacity Addition'!AC73/5*1000)*'Regional Factors'!B$5</f>
        <v>0</v>
      </c>
      <c r="C103" s="7">
        <f>('Employment Factors'!$B70)*('Gross-New Capacity Addition'!AD73/5*1000)*'Regional Factors'!C$5</f>
        <v>0</v>
      </c>
      <c r="D103" s="7">
        <f>('Employment Factors'!$B70)*('Gross-New Capacity Addition'!AE73/5*1000)*'Regional Factors'!D$5</f>
        <v>0</v>
      </c>
      <c r="E103" s="7">
        <f>('Employment Factors'!$B70)*('Gross-New Capacity Addition'!AF73/5*1000)*'Regional Factors'!E$5</f>
        <v>994.1293824907923</v>
      </c>
      <c r="F103" s="7">
        <f>('Employment Factors'!$B70)*('Gross-New Capacity Addition'!AG73/5*1000)*'Regional Factors'!F$5</f>
        <v>451.1581410341015</v>
      </c>
      <c r="G103" s="7">
        <f>('Employment Factors'!$B70)*('Gross-New Capacity Addition'!AH73/5*1000)*'Regional Factors'!G$5</f>
        <v>871.89417374050913</v>
      </c>
      <c r="H103" s="7">
        <f>('Employment Factors'!$B70)*('Gross-New Capacity Addition'!AI73/5*1000)*'Regional Factors'!H$5</f>
        <v>421.24888207724058</v>
      </c>
      <c r="I103" s="7">
        <f>('Employment Factors'!$B70)*('Gross-New Capacity Addition'!AJ73/5*1000)*'Regional Factors'!I$5</f>
        <v>407.04623564588076</v>
      </c>
    </row>
    <row r="104" spans="1:9" x14ac:dyDescent="0.3">
      <c r="A104" s="7" t="s">
        <v>15</v>
      </c>
      <c r="B104" s="7">
        <f>('Employment Factors'!$B71)*('Gross-New Capacity Addition'!AC74*1000)*'Regional Factors'!B$5</f>
        <v>0</v>
      </c>
      <c r="C104" s="7">
        <f>('Employment Factors'!$B71)*('Gross-New Capacity Addition'!AD74*1000)*'Regional Factors'!C$5</f>
        <v>0</v>
      </c>
      <c r="D104" s="7">
        <f>('Employment Factors'!$B71)*('Gross-New Capacity Addition'!AE74*1000)*'Regional Factors'!D$5</f>
        <v>0</v>
      </c>
      <c r="E104" s="7">
        <f>('Employment Factors'!$B71)*('Gross-New Capacity Addition'!AF74*1000)*'Regional Factors'!E$5</f>
        <v>0</v>
      </c>
      <c r="F104" s="7">
        <f>('Employment Factors'!$B71)*('Gross-New Capacity Addition'!AG74*1000)*'Regional Factors'!F$5</f>
        <v>0</v>
      </c>
      <c r="G104" s="7">
        <f>('Employment Factors'!$B71)*('Gross-New Capacity Addition'!AH74*1000)*'Regional Factors'!G$5</f>
        <v>0</v>
      </c>
      <c r="H104" s="7">
        <f>('Employment Factors'!$B71)*('Gross-New Capacity Addition'!AI74*1000)*'Regional Factors'!H$5</f>
        <v>0</v>
      </c>
      <c r="I104" s="7">
        <f>('Employment Factors'!$B71)*('Gross-New Capacity Addition'!AJ74*1000)*'Regional Factors'!I$5</f>
        <v>0</v>
      </c>
    </row>
    <row r="105" spans="1:9" x14ac:dyDescent="0.3">
      <c r="A105" s="7" t="s">
        <v>17</v>
      </c>
      <c r="B105" s="7">
        <f>('Employment Factors'!$B72)*('Gross-New Capacity Addition'!AC75/5*1000)*'Regional Factors'!B$5</f>
        <v>191.07359831082971</v>
      </c>
      <c r="C105" s="7">
        <f>('Employment Factors'!$B72)*('Gross-New Capacity Addition'!AD75/5*1000)*'Regional Factors'!C$5</f>
        <v>819.00500745023987</v>
      </c>
      <c r="D105" s="7">
        <f>('Employment Factors'!$B72)*('Gross-New Capacity Addition'!AE75/5*1000)*'Regional Factors'!D$5</f>
        <v>842.52670153295537</v>
      </c>
      <c r="E105" s="7">
        <f>('Employment Factors'!$B72)*('Gross-New Capacity Addition'!AF75/5*1000)*'Regional Factors'!E$5</f>
        <v>509.80993973886774</v>
      </c>
      <c r="F105" s="7">
        <f>('Employment Factors'!$B72)*('Gross-New Capacity Addition'!AG75/5*1000)*'Regional Factors'!F$5</f>
        <v>462.72629849651423</v>
      </c>
      <c r="G105" s="7">
        <f>('Employment Factors'!$B72)*('Gross-New Capacity Addition'!AH75/5*1000)*'Regional Factors'!G$5</f>
        <v>726.57847811709087</v>
      </c>
      <c r="H105" s="7">
        <f>('Employment Factors'!$B72)*('Gross-New Capacity Addition'!AI75/5*1000)*'Regional Factors'!H$5</f>
        <v>1134.1316055925706</v>
      </c>
      <c r="I105" s="7">
        <f>('Employment Factors'!$B72)*('Gross-New Capacity Addition'!AJ75/5*1000)*'Regional Factors'!I$5</f>
        <v>1826.4895189238237</v>
      </c>
    </row>
    <row r="106" spans="1:9" x14ac:dyDescent="0.3">
      <c r="A106" s="7" t="s">
        <v>18</v>
      </c>
      <c r="B106" s="7">
        <f>('Employment Factors'!$B73)*('Gross-New Capacity Addition'!AC76/5*1000)*'Regional Factors'!B$5</f>
        <v>95.536799155414855</v>
      </c>
      <c r="C106" s="7">
        <f>('Employment Factors'!$B73)*('Gross-New Capacity Addition'!AD76/5*1000)*'Regional Factors'!C$5</f>
        <v>409.50250372511994</v>
      </c>
      <c r="D106" s="7">
        <f>('Employment Factors'!$B73)*('Gross-New Capacity Addition'!AE76/5*1000)*'Regional Factors'!D$5</f>
        <v>140.42111692215923</v>
      </c>
      <c r="E106" s="7">
        <f>('Employment Factors'!$B73)*('Gross-New Capacity Addition'!AF76/5*1000)*'Regional Factors'!E$5</f>
        <v>191.17872740207542</v>
      </c>
      <c r="F106" s="7">
        <f>('Employment Factors'!$B73)*('Gross-New Capacity Addition'!AG76/5*1000)*'Regional Factors'!F$5</f>
        <v>231.36314924825712</v>
      </c>
      <c r="G106" s="7">
        <f>('Employment Factors'!$B73)*('Gross-New Capacity Addition'!AH76/5*1000)*'Regional Factors'!G$5</f>
        <v>223.56260865141257</v>
      </c>
      <c r="H106" s="7">
        <f>('Employment Factors'!$B73)*('Gross-New Capacity Addition'!AI76/5*1000)*'Regional Factors'!H$5</f>
        <v>702.08147012873417</v>
      </c>
      <c r="I106" s="7">
        <f>('Employment Factors'!$B73)*('Gross-New Capacity Addition'!AJ76/5*1000)*'Regional Factors'!I$5</f>
        <v>1930.8603485766139</v>
      </c>
    </row>
    <row r="107" spans="1:9" x14ac:dyDescent="0.3">
      <c r="A107" s="7" t="s">
        <v>19</v>
      </c>
      <c r="B107" s="7">
        <f>('Employment Factors'!$B74)*('Gross-New Capacity Addition'!AC77/5*1000)*'Regional Factors'!B$5</f>
        <v>0</v>
      </c>
      <c r="C107" s="7">
        <f>('Employment Factors'!$B74)*('Gross-New Capacity Addition'!AD77/5*1000)*'Regional Factors'!C$5</f>
        <v>0</v>
      </c>
      <c r="D107" s="7">
        <f>('Employment Factors'!$B74)*('Gross-New Capacity Addition'!AE77/5*1000)*'Regional Factors'!D$5</f>
        <v>0</v>
      </c>
      <c r="E107" s="7">
        <f>('Employment Factors'!$B74)*('Gross-New Capacity Addition'!AF77/5*1000)*'Regional Factors'!E$5</f>
        <v>0</v>
      </c>
      <c r="F107" s="7">
        <f>('Employment Factors'!$B74)*('Gross-New Capacity Addition'!AG77/5*1000)*'Regional Factors'!F$5</f>
        <v>0</v>
      </c>
      <c r="G107" s="7">
        <f>('Employment Factors'!$B74)*('Gross-New Capacity Addition'!AH77/5*1000)*'Regional Factors'!G$5</f>
        <v>0</v>
      </c>
      <c r="H107" s="7">
        <f>('Employment Factors'!$B74)*('Gross-New Capacity Addition'!AI77/5*1000)*'Regional Factors'!H$5</f>
        <v>0</v>
      </c>
      <c r="I107" s="7">
        <f>('Employment Factors'!$B74)*('Gross-New Capacity Addition'!AJ77/5*1000)*'Regional Factors'!I$5</f>
        <v>0</v>
      </c>
    </row>
    <row r="108" spans="1:9" x14ac:dyDescent="0.3">
      <c r="A108" s="7" t="s">
        <v>20</v>
      </c>
      <c r="B108" s="7">
        <f>('Employment Factors'!$B75)*('Gross-New Capacity Addition'!AC78/5*1000)*'Regional Factors'!B$5</f>
        <v>0</v>
      </c>
      <c r="C108" s="7">
        <f>('Employment Factors'!$B75)*('Gross-New Capacity Addition'!AD78/5*1000)*'Regional Factors'!C$5</f>
        <v>0</v>
      </c>
      <c r="D108" s="7">
        <f>('Employment Factors'!$B75)*('Gross-New Capacity Addition'!AE78/5*1000)*'Regional Factors'!D$5</f>
        <v>0</v>
      </c>
      <c r="E108" s="7">
        <f>('Employment Factors'!$B75)*('Gross-New Capacity Addition'!AF78/5*1000)*'Regional Factors'!E$5</f>
        <v>0</v>
      </c>
      <c r="F108" s="7">
        <f>('Employment Factors'!$B75)*('Gross-New Capacity Addition'!AG78/5*1000)*'Regional Factors'!F$5</f>
        <v>0</v>
      </c>
      <c r="G108" s="7">
        <f>('Employment Factors'!$B75)*('Gross-New Capacity Addition'!AH78/5*1000)*'Regional Factors'!G$5</f>
        <v>0</v>
      </c>
      <c r="H108" s="7">
        <f>('Employment Factors'!$B75)*('Gross-New Capacity Addition'!AI78/5*1000)*'Regional Factors'!H$5</f>
        <v>0</v>
      </c>
      <c r="I108" s="7">
        <f>('Employment Factors'!$B75)*('Gross-New Capacity Addition'!AJ78/5*1000)*'Regional Factors'!I$5</f>
        <v>0</v>
      </c>
    </row>
    <row r="109" spans="1:9" x14ac:dyDescent="0.3">
      <c r="A109" s="7" t="s">
        <v>21</v>
      </c>
      <c r="B109" s="7">
        <f>('Employment Factors'!$B76)*('Gross-New Capacity Addition'!AC79/5*1000)*'Regional Factors'!B$5</f>
        <v>955.3679915541486</v>
      </c>
      <c r="C109" s="7">
        <f>('Employment Factors'!$B76)*('Gross-New Capacity Addition'!AD79/5*1000)*'Regional Factors'!C$5</f>
        <v>1883.7115171355517</v>
      </c>
      <c r="D109" s="7">
        <f>('Employment Factors'!$B76)*('Gross-New Capacity Addition'!AE79/5*1000)*'Regional Factors'!D$5</f>
        <v>1895.6850784491496</v>
      </c>
      <c r="E109" s="7">
        <f>('Employment Factors'!$B76)*('Gross-New Capacity Addition'!AF79/5*1000)*'Regional Factors'!E$5</f>
        <v>318.63121233679237</v>
      </c>
      <c r="F109" s="7">
        <f>('Employment Factors'!$B76)*('Gross-New Capacity Addition'!AG79/5*1000)*'Regional Factors'!F$5</f>
        <v>809.77102236890005</v>
      </c>
      <c r="G109" s="7">
        <f>('Employment Factors'!$B76)*('Gross-New Capacity Addition'!AH79/5*1000)*'Regional Factors'!G$5</f>
        <v>503.01586946567829</v>
      </c>
      <c r="H109" s="7">
        <f>('Employment Factors'!$B76)*('Gross-New Capacity Addition'!AI79/5*1000)*'Regional Factors'!H$5</f>
        <v>0</v>
      </c>
      <c r="I109" s="7">
        <f>('Employment Factors'!$B76)*('Gross-New Capacity Addition'!AJ79/5*1000)*'Regional Factors'!I$5</f>
        <v>0</v>
      </c>
    </row>
    <row r="110" spans="1:9" x14ac:dyDescent="0.3">
      <c r="A110" s="7" t="s">
        <v>43</v>
      </c>
      <c r="B110" s="7">
        <f>('Employment Factors'!$B77)*('Gross-New Capacity Addition'!AC80/5*1000)*'Regional Factors'!B$5</f>
        <v>0</v>
      </c>
      <c r="C110" s="7">
        <f>('Employment Factors'!$B77)*('Gross-New Capacity Addition'!AD80/5*1000)*'Regional Factors'!C$5</f>
        <v>0</v>
      </c>
      <c r="D110" s="7">
        <f>('Employment Factors'!$B77)*('Gross-New Capacity Addition'!AE80/5*1000)*'Regional Factors'!D$5</f>
        <v>0</v>
      </c>
      <c r="E110" s="7">
        <f>('Employment Factors'!$B77)*('Gross-New Capacity Addition'!AF80/5*1000)*'Regional Factors'!E$5</f>
        <v>0</v>
      </c>
      <c r="F110" s="7">
        <f>('Employment Factors'!$B77)*('Gross-New Capacity Addition'!AG80/5*1000)*'Regional Factors'!F$5</f>
        <v>0</v>
      </c>
      <c r="G110" s="7">
        <f>('Employment Factors'!$B77)*('Gross-New Capacity Addition'!AH80/5*1000)*'Regional Factors'!G$5</f>
        <v>0</v>
      </c>
      <c r="H110" s="7">
        <f>('Employment Factors'!$B77)*('Gross-New Capacity Addition'!AI80/5*1000)*'Regional Factors'!H$5</f>
        <v>0</v>
      </c>
      <c r="I110" s="7">
        <f>('Employment Factors'!$B77)*('Gross-New Capacity Addition'!AJ80/5*1000)*'Regional Factors'!I$5</f>
        <v>0</v>
      </c>
    </row>
    <row r="111" spans="1:9" x14ac:dyDescent="0.3">
      <c r="A111" s="7" t="s">
        <v>139</v>
      </c>
      <c r="B111" s="7">
        <f>('Employment Factors'!$B78)*('Gross-New Capacity Addition'!AC81/5*1000)*'Regional Factors'!B$5</f>
        <v>0</v>
      </c>
      <c r="C111" s="7">
        <f>('Employment Factors'!$B78)*('Gross-New Capacity Addition'!AD81/5*1000)*'Regional Factors'!C$5</f>
        <v>0</v>
      </c>
      <c r="D111" s="7">
        <f>('Employment Factors'!$B78)*('Gross-New Capacity Addition'!AE81/5*1000)*'Regional Factors'!D$5</f>
        <v>0</v>
      </c>
      <c r="E111" s="7">
        <f>('Employment Factors'!$B78)*('Gross-New Capacity Addition'!AF81/5*1000)*'Regional Factors'!E$5</f>
        <v>0</v>
      </c>
      <c r="F111" s="7">
        <f>('Employment Factors'!$B78)*('Gross-New Capacity Addition'!AG81/5*1000)*'Regional Factors'!F$5</f>
        <v>0</v>
      </c>
      <c r="G111" s="7">
        <f>('Employment Factors'!$B78)*('Gross-New Capacity Addition'!AH81/5*1000)*'Regional Factors'!G$5</f>
        <v>0</v>
      </c>
      <c r="H111" s="7">
        <f>('Employment Factors'!$B78)*('Gross-New Capacity Addition'!AI81/5*1000)*'Regional Factors'!H$5</f>
        <v>0</v>
      </c>
      <c r="I111" s="7">
        <f>('Employment Factors'!$B78)*('Gross-New Capacity Addition'!AJ81/5*1000)*'Regional Factors'!I$5</f>
        <v>0</v>
      </c>
    </row>
    <row r="112" spans="1:9" x14ac:dyDescent="0.3">
      <c r="A112" s="34" t="s">
        <v>230</v>
      </c>
      <c r="B112" s="7">
        <f>('Employment Factors'!$B79)*('Gross-New Capacity Addition'!AC82/5*1000)*'Regional Factors'!B$5</f>
        <v>0</v>
      </c>
      <c r="C112" s="7">
        <f>('Employment Factors'!$B79)*('Gross-New Capacity Addition'!AD82/5*1000)*'Regional Factors'!C$5</f>
        <v>0</v>
      </c>
      <c r="D112" s="7">
        <f>('Employment Factors'!$B79)*('Gross-New Capacity Addition'!AE82/5*1000)*'Regional Factors'!D$5</f>
        <v>0</v>
      </c>
      <c r="E112" s="7">
        <f>('Employment Factors'!$B79)*('Gross-New Capacity Addition'!AF82/5*1000)*'Regional Factors'!E$5</f>
        <v>0</v>
      </c>
      <c r="F112" s="7">
        <f>('Employment Factors'!$B79)*('Gross-New Capacity Addition'!AG82/5*1000)*'Regional Factors'!F$5</f>
        <v>0</v>
      </c>
      <c r="G112" s="7">
        <f>('Employment Factors'!$B79)*('Gross-New Capacity Addition'!AH82/5*1000)*'Regional Factors'!G$5</f>
        <v>0</v>
      </c>
      <c r="H112" s="7">
        <f>('Employment Factors'!$B79)*('Gross-New Capacity Addition'!AI82/5*1000)*'Regional Factors'!H$5</f>
        <v>0</v>
      </c>
      <c r="I112" s="7">
        <f>('Employment Factors'!$B79)*('Gross-New Capacity Addition'!AJ82/5*1000)*'Regional Factors'!I$5</f>
        <v>627.96449174428597</v>
      </c>
    </row>
    <row r="113" spans="1:9" x14ac:dyDescent="0.3">
      <c r="A113" s="34" t="s">
        <v>231</v>
      </c>
      <c r="B113" s="7">
        <f>('Employment Factors'!$B80)*('Gross-New Capacity Addition'!AC83/5*1000)*'Regional Factors'!B$5</f>
        <v>0</v>
      </c>
      <c r="C113" s="7">
        <f>('Employment Factors'!$B80)*('Gross-New Capacity Addition'!AD83/5*1000)*'Regional Factors'!C$5</f>
        <v>0</v>
      </c>
      <c r="D113" s="7">
        <f>('Employment Factors'!$B80)*('Gross-New Capacity Addition'!AE83/5*1000)*'Regional Factors'!D$5</f>
        <v>0</v>
      </c>
      <c r="E113" s="7">
        <f>('Employment Factors'!$B80)*('Gross-New Capacity Addition'!AF83/5*1000)*'Regional Factors'!E$5</f>
        <v>0</v>
      </c>
      <c r="F113" s="7">
        <f>('Employment Factors'!$B80)*('Gross-New Capacity Addition'!AG83/5*1000)*'Regional Factors'!F$5</f>
        <v>0</v>
      </c>
      <c r="G113" s="7">
        <f>('Employment Factors'!$B80)*('Gross-New Capacity Addition'!AH83/5*1000)*'Regional Factors'!G$5</f>
        <v>0</v>
      </c>
      <c r="H113" s="7">
        <f>('Employment Factors'!$B80)*('Gross-New Capacity Addition'!AI83/5*1000)*'Regional Factors'!H$5</f>
        <v>153.91786075899174</v>
      </c>
      <c r="I113" s="7">
        <f>('Employment Factors'!$B80)*('Gross-New Capacity Addition'!AJ83/5*1000)*'Regional Factors'!I$5</f>
        <v>1239.4036021268805</v>
      </c>
    </row>
    <row r="114" spans="1:9" x14ac:dyDescent="0.3">
      <c r="A114" s="7" t="s">
        <v>24</v>
      </c>
      <c r="B114" s="7">
        <f>('Employment Factors'!$B81)*('Gross-New Capacity Addition'!AC84/5*1000)*'Regional Factors'!B$5</f>
        <v>0</v>
      </c>
      <c r="C114" s="7">
        <f>('Employment Factors'!$B81)*('Gross-New Capacity Addition'!AD84/5*1000)*'Regional Factors'!C$5</f>
        <v>0</v>
      </c>
      <c r="D114" s="7">
        <f>('Employment Factors'!$B81)*('Gross-New Capacity Addition'!AE84/5*1000)*'Regional Factors'!D$5</f>
        <v>0</v>
      </c>
      <c r="E114" s="7">
        <f>('Employment Factors'!$B81)*('Gross-New Capacity Addition'!AF84/5*1000)*'Regional Factors'!E$5</f>
        <v>0</v>
      </c>
      <c r="F114" s="7">
        <f>('Employment Factors'!$B81)*('Gross-New Capacity Addition'!AG84/5*1000)*'Regional Factors'!F$5</f>
        <v>0</v>
      </c>
      <c r="G114" s="7">
        <f>('Employment Factors'!$B81)*('Gross-New Capacity Addition'!AH84/5*1000)*'Regional Factors'!G$5</f>
        <v>0</v>
      </c>
      <c r="H114" s="7">
        <f>('Employment Factors'!$B81)*('Gross-New Capacity Addition'!AI84/5*1000)*'Regional Factors'!H$5</f>
        <v>0</v>
      </c>
      <c r="I114" s="7">
        <f>('Employment Factors'!$B81)*('Gross-New Capacity Addition'!AJ84/5*1000)*'Regional Factors'!I$5</f>
        <v>0</v>
      </c>
    </row>
    <row r="115" spans="1:9" x14ac:dyDescent="0.3">
      <c r="A115" s="7" t="s">
        <v>25</v>
      </c>
      <c r="B115" s="7">
        <f>('Employment Factors'!$B82)*('Gross-New Capacity Addition'!AC85/5*1000)*'Regional Factors'!B$5</f>
        <v>0</v>
      </c>
      <c r="C115" s="7">
        <f>('Employment Factors'!$B82)*('Gross-New Capacity Addition'!AD85/5*1000)*'Regional Factors'!C$5</f>
        <v>0</v>
      </c>
      <c r="D115" s="7">
        <f>('Employment Factors'!$B82)*('Gross-New Capacity Addition'!AE85/5*1000)*'Regional Factors'!D$5</f>
        <v>0</v>
      </c>
      <c r="E115" s="7">
        <f>('Employment Factors'!$B82)*('Gross-New Capacity Addition'!AF85/5*1000)*'Regional Factors'!E$5</f>
        <v>0</v>
      </c>
      <c r="F115" s="7">
        <f>('Employment Factors'!$B82)*('Gross-New Capacity Addition'!AG85/5*1000)*'Regional Factors'!F$5</f>
        <v>0</v>
      </c>
      <c r="G115" s="7">
        <f>('Employment Factors'!$B82)*('Gross-New Capacity Addition'!AH85/5*1000)*'Regional Factors'!G$5</f>
        <v>0</v>
      </c>
      <c r="H115" s="7">
        <f>('Employment Factors'!$B82)*('Gross-New Capacity Addition'!AI85/5*1000)*'Regional Factors'!H$5</f>
        <v>0</v>
      </c>
      <c r="I115" s="7">
        <f>('Employment Factors'!$B82)*('Gross-New Capacity Addition'!AJ85/5*1000)*'Regional Factors'!I$5</f>
        <v>0</v>
      </c>
    </row>
    <row r="116" spans="1:9" x14ac:dyDescent="0.3">
      <c r="A116" s="5" t="s">
        <v>255</v>
      </c>
      <c r="B116" s="5">
        <f>SUM(B91:B115)</f>
        <v>1241.978389020393</v>
      </c>
      <c r="C116" s="5">
        <f t="shared" ref="C116:I116" si="6">SUM(C91:C115)</f>
        <v>6980.0074034950085</v>
      </c>
      <c r="D116" s="5">
        <f t="shared" si="6"/>
        <v>2878.6328969042643</v>
      </c>
      <c r="E116" s="5">
        <f t="shared" si="6"/>
        <v>3351.3051584106852</v>
      </c>
      <c r="F116" s="5">
        <f t="shared" si="6"/>
        <v>1955.0186111477728</v>
      </c>
      <c r="G116" s="5">
        <f t="shared" si="6"/>
        <v>3101.6263369356434</v>
      </c>
      <c r="H116" s="5">
        <f t="shared" si="6"/>
        <v>8344.0173377516458</v>
      </c>
      <c r="I116" s="5">
        <f t="shared" si="6"/>
        <v>11023.631214165605</v>
      </c>
    </row>
    <row r="118" spans="1:9" x14ac:dyDescent="0.3">
      <c r="A118" s="69" t="s">
        <v>34</v>
      </c>
      <c r="B118" s="163" t="s">
        <v>202</v>
      </c>
      <c r="C118" s="163"/>
      <c r="D118" s="163"/>
      <c r="E118" s="163"/>
      <c r="F118" s="163"/>
      <c r="G118" s="163"/>
      <c r="H118" s="163"/>
      <c r="I118" s="163"/>
    </row>
    <row r="119" spans="1:9" x14ac:dyDescent="0.3">
      <c r="A119" s="66" t="s">
        <v>0</v>
      </c>
      <c r="B119" s="35" t="s">
        <v>186</v>
      </c>
      <c r="C119" s="35" t="s">
        <v>146</v>
      </c>
      <c r="D119" s="35" t="s">
        <v>147</v>
      </c>
      <c r="E119" s="35" t="s">
        <v>148</v>
      </c>
      <c r="F119" s="35" t="s">
        <v>149</v>
      </c>
      <c r="G119" s="35" t="s">
        <v>150</v>
      </c>
      <c r="H119" s="35" t="s">
        <v>151</v>
      </c>
      <c r="I119" s="35" t="s">
        <v>152</v>
      </c>
    </row>
    <row r="120" spans="1:9" x14ac:dyDescent="0.3">
      <c r="A120" s="7" t="s">
        <v>2</v>
      </c>
      <c r="B120" s="7">
        <f>('Employment Factors'!$B58)*('Gross-New Capacity Addition'!AC90/5*1000)*'Regional Factors'!B$6</f>
        <v>0</v>
      </c>
      <c r="C120" s="7">
        <f>('Employment Factors'!$B58)*('Gross-New Capacity Addition'!AD90/5*1000)*'Regional Factors'!C$6</f>
        <v>0</v>
      </c>
      <c r="D120" s="7">
        <f>('Employment Factors'!$B58)*('Gross-New Capacity Addition'!AE90/5*1000)*'Regional Factors'!D$6</f>
        <v>0</v>
      </c>
      <c r="E120" s="7">
        <f>('Employment Factors'!$B58)*('Gross-New Capacity Addition'!AF90/5*1000)*'Regional Factors'!E$6</f>
        <v>0</v>
      </c>
      <c r="F120" s="7">
        <f>('Employment Factors'!$B58)*('Gross-New Capacity Addition'!AG90/5*1000)*'Regional Factors'!F$6</f>
        <v>0</v>
      </c>
      <c r="G120" s="7">
        <f>('Employment Factors'!$B58)*('Gross-New Capacity Addition'!AH90/5*1000)*'Regional Factors'!G$6</f>
        <v>0</v>
      </c>
      <c r="H120" s="7">
        <f>('Employment Factors'!$B58)*('Gross-New Capacity Addition'!AI90/5*1000)*'Regional Factors'!H$6</f>
        <v>609.19623721884227</v>
      </c>
      <c r="I120" s="7">
        <f>('Employment Factors'!$B58)*('Gross-New Capacity Addition'!AJ90/5*1000)*'Regional Factors'!I$6</f>
        <v>2354.6273538510809</v>
      </c>
    </row>
    <row r="121" spans="1:9" x14ac:dyDescent="0.3">
      <c r="A121" s="7" t="s">
        <v>3</v>
      </c>
      <c r="B121" s="7">
        <f>('Employment Factors'!$B59)*('Gross-New Capacity Addition'!AC91/5*1000)*'Regional Factors'!B$6</f>
        <v>0</v>
      </c>
      <c r="C121" s="7">
        <f>('Employment Factors'!$B59)*('Gross-New Capacity Addition'!AD91/5*1000)*'Regional Factors'!C$6</f>
        <v>0</v>
      </c>
      <c r="D121" s="7">
        <f>('Employment Factors'!$B59)*('Gross-New Capacity Addition'!AE91/5*1000)*'Regional Factors'!D$6</f>
        <v>0</v>
      </c>
      <c r="E121" s="7">
        <f>('Employment Factors'!$B59)*('Gross-New Capacity Addition'!AF91/5*1000)*'Regional Factors'!E$6</f>
        <v>0</v>
      </c>
      <c r="F121" s="7">
        <f>('Employment Factors'!$B59)*('Gross-New Capacity Addition'!AG91/5*1000)*'Regional Factors'!F$6</f>
        <v>0</v>
      </c>
      <c r="G121" s="7">
        <f>('Employment Factors'!$B59)*('Gross-New Capacity Addition'!AH91/5*1000)*'Regional Factors'!G$6</f>
        <v>0</v>
      </c>
      <c r="H121" s="7">
        <f>('Employment Factors'!$B59)*('Gross-New Capacity Addition'!AI91/5*1000)*'Regional Factors'!H$6</f>
        <v>0</v>
      </c>
      <c r="I121" s="7">
        <f>('Employment Factors'!$B59)*('Gross-New Capacity Addition'!AJ91/5*1000)*'Regional Factors'!I$6</f>
        <v>0</v>
      </c>
    </row>
    <row r="122" spans="1:9" x14ac:dyDescent="0.3">
      <c r="A122" s="7" t="s">
        <v>198</v>
      </c>
      <c r="B122" s="7">
        <f>('Employment Factors'!$B60)*('Gross-New Capacity Addition'!AC92/5*1000)*'Regional Factors'!B$6</f>
        <v>0</v>
      </c>
      <c r="C122" s="7">
        <f>('Employment Factors'!$B60)*('Gross-New Capacity Addition'!AD92/5*1000)*'Regional Factors'!C$6</f>
        <v>0</v>
      </c>
      <c r="D122" s="7">
        <f>('Employment Factors'!$B60)*('Gross-New Capacity Addition'!AE92/5*1000)*'Regional Factors'!D$6</f>
        <v>0</v>
      </c>
      <c r="E122" s="7">
        <f>('Employment Factors'!$B60)*('Gross-New Capacity Addition'!AF92/5*1000)*'Regional Factors'!E$6</f>
        <v>0</v>
      </c>
      <c r="F122" s="7">
        <f>('Employment Factors'!$B60)*('Gross-New Capacity Addition'!AG92/5*1000)*'Regional Factors'!F$6</f>
        <v>0</v>
      </c>
      <c r="G122" s="7">
        <f>('Employment Factors'!$B60)*('Gross-New Capacity Addition'!AH92/5*1000)*'Regional Factors'!G$6</f>
        <v>0</v>
      </c>
      <c r="H122" s="7">
        <f>('Employment Factors'!$B60)*('Gross-New Capacity Addition'!AI92/5*1000)*'Regional Factors'!H$6</f>
        <v>0</v>
      </c>
      <c r="I122" s="7">
        <f>('Employment Factors'!$B60)*('Gross-New Capacity Addition'!AJ92/5*1000)*'Regional Factors'!I$6</f>
        <v>657.91058416427256</v>
      </c>
    </row>
    <row r="123" spans="1:9" x14ac:dyDescent="0.3">
      <c r="A123" s="7" t="s">
        <v>199</v>
      </c>
      <c r="B123" s="7">
        <f>('Employment Factors'!$B61)*('Gross-New Capacity Addition'!AC93/5*1000)*'Regional Factors'!B$6</f>
        <v>0</v>
      </c>
      <c r="C123" s="7">
        <f>('Employment Factors'!$B61)*('Gross-New Capacity Addition'!AD93/5*1000)*'Regional Factors'!C$6</f>
        <v>0</v>
      </c>
      <c r="D123" s="7">
        <f>('Employment Factors'!$B61)*('Gross-New Capacity Addition'!AE93/5*1000)*'Regional Factors'!D$6</f>
        <v>0</v>
      </c>
      <c r="E123" s="7">
        <f>('Employment Factors'!$B61)*('Gross-New Capacity Addition'!AF93/5*1000)*'Regional Factors'!E$6</f>
        <v>0</v>
      </c>
      <c r="F123" s="7">
        <f>('Employment Factors'!$B61)*('Gross-New Capacity Addition'!AG93/5*1000)*'Regional Factors'!F$6</f>
        <v>0</v>
      </c>
      <c r="G123" s="7">
        <f>('Employment Factors'!$B61)*('Gross-New Capacity Addition'!AH93/5*1000)*'Regional Factors'!G$6</f>
        <v>0</v>
      </c>
      <c r="H123" s="7">
        <f>('Employment Factors'!$B61)*('Gross-New Capacity Addition'!AI93/5*1000)*'Regional Factors'!H$6</f>
        <v>0</v>
      </c>
      <c r="I123" s="7">
        <f>('Employment Factors'!$B61)*('Gross-New Capacity Addition'!AJ93/5*1000)*'Regional Factors'!I$6</f>
        <v>0</v>
      </c>
    </row>
    <row r="124" spans="1:9" x14ac:dyDescent="0.3">
      <c r="A124" s="7" t="s">
        <v>6</v>
      </c>
      <c r="B124" s="7">
        <f>('Employment Factors'!$B62)*('Gross-New Capacity Addition'!AC94/5*1000)*'Regional Factors'!B$6</f>
        <v>0</v>
      </c>
      <c r="C124" s="7">
        <f>('Employment Factors'!$B62)*('Gross-New Capacity Addition'!AD94/5*1000)*'Regional Factors'!C$6</f>
        <v>0</v>
      </c>
      <c r="D124" s="7">
        <f>('Employment Factors'!$B62)*('Gross-New Capacity Addition'!AE94/5*1000)*'Regional Factors'!D$6</f>
        <v>0</v>
      </c>
      <c r="E124" s="7">
        <f>('Employment Factors'!$B62)*('Gross-New Capacity Addition'!AF94/5*1000)*'Regional Factors'!E$6</f>
        <v>0</v>
      </c>
      <c r="F124" s="7">
        <f>('Employment Factors'!$B62)*('Gross-New Capacity Addition'!AG94/5*1000)*'Regional Factors'!F$6</f>
        <v>0</v>
      </c>
      <c r="G124" s="7">
        <f>('Employment Factors'!$B62)*('Gross-New Capacity Addition'!AH94/5*1000)*'Regional Factors'!G$6</f>
        <v>0</v>
      </c>
      <c r="H124" s="7">
        <f>('Employment Factors'!$B62)*('Gross-New Capacity Addition'!AI94/5*1000)*'Regional Factors'!H$6</f>
        <v>0</v>
      </c>
      <c r="I124" s="7">
        <f>('Employment Factors'!$B62)*('Gross-New Capacity Addition'!AJ94/5*1000)*'Regional Factors'!I$6</f>
        <v>0</v>
      </c>
    </row>
    <row r="125" spans="1:9" x14ac:dyDescent="0.3">
      <c r="A125" s="7" t="s">
        <v>7</v>
      </c>
      <c r="B125" s="7">
        <f>('Employment Factors'!$B63)*('Gross-New Capacity Addition'!AC95/5*1000)*'Regional Factors'!B$6</f>
        <v>6652.7078456543095</v>
      </c>
      <c r="C125" s="7">
        <f>('Employment Factors'!$B63)*('Gross-New Capacity Addition'!AD95/5*1000)*'Regional Factors'!C$6</f>
        <v>8554.7157014819677</v>
      </c>
      <c r="D125" s="7">
        <f>('Employment Factors'!$B63)*('Gross-New Capacity Addition'!AE95/5*1000)*'Regional Factors'!D$6</f>
        <v>4889.1143229736417</v>
      </c>
      <c r="E125" s="7">
        <f>('Employment Factors'!$B63)*('Gross-New Capacity Addition'!AF95/5*1000)*'Regional Factors'!E$6</f>
        <v>2218.7893931164622</v>
      </c>
      <c r="F125" s="7">
        <f>('Employment Factors'!$B63)*('Gross-New Capacity Addition'!AG95/5*1000)*'Regional Factors'!F$6</f>
        <v>0</v>
      </c>
      <c r="G125" s="7">
        <f>('Employment Factors'!$B63)*('Gross-New Capacity Addition'!AH95/5*1000)*'Regional Factors'!G$6</f>
        <v>1945.9736113708539</v>
      </c>
      <c r="H125" s="7">
        <f>('Employment Factors'!$B63)*('Gross-New Capacity Addition'!AI95/5*1000)*'Regional Factors'!H$6</f>
        <v>1880.3640006562343</v>
      </c>
      <c r="I125" s="7">
        <f>('Employment Factors'!$B63)*('Gross-New Capacity Addition'!AJ95/5*1000)*'Regional Factors'!I$6</f>
        <v>5450.8993662146158</v>
      </c>
    </row>
    <row r="126" spans="1:9" x14ac:dyDescent="0.3">
      <c r="A126" s="7" t="s">
        <v>8</v>
      </c>
      <c r="B126" s="7">
        <f>('Employment Factors'!$B64)*('Gross-New Capacity Addition'!AC96/5*1000)*'Regional Factors'!B$6</f>
        <v>8315.884807067885</v>
      </c>
      <c r="C126" s="7">
        <f>('Employment Factors'!$B64)*('Gross-New Capacity Addition'!AD96/5*1000)*'Regional Factors'!C$6</f>
        <v>7128.9297512349722</v>
      </c>
      <c r="D126" s="7">
        <f>('Employment Factors'!$B64)*('Gross-New Capacity Addition'!AE96/5*1000)*'Regional Factors'!D$6</f>
        <v>6111.392903717051</v>
      </c>
      <c r="E126" s="7">
        <f>('Employment Factors'!$B64)*('Gross-New Capacity Addition'!AF96/5*1000)*'Regional Factors'!E$6</f>
        <v>0</v>
      </c>
      <c r="F126" s="7">
        <f>('Employment Factors'!$B64)*('Gross-New Capacity Addition'!AG96/5*1000)*'Regional Factors'!F$6</f>
        <v>0</v>
      </c>
      <c r="G126" s="7">
        <f>('Employment Factors'!$B64)*('Gross-New Capacity Addition'!AH96/5*1000)*'Regional Factors'!G$6</f>
        <v>4864.9340284271339</v>
      </c>
      <c r="H126" s="7">
        <f>('Employment Factors'!$B64)*('Gross-New Capacity Addition'!AI96/5*1000)*'Regional Factors'!H$6</f>
        <v>0</v>
      </c>
      <c r="I126" s="7">
        <f>('Employment Factors'!$B64)*('Gross-New Capacity Addition'!AJ96/5*1000)*'Regional Factors'!I$6</f>
        <v>4542.4161385121788</v>
      </c>
    </row>
    <row r="127" spans="1:9" x14ac:dyDescent="0.3">
      <c r="A127" s="7" t="s">
        <v>9</v>
      </c>
      <c r="B127" s="7">
        <f>('Employment Factors'!$B65)*('Gross-New Capacity Addition'!AC97/5*1000)*'Regional Factors'!B$6</f>
        <v>0</v>
      </c>
      <c r="C127" s="7">
        <f>('Employment Factors'!$B65)*('Gross-New Capacity Addition'!AD97/5*1000)*'Regional Factors'!C$6</f>
        <v>0</v>
      </c>
      <c r="D127" s="7">
        <f>('Employment Factors'!$B65)*('Gross-New Capacity Addition'!AE97/5*1000)*'Regional Factors'!D$6</f>
        <v>0</v>
      </c>
      <c r="E127" s="7">
        <f>('Employment Factors'!$B65)*('Gross-New Capacity Addition'!AF97/5*1000)*'Regional Factors'!E$6</f>
        <v>0</v>
      </c>
      <c r="F127" s="7">
        <f>('Employment Factors'!$B65)*('Gross-New Capacity Addition'!AG97/5*1000)*'Regional Factors'!F$6</f>
        <v>0</v>
      </c>
      <c r="G127" s="7">
        <f>('Employment Factors'!$B65)*('Gross-New Capacity Addition'!AH97/5*1000)*'Regional Factors'!G$6</f>
        <v>0</v>
      </c>
      <c r="H127" s="7">
        <f>('Employment Factors'!$B65)*('Gross-New Capacity Addition'!AI97/5*1000)*'Regional Factors'!H$6</f>
        <v>0</v>
      </c>
      <c r="I127" s="7">
        <f>('Employment Factors'!$B65)*('Gross-New Capacity Addition'!AJ97/5*1000)*'Regional Factors'!I$6</f>
        <v>0</v>
      </c>
    </row>
    <row r="128" spans="1:9" x14ac:dyDescent="0.3">
      <c r="A128" s="7" t="s">
        <v>10</v>
      </c>
      <c r="B128" s="7">
        <f>('Employment Factors'!$B66)*('Gross-New Capacity Addition'!AC98/5*1000)*'Regional Factors'!B$6</f>
        <v>0</v>
      </c>
      <c r="C128" s="7">
        <f>('Employment Factors'!$B66)*('Gross-New Capacity Addition'!AD98/5*1000)*'Regional Factors'!C$6</f>
        <v>0</v>
      </c>
      <c r="D128" s="7">
        <f>('Employment Factors'!$B66)*('Gross-New Capacity Addition'!AE98/5*1000)*'Regional Factors'!D$6</f>
        <v>0</v>
      </c>
      <c r="E128" s="7">
        <f>('Employment Factors'!$B66)*('Gross-New Capacity Addition'!AF98/5*1000)*'Regional Factors'!E$6</f>
        <v>0</v>
      </c>
      <c r="F128" s="7">
        <f>('Employment Factors'!$B66)*('Gross-New Capacity Addition'!AG98/5*1000)*'Regional Factors'!F$6</f>
        <v>0</v>
      </c>
      <c r="G128" s="7">
        <f>('Employment Factors'!$B66)*('Gross-New Capacity Addition'!AH98/5*1000)*'Regional Factors'!G$6</f>
        <v>0</v>
      </c>
      <c r="H128" s="7">
        <f>('Employment Factors'!$B66)*('Gross-New Capacity Addition'!AI98/5*1000)*'Regional Factors'!H$6</f>
        <v>0</v>
      </c>
      <c r="I128" s="7">
        <f>('Employment Factors'!$B66)*('Gross-New Capacity Addition'!AJ98/5*1000)*'Regional Factors'!I$6</f>
        <v>0</v>
      </c>
    </row>
    <row r="129" spans="1:9" x14ac:dyDescent="0.3">
      <c r="A129" s="7" t="s">
        <v>11</v>
      </c>
      <c r="B129" s="7">
        <f>('Employment Factors'!$B67)*('Gross-New Capacity Addition'!AC99/5*1000)*'Regional Factors'!B$6</f>
        <v>0</v>
      </c>
      <c r="C129" s="7">
        <f>('Employment Factors'!$B67)*('Gross-New Capacity Addition'!AD99/5*1000)*'Regional Factors'!C$6</f>
        <v>0</v>
      </c>
      <c r="D129" s="7">
        <f>('Employment Factors'!$B67)*('Gross-New Capacity Addition'!AE99/5*1000)*'Regional Factors'!D$6</f>
        <v>0</v>
      </c>
      <c r="E129" s="7">
        <f>('Employment Factors'!$B67)*('Gross-New Capacity Addition'!AF99/5*1000)*'Regional Factors'!E$6</f>
        <v>0</v>
      </c>
      <c r="F129" s="7">
        <f>('Employment Factors'!$B67)*('Gross-New Capacity Addition'!AG99/5*1000)*'Regional Factors'!F$6</f>
        <v>0</v>
      </c>
      <c r="G129" s="7">
        <f>('Employment Factors'!$B67)*('Gross-New Capacity Addition'!AH99/5*1000)*'Regional Factors'!G$6</f>
        <v>0</v>
      </c>
      <c r="H129" s="7">
        <f>('Employment Factors'!$B67)*('Gross-New Capacity Addition'!AI99/5*1000)*'Regional Factors'!H$6</f>
        <v>806.28913749552657</v>
      </c>
      <c r="I129" s="7">
        <f>('Employment Factors'!$B67)*('Gross-New Capacity Addition'!AJ99/5*1000)*'Regional Factors'!I$6</f>
        <v>0</v>
      </c>
    </row>
    <row r="130" spans="1:9" x14ac:dyDescent="0.3">
      <c r="A130" s="7" t="s">
        <v>12</v>
      </c>
      <c r="B130" s="7">
        <f>('Employment Factors'!$B68)*('Gross-New Capacity Addition'!AC100/5*1000)*'Regional Factors'!B$6</f>
        <v>0</v>
      </c>
      <c r="C130" s="7">
        <f>('Employment Factors'!$B68)*('Gross-New Capacity Addition'!AD100/5*1000)*'Regional Factors'!C$6</f>
        <v>0</v>
      </c>
      <c r="D130" s="7">
        <f>('Employment Factors'!$B68)*('Gross-New Capacity Addition'!AE100/5*1000)*'Regional Factors'!D$6</f>
        <v>0</v>
      </c>
      <c r="E130" s="7">
        <f>('Employment Factors'!$B68)*('Gross-New Capacity Addition'!AF100/5*1000)*'Regional Factors'!E$6</f>
        <v>0</v>
      </c>
      <c r="F130" s="7">
        <f>('Employment Factors'!$B68)*('Gross-New Capacity Addition'!AG100/5*1000)*'Regional Factors'!F$6</f>
        <v>0</v>
      </c>
      <c r="G130" s="7">
        <f>('Employment Factors'!$B68)*('Gross-New Capacity Addition'!AH100/5*1000)*'Regional Factors'!G$6</f>
        <v>0</v>
      </c>
      <c r="H130" s="7">
        <f>('Employment Factors'!$B68)*('Gross-New Capacity Addition'!AI100/5*1000)*'Regional Factors'!H$6</f>
        <v>0</v>
      </c>
      <c r="I130" s="7">
        <f>('Employment Factors'!$B68)*('Gross-New Capacity Addition'!AJ100/5*1000)*'Regional Factors'!I$6</f>
        <v>0</v>
      </c>
    </row>
    <row r="131" spans="1:9" x14ac:dyDescent="0.3">
      <c r="A131" s="7" t="s">
        <v>13</v>
      </c>
      <c r="B131" s="7">
        <f>('Employment Factors'!$B69)*('Gross-New Capacity Addition'!AC101/5*1000)*'Regional Factors'!B$6</f>
        <v>0</v>
      </c>
      <c r="C131" s="7">
        <f>('Employment Factors'!$B69)*('Gross-New Capacity Addition'!AD101/5*1000)*'Regional Factors'!C$6</f>
        <v>0</v>
      </c>
      <c r="D131" s="7">
        <f>('Employment Factors'!$B69)*('Gross-New Capacity Addition'!AE101/5*1000)*'Regional Factors'!D$6</f>
        <v>0</v>
      </c>
      <c r="E131" s="7">
        <f>('Employment Factors'!$B69)*('Gross-New Capacity Addition'!AF101/5*1000)*'Regional Factors'!E$6</f>
        <v>0</v>
      </c>
      <c r="F131" s="7">
        <f>('Employment Factors'!$B69)*('Gross-New Capacity Addition'!AG101/5*1000)*'Regional Factors'!F$6</f>
        <v>0</v>
      </c>
      <c r="G131" s="7">
        <f>('Employment Factors'!$B69)*('Gross-New Capacity Addition'!AH101/5*1000)*'Regional Factors'!G$6</f>
        <v>0</v>
      </c>
      <c r="H131" s="7">
        <f>('Employment Factors'!$B69)*('Gross-New Capacity Addition'!AI101/5*1000)*'Regional Factors'!H$6</f>
        <v>0</v>
      </c>
      <c r="I131" s="7">
        <f>('Employment Factors'!$B69)*('Gross-New Capacity Addition'!AJ101/5*1000)*'Regional Factors'!I$6</f>
        <v>0</v>
      </c>
    </row>
    <row r="132" spans="1:9" x14ac:dyDescent="0.3">
      <c r="A132" s="7" t="s">
        <v>14</v>
      </c>
      <c r="B132" s="7">
        <f>('Employment Factors'!$B70)*('Gross-New Capacity Addition'!AC102/5*1000)*'Regional Factors'!B$6</f>
        <v>4944.5801555538783</v>
      </c>
      <c r="C132" s="7">
        <f>('Employment Factors'!$B70)*('Gross-New Capacity Addition'!AD102/5*1000)*'Regional Factors'!C$6</f>
        <v>8477.6461906578043</v>
      </c>
      <c r="D132" s="7">
        <f>('Employment Factors'!$B70)*('Gross-New Capacity Addition'!AE102/5*1000)*'Regional Factors'!D$6</f>
        <v>14535.204743975688</v>
      </c>
      <c r="E132" s="7">
        <f>('Employment Factors'!$B70)*('Gross-New Capacity Addition'!AF102/5*1000)*'Regional Factors'!E$6</f>
        <v>8245.501123067932</v>
      </c>
      <c r="F132" s="7">
        <f>('Employment Factors'!$B70)*('Gross-New Capacity Addition'!AG102/5*1000)*'Regional Factors'!F$6</f>
        <v>16464.768174070614</v>
      </c>
      <c r="G132" s="7">
        <f>('Employment Factors'!$B70)*('Gross-New Capacity Addition'!AH102/5*1000)*'Regional Factors'!G$6</f>
        <v>5785.3269527241591</v>
      </c>
      <c r="H132" s="7">
        <f>('Employment Factors'!$B70)*('Gross-New Capacity Addition'!AI102/5*1000)*'Regional Factors'!H$6</f>
        <v>6987.839191627897</v>
      </c>
      <c r="I132" s="7">
        <f>('Employment Factors'!$B70)*('Gross-New Capacity Addition'!AJ102/5*1000)*'Regional Factors'!I$6</f>
        <v>1350.4480411792963</v>
      </c>
    </row>
    <row r="133" spans="1:9" x14ac:dyDescent="0.3">
      <c r="A133" s="7" t="s">
        <v>15</v>
      </c>
      <c r="B133" s="7">
        <f>('Employment Factors'!$B71)*('Gross-New Capacity Addition'!AC103*1000)*'Regional Factors'!B$6</f>
        <v>0</v>
      </c>
      <c r="C133" s="7">
        <f>('Employment Factors'!$B71)*('Gross-New Capacity Addition'!AD103*1000)*'Regional Factors'!C$6</f>
        <v>0</v>
      </c>
      <c r="D133" s="7">
        <f>('Employment Factors'!$B71)*('Gross-New Capacity Addition'!AE103*1000)*'Regional Factors'!D$6</f>
        <v>0</v>
      </c>
      <c r="E133" s="7">
        <f>('Employment Factors'!$B71)*('Gross-New Capacity Addition'!AF103*1000)*'Regional Factors'!E$6</f>
        <v>9494.8194750479215</v>
      </c>
      <c r="F133" s="7">
        <f>('Employment Factors'!$B71)*('Gross-New Capacity Addition'!AG103*1000)*'Regional Factors'!F$6</f>
        <v>0</v>
      </c>
      <c r="G133" s="7">
        <f>('Employment Factors'!$B71)*('Gross-New Capacity Addition'!AH103*1000)*'Regional Factors'!G$6</f>
        <v>0</v>
      </c>
      <c r="H133" s="7">
        <f>('Employment Factors'!$B71)*('Gross-New Capacity Addition'!AI103*1000)*'Regional Factors'!H$6</f>
        <v>0</v>
      </c>
      <c r="I133" s="7">
        <f>('Employment Factors'!$B71)*('Gross-New Capacity Addition'!AJ103*1000)*'Regional Factors'!I$6</f>
        <v>0</v>
      </c>
    </row>
    <row r="134" spans="1:9" x14ac:dyDescent="0.3">
      <c r="A134" s="7" t="s">
        <v>17</v>
      </c>
      <c r="B134" s="7">
        <f>('Employment Factors'!$B72)*('Gross-New Capacity Addition'!AC104/5*1000)*'Regional Factors'!B$6</f>
        <v>0</v>
      </c>
      <c r="C134" s="7">
        <f>('Employment Factors'!$B72)*('Gross-New Capacity Addition'!AD104/5*1000)*'Regional Factors'!C$6</f>
        <v>271.71942918775011</v>
      </c>
      <c r="D134" s="7">
        <f>('Employment Factors'!$B72)*('Gross-New Capacity Addition'!AE104/5*1000)*'Regional Factors'!D$6</f>
        <v>232.93597346114882</v>
      </c>
      <c r="E134" s="7">
        <f>('Employment Factors'!$B72)*('Gross-New Capacity Addition'!AF104/5*1000)*'Regional Factors'!E$6</f>
        <v>211.42310571969054</v>
      </c>
      <c r="F134" s="7">
        <f>('Employment Factors'!$B72)*('Gross-New Capacity Addition'!AG104/5*1000)*'Regional Factors'!F$6</f>
        <v>191.89706496585796</v>
      </c>
      <c r="G134" s="7">
        <f>('Employment Factors'!$B72)*('Gross-New Capacity Addition'!AH104/5*1000)*'Regional Factors'!G$6</f>
        <v>185.4271459206461</v>
      </c>
      <c r="H134" s="7">
        <f>('Employment Factors'!$B72)*('Gross-New Capacity Addition'!AI104/5*1000)*'Regional Factors'!H$6</f>
        <v>0</v>
      </c>
      <c r="I134" s="7">
        <f>('Employment Factors'!$B72)*('Gross-New Capacity Addition'!AJ104/5*1000)*'Regional Factors'!I$6</f>
        <v>692.53745701502362</v>
      </c>
    </row>
    <row r="135" spans="1:9" x14ac:dyDescent="0.3">
      <c r="A135" s="7" t="s">
        <v>18</v>
      </c>
      <c r="B135" s="7">
        <f>('Employment Factors'!$B73)*('Gross-New Capacity Addition'!AC105/5*1000)*'Regional Factors'!B$6</f>
        <v>0</v>
      </c>
      <c r="C135" s="7">
        <f>('Employment Factors'!$B73)*('Gross-New Capacity Addition'!AD105/5*1000)*'Regional Factors'!C$6</f>
        <v>0</v>
      </c>
      <c r="D135" s="7">
        <f>('Employment Factors'!$B73)*('Gross-New Capacity Addition'!AE105/5*1000)*'Regional Factors'!D$6</f>
        <v>0</v>
      </c>
      <c r="E135" s="7">
        <f>('Employment Factors'!$B73)*('Gross-New Capacity Addition'!AF105/5*1000)*'Regional Factors'!E$6</f>
        <v>0</v>
      </c>
      <c r="F135" s="7">
        <f>('Employment Factors'!$B73)*('Gross-New Capacity Addition'!AG105/5*1000)*'Regional Factors'!F$6</f>
        <v>0</v>
      </c>
      <c r="G135" s="7">
        <f>('Employment Factors'!$B73)*('Gross-New Capacity Addition'!AH105/5*1000)*'Regional Factors'!G$6</f>
        <v>0</v>
      </c>
      <c r="H135" s="7">
        <f>('Employment Factors'!$B73)*('Gross-New Capacity Addition'!AI105/5*1000)*'Regional Factors'!H$6</f>
        <v>179.17536388789478</v>
      </c>
      <c r="I135" s="7">
        <f>('Employment Factors'!$B73)*('Gross-New Capacity Addition'!AJ105/5*1000)*'Regional Factors'!I$6</f>
        <v>173.1343642537559</v>
      </c>
    </row>
    <row r="136" spans="1:9" x14ac:dyDescent="0.3">
      <c r="A136" s="7" t="s">
        <v>19</v>
      </c>
      <c r="B136" s="7">
        <f>('Employment Factors'!$B74)*('Gross-New Capacity Addition'!AC106/5*1000)*'Regional Factors'!B$6</f>
        <v>0</v>
      </c>
      <c r="C136" s="7">
        <f>('Employment Factors'!$B74)*('Gross-New Capacity Addition'!AD106/5*1000)*'Regional Factors'!C$6</f>
        <v>0</v>
      </c>
      <c r="D136" s="7">
        <f>('Employment Factors'!$B74)*('Gross-New Capacity Addition'!AE106/5*1000)*'Regional Factors'!D$6</f>
        <v>0</v>
      </c>
      <c r="E136" s="7">
        <f>('Employment Factors'!$B74)*('Gross-New Capacity Addition'!AF106/5*1000)*'Regional Factors'!E$6</f>
        <v>0</v>
      </c>
      <c r="F136" s="7">
        <f>('Employment Factors'!$B74)*('Gross-New Capacity Addition'!AG106/5*1000)*'Regional Factors'!F$6</f>
        <v>0</v>
      </c>
      <c r="G136" s="7">
        <f>('Employment Factors'!$B74)*('Gross-New Capacity Addition'!AH106/5*1000)*'Regional Factors'!G$6</f>
        <v>0</v>
      </c>
      <c r="H136" s="7">
        <f>('Employment Factors'!$B74)*('Gross-New Capacity Addition'!AI106/5*1000)*'Regional Factors'!H$6</f>
        <v>0</v>
      </c>
      <c r="I136" s="7">
        <f>('Employment Factors'!$B74)*('Gross-New Capacity Addition'!AJ106/5*1000)*'Regional Factors'!I$6</f>
        <v>0</v>
      </c>
    </row>
    <row r="137" spans="1:9" x14ac:dyDescent="0.3">
      <c r="A137" s="7" t="s">
        <v>20</v>
      </c>
      <c r="B137" s="7">
        <f>('Employment Factors'!$B75)*('Gross-New Capacity Addition'!AC107/5*1000)*'Regional Factors'!B$6</f>
        <v>0</v>
      </c>
      <c r="C137" s="7">
        <f>('Employment Factors'!$B75)*('Gross-New Capacity Addition'!AD107/5*1000)*'Regional Factors'!C$6</f>
        <v>0</v>
      </c>
      <c r="D137" s="7">
        <f>('Employment Factors'!$B75)*('Gross-New Capacity Addition'!AE107/5*1000)*'Regional Factors'!D$6</f>
        <v>0</v>
      </c>
      <c r="E137" s="7">
        <f>('Employment Factors'!$B75)*('Gross-New Capacity Addition'!AF107/5*1000)*'Regional Factors'!E$6</f>
        <v>0</v>
      </c>
      <c r="F137" s="7">
        <f>('Employment Factors'!$B75)*('Gross-New Capacity Addition'!AG107/5*1000)*'Regional Factors'!F$6</f>
        <v>0</v>
      </c>
      <c r="G137" s="7">
        <f>('Employment Factors'!$B75)*('Gross-New Capacity Addition'!AH107/5*1000)*'Regional Factors'!G$6</f>
        <v>0</v>
      </c>
      <c r="H137" s="7">
        <f>('Employment Factors'!$B75)*('Gross-New Capacity Addition'!AI107/5*1000)*'Regional Factors'!H$6</f>
        <v>0</v>
      </c>
      <c r="I137" s="7">
        <f>('Employment Factors'!$B75)*('Gross-New Capacity Addition'!AJ107/5*1000)*'Regional Factors'!I$6</f>
        <v>0</v>
      </c>
    </row>
    <row r="138" spans="1:9" x14ac:dyDescent="0.3">
      <c r="A138" s="7" t="s">
        <v>21</v>
      </c>
      <c r="B138" s="7">
        <f>('Employment Factors'!$B76)*('Gross-New Capacity Addition'!AC108/5*1000)*'Regional Factors'!B$6</f>
        <v>0</v>
      </c>
      <c r="C138" s="7">
        <f>('Employment Factors'!$B76)*('Gross-New Capacity Addition'!AD108/5*1000)*'Regional Factors'!C$6</f>
        <v>271.71942918775011</v>
      </c>
      <c r="D138" s="7">
        <f>('Employment Factors'!$B76)*('Gross-New Capacity Addition'!AE108/5*1000)*'Regional Factors'!D$6</f>
        <v>465.87194692229764</v>
      </c>
      <c r="E138" s="7">
        <f>('Employment Factors'!$B76)*('Gross-New Capacity Addition'!AF108/5*1000)*'Regional Factors'!E$6</f>
        <v>211.42310571969054</v>
      </c>
      <c r="F138" s="7">
        <f>('Employment Factors'!$B76)*('Gross-New Capacity Addition'!AG108/5*1000)*'Regional Factors'!F$6</f>
        <v>959.48532482928988</v>
      </c>
      <c r="G138" s="7">
        <f>('Employment Factors'!$B76)*('Gross-New Capacity Addition'!AH108/5*1000)*'Regional Factors'!G$6</f>
        <v>370.85429184129219</v>
      </c>
      <c r="H138" s="7">
        <f>('Employment Factors'!$B76)*('Gross-New Capacity Addition'!AI108/5*1000)*'Regional Factors'!H$6</f>
        <v>0</v>
      </c>
      <c r="I138" s="7">
        <f>('Employment Factors'!$B76)*('Gross-New Capacity Addition'!AJ108/5*1000)*'Regional Factors'!I$6</f>
        <v>0</v>
      </c>
    </row>
    <row r="139" spans="1:9" x14ac:dyDescent="0.3">
      <c r="A139" s="7" t="s">
        <v>43</v>
      </c>
      <c r="B139" s="7">
        <f>('Employment Factors'!$B77)*('Gross-New Capacity Addition'!AC109/5*1000)*'Regional Factors'!B$6</f>
        <v>0</v>
      </c>
      <c r="C139" s="7">
        <f>('Employment Factors'!$B77)*('Gross-New Capacity Addition'!AD109/5*1000)*'Regional Factors'!C$6</f>
        <v>0</v>
      </c>
      <c r="D139" s="7">
        <f>('Employment Factors'!$B77)*('Gross-New Capacity Addition'!AE109/5*1000)*'Regional Factors'!D$6</f>
        <v>0</v>
      </c>
      <c r="E139" s="7">
        <f>('Employment Factors'!$B77)*('Gross-New Capacity Addition'!AF109/5*1000)*'Regional Factors'!E$6</f>
        <v>0</v>
      </c>
      <c r="F139" s="7">
        <f>('Employment Factors'!$B77)*('Gross-New Capacity Addition'!AG109/5*1000)*'Regional Factors'!F$6</f>
        <v>0</v>
      </c>
      <c r="G139" s="7">
        <f>('Employment Factors'!$B77)*('Gross-New Capacity Addition'!AH109/5*1000)*'Regional Factors'!G$6</f>
        <v>0</v>
      </c>
      <c r="H139" s="7">
        <f>('Employment Factors'!$B77)*('Gross-New Capacity Addition'!AI109/5*1000)*'Regional Factors'!H$6</f>
        <v>0</v>
      </c>
      <c r="I139" s="7">
        <f>('Employment Factors'!$B77)*('Gross-New Capacity Addition'!AJ109/5*1000)*'Regional Factors'!I$6</f>
        <v>0</v>
      </c>
    </row>
    <row r="140" spans="1:9" x14ac:dyDescent="0.3">
      <c r="A140" s="7" t="s">
        <v>139</v>
      </c>
      <c r="B140" s="7">
        <f>('Employment Factors'!$B78)*('Gross-New Capacity Addition'!AC110/5*1000)*'Regional Factors'!B$6</f>
        <v>0</v>
      </c>
      <c r="C140" s="7">
        <f>('Employment Factors'!$B78)*('Gross-New Capacity Addition'!AD110/5*1000)*'Regional Factors'!C$6</f>
        <v>0</v>
      </c>
      <c r="D140" s="7">
        <f>('Employment Factors'!$B78)*('Gross-New Capacity Addition'!AE110/5*1000)*'Regional Factors'!D$6</f>
        <v>0</v>
      </c>
      <c r="E140" s="7">
        <f>('Employment Factors'!$B78)*('Gross-New Capacity Addition'!AF110/5*1000)*'Regional Factors'!E$6</f>
        <v>0</v>
      </c>
      <c r="F140" s="7">
        <f>('Employment Factors'!$B78)*('Gross-New Capacity Addition'!AG110/5*1000)*'Regional Factors'!F$6</f>
        <v>0</v>
      </c>
      <c r="G140" s="7">
        <f>('Employment Factors'!$B78)*('Gross-New Capacity Addition'!AH110/5*1000)*'Regional Factors'!G$6</f>
        <v>0</v>
      </c>
      <c r="H140" s="7">
        <f>('Employment Factors'!$B78)*('Gross-New Capacity Addition'!AI110/5*1000)*'Regional Factors'!H$6</f>
        <v>0</v>
      </c>
      <c r="I140" s="7">
        <f>('Employment Factors'!$B78)*('Gross-New Capacity Addition'!AJ110/5*1000)*'Regional Factors'!I$6</f>
        <v>0</v>
      </c>
    </row>
    <row r="141" spans="1:9" x14ac:dyDescent="0.3">
      <c r="A141" s="34" t="s">
        <v>230</v>
      </c>
      <c r="B141" s="7">
        <f>('Employment Factors'!$B79)*('Gross-New Capacity Addition'!AC111/5*1000)*'Regional Factors'!B$6</f>
        <v>0</v>
      </c>
      <c r="C141" s="7">
        <f>('Employment Factors'!$B79)*('Gross-New Capacity Addition'!AD111/5*1000)*'Regional Factors'!C$6</f>
        <v>0</v>
      </c>
      <c r="D141" s="7">
        <f>('Employment Factors'!$B79)*('Gross-New Capacity Addition'!AE111/5*1000)*'Regional Factors'!D$6</f>
        <v>0</v>
      </c>
      <c r="E141" s="7">
        <f>('Employment Factors'!$B79)*('Gross-New Capacity Addition'!AF111/5*1000)*'Regional Factors'!E$6</f>
        <v>0</v>
      </c>
      <c r="F141" s="7">
        <f>('Employment Factors'!$B79)*('Gross-New Capacity Addition'!AG111/5*1000)*'Regional Factors'!F$6</f>
        <v>0</v>
      </c>
      <c r="G141" s="7">
        <f>('Employment Factors'!$B79)*('Gross-New Capacity Addition'!AH111/5*1000)*'Regional Factors'!G$6</f>
        <v>0</v>
      </c>
      <c r="H141" s="7">
        <f>('Employment Factors'!$B79)*('Gross-New Capacity Addition'!AI111/5*1000)*'Regional Factors'!H$6</f>
        <v>0</v>
      </c>
      <c r="I141" s="7">
        <f>('Employment Factors'!$B79)*('Gross-New Capacity Addition'!AJ111/5*1000)*'Regional Factors'!I$6</f>
        <v>3399.2046848487416</v>
      </c>
    </row>
    <row r="142" spans="1:9" x14ac:dyDescent="0.3">
      <c r="A142" s="34" t="s">
        <v>231</v>
      </c>
      <c r="B142" s="7">
        <f>('Employment Factors'!$B80)*('Gross-New Capacity Addition'!AC112/5*1000)*'Regional Factors'!B$6</f>
        <v>0</v>
      </c>
      <c r="C142" s="7">
        <f>('Employment Factors'!$B80)*('Gross-New Capacity Addition'!AD112/5*1000)*'Regional Factors'!C$6</f>
        <v>0</v>
      </c>
      <c r="D142" s="7">
        <f>('Employment Factors'!$B80)*('Gross-New Capacity Addition'!AE112/5*1000)*'Regional Factors'!D$6</f>
        <v>0</v>
      </c>
      <c r="E142" s="7">
        <f>('Employment Factors'!$B80)*('Gross-New Capacity Addition'!AF112/5*1000)*'Regional Factors'!E$6</f>
        <v>0</v>
      </c>
      <c r="F142" s="7">
        <f>('Employment Factors'!$B80)*('Gross-New Capacity Addition'!AG112/5*1000)*'Regional Factors'!F$6</f>
        <v>0</v>
      </c>
      <c r="G142" s="7">
        <f>('Employment Factors'!$B80)*('Gross-New Capacity Addition'!AH112/5*1000)*'Regional Factors'!G$6</f>
        <v>0</v>
      </c>
      <c r="H142" s="7">
        <f>('Employment Factors'!$B80)*('Gross-New Capacity Addition'!AI112/5*1000)*'Regional Factors'!H$6</f>
        <v>170.21659569350007</v>
      </c>
      <c r="I142" s="7">
        <f>('Employment Factors'!$B80)*('Gross-New Capacity Addition'!AJ112/5*1000)*'Regional Factors'!I$6</f>
        <v>4111.9411510267037</v>
      </c>
    </row>
    <row r="143" spans="1:9" x14ac:dyDescent="0.3">
      <c r="A143" s="7" t="s">
        <v>24</v>
      </c>
      <c r="B143" s="7">
        <f>('Employment Factors'!$B81)*('Gross-New Capacity Addition'!AC113/5*1000)*'Regional Factors'!B$6</f>
        <v>0</v>
      </c>
      <c r="C143" s="7">
        <f>('Employment Factors'!$B81)*('Gross-New Capacity Addition'!AD113/5*1000)*'Regional Factors'!C$6</f>
        <v>0</v>
      </c>
      <c r="D143" s="7">
        <f>('Employment Factors'!$B81)*('Gross-New Capacity Addition'!AE113/5*1000)*'Regional Factors'!D$6</f>
        <v>3259.4095486490946</v>
      </c>
      <c r="E143" s="7">
        <f>('Employment Factors'!$B81)*('Gross-New Capacity Addition'!AF113/5*1000)*'Regional Factors'!E$6</f>
        <v>0</v>
      </c>
      <c r="F143" s="7">
        <f>('Employment Factors'!$B81)*('Gross-New Capacity Addition'!AG113/5*1000)*'Regional Factors'!F$6</f>
        <v>0</v>
      </c>
      <c r="G143" s="7">
        <f>('Employment Factors'!$B81)*('Gross-New Capacity Addition'!AH113/5*1000)*'Regional Factors'!G$6</f>
        <v>0</v>
      </c>
      <c r="H143" s="7">
        <f>('Employment Factors'!$B81)*('Gross-New Capacity Addition'!AI113/5*1000)*'Regional Factors'!H$6</f>
        <v>0</v>
      </c>
      <c r="I143" s="7">
        <f>('Employment Factors'!$B81)*('Gross-New Capacity Addition'!AJ113/5*1000)*'Regional Factors'!I$6</f>
        <v>0</v>
      </c>
    </row>
    <row r="144" spans="1:9" x14ac:dyDescent="0.3">
      <c r="A144" s="7" t="s">
        <v>25</v>
      </c>
      <c r="B144" s="7">
        <f>('Employment Factors'!$B82)*('Gross-New Capacity Addition'!AC114/5*1000)*'Regional Factors'!B$6</f>
        <v>0</v>
      </c>
      <c r="C144" s="7">
        <f>('Employment Factors'!$B82)*('Gross-New Capacity Addition'!AD114/5*1000)*'Regional Factors'!C$6</f>
        <v>0</v>
      </c>
      <c r="D144" s="7">
        <f>('Employment Factors'!$B82)*('Gross-New Capacity Addition'!AE114/5*1000)*'Regional Factors'!D$6</f>
        <v>0</v>
      </c>
      <c r="E144" s="7">
        <f>('Employment Factors'!$B82)*('Gross-New Capacity Addition'!AF114/5*1000)*'Regional Factors'!E$6</f>
        <v>0</v>
      </c>
      <c r="F144" s="7">
        <f>('Employment Factors'!$B82)*('Gross-New Capacity Addition'!AG114/5*1000)*'Regional Factors'!F$6</f>
        <v>0</v>
      </c>
      <c r="G144" s="7">
        <f>('Employment Factors'!$B82)*('Gross-New Capacity Addition'!AH114/5*1000)*'Regional Factors'!G$6</f>
        <v>0</v>
      </c>
      <c r="H144" s="7">
        <f>('Employment Factors'!$B82)*('Gross-New Capacity Addition'!AI114/5*1000)*'Regional Factors'!H$6</f>
        <v>0</v>
      </c>
      <c r="I144" s="7">
        <f>('Employment Factors'!$B82)*('Gross-New Capacity Addition'!AJ114/5*1000)*'Regional Factors'!I$6</f>
        <v>0</v>
      </c>
    </row>
    <row r="145" spans="1:9" x14ac:dyDescent="0.3">
      <c r="A145" s="5" t="s">
        <v>255</v>
      </c>
      <c r="B145" s="5">
        <f>SUM(B120:B144)</f>
        <v>19913.172808276075</v>
      </c>
      <c r="C145" s="5">
        <f t="shared" ref="C145:I145" si="7">SUM(C120:C144)</f>
        <v>24704.730501750244</v>
      </c>
      <c r="D145" s="5">
        <f t="shared" si="7"/>
        <v>29493.929439698921</v>
      </c>
      <c r="E145" s="5">
        <f t="shared" si="7"/>
        <v>20381.956202671699</v>
      </c>
      <c r="F145" s="5">
        <f t="shared" si="7"/>
        <v>17616.150563865762</v>
      </c>
      <c r="G145" s="5">
        <f t="shared" si="7"/>
        <v>13152.516030284085</v>
      </c>
      <c r="H145" s="5">
        <f t="shared" si="7"/>
        <v>10633.080526579895</v>
      </c>
      <c r="I145" s="5">
        <f t="shared" si="7"/>
        <v>22733.119141065668</v>
      </c>
    </row>
    <row r="147" spans="1:9" x14ac:dyDescent="0.3">
      <c r="A147" s="70" t="s">
        <v>35</v>
      </c>
      <c r="B147" s="163" t="s">
        <v>202</v>
      </c>
      <c r="C147" s="163"/>
      <c r="D147" s="163"/>
      <c r="E147" s="163"/>
      <c r="F147" s="163"/>
      <c r="G147" s="163"/>
      <c r="H147" s="163"/>
      <c r="I147" s="163"/>
    </row>
    <row r="148" spans="1:9" x14ac:dyDescent="0.3">
      <c r="A148" s="66" t="s">
        <v>0</v>
      </c>
      <c r="B148" s="35" t="s">
        <v>186</v>
      </c>
      <c r="C148" s="35" t="s">
        <v>146</v>
      </c>
      <c r="D148" s="35" t="s">
        <v>147</v>
      </c>
      <c r="E148" s="35" t="s">
        <v>148</v>
      </c>
      <c r="F148" s="35" t="s">
        <v>149</v>
      </c>
      <c r="G148" s="35" t="s">
        <v>150</v>
      </c>
      <c r="H148" s="35" t="s">
        <v>151</v>
      </c>
      <c r="I148" s="35" t="s">
        <v>152</v>
      </c>
    </row>
    <row r="149" spans="1:9" x14ac:dyDescent="0.3">
      <c r="A149" s="7" t="s">
        <v>2</v>
      </c>
      <c r="B149" s="7">
        <f>('Employment Factors'!$B58)*('Gross-New Capacity Addition'!AC119/5*1000)*'Regional Factors'!B$7</f>
        <v>0</v>
      </c>
      <c r="C149" s="7">
        <f>('Employment Factors'!$B58)*('Gross-New Capacity Addition'!AD119/5*1000)*'Regional Factors'!C$7</f>
        <v>573.43429604578216</v>
      </c>
      <c r="D149" s="7">
        <f>('Employment Factors'!$B58)*('Gross-New Capacity Addition'!AE119/5*1000)*'Regional Factors'!D$7</f>
        <v>441.33465202820224</v>
      </c>
      <c r="E149" s="7">
        <f>('Employment Factors'!$B58)*('Gross-New Capacity Addition'!AF119/5*1000)*'Regional Factors'!E$7</f>
        <v>0</v>
      </c>
      <c r="F149" s="7">
        <f>('Employment Factors'!$B58)*('Gross-New Capacity Addition'!AG119/5*1000)*'Regional Factors'!F$7</f>
        <v>919.05094956974699</v>
      </c>
      <c r="G149" s="7">
        <f>('Employment Factors'!$B58)*('Gross-New Capacity Addition'!AH119/5*1000)*'Regional Factors'!G$7</f>
        <v>2587.4947894686393</v>
      </c>
      <c r="H149" s="7">
        <f>('Employment Factors'!$B58)*('Gross-New Capacity Addition'!AI119/5*1000)*'Regional Factors'!H$7</f>
        <v>2967.8934184781097</v>
      </c>
      <c r="I149" s="7">
        <f>('Employment Factors'!$B58)*('Gross-New Capacity Addition'!AJ119/5*1000)*'Regional Factors'!I$7</f>
        <v>253.20615396968071</v>
      </c>
    </row>
    <row r="150" spans="1:9" x14ac:dyDescent="0.3">
      <c r="A150" s="7" t="s">
        <v>3</v>
      </c>
      <c r="B150" s="7">
        <f>('Employment Factors'!$B59)*('Gross-New Capacity Addition'!AC120/5*1000)*'Regional Factors'!B$7</f>
        <v>0</v>
      </c>
      <c r="C150" s="7">
        <f>('Employment Factors'!$B59)*('Gross-New Capacity Addition'!AD120/5*1000)*'Regional Factors'!C$7</f>
        <v>0</v>
      </c>
      <c r="D150" s="7">
        <f>('Employment Factors'!$B59)*('Gross-New Capacity Addition'!AE120/5*1000)*'Regional Factors'!D$7</f>
        <v>0</v>
      </c>
      <c r="E150" s="7">
        <f>('Employment Factors'!$B59)*('Gross-New Capacity Addition'!AF120/5*1000)*'Regional Factors'!E$7</f>
        <v>0</v>
      </c>
      <c r="F150" s="7">
        <f>('Employment Factors'!$B59)*('Gross-New Capacity Addition'!AG120/5*1000)*'Regional Factors'!F$7</f>
        <v>0</v>
      </c>
      <c r="G150" s="7">
        <f>('Employment Factors'!$B59)*('Gross-New Capacity Addition'!AH120/5*1000)*'Regional Factors'!G$7</f>
        <v>0</v>
      </c>
      <c r="H150" s="7">
        <f>('Employment Factors'!$B59)*('Gross-New Capacity Addition'!AI120/5*1000)*'Regional Factors'!H$7</f>
        <v>0</v>
      </c>
      <c r="I150" s="7">
        <f>('Employment Factors'!$B59)*('Gross-New Capacity Addition'!AJ120/5*1000)*'Regional Factors'!I$7</f>
        <v>0</v>
      </c>
    </row>
    <row r="151" spans="1:9" x14ac:dyDescent="0.3">
      <c r="A151" s="7" t="s">
        <v>198</v>
      </c>
      <c r="B151" s="7">
        <f>('Employment Factors'!$B60)*('Gross-New Capacity Addition'!AC121/5*1000)*'Regional Factors'!B$7</f>
        <v>0</v>
      </c>
      <c r="C151" s="7">
        <f>('Employment Factors'!$B60)*('Gross-New Capacity Addition'!AD121/5*1000)*'Regional Factors'!C$7</f>
        <v>0</v>
      </c>
      <c r="D151" s="7">
        <f>('Employment Factors'!$B60)*('Gross-New Capacity Addition'!AE121/5*1000)*'Regional Factors'!D$7</f>
        <v>0</v>
      </c>
      <c r="E151" s="7">
        <f>('Employment Factors'!$B60)*('Gross-New Capacity Addition'!AF121/5*1000)*'Regional Factors'!E$7</f>
        <v>0</v>
      </c>
      <c r="F151" s="7">
        <f>('Employment Factors'!$B60)*('Gross-New Capacity Addition'!AG121/5*1000)*'Regional Factors'!F$7</f>
        <v>0</v>
      </c>
      <c r="G151" s="7">
        <f>('Employment Factors'!$B60)*('Gross-New Capacity Addition'!AH121/5*1000)*'Regional Factors'!G$7</f>
        <v>0</v>
      </c>
      <c r="H151" s="7">
        <f>('Employment Factors'!$B60)*('Gross-New Capacity Addition'!AI121/5*1000)*'Regional Factors'!H$7</f>
        <v>0</v>
      </c>
      <c r="I151" s="7">
        <f>('Employment Factors'!$B60)*('Gross-New Capacity Addition'!AJ121/5*1000)*'Regional Factors'!I$7</f>
        <v>1697.9706795613881</v>
      </c>
    </row>
    <row r="152" spans="1:9" x14ac:dyDescent="0.3">
      <c r="A152" s="7" t="s">
        <v>199</v>
      </c>
      <c r="B152" s="7">
        <f>('Employment Factors'!$B61)*('Gross-New Capacity Addition'!AC122/5*1000)*'Regional Factors'!B$7</f>
        <v>0</v>
      </c>
      <c r="C152" s="7">
        <f>('Employment Factors'!$B61)*('Gross-New Capacity Addition'!AD122/5*1000)*'Regional Factors'!C$7</f>
        <v>0</v>
      </c>
      <c r="D152" s="7">
        <f>('Employment Factors'!$B61)*('Gross-New Capacity Addition'!AE122/5*1000)*'Regional Factors'!D$7</f>
        <v>0</v>
      </c>
      <c r="E152" s="7">
        <f>('Employment Factors'!$B61)*('Gross-New Capacity Addition'!AF122/5*1000)*'Regional Factors'!E$7</f>
        <v>0</v>
      </c>
      <c r="F152" s="7">
        <f>('Employment Factors'!$B61)*('Gross-New Capacity Addition'!AG122/5*1000)*'Regional Factors'!F$7</f>
        <v>0</v>
      </c>
      <c r="G152" s="7">
        <f>('Employment Factors'!$B61)*('Gross-New Capacity Addition'!AH122/5*1000)*'Regional Factors'!G$7</f>
        <v>0</v>
      </c>
      <c r="H152" s="7">
        <f>('Employment Factors'!$B61)*('Gross-New Capacity Addition'!AI122/5*1000)*'Regional Factors'!H$7</f>
        <v>0</v>
      </c>
      <c r="I152" s="7">
        <f>('Employment Factors'!$B61)*('Gross-New Capacity Addition'!AJ122/5*1000)*'Regional Factors'!I$7</f>
        <v>0</v>
      </c>
    </row>
    <row r="153" spans="1:9" x14ac:dyDescent="0.3">
      <c r="A153" s="7" t="s">
        <v>6</v>
      </c>
      <c r="B153" s="7">
        <f>('Employment Factors'!$B62)*('Gross-New Capacity Addition'!AC123/5*1000)*'Regional Factors'!B$7</f>
        <v>0</v>
      </c>
      <c r="C153" s="7">
        <f>('Employment Factors'!$B62)*('Gross-New Capacity Addition'!AD123/5*1000)*'Regional Factors'!C$7</f>
        <v>0</v>
      </c>
      <c r="D153" s="7">
        <f>('Employment Factors'!$B62)*('Gross-New Capacity Addition'!AE123/5*1000)*'Regional Factors'!D$7</f>
        <v>0</v>
      </c>
      <c r="E153" s="7">
        <f>('Employment Factors'!$B62)*('Gross-New Capacity Addition'!AF123/5*1000)*'Regional Factors'!E$7</f>
        <v>162.220420464277</v>
      </c>
      <c r="F153" s="7">
        <f>('Employment Factors'!$B62)*('Gross-New Capacity Addition'!AG123/5*1000)*'Regional Factors'!F$7</f>
        <v>135.15455140731572</v>
      </c>
      <c r="G153" s="7">
        <f>('Employment Factors'!$B62)*('Gross-New Capacity Addition'!AH123/5*1000)*'Regional Factors'!G$7</f>
        <v>380.51393962774114</v>
      </c>
      <c r="H153" s="7">
        <f>('Employment Factors'!$B62)*('Gross-New Capacity Addition'!AI123/5*1000)*'Regional Factors'!H$7</f>
        <v>119.03315849511134</v>
      </c>
      <c r="I153" s="7">
        <f>('Employment Factors'!$B62)*('Gross-New Capacity Addition'!AJ123/5*1000)*'Regional Factors'!I$7</f>
        <v>223.41719467913003</v>
      </c>
    </row>
    <row r="154" spans="1:9" x14ac:dyDescent="0.3">
      <c r="A154" s="7" t="s">
        <v>7</v>
      </c>
      <c r="B154" s="7">
        <f>('Employment Factors'!$B63)*('Gross-New Capacity Addition'!AC124/5*1000)*'Regional Factors'!B$7</f>
        <v>11498.839698243235</v>
      </c>
      <c r="C154" s="7">
        <f>('Employment Factors'!$B63)*('Gross-New Capacity Addition'!AD124/5*1000)*'Regional Factors'!C$7</f>
        <v>5309.9402515127085</v>
      </c>
      <c r="D154" s="7">
        <f>('Employment Factors'!$B63)*('Gross-New Capacity Addition'!AE124/5*1000)*'Regional Factors'!D$7</f>
        <v>4086.7116762140918</v>
      </c>
      <c r="E154" s="7">
        <f>('Employment Factors'!$B63)*('Gross-New Capacity Addition'!AF124/5*1000)*'Regional Factors'!E$7</f>
        <v>3404.8591524356616</v>
      </c>
      <c r="F154" s="7">
        <f>('Employment Factors'!$B63)*('Gross-New Capacity Addition'!AG124/5*1000)*'Regional Factors'!F$7</f>
        <v>945.59038875518365</v>
      </c>
      <c r="G154" s="7">
        <f>('Employment Factors'!$B63)*('Gross-New Capacity Addition'!AH124/5*1000)*'Regional Factors'!G$7</f>
        <v>5324.4277806819928</v>
      </c>
      <c r="H154" s="7">
        <f>('Employment Factors'!$B63)*('Gross-New Capacity Addition'!AI124/5*1000)*'Regional Factors'!H$7</f>
        <v>4163.9963080835314</v>
      </c>
      <c r="I154" s="7">
        <f>('Employment Factors'!$B63)*('Gross-New Capacity Addition'!AJ124/5*1000)*'Regional Factors'!I$7</f>
        <v>3907.7698414786018</v>
      </c>
    </row>
    <row r="155" spans="1:9" x14ac:dyDescent="0.3">
      <c r="A155" s="7" t="s">
        <v>8</v>
      </c>
      <c r="B155" s="7">
        <f>('Employment Factors'!$B64)*('Gross-New Capacity Addition'!AC125/5*1000)*'Regional Factors'!B$7</f>
        <v>5749.4198491216175</v>
      </c>
      <c r="C155" s="7">
        <f>('Employment Factors'!$B64)*('Gross-New Capacity Addition'!AD125/5*1000)*'Regional Factors'!C$7</f>
        <v>8849.9004191878466</v>
      </c>
      <c r="D155" s="7">
        <f>('Employment Factors'!$B64)*('Gross-New Capacity Addition'!AE125/5*1000)*'Regional Factors'!D$7</f>
        <v>3405.5930635117425</v>
      </c>
      <c r="E155" s="7">
        <f>('Employment Factors'!$B64)*('Gross-New Capacity Addition'!AF125/5*1000)*'Regional Factors'!E$7</f>
        <v>2837.3826270297177</v>
      </c>
      <c r="F155" s="7">
        <f>('Employment Factors'!$B64)*('Gross-New Capacity Addition'!AG125/5*1000)*'Regional Factors'!F$7</f>
        <v>2363.9759718879586</v>
      </c>
      <c r="G155" s="7">
        <f>('Employment Factors'!$B64)*('Gross-New Capacity Addition'!AH125/5*1000)*'Regional Factors'!G$7</f>
        <v>4437.0231505683269</v>
      </c>
      <c r="H155" s="7">
        <f>('Employment Factors'!$B64)*('Gross-New Capacity Addition'!AI125/5*1000)*'Regional Factors'!H$7</f>
        <v>8327.9926161670628</v>
      </c>
      <c r="I155" s="7">
        <f>('Employment Factors'!$B64)*('Gross-New Capacity Addition'!AJ125/5*1000)*'Regional Factors'!I$7</f>
        <v>9769.4246036965051</v>
      </c>
    </row>
    <row r="156" spans="1:9" x14ac:dyDescent="0.3">
      <c r="A156" s="7" t="s">
        <v>9</v>
      </c>
      <c r="B156" s="7">
        <f>('Employment Factors'!$B65)*('Gross-New Capacity Addition'!AC126/5*1000)*'Regional Factors'!B$7</f>
        <v>0</v>
      </c>
      <c r="C156" s="7">
        <f>('Employment Factors'!$B65)*('Gross-New Capacity Addition'!AD126/5*1000)*'Regional Factors'!C$7</f>
        <v>0</v>
      </c>
      <c r="D156" s="7">
        <f>('Employment Factors'!$B65)*('Gross-New Capacity Addition'!AE126/5*1000)*'Regional Factors'!D$7</f>
        <v>0</v>
      </c>
      <c r="E156" s="7">
        <f>('Employment Factors'!$B65)*('Gross-New Capacity Addition'!AF126/5*1000)*'Regional Factors'!E$7</f>
        <v>0</v>
      </c>
      <c r="F156" s="7">
        <f>('Employment Factors'!$B65)*('Gross-New Capacity Addition'!AG126/5*1000)*'Regional Factors'!F$7</f>
        <v>0</v>
      </c>
      <c r="G156" s="7">
        <f>('Employment Factors'!$B65)*('Gross-New Capacity Addition'!AH126/5*1000)*'Regional Factors'!G$7</f>
        <v>0</v>
      </c>
      <c r="H156" s="7">
        <f>('Employment Factors'!$B65)*('Gross-New Capacity Addition'!AI126/5*1000)*'Regional Factors'!H$7</f>
        <v>0</v>
      </c>
      <c r="I156" s="7">
        <f>('Employment Factors'!$B65)*('Gross-New Capacity Addition'!AJ126/5*1000)*'Regional Factors'!I$7</f>
        <v>0</v>
      </c>
    </row>
    <row r="157" spans="1:9" x14ac:dyDescent="0.3">
      <c r="A157" s="7" t="s">
        <v>10</v>
      </c>
      <c r="B157" s="7">
        <f>('Employment Factors'!$B66)*('Gross-New Capacity Addition'!AC127/5*1000)*'Regional Factors'!B$7</f>
        <v>0</v>
      </c>
      <c r="C157" s="7">
        <f>('Employment Factors'!$B66)*('Gross-New Capacity Addition'!AD127/5*1000)*'Regional Factors'!C$7</f>
        <v>0</v>
      </c>
      <c r="D157" s="7">
        <f>('Employment Factors'!$B66)*('Gross-New Capacity Addition'!AE127/5*1000)*'Regional Factors'!D$7</f>
        <v>0</v>
      </c>
      <c r="E157" s="7">
        <f>('Employment Factors'!$B66)*('Gross-New Capacity Addition'!AF127/5*1000)*'Regional Factors'!E$7</f>
        <v>0</v>
      </c>
      <c r="F157" s="7">
        <f>('Employment Factors'!$B66)*('Gross-New Capacity Addition'!AG127/5*1000)*'Regional Factors'!F$7</f>
        <v>0</v>
      </c>
      <c r="G157" s="7">
        <f>('Employment Factors'!$B66)*('Gross-New Capacity Addition'!AH127/5*1000)*'Regional Factors'!G$7</f>
        <v>0</v>
      </c>
      <c r="H157" s="7">
        <f>('Employment Factors'!$B66)*('Gross-New Capacity Addition'!AI127/5*1000)*'Regional Factors'!H$7</f>
        <v>0</v>
      </c>
      <c r="I157" s="7">
        <f>('Employment Factors'!$B66)*('Gross-New Capacity Addition'!AJ127/5*1000)*'Regional Factors'!I$7</f>
        <v>0</v>
      </c>
    </row>
    <row r="158" spans="1:9" x14ac:dyDescent="0.3">
      <c r="A158" s="7" t="s">
        <v>11</v>
      </c>
      <c r="B158" s="7">
        <f>('Employment Factors'!$B67)*('Gross-New Capacity Addition'!AC128/5*1000)*'Regional Factors'!B$7</f>
        <v>0</v>
      </c>
      <c r="C158" s="7">
        <f>('Employment Factors'!$B67)*('Gross-New Capacity Addition'!AD128/5*1000)*'Regional Factors'!C$7</f>
        <v>0</v>
      </c>
      <c r="D158" s="7">
        <f>('Employment Factors'!$B67)*('Gross-New Capacity Addition'!AE128/5*1000)*'Regional Factors'!D$7</f>
        <v>0</v>
      </c>
      <c r="E158" s="7">
        <f>('Employment Factors'!$B67)*('Gross-New Capacity Addition'!AF128/5*1000)*'Regional Factors'!E$7</f>
        <v>0</v>
      </c>
      <c r="F158" s="7">
        <f>('Employment Factors'!$B67)*('Gross-New Capacity Addition'!AG128/5*1000)*'Regional Factors'!F$7</f>
        <v>0</v>
      </c>
      <c r="G158" s="7">
        <f>('Employment Factors'!$B67)*('Gross-New Capacity Addition'!AH128/5*1000)*'Regional Factors'!G$7</f>
        <v>0</v>
      </c>
      <c r="H158" s="7">
        <f>('Employment Factors'!$B67)*('Gross-New Capacity Addition'!AI128/5*1000)*'Regional Factors'!H$7</f>
        <v>2737.762645387561</v>
      </c>
      <c r="I158" s="7">
        <f>('Employment Factors'!$B67)*('Gross-New Capacity Addition'!AJ128/5*1000)*'Regional Factors'!I$7</f>
        <v>0</v>
      </c>
    </row>
    <row r="159" spans="1:9" x14ac:dyDescent="0.3">
      <c r="A159" s="7" t="s">
        <v>12</v>
      </c>
      <c r="B159" s="7">
        <f>('Employment Factors'!$B68)*('Gross-New Capacity Addition'!AC129/5*1000)*'Regional Factors'!B$7</f>
        <v>0</v>
      </c>
      <c r="C159" s="7">
        <f>('Employment Factors'!$B68)*('Gross-New Capacity Addition'!AD129/5*1000)*'Regional Factors'!C$7</f>
        <v>0</v>
      </c>
      <c r="D159" s="7">
        <f>('Employment Factors'!$B68)*('Gross-New Capacity Addition'!AE129/5*1000)*'Regional Factors'!D$7</f>
        <v>0</v>
      </c>
      <c r="E159" s="7">
        <f>('Employment Factors'!$B68)*('Gross-New Capacity Addition'!AF129/5*1000)*'Regional Factors'!E$7</f>
        <v>0</v>
      </c>
      <c r="F159" s="7">
        <f>('Employment Factors'!$B68)*('Gross-New Capacity Addition'!AG129/5*1000)*'Regional Factors'!F$7</f>
        <v>0</v>
      </c>
      <c r="G159" s="7">
        <f>('Employment Factors'!$B68)*('Gross-New Capacity Addition'!AH129/5*1000)*'Regional Factors'!G$7</f>
        <v>0</v>
      </c>
      <c r="H159" s="7">
        <f>('Employment Factors'!$B68)*('Gross-New Capacity Addition'!AI129/5*1000)*'Regional Factors'!H$7</f>
        <v>0</v>
      </c>
      <c r="I159" s="7">
        <f>('Employment Factors'!$B68)*('Gross-New Capacity Addition'!AJ129/5*1000)*'Regional Factors'!I$7</f>
        <v>0</v>
      </c>
    </row>
    <row r="160" spans="1:9" x14ac:dyDescent="0.3">
      <c r="A160" s="7" t="s">
        <v>13</v>
      </c>
      <c r="B160" s="7">
        <f>('Employment Factors'!$B69)*('Gross-New Capacity Addition'!AC130/5*1000)*'Regional Factors'!B$7</f>
        <v>0</v>
      </c>
      <c r="C160" s="7">
        <f>('Employment Factors'!$B69)*('Gross-New Capacity Addition'!AD130/5*1000)*'Regional Factors'!C$7</f>
        <v>0</v>
      </c>
      <c r="D160" s="7">
        <f>('Employment Factors'!$B69)*('Gross-New Capacity Addition'!AE130/5*1000)*'Regional Factors'!D$7</f>
        <v>0</v>
      </c>
      <c r="E160" s="7">
        <f>('Employment Factors'!$B69)*('Gross-New Capacity Addition'!AF130/5*1000)*'Regional Factors'!E$7</f>
        <v>0</v>
      </c>
      <c r="F160" s="7">
        <f>('Employment Factors'!$B69)*('Gross-New Capacity Addition'!AG130/5*1000)*'Regional Factors'!F$7</f>
        <v>0</v>
      </c>
      <c r="G160" s="7">
        <f>('Employment Factors'!$B69)*('Gross-New Capacity Addition'!AH130/5*1000)*'Regional Factors'!G$7</f>
        <v>0</v>
      </c>
      <c r="H160" s="7">
        <f>('Employment Factors'!$B69)*('Gross-New Capacity Addition'!AI130/5*1000)*'Regional Factors'!H$7</f>
        <v>0</v>
      </c>
      <c r="I160" s="7">
        <f>('Employment Factors'!$B69)*('Gross-New Capacity Addition'!AJ130/5*1000)*'Regional Factors'!I$7</f>
        <v>0</v>
      </c>
    </row>
    <row r="161" spans="1:9" x14ac:dyDescent="0.3">
      <c r="A161" s="7" t="s">
        <v>14</v>
      </c>
      <c r="B161" s="7">
        <f>('Employment Factors'!$B70)*('Gross-New Capacity Addition'!AC131/5*1000)*'Regional Factors'!B$7</f>
        <v>3418.5739643425832</v>
      </c>
      <c r="C161" s="7">
        <f>('Employment Factors'!$B70)*('Gross-New Capacity Addition'!AD131/5*1000)*'Regional Factors'!C$7</f>
        <v>3946.5772139621477</v>
      </c>
      <c r="D161" s="7">
        <f>('Employment Factors'!$B70)*('Gross-New Capacity Addition'!AE131/5*1000)*'Regional Factors'!D$7</f>
        <v>7087.3152943352479</v>
      </c>
      <c r="E161" s="7">
        <f>('Employment Factors'!$B70)*('Gross-New Capacity Addition'!AF131/5*1000)*'Regional Factors'!E$7</f>
        <v>8435.461864142404</v>
      </c>
      <c r="F161" s="7">
        <f>('Employment Factors'!$B70)*('Gross-New Capacity Addition'!AG131/5*1000)*'Regional Factors'!F$7</f>
        <v>11244.858677088669</v>
      </c>
      <c r="G161" s="7">
        <f>('Employment Factors'!$B70)*('Gross-New Capacity Addition'!AH131/5*1000)*'Regional Factors'!G$7</f>
        <v>7255.1324489022636</v>
      </c>
      <c r="H161" s="7">
        <f>('Employment Factors'!$B70)*('Gross-New Capacity Addition'!AI131/5*1000)*'Regional Factors'!H$7</f>
        <v>6189.7242417457901</v>
      </c>
      <c r="I161" s="7">
        <f>('Employment Factors'!$B70)*('Gross-New Capacity Addition'!AJ131/5*1000)*'Regional Factors'!I$7</f>
        <v>5808.8470616573813</v>
      </c>
    </row>
    <row r="162" spans="1:9" x14ac:dyDescent="0.3">
      <c r="A162" s="7" t="s">
        <v>15</v>
      </c>
      <c r="B162" s="7">
        <f>('Employment Factors'!$B71)*('Gross-New Capacity Addition'!AC132*1000)*'Regional Factors'!B$7</f>
        <v>0</v>
      </c>
      <c r="C162" s="7">
        <f>('Employment Factors'!$B71)*('Gross-New Capacity Addition'!AD132*1000)*'Regional Factors'!C$7</f>
        <v>0</v>
      </c>
      <c r="D162" s="7">
        <f>('Employment Factors'!$B71)*('Gross-New Capacity Addition'!AE132*1000)*'Regional Factors'!D$7</f>
        <v>0</v>
      </c>
      <c r="E162" s="7">
        <f>('Employment Factors'!$B71)*('Gross-New Capacity Addition'!AF132*1000)*'Regional Factors'!E$7</f>
        <v>0</v>
      </c>
      <c r="F162" s="7">
        <f>('Employment Factors'!$B71)*('Gross-New Capacity Addition'!AG132*1000)*'Regional Factors'!F$7</f>
        <v>0</v>
      </c>
      <c r="G162" s="7">
        <f>('Employment Factors'!$B71)*('Gross-New Capacity Addition'!AH132*1000)*'Regional Factors'!G$7</f>
        <v>1898.7261229909507</v>
      </c>
      <c r="H162" s="7">
        <f>('Employment Factors'!$B71)*('Gross-New Capacity Addition'!AI132*1000)*'Regional Factors'!H$7</f>
        <v>1781.8903120177274</v>
      </c>
      <c r="I162" s="7">
        <f>('Employment Factors'!$B71)*('Gross-New Capacity Addition'!AJ132*1000)*'Regional Factors'!I$7</f>
        <v>0</v>
      </c>
    </row>
    <row r="163" spans="1:9" x14ac:dyDescent="0.3">
      <c r="A163" s="7" t="s">
        <v>17</v>
      </c>
      <c r="B163" s="7">
        <f>('Employment Factors'!$B72)*('Gross-New Capacity Addition'!AC133/5*1000)*'Regional Factors'!B$7</f>
        <v>0</v>
      </c>
      <c r="C163" s="7">
        <f>('Employment Factors'!$B72)*('Gross-New Capacity Addition'!AD133/5*1000)*'Regional Factors'!C$7</f>
        <v>0</v>
      </c>
      <c r="D163" s="7">
        <f>('Employment Factors'!$B72)*('Gross-New Capacity Addition'!AE133/5*1000)*'Regional Factors'!D$7</f>
        <v>129.80430942005947</v>
      </c>
      <c r="E163" s="7">
        <f>('Employment Factors'!$B72)*('Gross-New Capacity Addition'!AF133/5*1000)*'Regional Factors'!E$7</f>
        <v>216.29389395236927</v>
      </c>
      <c r="F163" s="7">
        <f>('Employment Factors'!$B72)*('Gross-New Capacity Addition'!AG133/5*1000)*'Regional Factors'!F$7</f>
        <v>180.20606854308761</v>
      </c>
      <c r="G163" s="7">
        <f>('Employment Factors'!$B72)*('Gross-New Capacity Addition'!AH133/5*1000)*'Regional Factors'!G$7</f>
        <v>84.558653250609126</v>
      </c>
      <c r="H163" s="7">
        <f>('Employment Factors'!$B72)*('Gross-New Capacity Addition'!AI133/5*1000)*'Regional Factors'!H$7</f>
        <v>79.355438996740887</v>
      </c>
      <c r="I163" s="7">
        <f>('Employment Factors'!$B72)*('Gross-New Capacity Addition'!AJ133/5*1000)*'Regional Factors'!I$7</f>
        <v>148.94479645275334</v>
      </c>
    </row>
    <row r="164" spans="1:9" x14ac:dyDescent="0.3">
      <c r="A164" s="7" t="s">
        <v>18</v>
      </c>
      <c r="B164" s="7">
        <f>('Employment Factors'!$B73)*('Gross-New Capacity Addition'!AC134/5*1000)*'Regional Factors'!B$7</f>
        <v>0</v>
      </c>
      <c r="C164" s="7">
        <f>('Employment Factors'!$B73)*('Gross-New Capacity Addition'!AD134/5*1000)*'Regional Factors'!C$7</f>
        <v>0</v>
      </c>
      <c r="D164" s="7">
        <f>('Employment Factors'!$B73)*('Gross-New Capacity Addition'!AE134/5*1000)*'Regional Factors'!D$7</f>
        <v>0</v>
      </c>
      <c r="E164" s="7">
        <f>('Employment Factors'!$B73)*('Gross-New Capacity Addition'!AF134/5*1000)*'Regional Factors'!E$7</f>
        <v>324.44084092855394</v>
      </c>
      <c r="F164" s="7">
        <f>('Employment Factors'!$B73)*('Gross-New Capacity Addition'!AG134/5*1000)*'Regional Factors'!F$7</f>
        <v>270.30910281463144</v>
      </c>
      <c r="G164" s="7">
        <f>('Employment Factors'!$B73)*('Gross-New Capacity Addition'!AH134/5*1000)*'Regional Factors'!G$7</f>
        <v>422.79326625304566</v>
      </c>
      <c r="H164" s="7">
        <f>('Employment Factors'!$B73)*('Gross-New Capacity Addition'!AI134/5*1000)*'Regional Factors'!H$7</f>
        <v>238.06631699022265</v>
      </c>
      <c r="I164" s="7">
        <f>('Employment Factors'!$B73)*('Gross-New Capacity Addition'!AJ134/5*1000)*'Regional Factors'!I$7</f>
        <v>446.83438935826001</v>
      </c>
    </row>
    <row r="165" spans="1:9" x14ac:dyDescent="0.3">
      <c r="A165" s="7" t="s">
        <v>19</v>
      </c>
      <c r="B165" s="7">
        <f>('Employment Factors'!$B74)*('Gross-New Capacity Addition'!AC135/5*1000)*'Regional Factors'!B$7</f>
        <v>0</v>
      </c>
      <c r="C165" s="7">
        <f>('Employment Factors'!$B74)*('Gross-New Capacity Addition'!AD135/5*1000)*'Regional Factors'!C$7</f>
        <v>0</v>
      </c>
      <c r="D165" s="7">
        <f>('Employment Factors'!$B74)*('Gross-New Capacity Addition'!AE135/5*1000)*'Regional Factors'!D$7</f>
        <v>0</v>
      </c>
      <c r="E165" s="7">
        <f>('Employment Factors'!$B74)*('Gross-New Capacity Addition'!AF135/5*1000)*'Regional Factors'!E$7</f>
        <v>0</v>
      </c>
      <c r="F165" s="7">
        <f>('Employment Factors'!$B74)*('Gross-New Capacity Addition'!AG135/5*1000)*'Regional Factors'!F$7</f>
        <v>0</v>
      </c>
      <c r="G165" s="7">
        <f>('Employment Factors'!$B74)*('Gross-New Capacity Addition'!AH135/5*1000)*'Regional Factors'!G$7</f>
        <v>0</v>
      </c>
      <c r="H165" s="7">
        <f>('Employment Factors'!$B74)*('Gross-New Capacity Addition'!AI135/5*1000)*'Regional Factors'!H$7</f>
        <v>0</v>
      </c>
      <c r="I165" s="7">
        <f>('Employment Factors'!$B74)*('Gross-New Capacity Addition'!AJ135/5*1000)*'Regional Factors'!I$7</f>
        <v>0</v>
      </c>
    </row>
    <row r="166" spans="1:9" x14ac:dyDescent="0.3">
      <c r="A166" s="7" t="s">
        <v>20</v>
      </c>
      <c r="B166" s="7">
        <f>('Employment Factors'!$B75)*('Gross-New Capacity Addition'!AC136/5*1000)*'Regional Factors'!B$7</f>
        <v>0</v>
      </c>
      <c r="C166" s="7">
        <f>('Employment Factors'!$B75)*('Gross-New Capacity Addition'!AD136/5*1000)*'Regional Factors'!C$7</f>
        <v>0</v>
      </c>
      <c r="D166" s="7">
        <f>('Employment Factors'!$B75)*('Gross-New Capacity Addition'!AE136/5*1000)*'Regional Factors'!D$7</f>
        <v>0</v>
      </c>
      <c r="E166" s="7">
        <f>('Employment Factors'!$B75)*('Gross-New Capacity Addition'!AF136/5*1000)*'Regional Factors'!E$7</f>
        <v>0</v>
      </c>
      <c r="F166" s="7">
        <f>('Employment Factors'!$B75)*('Gross-New Capacity Addition'!AG136/5*1000)*'Regional Factors'!F$7</f>
        <v>0</v>
      </c>
      <c r="G166" s="7">
        <f>('Employment Factors'!$B75)*('Gross-New Capacity Addition'!AH136/5*1000)*'Regional Factors'!G$7</f>
        <v>0</v>
      </c>
      <c r="H166" s="7">
        <f>('Employment Factors'!$B75)*('Gross-New Capacity Addition'!AI136/5*1000)*'Regional Factors'!H$7</f>
        <v>0</v>
      </c>
      <c r="I166" s="7">
        <f>('Employment Factors'!$B75)*('Gross-New Capacity Addition'!AJ136/5*1000)*'Regional Factors'!I$7</f>
        <v>0</v>
      </c>
    </row>
    <row r="167" spans="1:9" x14ac:dyDescent="0.3">
      <c r="A167" s="7" t="s">
        <v>21</v>
      </c>
      <c r="B167" s="7">
        <f>('Employment Factors'!$B76)*('Gross-New Capacity Addition'!AC137/5*1000)*'Regional Factors'!B$7</f>
        <v>438.27871337725418</v>
      </c>
      <c r="C167" s="7">
        <f>('Employment Factors'!$B76)*('Gross-New Capacity Addition'!AD137/5*1000)*'Regional Factors'!C$7</f>
        <v>674.62858358327298</v>
      </c>
      <c r="D167" s="7">
        <f>('Employment Factors'!$B76)*('Gross-New Capacity Addition'!AE137/5*1000)*'Regional Factors'!D$7</f>
        <v>908.6301659404163</v>
      </c>
      <c r="E167" s="7">
        <f>('Employment Factors'!$B76)*('Gross-New Capacity Addition'!AF137/5*1000)*'Regional Factors'!E$7</f>
        <v>108.14694697618464</v>
      </c>
      <c r="F167" s="7">
        <f>('Employment Factors'!$B76)*('Gross-New Capacity Addition'!AG137/5*1000)*'Regional Factors'!F$7</f>
        <v>180.20606854308761</v>
      </c>
      <c r="G167" s="7">
        <f>('Employment Factors'!$B76)*('Gross-New Capacity Addition'!AH137/5*1000)*'Regional Factors'!G$7</f>
        <v>84.558653250609126</v>
      </c>
      <c r="H167" s="7">
        <f>('Employment Factors'!$B76)*('Gross-New Capacity Addition'!AI137/5*1000)*'Regional Factors'!H$7</f>
        <v>0</v>
      </c>
      <c r="I167" s="7">
        <f>('Employment Factors'!$B76)*('Gross-New Capacity Addition'!AJ137/5*1000)*'Regional Factors'!I$7</f>
        <v>0</v>
      </c>
    </row>
    <row r="168" spans="1:9" x14ac:dyDescent="0.3">
      <c r="A168" s="7" t="s">
        <v>43</v>
      </c>
      <c r="B168" s="7">
        <f>('Employment Factors'!$B77)*('Gross-New Capacity Addition'!AC138/5*1000)*'Regional Factors'!B$7</f>
        <v>0</v>
      </c>
      <c r="C168" s="7">
        <f>('Employment Factors'!$B77)*('Gross-New Capacity Addition'!AD138/5*1000)*'Regional Factors'!C$7</f>
        <v>0</v>
      </c>
      <c r="D168" s="7">
        <f>('Employment Factors'!$B77)*('Gross-New Capacity Addition'!AE138/5*1000)*'Regional Factors'!D$7</f>
        <v>0</v>
      </c>
      <c r="E168" s="7">
        <f>('Employment Factors'!$B77)*('Gross-New Capacity Addition'!AF138/5*1000)*'Regional Factors'!E$7</f>
        <v>0</v>
      </c>
      <c r="F168" s="7">
        <f>('Employment Factors'!$B77)*('Gross-New Capacity Addition'!AG138/5*1000)*'Regional Factors'!F$7</f>
        <v>0</v>
      </c>
      <c r="G168" s="7">
        <f>('Employment Factors'!$B77)*('Gross-New Capacity Addition'!AH138/5*1000)*'Regional Factors'!G$7</f>
        <v>0</v>
      </c>
      <c r="H168" s="7">
        <f>('Employment Factors'!$B77)*('Gross-New Capacity Addition'!AI138/5*1000)*'Regional Factors'!H$7</f>
        <v>0</v>
      </c>
      <c r="I168" s="7">
        <f>('Employment Factors'!$B77)*('Gross-New Capacity Addition'!AJ138/5*1000)*'Regional Factors'!I$7</f>
        <v>0</v>
      </c>
    </row>
    <row r="169" spans="1:9" x14ac:dyDescent="0.3">
      <c r="A169" s="7" t="s">
        <v>139</v>
      </c>
      <c r="B169" s="7">
        <f>('Employment Factors'!$B78)*('Gross-New Capacity Addition'!AC139/5*1000)*'Regional Factors'!B$7</f>
        <v>0</v>
      </c>
      <c r="C169" s="7">
        <f>('Employment Factors'!$B78)*('Gross-New Capacity Addition'!AD139/5*1000)*'Regional Factors'!C$7</f>
        <v>0</v>
      </c>
      <c r="D169" s="7">
        <f>('Employment Factors'!$B78)*('Gross-New Capacity Addition'!AE139/5*1000)*'Regional Factors'!D$7</f>
        <v>0</v>
      </c>
      <c r="E169" s="7">
        <f>('Employment Factors'!$B78)*('Gross-New Capacity Addition'!AF139/5*1000)*'Regional Factors'!E$7</f>
        <v>0</v>
      </c>
      <c r="F169" s="7">
        <f>('Employment Factors'!$B78)*('Gross-New Capacity Addition'!AG139/5*1000)*'Regional Factors'!F$7</f>
        <v>0</v>
      </c>
      <c r="G169" s="7">
        <f>('Employment Factors'!$B78)*('Gross-New Capacity Addition'!AH139/5*1000)*'Regional Factors'!G$7</f>
        <v>0</v>
      </c>
      <c r="H169" s="7">
        <f>('Employment Factors'!$B78)*('Gross-New Capacity Addition'!AI139/5*1000)*'Regional Factors'!H$7</f>
        <v>0</v>
      </c>
      <c r="I169" s="7">
        <f>('Employment Factors'!$B78)*('Gross-New Capacity Addition'!AJ139/5*1000)*'Regional Factors'!I$7</f>
        <v>0</v>
      </c>
    </row>
    <row r="170" spans="1:9" x14ac:dyDescent="0.3">
      <c r="A170" s="34" t="s">
        <v>230</v>
      </c>
      <c r="B170" s="7">
        <f>('Employment Factors'!$B79)*('Gross-New Capacity Addition'!AC140/5*1000)*'Regional Factors'!B$7</f>
        <v>0</v>
      </c>
      <c r="C170" s="7">
        <f>('Employment Factors'!$B79)*('Gross-New Capacity Addition'!AD140/5*1000)*'Regional Factors'!C$7</f>
        <v>0</v>
      </c>
      <c r="D170" s="7">
        <f>('Employment Factors'!$B79)*('Gross-New Capacity Addition'!AE140/5*1000)*'Regional Factors'!D$7</f>
        <v>0</v>
      </c>
      <c r="E170" s="7">
        <f>('Employment Factors'!$B79)*('Gross-New Capacity Addition'!AF140/5*1000)*'Regional Factors'!E$7</f>
        <v>0</v>
      </c>
      <c r="F170" s="7">
        <f>('Employment Factors'!$B79)*('Gross-New Capacity Addition'!AG140/5*1000)*'Regional Factors'!F$7</f>
        <v>0</v>
      </c>
      <c r="G170" s="7">
        <f>('Employment Factors'!$B79)*('Gross-New Capacity Addition'!AH140/5*1000)*'Regional Factors'!G$7</f>
        <v>0</v>
      </c>
      <c r="H170" s="7">
        <f>('Employment Factors'!$B79)*('Gross-New Capacity Addition'!AI140/5*1000)*'Regional Factors'!H$7</f>
        <v>0</v>
      </c>
      <c r="I170" s="7">
        <f>('Employment Factors'!$B79)*('Gross-New Capacity Addition'!AJ140/5*1000)*'Regional Factors'!I$7</f>
        <v>4103.429142273354</v>
      </c>
    </row>
    <row r="171" spans="1:9" x14ac:dyDescent="0.3">
      <c r="A171" s="34" t="s">
        <v>231</v>
      </c>
      <c r="B171" s="7">
        <f>('Employment Factors'!$B80)*('Gross-New Capacity Addition'!AC141/5*1000)*'Regional Factors'!B$7</f>
        <v>0</v>
      </c>
      <c r="C171" s="7">
        <f>('Employment Factors'!$B80)*('Gross-New Capacity Addition'!AD141/5*1000)*'Regional Factors'!C$7</f>
        <v>0</v>
      </c>
      <c r="D171" s="7">
        <f>('Employment Factors'!$B80)*('Gross-New Capacity Addition'!AE141/5*1000)*'Regional Factors'!D$7</f>
        <v>0</v>
      </c>
      <c r="E171" s="7">
        <f>('Employment Factors'!$B80)*('Gross-New Capacity Addition'!AF141/5*1000)*'Regional Factors'!E$7</f>
        <v>0</v>
      </c>
      <c r="F171" s="7">
        <f>('Employment Factors'!$B80)*('Gross-New Capacity Addition'!AG141/5*1000)*'Regional Factors'!F$7</f>
        <v>0</v>
      </c>
      <c r="G171" s="7">
        <f>('Employment Factors'!$B80)*('Gross-New Capacity Addition'!AH141/5*1000)*'Regional Factors'!G$7</f>
        <v>0</v>
      </c>
      <c r="H171" s="7">
        <f>('Employment Factors'!$B80)*('Gross-New Capacity Addition'!AI141/5*1000)*'Regional Factors'!H$7</f>
        <v>0</v>
      </c>
      <c r="I171" s="7">
        <f>('Employment Factors'!$B80)*('Gross-New Capacity Addition'!AJ141/5*1000)*'Regional Factors'!I$7</f>
        <v>9763.3314074779828</v>
      </c>
    </row>
    <row r="172" spans="1:9" x14ac:dyDescent="0.3">
      <c r="A172" s="7" t="s">
        <v>24</v>
      </c>
      <c r="B172" s="7">
        <f>('Employment Factors'!$B81)*('Gross-New Capacity Addition'!AC142/5*1000)*'Regional Factors'!B$7</f>
        <v>0</v>
      </c>
      <c r="C172" s="7">
        <f>('Employment Factors'!$B81)*('Gross-New Capacity Addition'!AD142/5*1000)*'Regional Factors'!C$7</f>
        <v>0</v>
      </c>
      <c r="D172" s="7">
        <f>('Employment Factors'!$B81)*('Gross-New Capacity Addition'!AE142/5*1000)*'Regional Factors'!D$7</f>
        <v>0</v>
      </c>
      <c r="E172" s="7">
        <f>('Employment Factors'!$B81)*('Gross-New Capacity Addition'!AF142/5*1000)*'Regional Factors'!E$7</f>
        <v>0</v>
      </c>
      <c r="F172" s="7">
        <f>('Employment Factors'!$B81)*('Gross-New Capacity Addition'!AG142/5*1000)*'Regional Factors'!F$7</f>
        <v>0</v>
      </c>
      <c r="G172" s="7">
        <f>('Employment Factors'!$B81)*('Gross-New Capacity Addition'!AH142/5*1000)*'Regional Factors'!G$7</f>
        <v>0</v>
      </c>
      <c r="H172" s="7">
        <f>('Employment Factors'!$B81)*('Gross-New Capacity Addition'!AI142/5*1000)*'Regional Factors'!H$7</f>
        <v>4441.5960619557673</v>
      </c>
      <c r="I172" s="7">
        <f>('Employment Factors'!$B81)*('Gross-New Capacity Addition'!AJ142/5*1000)*'Regional Factors'!I$7</f>
        <v>1042.0719577276273</v>
      </c>
    </row>
    <row r="173" spans="1:9" x14ac:dyDescent="0.3">
      <c r="A173" s="7" t="s">
        <v>25</v>
      </c>
      <c r="B173" s="7">
        <f>('Employment Factors'!$B82)*('Gross-New Capacity Addition'!AC143/5*1000)*'Regional Factors'!B$7</f>
        <v>0</v>
      </c>
      <c r="C173" s="7">
        <f>('Employment Factors'!$B82)*('Gross-New Capacity Addition'!AD143/5*1000)*'Regional Factors'!C$7</f>
        <v>0</v>
      </c>
      <c r="D173" s="7">
        <f>('Employment Factors'!$B82)*('Gross-New Capacity Addition'!AE143/5*1000)*'Regional Factors'!D$7</f>
        <v>0</v>
      </c>
      <c r="E173" s="7">
        <f>('Employment Factors'!$B82)*('Gross-New Capacity Addition'!AF143/5*1000)*'Regional Factors'!E$7</f>
        <v>0</v>
      </c>
      <c r="F173" s="7">
        <f>('Employment Factors'!$B82)*('Gross-New Capacity Addition'!AG143/5*1000)*'Regional Factors'!F$7</f>
        <v>0</v>
      </c>
      <c r="G173" s="7">
        <f>('Employment Factors'!$B82)*('Gross-New Capacity Addition'!AH143/5*1000)*'Regional Factors'!G$7</f>
        <v>0</v>
      </c>
      <c r="H173" s="7">
        <f>('Employment Factors'!$B82)*('Gross-New Capacity Addition'!AI143/5*1000)*'Regional Factors'!H$7</f>
        <v>0</v>
      </c>
      <c r="I173" s="7">
        <f>('Employment Factors'!$B82)*('Gross-New Capacity Addition'!AJ143/5*1000)*'Regional Factors'!I$7</f>
        <v>0</v>
      </c>
    </row>
    <row r="174" spans="1:9" x14ac:dyDescent="0.3">
      <c r="A174" s="5" t="s">
        <v>255</v>
      </c>
      <c r="B174" s="5">
        <f>SUM(B149:B173)</f>
        <v>21105.112225084693</v>
      </c>
      <c r="C174" s="5">
        <f t="shared" ref="C174:I174" si="8">SUM(C149:C173)</f>
        <v>19354.480764291755</v>
      </c>
      <c r="D174" s="5">
        <f t="shared" si="8"/>
        <v>16059.389161449761</v>
      </c>
      <c r="E174" s="5">
        <f t="shared" si="8"/>
        <v>15488.805745929169</v>
      </c>
      <c r="F174" s="5">
        <f t="shared" si="8"/>
        <v>16239.351778609682</v>
      </c>
      <c r="G174" s="5">
        <f t="shared" si="8"/>
        <v>22475.228804994174</v>
      </c>
      <c r="H174" s="5">
        <f t="shared" si="8"/>
        <v>31047.310518317619</v>
      </c>
      <c r="I174" s="5">
        <f t="shared" si="8"/>
        <v>37165.247228332664</v>
      </c>
    </row>
    <row r="176" spans="1:9" x14ac:dyDescent="0.3">
      <c r="A176" s="71" t="s">
        <v>36</v>
      </c>
      <c r="B176" s="163" t="s">
        <v>202</v>
      </c>
      <c r="C176" s="163"/>
      <c r="D176" s="163"/>
      <c r="E176" s="163"/>
      <c r="F176" s="163"/>
      <c r="G176" s="163"/>
      <c r="H176" s="163"/>
      <c r="I176" s="163"/>
    </row>
    <row r="177" spans="1:9" x14ac:dyDescent="0.3">
      <c r="A177" s="66" t="s">
        <v>0</v>
      </c>
      <c r="B177" s="35" t="s">
        <v>186</v>
      </c>
      <c r="C177" s="35" t="s">
        <v>146</v>
      </c>
      <c r="D177" s="35" t="s">
        <v>147</v>
      </c>
      <c r="E177" s="35" t="s">
        <v>148</v>
      </c>
      <c r="F177" s="35" t="s">
        <v>149</v>
      </c>
      <c r="G177" s="35" t="s">
        <v>150</v>
      </c>
      <c r="H177" s="35" t="s">
        <v>151</v>
      </c>
      <c r="I177" s="35" t="s">
        <v>152</v>
      </c>
    </row>
    <row r="178" spans="1:9" x14ac:dyDescent="0.3">
      <c r="A178" s="7" t="s">
        <v>2</v>
      </c>
      <c r="B178" s="7">
        <f>('Employment Factors'!$B58)*('Gross-New Capacity Addition'!AC148/5*1000)*'Regional Factors'!B$8</f>
        <v>319.37898195962714</v>
      </c>
      <c r="C178" s="7">
        <f>('Employment Factors'!$B58)*('Gross-New Capacity Addition'!AD148/5*1000)*'Regional Factors'!C$8</f>
        <v>0</v>
      </c>
      <c r="D178" s="7">
        <f>('Employment Factors'!$B58)*('Gross-New Capacity Addition'!AE148/5*1000)*'Regional Factors'!D$8</f>
        <v>230.3100004978298</v>
      </c>
      <c r="E178" s="7">
        <f>('Employment Factors'!$B58)*('Gross-New Capacity Addition'!AF148/5*1000)*'Regional Factors'!E$8</f>
        <v>0</v>
      </c>
      <c r="F178" s="7">
        <f>('Employment Factors'!$B58)*('Gross-New Capacity Addition'!AG148/5*1000)*'Regional Factors'!F$8</f>
        <v>405.92729242652746</v>
      </c>
      <c r="G178" s="7">
        <f>('Employment Factors'!$B58)*('Gross-New Capacity Addition'!AH148/5*1000)*'Regional Factors'!G$8</f>
        <v>9382.3647554448253</v>
      </c>
      <c r="H178" s="7">
        <f>('Employment Factors'!$B58)*('Gross-New Capacity Addition'!AI148/5*1000)*'Regional Factors'!H$8</f>
        <v>13937.972996409115</v>
      </c>
      <c r="I178" s="7">
        <f>('Employment Factors'!$B58)*('Gross-New Capacity Addition'!AJ148/5*1000)*'Regional Factors'!I$8</f>
        <v>41814.120731345836</v>
      </c>
    </row>
    <row r="179" spans="1:9" x14ac:dyDescent="0.3">
      <c r="A179" s="7" t="s">
        <v>3</v>
      </c>
      <c r="B179" s="7">
        <f>('Employment Factors'!$B59)*('Gross-New Capacity Addition'!AC149/5*1000)*'Regional Factors'!B$8</f>
        <v>0</v>
      </c>
      <c r="C179" s="7">
        <f>('Employment Factors'!$B59)*('Gross-New Capacity Addition'!AD149/5*1000)*'Regional Factors'!C$8</f>
        <v>0</v>
      </c>
      <c r="D179" s="7">
        <f>('Employment Factors'!$B59)*('Gross-New Capacity Addition'!AE149/5*1000)*'Regional Factors'!D$8</f>
        <v>0</v>
      </c>
      <c r="E179" s="7">
        <f>('Employment Factors'!$B59)*('Gross-New Capacity Addition'!AF149/5*1000)*'Regional Factors'!E$8</f>
        <v>0</v>
      </c>
      <c r="F179" s="7">
        <f>('Employment Factors'!$B59)*('Gross-New Capacity Addition'!AG149/5*1000)*'Regional Factors'!F$8</f>
        <v>0</v>
      </c>
      <c r="G179" s="7">
        <f>('Employment Factors'!$B59)*('Gross-New Capacity Addition'!AH149/5*1000)*'Regional Factors'!G$8</f>
        <v>0</v>
      </c>
      <c r="H179" s="7">
        <f>('Employment Factors'!$B59)*('Gross-New Capacity Addition'!AI149/5*1000)*'Regional Factors'!H$8</f>
        <v>0</v>
      </c>
      <c r="I179" s="7">
        <f>('Employment Factors'!$B59)*('Gross-New Capacity Addition'!AJ149/5*1000)*'Regional Factors'!I$8</f>
        <v>0</v>
      </c>
    </row>
    <row r="180" spans="1:9" x14ac:dyDescent="0.3">
      <c r="A180" s="7" t="s">
        <v>198</v>
      </c>
      <c r="B180" s="7">
        <f>('Employment Factors'!$B60)*('Gross-New Capacity Addition'!AC150/5*1000)*'Regional Factors'!B$8</f>
        <v>0</v>
      </c>
      <c r="C180" s="7">
        <f>('Employment Factors'!$B60)*('Gross-New Capacity Addition'!AD150/5*1000)*'Regional Factors'!C$8</f>
        <v>0</v>
      </c>
      <c r="D180" s="7">
        <f>('Employment Factors'!$B60)*('Gross-New Capacity Addition'!AE150/5*1000)*'Regional Factors'!D$8</f>
        <v>0</v>
      </c>
      <c r="E180" s="7">
        <f>('Employment Factors'!$B60)*('Gross-New Capacity Addition'!AF150/5*1000)*'Regional Factors'!E$8</f>
        <v>0</v>
      </c>
      <c r="F180" s="7">
        <f>('Employment Factors'!$B60)*('Gross-New Capacity Addition'!AG150/5*1000)*'Regional Factors'!F$8</f>
        <v>0</v>
      </c>
      <c r="G180" s="7">
        <f>('Employment Factors'!$B60)*('Gross-New Capacity Addition'!AH150/5*1000)*'Regional Factors'!G$8</f>
        <v>455.92053798836736</v>
      </c>
      <c r="H180" s="7">
        <f>('Employment Factors'!$B60)*('Gross-New Capacity Addition'!AI150/5*1000)*'Regional Factors'!H$8</f>
        <v>0</v>
      </c>
      <c r="I180" s="7">
        <f>('Employment Factors'!$B60)*('Gross-New Capacity Addition'!AJ150/5*1000)*'Regional Factors'!I$8</f>
        <v>11510.696811005082</v>
      </c>
    </row>
    <row r="181" spans="1:9" x14ac:dyDescent="0.3">
      <c r="A181" s="7" t="s">
        <v>199</v>
      </c>
      <c r="B181" s="7">
        <f>('Employment Factors'!$B61)*('Gross-New Capacity Addition'!AC151/5*1000)*'Regional Factors'!B$8</f>
        <v>0</v>
      </c>
      <c r="C181" s="7">
        <f>('Employment Factors'!$B61)*('Gross-New Capacity Addition'!AD151/5*1000)*'Regional Factors'!C$8</f>
        <v>0</v>
      </c>
      <c r="D181" s="7">
        <f>('Employment Factors'!$B61)*('Gross-New Capacity Addition'!AE151/5*1000)*'Regional Factors'!D$8</f>
        <v>0</v>
      </c>
      <c r="E181" s="7">
        <f>('Employment Factors'!$B61)*('Gross-New Capacity Addition'!AF151/5*1000)*'Regional Factors'!E$8</f>
        <v>0</v>
      </c>
      <c r="F181" s="7">
        <f>('Employment Factors'!$B61)*('Gross-New Capacity Addition'!AG151/5*1000)*'Regional Factors'!F$8</f>
        <v>0</v>
      </c>
      <c r="G181" s="7">
        <f>('Employment Factors'!$B61)*('Gross-New Capacity Addition'!AH151/5*1000)*'Regional Factors'!G$8</f>
        <v>1025.8212104738266</v>
      </c>
      <c r="H181" s="7">
        <f>('Employment Factors'!$B61)*('Gross-New Capacity Addition'!AI151/5*1000)*'Regional Factors'!H$8</f>
        <v>0</v>
      </c>
      <c r="I181" s="7">
        <f>('Employment Factors'!$B61)*('Gross-New Capacity Addition'!AJ151/5*1000)*'Regional Factors'!I$8</f>
        <v>9323.6644169141164</v>
      </c>
    </row>
    <row r="182" spans="1:9" x14ac:dyDescent="0.3">
      <c r="A182" s="7" t="s">
        <v>6</v>
      </c>
      <c r="B182" s="7">
        <f>('Employment Factors'!$B62)*('Gross-New Capacity Addition'!AC152/5*1000)*'Regional Factors'!B$8</f>
        <v>0</v>
      </c>
      <c r="C182" s="7">
        <f>('Employment Factors'!$B62)*('Gross-New Capacity Addition'!AD152/5*1000)*'Regional Factors'!C$8</f>
        <v>0</v>
      </c>
      <c r="D182" s="7">
        <f>('Employment Factors'!$B62)*('Gross-New Capacity Addition'!AE152/5*1000)*'Regional Factors'!D$8</f>
        <v>0</v>
      </c>
      <c r="E182" s="7">
        <f>('Employment Factors'!$B62)*('Gross-New Capacity Addition'!AF152/5*1000)*'Regional Factors'!E$8</f>
        <v>0</v>
      </c>
      <c r="F182" s="7">
        <f>('Employment Factors'!$B62)*('Gross-New Capacity Addition'!AG152/5*1000)*'Regional Factors'!F$8</f>
        <v>89.542785094086938</v>
      </c>
      <c r="G182" s="7">
        <f>('Employment Factors'!$B62)*('Gross-New Capacity Addition'!AH152/5*1000)*'Regional Factors'!G$8</f>
        <v>359.93726683292164</v>
      </c>
      <c r="H182" s="7">
        <f>('Employment Factors'!$B62)*('Gross-New Capacity Addition'!AI152/5*1000)*'Regional Factors'!H$8</f>
        <v>271.28407648720167</v>
      </c>
      <c r="I182" s="7">
        <f>('Employment Factors'!$B62)*('Gross-New Capacity Addition'!AJ152/5*1000)*'Regional Factors'!I$8</f>
        <v>0</v>
      </c>
    </row>
    <row r="183" spans="1:9" x14ac:dyDescent="0.3">
      <c r="A183" s="7" t="s">
        <v>7</v>
      </c>
      <c r="B183" s="7">
        <f>('Employment Factors'!$B63)*('Gross-New Capacity Addition'!AC153/5*1000)*'Regional Factors'!B$8</f>
        <v>2957.4152147662594</v>
      </c>
      <c r="C183" s="7">
        <f>('Employment Factors'!$B63)*('Gross-New Capacity Addition'!AD153/5*1000)*'Regional Factors'!C$8</f>
        <v>1674.265297821813</v>
      </c>
      <c r="D183" s="7">
        <f>('Employment Factors'!$B63)*('Gross-New Capacity Addition'!AE153/5*1000)*'Regional Factors'!D$8</f>
        <v>3554.409954207149</v>
      </c>
      <c r="E183" s="7">
        <f>('Employment Factors'!$B63)*('Gross-New Capacity Addition'!AF153/5*1000)*'Regional Factors'!E$8</f>
        <v>4004.0684442741244</v>
      </c>
      <c r="F183" s="7">
        <f>('Employment Factors'!$B63)*('Gross-New Capacity Addition'!AG153/5*1000)*'Regional Factors'!F$8</f>
        <v>4385.3171987169571</v>
      </c>
      <c r="G183" s="7">
        <f>('Employment Factors'!$B63)*('Gross-New Capacity Addition'!AH153/5*1000)*'Regional Factors'!G$8</f>
        <v>14479.949028991317</v>
      </c>
      <c r="H183" s="7">
        <f>('Employment Factors'!$B63)*('Gross-New Capacity Addition'!AI153/5*1000)*'Regional Factors'!H$8</f>
        <v>22143.357225028074</v>
      </c>
      <c r="I183" s="7">
        <f>('Employment Factors'!$B63)*('Gross-New Capacity Addition'!AJ153/5*1000)*'Regional Factors'!I$8</f>
        <v>48955.599363352565</v>
      </c>
    </row>
    <row r="184" spans="1:9" x14ac:dyDescent="0.3">
      <c r="A184" s="7" t="s">
        <v>8</v>
      </c>
      <c r="B184" s="7">
        <f>('Employment Factors'!$B64)*('Gross-New Capacity Addition'!AC154/5*1000)*'Regional Factors'!B$8</f>
        <v>2464.5126789718825</v>
      </c>
      <c r="C184" s="7">
        <f>('Employment Factors'!$B64)*('Gross-New Capacity Addition'!AD154/5*1000)*'Regional Factors'!C$8</f>
        <v>2092.831622277266</v>
      </c>
      <c r="D184" s="7">
        <f>('Employment Factors'!$B64)*('Gross-New Capacity Addition'!AE154/5*1000)*'Regional Factors'!D$8</f>
        <v>3554.409954207149</v>
      </c>
      <c r="E184" s="7">
        <f>('Employment Factors'!$B64)*('Gross-New Capacity Addition'!AF154/5*1000)*'Regional Factors'!E$8</f>
        <v>5005.0855553426545</v>
      </c>
      <c r="F184" s="7">
        <f>('Employment Factors'!$B64)*('Gross-New Capacity Addition'!AG154/5*1000)*'Regional Factors'!F$8</f>
        <v>6264.7388553099372</v>
      </c>
      <c r="G184" s="7">
        <f>('Employment Factors'!$B64)*('Gross-New Capacity Addition'!AH154/5*1000)*'Regional Factors'!G$8</f>
        <v>15739.0750315123</v>
      </c>
      <c r="H184" s="7">
        <f>('Employment Factors'!$B64)*('Gross-New Capacity Addition'!AI154/5*1000)*'Regional Factors'!H$8</f>
        <v>11071.678612514037</v>
      </c>
      <c r="I184" s="7">
        <f>('Employment Factors'!$B64)*('Gross-New Capacity Addition'!AJ154/5*1000)*'Regional Factors'!I$8</f>
        <v>60399.765448292128</v>
      </c>
    </row>
    <row r="185" spans="1:9" x14ac:dyDescent="0.3">
      <c r="A185" s="7" t="s">
        <v>9</v>
      </c>
      <c r="B185" s="7">
        <f>('Employment Factors'!$B65)*('Gross-New Capacity Addition'!AC155/5*1000)*'Regional Factors'!B$8</f>
        <v>0</v>
      </c>
      <c r="C185" s="7">
        <f>('Employment Factors'!$B65)*('Gross-New Capacity Addition'!AD155/5*1000)*'Regional Factors'!C$8</f>
        <v>0</v>
      </c>
      <c r="D185" s="7">
        <f>('Employment Factors'!$B65)*('Gross-New Capacity Addition'!AE155/5*1000)*'Regional Factors'!D$8</f>
        <v>0</v>
      </c>
      <c r="E185" s="7">
        <f>('Employment Factors'!$B65)*('Gross-New Capacity Addition'!AF155/5*1000)*'Regional Factors'!E$8</f>
        <v>0</v>
      </c>
      <c r="F185" s="7">
        <f>('Employment Factors'!$B65)*('Gross-New Capacity Addition'!AG155/5*1000)*'Regional Factors'!F$8</f>
        <v>0</v>
      </c>
      <c r="G185" s="7">
        <f>('Employment Factors'!$B65)*('Gross-New Capacity Addition'!AH155/5*1000)*'Regional Factors'!G$8</f>
        <v>0</v>
      </c>
      <c r="H185" s="7">
        <f>('Employment Factors'!$B65)*('Gross-New Capacity Addition'!AI155/5*1000)*'Regional Factors'!H$8</f>
        <v>0</v>
      </c>
      <c r="I185" s="7">
        <f>('Employment Factors'!$B65)*('Gross-New Capacity Addition'!AJ155/5*1000)*'Regional Factors'!I$8</f>
        <v>0</v>
      </c>
    </row>
    <row r="186" spans="1:9" x14ac:dyDescent="0.3">
      <c r="A186" s="7" t="s">
        <v>10</v>
      </c>
      <c r="B186" s="7">
        <f>('Employment Factors'!$B66)*('Gross-New Capacity Addition'!AC156/5*1000)*'Regional Factors'!B$8</f>
        <v>0</v>
      </c>
      <c r="C186" s="7">
        <f>('Employment Factors'!$B66)*('Gross-New Capacity Addition'!AD156/5*1000)*'Regional Factors'!C$8</f>
        <v>0</v>
      </c>
      <c r="D186" s="7">
        <f>('Employment Factors'!$B66)*('Gross-New Capacity Addition'!AE156/5*1000)*'Regional Factors'!D$8</f>
        <v>0</v>
      </c>
      <c r="E186" s="7">
        <f>('Employment Factors'!$B66)*('Gross-New Capacity Addition'!AF156/5*1000)*'Regional Factors'!E$8</f>
        <v>0</v>
      </c>
      <c r="F186" s="7">
        <f>('Employment Factors'!$B66)*('Gross-New Capacity Addition'!AG156/5*1000)*'Regional Factors'!F$8</f>
        <v>0</v>
      </c>
      <c r="G186" s="7">
        <f>('Employment Factors'!$B66)*('Gross-New Capacity Addition'!AH156/5*1000)*'Regional Factors'!G$8</f>
        <v>0</v>
      </c>
      <c r="H186" s="7">
        <f>('Employment Factors'!$B66)*('Gross-New Capacity Addition'!AI156/5*1000)*'Regional Factors'!H$8</f>
        <v>0</v>
      </c>
      <c r="I186" s="7">
        <f>('Employment Factors'!$B66)*('Gross-New Capacity Addition'!AJ156/5*1000)*'Regional Factors'!I$8</f>
        <v>0</v>
      </c>
    </row>
    <row r="187" spans="1:9" x14ac:dyDescent="0.3">
      <c r="A187" s="7" t="s">
        <v>11</v>
      </c>
      <c r="B187" s="7">
        <f>('Employment Factors'!$B67)*('Gross-New Capacity Addition'!AC157/5*1000)*'Regional Factors'!B$8</f>
        <v>0</v>
      </c>
      <c r="C187" s="7">
        <f>('Employment Factors'!$B67)*('Gross-New Capacity Addition'!AD157/5*1000)*'Regional Factors'!C$8</f>
        <v>0</v>
      </c>
      <c r="D187" s="7">
        <f>('Employment Factors'!$B67)*('Gross-New Capacity Addition'!AE157/5*1000)*'Regional Factors'!D$8</f>
        <v>0</v>
      </c>
      <c r="E187" s="7">
        <f>('Employment Factors'!$B67)*('Gross-New Capacity Addition'!AF157/5*1000)*'Regional Factors'!E$8</f>
        <v>0</v>
      </c>
      <c r="F187" s="7">
        <f>('Employment Factors'!$B67)*('Gross-New Capacity Addition'!AG157/5*1000)*'Regional Factors'!F$8</f>
        <v>0</v>
      </c>
      <c r="G187" s="7">
        <f>('Employment Factors'!$B67)*('Gross-New Capacity Addition'!AH157/5*1000)*'Regional Factors'!G$8</f>
        <v>89.984316708230409</v>
      </c>
      <c r="H187" s="7">
        <f>('Employment Factors'!$B67)*('Gross-New Capacity Addition'!AI157/5*1000)*'Regional Factors'!H$8</f>
        <v>2803.2687903677502</v>
      </c>
      <c r="I187" s="7">
        <f>('Employment Factors'!$B67)*('Gross-New Capacity Addition'!AJ157/5*1000)*'Regional Factors'!I$8</f>
        <v>0</v>
      </c>
    </row>
    <row r="188" spans="1:9" x14ac:dyDescent="0.3">
      <c r="A188" s="7" t="s">
        <v>12</v>
      </c>
      <c r="B188" s="7">
        <f>('Employment Factors'!$B68)*('Gross-New Capacity Addition'!AC158/5*1000)*'Regional Factors'!B$8</f>
        <v>0</v>
      </c>
      <c r="C188" s="7">
        <f>('Employment Factors'!$B68)*('Gross-New Capacity Addition'!AD158/5*1000)*'Regional Factors'!C$8</f>
        <v>0</v>
      </c>
      <c r="D188" s="7">
        <f>('Employment Factors'!$B68)*('Gross-New Capacity Addition'!AE158/5*1000)*'Regional Factors'!D$8</f>
        <v>0</v>
      </c>
      <c r="E188" s="7">
        <f>('Employment Factors'!$B68)*('Gross-New Capacity Addition'!AF158/5*1000)*'Regional Factors'!E$8</f>
        <v>0</v>
      </c>
      <c r="F188" s="7">
        <f>('Employment Factors'!$B68)*('Gross-New Capacity Addition'!AG158/5*1000)*'Regional Factors'!F$8</f>
        <v>0</v>
      </c>
      <c r="G188" s="7">
        <f>('Employment Factors'!$B68)*('Gross-New Capacity Addition'!AH158/5*1000)*'Regional Factors'!G$8</f>
        <v>89.984316708230409</v>
      </c>
      <c r="H188" s="7">
        <f>('Employment Factors'!$B68)*('Gross-New Capacity Addition'!AI158/5*1000)*'Regional Factors'!H$8</f>
        <v>90.428025495733877</v>
      </c>
      <c r="I188" s="7">
        <f>('Employment Factors'!$B68)*('Gross-New Capacity Addition'!AJ158/5*1000)*'Regional Factors'!I$8</f>
        <v>0</v>
      </c>
    </row>
    <row r="189" spans="1:9" x14ac:dyDescent="0.3">
      <c r="A189" s="7" t="s">
        <v>13</v>
      </c>
      <c r="B189" s="7">
        <f>('Employment Factors'!$B69)*('Gross-New Capacity Addition'!AC159/5*1000)*'Regional Factors'!B$8</f>
        <v>0</v>
      </c>
      <c r="C189" s="7">
        <f>('Employment Factors'!$B69)*('Gross-New Capacity Addition'!AD159/5*1000)*'Regional Factors'!C$8</f>
        <v>0</v>
      </c>
      <c r="D189" s="7">
        <f>('Employment Factors'!$B69)*('Gross-New Capacity Addition'!AE159/5*1000)*'Regional Factors'!D$8</f>
        <v>0</v>
      </c>
      <c r="E189" s="7">
        <f>('Employment Factors'!$B69)*('Gross-New Capacity Addition'!AF159/5*1000)*'Regional Factors'!E$8</f>
        <v>0</v>
      </c>
      <c r="F189" s="7">
        <f>('Employment Factors'!$B69)*('Gross-New Capacity Addition'!AG159/5*1000)*'Regional Factors'!F$8</f>
        <v>0</v>
      </c>
      <c r="G189" s="7">
        <f>('Employment Factors'!$B69)*('Gross-New Capacity Addition'!AH159/5*1000)*'Regional Factors'!G$8</f>
        <v>0</v>
      </c>
      <c r="H189" s="7">
        <f>('Employment Factors'!$B69)*('Gross-New Capacity Addition'!AI159/5*1000)*'Regional Factors'!H$8</f>
        <v>0</v>
      </c>
      <c r="I189" s="7">
        <f>('Employment Factors'!$B69)*('Gross-New Capacity Addition'!AJ159/5*1000)*'Regional Factors'!I$8</f>
        <v>0</v>
      </c>
    </row>
    <row r="190" spans="1:9" x14ac:dyDescent="0.3">
      <c r="A190" s="7" t="s">
        <v>14</v>
      </c>
      <c r="B190" s="7">
        <f>('Employment Factors'!$B70)*('Gross-New Capacity Addition'!AC160/5*1000)*'Regional Factors'!B$8</f>
        <v>2930.7718344530495</v>
      </c>
      <c r="C190" s="7">
        <f>('Employment Factors'!$B70)*('Gross-New Capacity Addition'!AD160/5*1000)*'Regional Factors'!C$8</f>
        <v>7466.3182200161918</v>
      </c>
      <c r="D190" s="7">
        <f>('Employment Factors'!$B70)*('Gross-New Capacity Addition'!AE160/5*1000)*'Regional Factors'!D$8</f>
        <v>6340.2988372343743</v>
      </c>
      <c r="E190" s="7">
        <f>('Employment Factors'!$B70)*('Gross-New Capacity Addition'!AF160/5*1000)*'Regional Factors'!E$8</f>
        <v>7935.9915111739392</v>
      </c>
      <c r="F190" s="7">
        <f>('Employment Factors'!$B70)*('Gross-New Capacity Addition'!AG160/5*1000)*'Regional Factors'!F$8</f>
        <v>15365.541922145319</v>
      </c>
      <c r="G190" s="7">
        <f>('Employment Factors'!$B70)*('Gross-New Capacity Addition'!AH160/5*1000)*'Regional Factors'!G$8</f>
        <v>21056.330109725917</v>
      </c>
      <c r="H190" s="7">
        <f>('Employment Factors'!$B70)*('Gross-New Capacity Addition'!AI160/5*1000)*'Regional Factors'!H$8</f>
        <v>39969.18726911438</v>
      </c>
      <c r="I190" s="7">
        <f>('Employment Factors'!$B70)*('Gross-New Capacity Addition'!AJ160/5*1000)*'Regional Factors'!I$8</f>
        <v>80805.091613255689</v>
      </c>
    </row>
    <row r="191" spans="1:9" x14ac:dyDescent="0.3">
      <c r="A191" s="7" t="s">
        <v>15</v>
      </c>
      <c r="B191" s="7">
        <f>('Employment Factors'!$B71)*('Gross-New Capacity Addition'!AC161*1000)*'Regional Factors'!B$8</f>
        <v>0</v>
      </c>
      <c r="C191" s="7">
        <f>('Employment Factors'!$B71)*('Gross-New Capacity Addition'!AD161*1000)*'Regional Factors'!C$8</f>
        <v>3582.3243984926171</v>
      </c>
      <c r="D191" s="7">
        <f>('Employment Factors'!$B71)*('Gross-New Capacity Addition'!AE161*1000)*'Regional Factors'!D$8</f>
        <v>7605.1564335513322</v>
      </c>
      <c r="E191" s="7">
        <f>('Employment Factors'!$B71)*('Gross-New Capacity Addition'!AF161*1000)*'Regional Factors'!E$8</f>
        <v>15706.649865865087</v>
      </c>
      <c r="F191" s="7">
        <f>('Employment Factors'!$B71)*('Gross-New Capacity Addition'!AG161*1000)*'Regional Factors'!F$8</f>
        <v>16085.140304174165</v>
      </c>
      <c r="G191" s="7">
        <f>('Employment Factors'!$B71)*('Gross-New Capacity Addition'!AH161*1000)*'Regional Factors'!G$8</f>
        <v>16164.455437769389</v>
      </c>
      <c r="H191" s="7">
        <f>('Employment Factors'!$B71)*('Gross-New Capacity Addition'!AI161*1000)*'Regional Factors'!H$8</f>
        <v>12183.121253152511</v>
      </c>
      <c r="I191" s="7">
        <f>('Employment Factors'!$B71)*('Gross-New Capacity Addition'!AJ161*1000)*'Regional Factors'!I$8</f>
        <v>16324.260931970844</v>
      </c>
    </row>
    <row r="192" spans="1:9" x14ac:dyDescent="0.3">
      <c r="A192" s="7" t="s">
        <v>17</v>
      </c>
      <c r="B192" s="7">
        <f>('Employment Factors'!$B72)*('Gross-New Capacity Addition'!AC162/5*1000)*'Regional Factors'!B$8</f>
        <v>281.80498408202391</v>
      </c>
      <c r="C192" s="7">
        <f>('Employment Factors'!$B72)*('Gross-New Capacity Addition'!AD162/5*1000)*'Regional Factors'!C$8</f>
        <v>239.30507115436507</v>
      </c>
      <c r="D192" s="7">
        <f>('Employment Factors'!$B72)*('Gross-New Capacity Addition'!AE162/5*1000)*'Regional Factors'!D$8</f>
        <v>0</v>
      </c>
      <c r="E192" s="7">
        <f>('Employment Factors'!$B72)*('Gross-New Capacity Addition'!AF162/5*1000)*'Regional Factors'!E$8</f>
        <v>254.35870228121593</v>
      </c>
      <c r="F192" s="7">
        <f>('Employment Factors'!$B72)*('Gross-New Capacity Addition'!AG162/5*1000)*'Regional Factors'!F$8</f>
        <v>417.86633043907239</v>
      </c>
      <c r="G192" s="7">
        <f>('Employment Factors'!$B72)*('Gross-New Capacity Addition'!AH162/5*1000)*'Regional Factors'!G$8</f>
        <v>779.86407813799678</v>
      </c>
      <c r="H192" s="7">
        <f>('Employment Factors'!$B72)*('Gross-New Capacity Addition'!AI162/5*1000)*'Regional Factors'!H$8</f>
        <v>361.71210198293551</v>
      </c>
      <c r="I192" s="7">
        <f>('Employment Factors'!$B72)*('Gross-New Capacity Addition'!AJ162/5*1000)*'Regional Factors'!I$8</f>
        <v>1635.7305994586168</v>
      </c>
    </row>
    <row r="193" spans="1:9" x14ac:dyDescent="0.3">
      <c r="A193" s="7" t="s">
        <v>18</v>
      </c>
      <c r="B193" s="7">
        <f>('Employment Factors'!$B73)*('Gross-New Capacity Addition'!AC163/5*1000)*'Regional Factors'!B$8</f>
        <v>93.934994694007969</v>
      </c>
      <c r="C193" s="7">
        <f>('Employment Factors'!$B73)*('Gross-New Capacity Addition'!AD163/5*1000)*'Regional Factors'!C$8</f>
        <v>79.768357051455027</v>
      </c>
      <c r="D193" s="7">
        <f>('Employment Factors'!$B73)*('Gross-New Capacity Addition'!AE163/5*1000)*'Regional Factors'!D$8</f>
        <v>203.21470632161453</v>
      </c>
      <c r="E193" s="7">
        <f>('Employment Factors'!$B73)*('Gross-New Capacity Addition'!AF163/5*1000)*'Regional Factors'!E$8</f>
        <v>127.17935114060796</v>
      </c>
      <c r="F193" s="7">
        <f>('Employment Factors'!$B73)*('Gross-New Capacity Addition'!AG163/5*1000)*'Regional Factors'!F$8</f>
        <v>477.56152050179696</v>
      </c>
      <c r="G193" s="7">
        <f>('Employment Factors'!$B73)*('Gross-New Capacity Addition'!AH163/5*1000)*'Regional Factors'!G$8</f>
        <v>599.89544472153602</v>
      </c>
      <c r="H193" s="7">
        <f>('Employment Factors'!$B73)*('Gross-New Capacity Addition'!AI163/5*1000)*'Regional Factors'!H$8</f>
        <v>361.71210198293551</v>
      </c>
      <c r="I193" s="7">
        <f>('Employment Factors'!$B73)*('Gross-New Capacity Addition'!AJ163/5*1000)*'Regional Factors'!I$8</f>
        <v>848.15660712669023</v>
      </c>
    </row>
    <row r="194" spans="1:9" x14ac:dyDescent="0.3">
      <c r="A194" s="7" t="s">
        <v>19</v>
      </c>
      <c r="B194" s="7">
        <f>('Employment Factors'!$B74)*('Gross-New Capacity Addition'!AC164/5*1000)*'Regional Factors'!B$8</f>
        <v>0</v>
      </c>
      <c r="C194" s="7">
        <f>('Employment Factors'!$B74)*('Gross-New Capacity Addition'!AD164/5*1000)*'Regional Factors'!C$8</f>
        <v>0</v>
      </c>
      <c r="D194" s="7">
        <f>('Employment Factors'!$B74)*('Gross-New Capacity Addition'!AE164/5*1000)*'Regional Factors'!D$8</f>
        <v>0</v>
      </c>
      <c r="E194" s="7">
        <f>('Employment Factors'!$B74)*('Gross-New Capacity Addition'!AF164/5*1000)*'Regional Factors'!E$8</f>
        <v>0</v>
      </c>
      <c r="F194" s="7">
        <f>('Employment Factors'!$B74)*('Gross-New Capacity Addition'!AG164/5*1000)*'Regional Factors'!F$8</f>
        <v>0</v>
      </c>
      <c r="G194" s="7">
        <f>('Employment Factors'!$B74)*('Gross-New Capacity Addition'!AH164/5*1000)*'Regional Factors'!G$8</f>
        <v>0</v>
      </c>
      <c r="H194" s="7">
        <f>('Employment Factors'!$B74)*('Gross-New Capacity Addition'!AI164/5*1000)*'Regional Factors'!H$8</f>
        <v>783.70955429636024</v>
      </c>
      <c r="I194" s="7">
        <f>('Employment Factors'!$B74)*('Gross-New Capacity Addition'!AJ164/5*1000)*'Regional Factors'!I$8</f>
        <v>0</v>
      </c>
    </row>
    <row r="195" spans="1:9" x14ac:dyDescent="0.3">
      <c r="A195" s="7" t="s">
        <v>20</v>
      </c>
      <c r="B195" s="7">
        <f>('Employment Factors'!$B75)*('Gross-New Capacity Addition'!AC165/5*1000)*'Regional Factors'!B$8</f>
        <v>0</v>
      </c>
      <c r="C195" s="7">
        <f>('Employment Factors'!$B75)*('Gross-New Capacity Addition'!AD165/5*1000)*'Regional Factors'!C$8</f>
        <v>0</v>
      </c>
      <c r="D195" s="7">
        <f>('Employment Factors'!$B75)*('Gross-New Capacity Addition'!AE165/5*1000)*'Regional Factors'!D$8</f>
        <v>0</v>
      </c>
      <c r="E195" s="7">
        <f>('Employment Factors'!$B75)*('Gross-New Capacity Addition'!AF165/5*1000)*'Regional Factors'!E$8</f>
        <v>0</v>
      </c>
      <c r="F195" s="7">
        <f>('Employment Factors'!$B75)*('Gross-New Capacity Addition'!AG165/5*1000)*'Regional Factors'!F$8</f>
        <v>0</v>
      </c>
      <c r="G195" s="7">
        <f>('Employment Factors'!$B75)*('Gross-New Capacity Addition'!AH165/5*1000)*'Regional Factors'!G$8</f>
        <v>0</v>
      </c>
      <c r="H195" s="7">
        <f>('Employment Factors'!$B75)*('Gross-New Capacity Addition'!AI165/5*1000)*'Regional Factors'!H$8</f>
        <v>0</v>
      </c>
      <c r="I195" s="7">
        <f>('Employment Factors'!$B75)*('Gross-New Capacity Addition'!AJ165/5*1000)*'Regional Factors'!I$8</f>
        <v>0</v>
      </c>
    </row>
    <row r="196" spans="1:9" x14ac:dyDescent="0.3">
      <c r="A196" s="7" t="s">
        <v>21</v>
      </c>
      <c r="B196" s="7">
        <f>('Employment Factors'!$B76)*('Gross-New Capacity Addition'!AC166/5*1000)*'Regional Factors'!B$8</f>
        <v>469.6749734700399</v>
      </c>
      <c r="C196" s="7">
        <f>('Employment Factors'!$B76)*('Gross-New Capacity Addition'!AD166/5*1000)*'Regional Factors'!C$8</f>
        <v>2871.660853852381</v>
      </c>
      <c r="D196" s="7">
        <f>('Employment Factors'!$B76)*('Gross-New Capacity Addition'!AE166/5*1000)*'Regional Factors'!D$8</f>
        <v>2912.7441239431414</v>
      </c>
      <c r="E196" s="7">
        <f>('Employment Factors'!$B76)*('Gross-New Capacity Addition'!AF166/5*1000)*'Regional Factors'!E$8</f>
        <v>254.35870228121593</v>
      </c>
      <c r="F196" s="7">
        <f>('Employment Factors'!$B76)*('Gross-New Capacity Addition'!AG166/5*1000)*'Regional Factors'!F$8</f>
        <v>179.08557018817388</v>
      </c>
      <c r="G196" s="7">
        <f>('Employment Factors'!$B76)*('Gross-New Capacity Addition'!AH166/5*1000)*'Regional Factors'!G$8</f>
        <v>179.96863341646079</v>
      </c>
      <c r="H196" s="7">
        <f>('Employment Factors'!$B76)*('Gross-New Capacity Addition'!AI166/5*1000)*'Regional Factors'!H$8</f>
        <v>0</v>
      </c>
      <c r="I196" s="7">
        <f>('Employment Factors'!$B76)*('Gross-New Capacity Addition'!AJ166/5*1000)*'Regional Factors'!I$8</f>
        <v>0</v>
      </c>
    </row>
    <row r="197" spans="1:9" x14ac:dyDescent="0.3">
      <c r="A197" s="7" t="s">
        <v>43</v>
      </c>
      <c r="B197" s="7">
        <f>('Employment Factors'!$B77)*('Gross-New Capacity Addition'!AC167/5*1000)*'Regional Factors'!B$8</f>
        <v>0</v>
      </c>
      <c r="C197" s="7">
        <f>('Employment Factors'!$B77)*('Gross-New Capacity Addition'!AD167/5*1000)*'Regional Factors'!C$8</f>
        <v>0</v>
      </c>
      <c r="D197" s="7">
        <f>('Employment Factors'!$B77)*('Gross-New Capacity Addition'!AE167/5*1000)*'Regional Factors'!D$8</f>
        <v>0</v>
      </c>
      <c r="E197" s="7">
        <f>('Employment Factors'!$B77)*('Gross-New Capacity Addition'!AF167/5*1000)*'Regional Factors'!E$8</f>
        <v>0</v>
      </c>
      <c r="F197" s="7">
        <f>('Employment Factors'!$B77)*('Gross-New Capacity Addition'!AG167/5*1000)*'Regional Factors'!F$8</f>
        <v>0</v>
      </c>
      <c r="G197" s="7">
        <f>('Employment Factors'!$B77)*('Gross-New Capacity Addition'!AH167/5*1000)*'Regional Factors'!G$8</f>
        <v>0</v>
      </c>
      <c r="H197" s="7">
        <f>('Employment Factors'!$B77)*('Gross-New Capacity Addition'!AI167/5*1000)*'Regional Factors'!H$8</f>
        <v>0</v>
      </c>
      <c r="I197" s="7">
        <f>('Employment Factors'!$B77)*('Gross-New Capacity Addition'!AJ167/5*1000)*'Regional Factors'!I$8</f>
        <v>0</v>
      </c>
    </row>
    <row r="198" spans="1:9" x14ac:dyDescent="0.3">
      <c r="A198" s="7" t="s">
        <v>139</v>
      </c>
      <c r="B198" s="7">
        <f>('Employment Factors'!$B78)*('Gross-New Capacity Addition'!AC168/5*1000)*'Regional Factors'!B$8</f>
        <v>0</v>
      </c>
      <c r="C198" s="7">
        <f>('Employment Factors'!$B78)*('Gross-New Capacity Addition'!AD168/5*1000)*'Regional Factors'!C$8</f>
        <v>0</v>
      </c>
      <c r="D198" s="7">
        <f>('Employment Factors'!$B78)*('Gross-New Capacity Addition'!AE168/5*1000)*'Regional Factors'!D$8</f>
        <v>0</v>
      </c>
      <c r="E198" s="7">
        <f>('Employment Factors'!$B78)*('Gross-New Capacity Addition'!AF168/5*1000)*'Regional Factors'!E$8</f>
        <v>0</v>
      </c>
      <c r="F198" s="7">
        <f>('Employment Factors'!$B78)*('Gross-New Capacity Addition'!AG168/5*1000)*'Regional Factors'!F$8</f>
        <v>0</v>
      </c>
      <c r="G198" s="7">
        <f>('Employment Factors'!$B78)*('Gross-New Capacity Addition'!AH168/5*1000)*'Regional Factors'!G$8</f>
        <v>0</v>
      </c>
      <c r="H198" s="7">
        <f>('Employment Factors'!$B78)*('Gross-New Capacity Addition'!AI168/5*1000)*'Regional Factors'!H$8</f>
        <v>0</v>
      </c>
      <c r="I198" s="7">
        <f>('Employment Factors'!$B78)*('Gross-New Capacity Addition'!AJ168/5*1000)*'Regional Factors'!I$8</f>
        <v>0</v>
      </c>
    </row>
    <row r="199" spans="1:9" x14ac:dyDescent="0.3">
      <c r="A199" s="34" t="s">
        <v>230</v>
      </c>
      <c r="B199" s="7">
        <f>('Employment Factors'!$B79)*('Gross-New Capacity Addition'!AC169/5*1000)*'Regional Factors'!B$8</f>
        <v>0</v>
      </c>
      <c r="C199" s="7">
        <f>('Employment Factors'!$B79)*('Gross-New Capacity Addition'!AD169/5*1000)*'Regional Factors'!C$8</f>
        <v>0</v>
      </c>
      <c r="D199" s="7">
        <f>('Employment Factors'!$B79)*('Gross-New Capacity Addition'!AE169/5*1000)*'Regional Factors'!D$8</f>
        <v>0</v>
      </c>
      <c r="E199" s="7">
        <f>('Employment Factors'!$B79)*('Gross-New Capacity Addition'!AF169/5*1000)*'Regional Factors'!E$8</f>
        <v>0</v>
      </c>
      <c r="F199" s="7">
        <f>('Employment Factors'!$B79)*('Gross-New Capacity Addition'!AG169/5*1000)*'Regional Factors'!F$8</f>
        <v>0</v>
      </c>
      <c r="G199" s="7">
        <f>('Employment Factors'!$B79)*('Gross-New Capacity Addition'!AH169/5*1000)*'Regional Factors'!G$8</f>
        <v>0</v>
      </c>
      <c r="H199" s="7">
        <f>('Employment Factors'!$B79)*('Gross-New Capacity Addition'!AI169/5*1000)*'Regional Factors'!H$8</f>
        <v>38.180721875976531</v>
      </c>
      <c r="I199" s="7">
        <f>('Employment Factors'!$B79)*('Gross-New Capacity Addition'!AJ169/5*1000)*'Regional Factors'!I$8</f>
        <v>230.21393622010163</v>
      </c>
    </row>
    <row r="200" spans="1:9" x14ac:dyDescent="0.3">
      <c r="A200" s="34" t="s">
        <v>231</v>
      </c>
      <c r="B200" s="7">
        <f>('Employment Factors'!$B80)*('Gross-New Capacity Addition'!AC170/5*1000)*'Regional Factors'!B$8</f>
        <v>0</v>
      </c>
      <c r="C200" s="7">
        <f>('Employment Factors'!$B80)*('Gross-New Capacity Addition'!AD170/5*1000)*'Regional Factors'!C$8</f>
        <v>0</v>
      </c>
      <c r="D200" s="7">
        <f>('Employment Factors'!$B80)*('Gross-New Capacity Addition'!AE170/5*1000)*'Regional Factors'!D$8</f>
        <v>0</v>
      </c>
      <c r="E200" s="7">
        <f>('Employment Factors'!$B80)*('Gross-New Capacity Addition'!AF170/5*1000)*'Regional Factors'!E$8</f>
        <v>0</v>
      </c>
      <c r="F200" s="7">
        <f>('Employment Factors'!$B80)*('Gross-New Capacity Addition'!AG170/5*1000)*'Regional Factors'!F$8</f>
        <v>0</v>
      </c>
      <c r="G200" s="7">
        <f>('Employment Factors'!$B80)*('Gross-New Capacity Addition'!AH170/5*1000)*'Regional Factors'!G$8</f>
        <v>0</v>
      </c>
      <c r="H200" s="7">
        <f>('Employment Factors'!$B80)*('Gross-New Capacity Addition'!AI170/5*1000)*'Regional Factors'!H$8</f>
        <v>3436.2649688378874</v>
      </c>
      <c r="I200" s="7">
        <f>('Employment Factors'!$B80)*('Gross-New Capacity Addition'!AJ170/5*1000)*'Regional Factors'!I$8</f>
        <v>10647.394550179701</v>
      </c>
    </row>
    <row r="201" spans="1:9" x14ac:dyDescent="0.3">
      <c r="A201" s="7" t="s">
        <v>24</v>
      </c>
      <c r="B201" s="7">
        <f>('Employment Factors'!$B81)*('Gross-New Capacity Addition'!AC171/5*1000)*'Regional Factors'!B$8</f>
        <v>5257.6270484733504</v>
      </c>
      <c r="C201" s="7">
        <f>('Employment Factors'!$B81)*('Gross-New Capacity Addition'!AD171/5*1000)*'Regional Factors'!C$8</f>
        <v>5580.8843260727099</v>
      </c>
      <c r="D201" s="7">
        <f>('Employment Factors'!$B81)*('Gross-New Capacity Addition'!AE171/5*1000)*'Regional Factors'!D$8</f>
        <v>3791.3706178209595</v>
      </c>
      <c r="E201" s="7">
        <f>('Employment Factors'!$B81)*('Gross-New Capacity Addition'!AF171/5*1000)*'Regional Factors'!E$8</f>
        <v>4448.9649380823603</v>
      </c>
      <c r="F201" s="7">
        <f>('Employment Factors'!$B81)*('Gross-New Capacity Addition'!AG171/5*1000)*'Regional Factors'!F$8</f>
        <v>5847.0895982892762</v>
      </c>
      <c r="G201" s="7">
        <f>('Employment Factors'!$B81)*('Gross-New Capacity Addition'!AH171/5*1000)*'Regional Factors'!G$8</f>
        <v>3357.6693400559584</v>
      </c>
      <c r="H201" s="7">
        <f>('Employment Factors'!$B81)*('Gross-New Capacity Addition'!AI171/5*1000)*'Regional Factors'!H$8</f>
        <v>5061.3387942921318</v>
      </c>
      <c r="I201" s="7">
        <f>('Employment Factors'!$B81)*('Gross-New Capacity Addition'!AJ171/5*1000)*'Regional Factors'!I$8</f>
        <v>11020.308081793652</v>
      </c>
    </row>
    <row r="202" spans="1:9" x14ac:dyDescent="0.3">
      <c r="A202" s="7" t="s">
        <v>25</v>
      </c>
      <c r="B202" s="7">
        <f>('Employment Factors'!$B82)*('Gross-New Capacity Addition'!AC172/5*1000)*'Regional Factors'!B$8</f>
        <v>0</v>
      </c>
      <c r="C202" s="7">
        <f>('Employment Factors'!$B82)*('Gross-New Capacity Addition'!AD172/5*1000)*'Regional Factors'!C$8</f>
        <v>0</v>
      </c>
      <c r="D202" s="7">
        <f>('Employment Factors'!$B82)*('Gross-New Capacity Addition'!AE172/5*1000)*'Regional Factors'!D$8</f>
        <v>0</v>
      </c>
      <c r="E202" s="7">
        <f>('Employment Factors'!$B82)*('Gross-New Capacity Addition'!AF172/5*1000)*'Regional Factors'!E$8</f>
        <v>0</v>
      </c>
      <c r="F202" s="7">
        <f>('Employment Factors'!$B82)*('Gross-New Capacity Addition'!AG172/5*1000)*'Regional Factors'!F$8</f>
        <v>0</v>
      </c>
      <c r="G202" s="7">
        <f>('Employment Factors'!$B82)*('Gross-New Capacity Addition'!AH172/5*1000)*'Regional Factors'!G$8</f>
        <v>0</v>
      </c>
      <c r="H202" s="7">
        <f>('Employment Factors'!$B82)*('Gross-New Capacity Addition'!AI172/5*1000)*'Regional Factors'!H$8</f>
        <v>0</v>
      </c>
      <c r="I202" s="7">
        <f>('Employment Factors'!$B82)*('Gross-New Capacity Addition'!AJ172/5*1000)*'Regional Factors'!I$8</f>
        <v>0</v>
      </c>
    </row>
    <row r="203" spans="1:9" x14ac:dyDescent="0.3">
      <c r="A203" s="5" t="s">
        <v>255</v>
      </c>
      <c r="B203" s="5">
        <f>SUM(B178:B202)</f>
        <v>14775.12071087024</v>
      </c>
      <c r="C203" s="5">
        <f t="shared" ref="C203:I203" si="9">SUM(C178:C202)</f>
        <v>23587.358146738799</v>
      </c>
      <c r="D203" s="5">
        <f t="shared" si="9"/>
        <v>28191.914627783553</v>
      </c>
      <c r="E203" s="5">
        <f t="shared" si="9"/>
        <v>37736.657070441201</v>
      </c>
      <c r="F203" s="5">
        <f t="shared" si="9"/>
        <v>49517.81137728531</v>
      </c>
      <c r="G203" s="5">
        <f t="shared" si="9"/>
        <v>83761.21950848728</v>
      </c>
      <c r="H203" s="5">
        <f t="shared" si="9"/>
        <v>112513.21649183703</v>
      </c>
      <c r="I203" s="5">
        <f t="shared" si="9"/>
        <v>293515.00309091504</v>
      </c>
    </row>
    <row r="205" spans="1:9" x14ac:dyDescent="0.3">
      <c r="A205" s="72" t="s">
        <v>37</v>
      </c>
      <c r="B205" s="163" t="s">
        <v>202</v>
      </c>
      <c r="C205" s="163"/>
      <c r="D205" s="163"/>
      <c r="E205" s="163"/>
      <c r="F205" s="163"/>
      <c r="G205" s="163"/>
      <c r="H205" s="163"/>
      <c r="I205" s="163"/>
    </row>
    <row r="206" spans="1:9" x14ac:dyDescent="0.3">
      <c r="A206" s="66" t="s">
        <v>0</v>
      </c>
      <c r="B206" s="35" t="s">
        <v>186</v>
      </c>
      <c r="C206" s="35" t="s">
        <v>146</v>
      </c>
      <c r="D206" s="35" t="s">
        <v>147</v>
      </c>
      <c r="E206" s="35" t="s">
        <v>148</v>
      </c>
      <c r="F206" s="35" t="s">
        <v>149</v>
      </c>
      <c r="G206" s="35" t="s">
        <v>150</v>
      </c>
      <c r="H206" s="35" t="s">
        <v>151</v>
      </c>
      <c r="I206" s="35" t="s">
        <v>152</v>
      </c>
    </row>
    <row r="207" spans="1:9" x14ac:dyDescent="0.3">
      <c r="A207" s="7" t="s">
        <v>2</v>
      </c>
      <c r="B207" s="7">
        <f>('Employment Factors'!$B58)*('Gross-New Capacity Addition'!AC177/5*1000)*'Regional Factors'!B$9</f>
        <v>0</v>
      </c>
      <c r="C207" s="7">
        <f>('Employment Factors'!$B58)*('Gross-New Capacity Addition'!AD177/5*1000)*'Regional Factors'!C$9</f>
        <v>0</v>
      </c>
      <c r="D207" s="7">
        <f>('Employment Factors'!$B58)*('Gross-New Capacity Addition'!AE177/5*1000)*'Regional Factors'!D$9</f>
        <v>0</v>
      </c>
      <c r="E207" s="7">
        <f>('Employment Factors'!$B58)*('Gross-New Capacity Addition'!AF177/5*1000)*'Regional Factors'!E$9</f>
        <v>0</v>
      </c>
      <c r="F207" s="7">
        <f>('Employment Factors'!$B58)*('Gross-New Capacity Addition'!AG177/5*1000)*'Regional Factors'!F$9</f>
        <v>234.85278056440848</v>
      </c>
      <c r="G207" s="7">
        <f>('Employment Factors'!$B58)*('Gross-New Capacity Addition'!AH177/5*1000)*'Regional Factors'!G$9</f>
        <v>453.869170112988</v>
      </c>
      <c r="H207" s="7">
        <f>('Employment Factors'!$B58)*('Gross-New Capacity Addition'!AI177/5*1000)*'Regional Factors'!H$9</f>
        <v>657.85006808517744</v>
      </c>
      <c r="I207" s="7">
        <f>('Employment Factors'!$B58)*('Gross-New Capacity Addition'!AJ177/5*1000)*'Regional Factors'!I$9</f>
        <v>1483.2306478703072</v>
      </c>
    </row>
    <row r="208" spans="1:9" x14ac:dyDescent="0.3">
      <c r="A208" s="7" t="s">
        <v>3</v>
      </c>
      <c r="B208" s="7">
        <f>('Employment Factors'!$B59)*('Gross-New Capacity Addition'!AC178/5*1000)*'Regional Factors'!B$9</f>
        <v>0</v>
      </c>
      <c r="C208" s="7">
        <f>('Employment Factors'!$B59)*('Gross-New Capacity Addition'!AD178/5*1000)*'Regional Factors'!C$9</f>
        <v>0</v>
      </c>
      <c r="D208" s="7">
        <f>('Employment Factors'!$B59)*('Gross-New Capacity Addition'!AE178/5*1000)*'Regional Factors'!D$9</f>
        <v>0</v>
      </c>
      <c r="E208" s="7">
        <f>('Employment Factors'!$B59)*('Gross-New Capacity Addition'!AF178/5*1000)*'Regional Factors'!E$9</f>
        <v>0</v>
      </c>
      <c r="F208" s="7">
        <f>('Employment Factors'!$B59)*('Gross-New Capacity Addition'!AG178/5*1000)*'Regional Factors'!F$9</f>
        <v>0</v>
      </c>
      <c r="G208" s="7">
        <f>('Employment Factors'!$B59)*('Gross-New Capacity Addition'!AH178/5*1000)*'Regional Factors'!G$9</f>
        <v>0</v>
      </c>
      <c r="H208" s="7">
        <f>('Employment Factors'!$B59)*('Gross-New Capacity Addition'!AI178/5*1000)*'Regional Factors'!H$9</f>
        <v>0</v>
      </c>
      <c r="I208" s="7">
        <f>('Employment Factors'!$B59)*('Gross-New Capacity Addition'!AJ178/5*1000)*'Regional Factors'!I$9</f>
        <v>0</v>
      </c>
    </row>
    <row r="209" spans="1:9" x14ac:dyDescent="0.3">
      <c r="A209" s="7" t="s">
        <v>198</v>
      </c>
      <c r="B209" s="7">
        <f>('Employment Factors'!$B60)*('Gross-New Capacity Addition'!AC179/5*1000)*'Regional Factors'!B$9</f>
        <v>0</v>
      </c>
      <c r="C209" s="7">
        <f>('Employment Factors'!$B60)*('Gross-New Capacity Addition'!AD179/5*1000)*'Regional Factors'!C$9</f>
        <v>0</v>
      </c>
      <c r="D209" s="7">
        <f>('Employment Factors'!$B60)*('Gross-New Capacity Addition'!AE179/5*1000)*'Regional Factors'!D$9</f>
        <v>0</v>
      </c>
      <c r="E209" s="7">
        <f>('Employment Factors'!$B60)*('Gross-New Capacity Addition'!AF179/5*1000)*'Regional Factors'!E$9</f>
        <v>0</v>
      </c>
      <c r="F209" s="7">
        <f>('Employment Factors'!$B60)*('Gross-New Capacity Addition'!AG179/5*1000)*'Regional Factors'!F$9</f>
        <v>0</v>
      </c>
      <c r="G209" s="7">
        <f>('Employment Factors'!$B60)*('Gross-New Capacity Addition'!AH179/5*1000)*'Regional Factors'!G$9</f>
        <v>0</v>
      </c>
      <c r="H209" s="7">
        <f>('Employment Factors'!$B60)*('Gross-New Capacity Addition'!AI179/5*1000)*'Regional Factors'!H$9</f>
        <v>0</v>
      </c>
      <c r="I209" s="7">
        <f>('Employment Factors'!$B60)*('Gross-New Capacity Addition'!AJ179/5*1000)*'Regional Factors'!I$9</f>
        <v>473.63667747119047</v>
      </c>
    </row>
    <row r="210" spans="1:9" x14ac:dyDescent="0.3">
      <c r="A210" s="7" t="s">
        <v>199</v>
      </c>
      <c r="B210" s="7">
        <f>('Employment Factors'!$B61)*('Gross-New Capacity Addition'!AC180/5*1000)*'Regional Factors'!B$9</f>
        <v>0</v>
      </c>
      <c r="C210" s="7">
        <f>('Employment Factors'!$B61)*('Gross-New Capacity Addition'!AD180/5*1000)*'Regional Factors'!C$9</f>
        <v>0</v>
      </c>
      <c r="D210" s="7">
        <f>('Employment Factors'!$B61)*('Gross-New Capacity Addition'!AE180/5*1000)*'Regional Factors'!D$9</f>
        <v>0</v>
      </c>
      <c r="E210" s="7">
        <f>('Employment Factors'!$B61)*('Gross-New Capacity Addition'!AF180/5*1000)*'Regional Factors'!E$9</f>
        <v>0</v>
      </c>
      <c r="F210" s="7">
        <f>('Employment Factors'!$B61)*('Gross-New Capacity Addition'!AG180/5*1000)*'Regional Factors'!F$9</f>
        <v>0</v>
      </c>
      <c r="G210" s="7">
        <f>('Employment Factors'!$B61)*('Gross-New Capacity Addition'!AH180/5*1000)*'Regional Factors'!G$9</f>
        <v>380.44915730059284</v>
      </c>
      <c r="H210" s="7">
        <f>('Employment Factors'!$B61)*('Gross-New Capacity Addition'!AI180/5*1000)*'Regional Factors'!H$9</f>
        <v>0</v>
      </c>
      <c r="I210" s="7">
        <f>('Employment Factors'!$B61)*('Gross-New Capacity Addition'!AJ180/5*1000)*'Regional Factors'!I$9</f>
        <v>1420.9100324135713</v>
      </c>
    </row>
    <row r="211" spans="1:9" x14ac:dyDescent="0.3">
      <c r="A211" s="7" t="s">
        <v>6</v>
      </c>
      <c r="B211" s="7">
        <f>('Employment Factors'!$B62)*('Gross-New Capacity Addition'!AC181/5*1000)*'Regional Factors'!B$9</f>
        <v>0</v>
      </c>
      <c r="C211" s="7">
        <f>('Employment Factors'!$B62)*('Gross-New Capacity Addition'!AD181/5*1000)*'Regional Factors'!C$9</f>
        <v>0</v>
      </c>
      <c r="D211" s="7">
        <f>('Employment Factors'!$B62)*('Gross-New Capacity Addition'!AE181/5*1000)*'Regional Factors'!D$9</f>
        <v>0</v>
      </c>
      <c r="E211" s="7">
        <f>('Employment Factors'!$B62)*('Gross-New Capacity Addition'!AF181/5*1000)*'Regional Factors'!E$9</f>
        <v>112.52041032647033</v>
      </c>
      <c r="F211" s="7">
        <f>('Employment Factors'!$B62)*('Gross-New Capacity Addition'!AG181/5*1000)*'Regional Factors'!F$9</f>
        <v>103.61152083723904</v>
      </c>
      <c r="G211" s="7">
        <f>('Employment Factors'!$B62)*('Gross-New Capacity Addition'!AH181/5*1000)*'Regional Factors'!G$9</f>
        <v>100.1181992896297</v>
      </c>
      <c r="H211" s="7">
        <f>('Employment Factors'!$B62)*('Gross-New Capacity Addition'!AI181/5*1000)*'Regional Factors'!H$9</f>
        <v>96.742657071349612</v>
      </c>
      <c r="I211" s="7">
        <f>('Employment Factors'!$B62)*('Gross-New Capacity Addition'!AJ181/5*1000)*'Regional Factors'!I$9</f>
        <v>186.96184637020679</v>
      </c>
    </row>
    <row r="212" spans="1:9" x14ac:dyDescent="0.3">
      <c r="A212" s="7" t="s">
        <v>7</v>
      </c>
      <c r="B212" s="7">
        <f>('Employment Factors'!$B63)*('Gross-New Capacity Addition'!AC182/5*1000)*'Regional Factors'!B$9</f>
        <v>1119.947753794524</v>
      </c>
      <c r="C212" s="7">
        <f>('Employment Factors'!$B63)*('Gross-New Capacity Addition'!AD182/5*1000)*'Regional Factors'!C$9</f>
        <v>1957.0068560495026</v>
      </c>
      <c r="D212" s="7">
        <f>('Employment Factors'!$B63)*('Gross-New Capacity Addition'!AE182/5*1000)*'Regional Factors'!D$9</f>
        <v>1709.8457591653973</v>
      </c>
      <c r="E212" s="7">
        <f>('Employment Factors'!$B63)*('Gross-New Capacity Addition'!AF182/5*1000)*'Regional Factors'!E$9</f>
        <v>3148.9348286273303</v>
      </c>
      <c r="F212" s="7">
        <f>('Employment Factors'!$B63)*('Gross-New Capacity Addition'!AG182/5*1000)*'Regional Factors'!F$9</f>
        <v>724.90387669399252</v>
      </c>
      <c r="G212" s="7">
        <f>('Employment Factors'!$B63)*('Gross-New Capacity Addition'!AH182/5*1000)*'Regional Factors'!G$9</f>
        <v>2801.8533153926919</v>
      </c>
      <c r="H212" s="7">
        <f>('Employment Factors'!$B63)*('Gross-New Capacity Addition'!AI182/5*1000)*'Regional Factors'!H$9</f>
        <v>2030.540424057564</v>
      </c>
      <c r="I212" s="7">
        <f>('Employment Factors'!$B63)*('Gross-New Capacity Addition'!AJ182/5*1000)*'Regional Factors'!I$9</f>
        <v>6540.2653166595974</v>
      </c>
    </row>
    <row r="213" spans="1:9" x14ac:dyDescent="0.3">
      <c r="A213" s="7" t="s">
        <v>8</v>
      </c>
      <c r="B213" s="7">
        <f>('Employment Factors'!$B64)*('Gross-New Capacity Addition'!AC183/5*1000)*'Regional Factors'!B$9</f>
        <v>2799.8693844863101</v>
      </c>
      <c r="C213" s="7">
        <f>('Employment Factors'!$B64)*('Gross-New Capacity Addition'!AD183/5*1000)*'Regional Factors'!C$9</f>
        <v>2446.2585700618779</v>
      </c>
      <c r="D213" s="7">
        <f>('Employment Factors'!$B64)*('Gross-New Capacity Addition'!AE183/5*1000)*'Regional Factors'!D$9</f>
        <v>2137.3071989567466</v>
      </c>
      <c r="E213" s="7">
        <f>('Employment Factors'!$B64)*('Gross-New Capacity Addition'!AF183/5*1000)*'Regional Factors'!E$9</f>
        <v>3936.168535784162</v>
      </c>
      <c r="F213" s="7">
        <f>('Employment Factors'!$B64)*('Gross-New Capacity Addition'!AG183/5*1000)*'Regional Factors'!F$9</f>
        <v>0</v>
      </c>
      <c r="G213" s="7">
        <f>('Employment Factors'!$B64)*('Gross-New Capacity Addition'!AH183/5*1000)*'Regional Factors'!G$9</f>
        <v>3502.3166442408647</v>
      </c>
      <c r="H213" s="7">
        <f>('Employment Factors'!$B64)*('Gross-New Capacity Addition'!AI183/5*1000)*'Regional Factors'!H$9</f>
        <v>3384.2340400959392</v>
      </c>
      <c r="I213" s="7">
        <f>('Employment Factors'!$B64)*('Gross-New Capacity Addition'!AJ183/5*1000)*'Regional Factors'!I$9</f>
        <v>8175.3316458244972</v>
      </c>
    </row>
    <row r="214" spans="1:9" x14ac:dyDescent="0.3">
      <c r="A214" s="7" t="s">
        <v>9</v>
      </c>
      <c r="B214" s="7">
        <f>('Employment Factors'!$B65)*('Gross-New Capacity Addition'!AC184/5*1000)*'Regional Factors'!B$9</f>
        <v>0</v>
      </c>
      <c r="C214" s="7">
        <f>('Employment Factors'!$B65)*('Gross-New Capacity Addition'!AD184/5*1000)*'Regional Factors'!C$9</f>
        <v>0</v>
      </c>
      <c r="D214" s="7">
        <f>('Employment Factors'!$B65)*('Gross-New Capacity Addition'!AE184/5*1000)*'Regional Factors'!D$9</f>
        <v>0</v>
      </c>
      <c r="E214" s="7">
        <f>('Employment Factors'!$B65)*('Gross-New Capacity Addition'!AF184/5*1000)*'Regional Factors'!E$9</f>
        <v>0</v>
      </c>
      <c r="F214" s="7">
        <f>('Employment Factors'!$B65)*('Gross-New Capacity Addition'!AG184/5*1000)*'Regional Factors'!F$9</f>
        <v>0</v>
      </c>
      <c r="G214" s="7">
        <f>('Employment Factors'!$B65)*('Gross-New Capacity Addition'!AH184/5*1000)*'Regional Factors'!G$9</f>
        <v>0</v>
      </c>
      <c r="H214" s="7">
        <f>('Employment Factors'!$B65)*('Gross-New Capacity Addition'!AI184/5*1000)*'Regional Factors'!H$9</f>
        <v>64.495104714233065</v>
      </c>
      <c r="I214" s="7">
        <f>('Employment Factors'!$B65)*('Gross-New Capacity Addition'!AJ184/5*1000)*'Regional Factors'!I$9</f>
        <v>0</v>
      </c>
    </row>
    <row r="215" spans="1:9" x14ac:dyDescent="0.3">
      <c r="A215" s="7" t="s">
        <v>10</v>
      </c>
      <c r="B215" s="7">
        <f>('Employment Factors'!$B66)*('Gross-New Capacity Addition'!AC185/5*1000)*'Regional Factors'!B$9</f>
        <v>0</v>
      </c>
      <c r="C215" s="7">
        <f>('Employment Factors'!$B66)*('Gross-New Capacity Addition'!AD185/5*1000)*'Regional Factors'!C$9</f>
        <v>0</v>
      </c>
      <c r="D215" s="7">
        <f>('Employment Factors'!$B66)*('Gross-New Capacity Addition'!AE185/5*1000)*'Regional Factors'!D$9</f>
        <v>0</v>
      </c>
      <c r="E215" s="7">
        <f>('Employment Factors'!$B66)*('Gross-New Capacity Addition'!AF185/5*1000)*'Regional Factors'!E$9</f>
        <v>0</v>
      </c>
      <c r="F215" s="7">
        <f>('Employment Factors'!$B66)*('Gross-New Capacity Addition'!AG185/5*1000)*'Regional Factors'!F$9</f>
        <v>0</v>
      </c>
      <c r="G215" s="7">
        <f>('Employment Factors'!$B66)*('Gross-New Capacity Addition'!AH185/5*1000)*'Regional Factors'!G$9</f>
        <v>0</v>
      </c>
      <c r="H215" s="7">
        <f>('Employment Factors'!$B66)*('Gross-New Capacity Addition'!AI185/5*1000)*'Regional Factors'!H$9</f>
        <v>0</v>
      </c>
      <c r="I215" s="7">
        <f>('Employment Factors'!$B66)*('Gross-New Capacity Addition'!AJ185/5*1000)*'Regional Factors'!I$9</f>
        <v>0</v>
      </c>
    </row>
    <row r="216" spans="1:9" x14ac:dyDescent="0.3">
      <c r="A216" s="7" t="s">
        <v>11</v>
      </c>
      <c r="B216" s="7">
        <f>('Employment Factors'!$B67)*('Gross-New Capacity Addition'!AC186/5*1000)*'Regional Factors'!B$9</f>
        <v>0</v>
      </c>
      <c r="C216" s="7">
        <f>('Employment Factors'!$B67)*('Gross-New Capacity Addition'!AD186/5*1000)*'Regional Factors'!C$9</f>
        <v>0</v>
      </c>
      <c r="D216" s="7">
        <f>('Employment Factors'!$B67)*('Gross-New Capacity Addition'!AE186/5*1000)*'Regional Factors'!D$9</f>
        <v>0</v>
      </c>
      <c r="E216" s="7">
        <f>('Employment Factors'!$B67)*('Gross-New Capacity Addition'!AF186/5*1000)*'Regional Factors'!E$9</f>
        <v>0</v>
      </c>
      <c r="F216" s="7">
        <f>('Employment Factors'!$B67)*('Gross-New Capacity Addition'!AG186/5*1000)*'Regional Factors'!F$9</f>
        <v>0</v>
      </c>
      <c r="G216" s="7">
        <f>('Employment Factors'!$B67)*('Gross-New Capacity Addition'!AH186/5*1000)*'Regional Factors'!G$9</f>
        <v>200.2363985792594</v>
      </c>
      <c r="H216" s="7">
        <f>('Employment Factors'!$B67)*('Gross-New Capacity Addition'!AI186/5*1000)*'Regional Factors'!H$9</f>
        <v>2321.8237697123909</v>
      </c>
      <c r="I216" s="7">
        <f>('Employment Factors'!$B67)*('Gross-New Capacity Addition'!AJ186/5*1000)*'Regional Factors'!I$9</f>
        <v>0</v>
      </c>
    </row>
    <row r="217" spans="1:9" x14ac:dyDescent="0.3">
      <c r="A217" s="7" t="s">
        <v>12</v>
      </c>
      <c r="B217" s="7">
        <f>('Employment Factors'!$B68)*('Gross-New Capacity Addition'!AC187/5*1000)*'Regional Factors'!B$9</f>
        <v>0</v>
      </c>
      <c r="C217" s="7">
        <f>('Employment Factors'!$B68)*('Gross-New Capacity Addition'!AD187/5*1000)*'Regional Factors'!C$9</f>
        <v>0</v>
      </c>
      <c r="D217" s="7">
        <f>('Employment Factors'!$B68)*('Gross-New Capacity Addition'!AE187/5*1000)*'Regional Factors'!D$9</f>
        <v>0</v>
      </c>
      <c r="E217" s="7">
        <f>('Employment Factors'!$B68)*('Gross-New Capacity Addition'!AF187/5*1000)*'Regional Factors'!E$9</f>
        <v>0</v>
      </c>
      <c r="F217" s="7">
        <f>('Employment Factors'!$B68)*('Gross-New Capacity Addition'!AG187/5*1000)*'Regional Factors'!F$9</f>
        <v>0</v>
      </c>
      <c r="G217" s="7">
        <f>('Employment Factors'!$B68)*('Gross-New Capacity Addition'!AH187/5*1000)*'Regional Factors'!G$9</f>
        <v>0</v>
      </c>
      <c r="H217" s="7">
        <f>('Employment Factors'!$B68)*('Gross-New Capacity Addition'!AI187/5*1000)*'Regional Factors'!H$9</f>
        <v>0</v>
      </c>
      <c r="I217" s="7">
        <f>('Employment Factors'!$B68)*('Gross-New Capacity Addition'!AJ187/5*1000)*'Regional Factors'!I$9</f>
        <v>0</v>
      </c>
    </row>
    <row r="218" spans="1:9" x14ac:dyDescent="0.3">
      <c r="A218" s="7" t="s">
        <v>13</v>
      </c>
      <c r="B218" s="7">
        <f>('Employment Factors'!$B69)*('Gross-New Capacity Addition'!AC188/5*1000)*'Regional Factors'!B$9</f>
        <v>0</v>
      </c>
      <c r="C218" s="7">
        <f>('Employment Factors'!$B69)*('Gross-New Capacity Addition'!AD188/5*1000)*'Regional Factors'!C$9</f>
        <v>0</v>
      </c>
      <c r="D218" s="7">
        <f>('Employment Factors'!$B69)*('Gross-New Capacity Addition'!AE188/5*1000)*'Regional Factors'!D$9</f>
        <v>0</v>
      </c>
      <c r="E218" s="7">
        <f>('Employment Factors'!$B69)*('Gross-New Capacity Addition'!AF188/5*1000)*'Regional Factors'!E$9</f>
        <v>0</v>
      </c>
      <c r="F218" s="7">
        <f>('Employment Factors'!$B69)*('Gross-New Capacity Addition'!AG188/5*1000)*'Regional Factors'!F$9</f>
        <v>0</v>
      </c>
      <c r="G218" s="7">
        <f>('Employment Factors'!$B69)*('Gross-New Capacity Addition'!AH188/5*1000)*'Regional Factors'!G$9</f>
        <v>0</v>
      </c>
      <c r="H218" s="7">
        <f>('Employment Factors'!$B69)*('Gross-New Capacity Addition'!AI188/5*1000)*'Regional Factors'!H$9</f>
        <v>0</v>
      </c>
      <c r="I218" s="7">
        <f>('Employment Factors'!$B69)*('Gross-New Capacity Addition'!AJ188/5*1000)*'Regional Factors'!I$9</f>
        <v>0</v>
      </c>
    </row>
    <row r="219" spans="1:9" x14ac:dyDescent="0.3">
      <c r="A219" s="7" t="s">
        <v>14</v>
      </c>
      <c r="B219" s="7">
        <f>('Employment Factors'!$B70)*('Gross-New Capacity Addition'!AC189/5*1000)*'Regional Factors'!B$9</f>
        <v>832.39360079322728</v>
      </c>
      <c r="C219" s="7">
        <f>('Employment Factors'!$B70)*('Gross-New Capacity Addition'!AD189/5*1000)*'Regional Factors'!C$9</f>
        <v>2909.06424547899</v>
      </c>
      <c r="D219" s="7">
        <f>('Employment Factors'!$B70)*('Gross-New Capacity Addition'!AE189/5*1000)*'Regional Factors'!D$9</f>
        <v>3177.0782687194878</v>
      </c>
      <c r="E219" s="7">
        <f>('Employment Factors'!$B70)*('Gross-New Capacity Addition'!AF189/5*1000)*'Regional Factors'!E$9</f>
        <v>6436.1674706741032</v>
      </c>
      <c r="F219" s="7">
        <f>('Employment Factors'!$B70)*('Gross-New Capacity Addition'!AG189/5*1000)*'Regional Factors'!F$9</f>
        <v>3232.6794501218583</v>
      </c>
      <c r="G219" s="7">
        <f>('Employment Factors'!$B70)*('Gross-New Capacity Addition'!AH189/5*1000)*'Regional Factors'!G$9</f>
        <v>2603.0731815303725</v>
      </c>
      <c r="H219" s="7">
        <f>('Employment Factors'!$B70)*('Gross-New Capacity Addition'!AI189/5*1000)*'Regional Factors'!H$9</f>
        <v>5030.6181677101804</v>
      </c>
      <c r="I219" s="7">
        <f>('Employment Factors'!$B70)*('Gross-New Capacity Addition'!AJ189/5*1000)*'Regional Factors'!I$9</f>
        <v>3402.7056039377635</v>
      </c>
    </row>
    <row r="220" spans="1:9" x14ac:dyDescent="0.3">
      <c r="A220" s="7" t="s">
        <v>15</v>
      </c>
      <c r="B220" s="7">
        <f>('Employment Factors'!$B71)*('Gross-New Capacity Addition'!AC190*1000)*'Regional Factors'!B$9</f>
        <v>0</v>
      </c>
      <c r="C220" s="7">
        <f>('Employment Factors'!$B71)*('Gross-New Capacity Addition'!AD190*1000)*'Regional Factors'!C$9</f>
        <v>0</v>
      </c>
      <c r="D220" s="7">
        <f>('Employment Factors'!$B71)*('Gross-New Capacity Addition'!AE190*1000)*'Regional Factors'!D$9</f>
        <v>0</v>
      </c>
      <c r="E220" s="7">
        <f>('Employment Factors'!$B71)*('Gross-New Capacity Addition'!AF190*1000)*'Regional Factors'!E$9</f>
        <v>0</v>
      </c>
      <c r="F220" s="7">
        <f>('Employment Factors'!$B71)*('Gross-New Capacity Addition'!AG190*1000)*'Regional Factors'!F$9</f>
        <v>0</v>
      </c>
      <c r="G220" s="7">
        <f>('Employment Factors'!$B71)*('Gross-New Capacity Addition'!AH190*1000)*'Regional Factors'!G$9</f>
        <v>0</v>
      </c>
      <c r="H220" s="7">
        <f>('Employment Factors'!$B71)*('Gross-New Capacity Addition'!AI190*1000)*'Regional Factors'!H$9</f>
        <v>0</v>
      </c>
      <c r="I220" s="7">
        <f>('Employment Factors'!$B71)*('Gross-New Capacity Addition'!AJ190*1000)*'Regional Factors'!I$9</f>
        <v>0</v>
      </c>
    </row>
    <row r="221" spans="1:9" x14ac:dyDescent="0.3">
      <c r="A221" s="7" t="s">
        <v>17</v>
      </c>
      <c r="B221" s="7">
        <f>('Employment Factors'!$B72)*('Gross-New Capacity Addition'!AC191/5*1000)*'Regional Factors'!B$9</f>
        <v>106.71712830682399</v>
      </c>
      <c r="C221" s="7">
        <f>('Employment Factors'!$B72)*('Gross-New Capacity Addition'!AD191/5*1000)*'Regional Factors'!C$9</f>
        <v>186.47847727429419</v>
      </c>
      <c r="D221" s="7">
        <f>('Employment Factors'!$B72)*('Gross-New Capacity Addition'!AE191/5*1000)*'Regional Factors'!D$9</f>
        <v>162.92709070356347</v>
      </c>
      <c r="E221" s="7">
        <f>('Employment Factors'!$B72)*('Gross-New Capacity Addition'!AF191/5*1000)*'Regional Factors'!E$9</f>
        <v>150.02721376862706</v>
      </c>
      <c r="F221" s="7">
        <f>('Employment Factors'!$B72)*('Gross-New Capacity Addition'!AG191/5*1000)*'Regional Factors'!F$9</f>
        <v>759.81781947308616</v>
      </c>
      <c r="G221" s="7">
        <f>('Employment Factors'!$B72)*('Gross-New Capacity Addition'!AH191/5*1000)*'Regional Factors'!G$9</f>
        <v>600.70919573777815</v>
      </c>
      <c r="H221" s="7">
        <f>('Employment Factors'!$B72)*('Gross-New Capacity Addition'!AI191/5*1000)*'Regional Factors'!H$9</f>
        <v>515.96083771386452</v>
      </c>
      <c r="I221" s="7">
        <f>('Employment Factors'!$B72)*('Gross-New Capacity Addition'!AJ191/5*1000)*'Regional Factors'!I$9</f>
        <v>685.52677002409143</v>
      </c>
    </row>
    <row r="222" spans="1:9" x14ac:dyDescent="0.3">
      <c r="A222" s="7" t="s">
        <v>18</v>
      </c>
      <c r="B222" s="7">
        <f>('Employment Factors'!$B73)*('Gross-New Capacity Addition'!AC192/5*1000)*'Regional Factors'!B$9</f>
        <v>0</v>
      </c>
      <c r="C222" s="7">
        <f>('Employment Factors'!$B73)*('Gross-New Capacity Addition'!AD192/5*1000)*'Regional Factors'!C$9</f>
        <v>0</v>
      </c>
      <c r="D222" s="7">
        <f>('Employment Factors'!$B73)*('Gross-New Capacity Addition'!AE192/5*1000)*'Regional Factors'!D$9</f>
        <v>0</v>
      </c>
      <c r="E222" s="7">
        <f>('Employment Factors'!$B73)*('Gross-New Capacity Addition'!AF192/5*1000)*'Regional Factors'!E$9</f>
        <v>0</v>
      </c>
      <c r="F222" s="7">
        <f>('Employment Factors'!$B73)*('Gross-New Capacity Addition'!AG192/5*1000)*'Regional Factors'!F$9</f>
        <v>276.29738889930405</v>
      </c>
      <c r="G222" s="7">
        <f>('Employment Factors'!$B73)*('Gross-New Capacity Addition'!AH192/5*1000)*'Regional Factors'!G$9</f>
        <v>800.9455943170376</v>
      </c>
      <c r="H222" s="7">
        <f>('Employment Factors'!$B73)*('Gross-New Capacity Addition'!AI192/5*1000)*'Regional Factors'!H$9</f>
        <v>773.94125657079678</v>
      </c>
      <c r="I222" s="7">
        <f>('Employment Factors'!$B73)*('Gross-New Capacity Addition'!AJ192/5*1000)*'Regional Factors'!I$9</f>
        <v>685.52677002409143</v>
      </c>
    </row>
    <row r="223" spans="1:9" x14ac:dyDescent="0.3">
      <c r="A223" s="7" t="s">
        <v>19</v>
      </c>
      <c r="B223" s="7">
        <f>('Employment Factors'!$B74)*('Gross-New Capacity Addition'!AC193/5*1000)*'Regional Factors'!B$9</f>
        <v>0</v>
      </c>
      <c r="C223" s="7">
        <f>('Employment Factors'!$B74)*('Gross-New Capacity Addition'!AD193/5*1000)*'Regional Factors'!C$9</f>
        <v>0</v>
      </c>
      <c r="D223" s="7">
        <f>('Employment Factors'!$B74)*('Gross-New Capacity Addition'!AE193/5*1000)*'Regional Factors'!D$9</f>
        <v>0</v>
      </c>
      <c r="E223" s="7">
        <f>('Employment Factors'!$B74)*('Gross-New Capacity Addition'!AF193/5*1000)*'Regional Factors'!E$9</f>
        <v>0</v>
      </c>
      <c r="F223" s="7">
        <f>('Employment Factors'!$B74)*('Gross-New Capacity Addition'!AG193/5*1000)*'Regional Factors'!F$9</f>
        <v>0</v>
      </c>
      <c r="G223" s="7">
        <f>('Employment Factors'!$B74)*('Gross-New Capacity Addition'!AH193/5*1000)*'Regional Factors'!G$9</f>
        <v>0</v>
      </c>
      <c r="H223" s="7">
        <f>('Employment Factors'!$B74)*('Gross-New Capacity Addition'!AI193/5*1000)*'Regional Factors'!H$9</f>
        <v>0</v>
      </c>
      <c r="I223" s="7">
        <f>('Employment Factors'!$B74)*('Gross-New Capacity Addition'!AJ193/5*1000)*'Regional Factors'!I$9</f>
        <v>0</v>
      </c>
    </row>
    <row r="224" spans="1:9" x14ac:dyDescent="0.3">
      <c r="A224" s="7" t="s">
        <v>20</v>
      </c>
      <c r="B224" s="7">
        <f>('Employment Factors'!$B75)*('Gross-New Capacity Addition'!AC194/5*1000)*'Regional Factors'!B$9</f>
        <v>0</v>
      </c>
      <c r="C224" s="7">
        <f>('Employment Factors'!$B75)*('Gross-New Capacity Addition'!AD194/5*1000)*'Regional Factors'!C$9</f>
        <v>0</v>
      </c>
      <c r="D224" s="7">
        <f>('Employment Factors'!$B75)*('Gross-New Capacity Addition'!AE194/5*1000)*'Regional Factors'!D$9</f>
        <v>0</v>
      </c>
      <c r="E224" s="7">
        <f>('Employment Factors'!$B75)*('Gross-New Capacity Addition'!AF194/5*1000)*'Regional Factors'!E$9</f>
        <v>0</v>
      </c>
      <c r="F224" s="7">
        <f>('Employment Factors'!$B75)*('Gross-New Capacity Addition'!AG194/5*1000)*'Regional Factors'!F$9</f>
        <v>0</v>
      </c>
      <c r="G224" s="7">
        <f>('Employment Factors'!$B75)*('Gross-New Capacity Addition'!AH194/5*1000)*'Regional Factors'!G$9</f>
        <v>0</v>
      </c>
      <c r="H224" s="7">
        <f>('Employment Factors'!$B75)*('Gross-New Capacity Addition'!AI194/5*1000)*'Regional Factors'!H$9</f>
        <v>0</v>
      </c>
      <c r="I224" s="7">
        <f>('Employment Factors'!$B75)*('Gross-New Capacity Addition'!AJ194/5*1000)*'Regional Factors'!I$9</f>
        <v>0</v>
      </c>
    </row>
    <row r="225" spans="1:9" x14ac:dyDescent="0.3">
      <c r="A225" s="7" t="s">
        <v>21</v>
      </c>
      <c r="B225" s="7">
        <f>('Employment Factors'!$B76)*('Gross-New Capacity Addition'!AC195/5*1000)*'Regional Factors'!B$9</f>
        <v>213.43425661364799</v>
      </c>
      <c r="C225" s="7">
        <f>('Employment Factors'!$B76)*('Gross-New Capacity Addition'!AD195/5*1000)*'Regional Factors'!C$9</f>
        <v>559.43543182288261</v>
      </c>
      <c r="D225" s="7">
        <f>('Employment Factors'!$B76)*('Gross-New Capacity Addition'!AE195/5*1000)*'Regional Factors'!D$9</f>
        <v>407.31772675890869</v>
      </c>
      <c r="E225" s="7">
        <f>('Employment Factors'!$B76)*('Gross-New Capacity Addition'!AF195/5*1000)*'Regional Factors'!E$9</f>
        <v>150.02721376862706</v>
      </c>
      <c r="F225" s="7">
        <f>('Employment Factors'!$B76)*('Gross-New Capacity Addition'!AG195/5*1000)*'Regional Factors'!F$9</f>
        <v>207.22304167447805</v>
      </c>
      <c r="G225" s="7">
        <f>('Employment Factors'!$B76)*('Gross-New Capacity Addition'!AH195/5*1000)*'Regional Factors'!G$9</f>
        <v>133.49093238617291</v>
      </c>
      <c r="H225" s="7">
        <f>('Employment Factors'!$B76)*('Gross-New Capacity Addition'!AI195/5*1000)*'Regional Factors'!H$9</f>
        <v>0</v>
      </c>
      <c r="I225" s="7">
        <f>('Employment Factors'!$B76)*('Gross-New Capacity Addition'!AJ195/5*1000)*'Regional Factors'!I$9</f>
        <v>0</v>
      </c>
    </row>
    <row r="226" spans="1:9" x14ac:dyDescent="0.3">
      <c r="A226" s="7" t="s">
        <v>43</v>
      </c>
      <c r="B226" s="7">
        <f>('Employment Factors'!$B77)*('Gross-New Capacity Addition'!AC196/5*1000)*'Regional Factors'!B$9</f>
        <v>0</v>
      </c>
      <c r="C226" s="7">
        <f>('Employment Factors'!$B77)*('Gross-New Capacity Addition'!AD196/5*1000)*'Regional Factors'!C$9</f>
        <v>0</v>
      </c>
      <c r="D226" s="7">
        <f>('Employment Factors'!$B77)*('Gross-New Capacity Addition'!AE196/5*1000)*'Regional Factors'!D$9</f>
        <v>0</v>
      </c>
      <c r="E226" s="7">
        <f>('Employment Factors'!$B77)*('Gross-New Capacity Addition'!AF196/5*1000)*'Regional Factors'!E$9</f>
        <v>0</v>
      </c>
      <c r="F226" s="7">
        <f>('Employment Factors'!$B77)*('Gross-New Capacity Addition'!AG196/5*1000)*'Regional Factors'!F$9</f>
        <v>0</v>
      </c>
      <c r="G226" s="7">
        <f>('Employment Factors'!$B77)*('Gross-New Capacity Addition'!AH196/5*1000)*'Regional Factors'!G$9</f>
        <v>0</v>
      </c>
      <c r="H226" s="7">
        <f>('Employment Factors'!$B77)*('Gross-New Capacity Addition'!AI196/5*1000)*'Regional Factors'!H$9</f>
        <v>0</v>
      </c>
      <c r="I226" s="7">
        <f>('Employment Factors'!$B77)*('Gross-New Capacity Addition'!AJ196/5*1000)*'Regional Factors'!I$9</f>
        <v>0</v>
      </c>
    </row>
    <row r="227" spans="1:9" x14ac:dyDescent="0.3">
      <c r="A227" s="7" t="s">
        <v>139</v>
      </c>
      <c r="B227" s="7">
        <f>('Employment Factors'!$B78)*('Gross-New Capacity Addition'!AC197/5*1000)*'Regional Factors'!B$9</f>
        <v>0</v>
      </c>
      <c r="C227" s="7">
        <f>('Employment Factors'!$B78)*('Gross-New Capacity Addition'!AD197/5*1000)*'Regional Factors'!C$9</f>
        <v>0</v>
      </c>
      <c r="D227" s="7">
        <f>('Employment Factors'!$B78)*('Gross-New Capacity Addition'!AE197/5*1000)*'Regional Factors'!D$9</f>
        <v>0</v>
      </c>
      <c r="E227" s="7">
        <f>('Employment Factors'!$B78)*('Gross-New Capacity Addition'!AF197/5*1000)*'Regional Factors'!E$9</f>
        <v>0</v>
      </c>
      <c r="F227" s="7">
        <f>('Employment Factors'!$B78)*('Gross-New Capacity Addition'!AG197/5*1000)*'Regional Factors'!F$9</f>
        <v>0</v>
      </c>
      <c r="G227" s="7">
        <f>('Employment Factors'!$B78)*('Gross-New Capacity Addition'!AH197/5*1000)*'Regional Factors'!G$9</f>
        <v>0</v>
      </c>
      <c r="H227" s="7">
        <f>('Employment Factors'!$B78)*('Gross-New Capacity Addition'!AI197/5*1000)*'Regional Factors'!H$9</f>
        <v>0</v>
      </c>
      <c r="I227" s="7">
        <f>('Employment Factors'!$B78)*('Gross-New Capacity Addition'!AJ197/5*1000)*'Regional Factors'!I$9</f>
        <v>0</v>
      </c>
    </row>
    <row r="228" spans="1:9" x14ac:dyDescent="0.3">
      <c r="A228" s="34" t="s">
        <v>230</v>
      </c>
      <c r="B228" s="7">
        <f>('Employment Factors'!$B79)*('Gross-New Capacity Addition'!AC198/5*1000)*'Regional Factors'!B$9</f>
        <v>0</v>
      </c>
      <c r="C228" s="7">
        <f>('Employment Factors'!$B79)*('Gross-New Capacity Addition'!AD198/5*1000)*'Regional Factors'!C$9</f>
        <v>0</v>
      </c>
      <c r="D228" s="7">
        <f>('Employment Factors'!$B79)*('Gross-New Capacity Addition'!AE198/5*1000)*'Regional Factors'!D$9</f>
        <v>0</v>
      </c>
      <c r="E228" s="7">
        <f>('Employment Factors'!$B79)*('Gross-New Capacity Addition'!AF198/5*1000)*'Regional Factors'!E$9</f>
        <v>0</v>
      </c>
      <c r="F228" s="7">
        <f>('Employment Factors'!$B79)*('Gross-New Capacity Addition'!AG198/5*1000)*'Regional Factors'!F$9</f>
        <v>0</v>
      </c>
      <c r="G228" s="7">
        <f>('Employment Factors'!$B79)*('Gross-New Capacity Addition'!AH198/5*1000)*'Regional Factors'!G$9</f>
        <v>0</v>
      </c>
      <c r="H228" s="7">
        <f>('Employment Factors'!$B79)*('Gross-New Capacity Addition'!AI198/5*1000)*'Regional Factors'!H$9</f>
        <v>0</v>
      </c>
      <c r="I228" s="7">
        <f>('Employment Factors'!$B79)*('Gross-New Capacity Addition'!AJ198/5*1000)*'Regional Factors'!I$9</f>
        <v>3670.6842504017263</v>
      </c>
    </row>
    <row r="229" spans="1:9" x14ac:dyDescent="0.3">
      <c r="A229" s="34" t="s">
        <v>231</v>
      </c>
      <c r="B229" s="7">
        <f>('Employment Factors'!$B80)*('Gross-New Capacity Addition'!AC199/5*1000)*'Regional Factors'!B$9</f>
        <v>0</v>
      </c>
      <c r="C229" s="7">
        <f>('Employment Factors'!$B80)*('Gross-New Capacity Addition'!AD199/5*1000)*'Regional Factors'!C$9</f>
        <v>0</v>
      </c>
      <c r="D229" s="7">
        <f>('Employment Factors'!$B80)*('Gross-New Capacity Addition'!AE199/5*1000)*'Regional Factors'!D$9</f>
        <v>0</v>
      </c>
      <c r="E229" s="7">
        <f>('Employment Factors'!$B80)*('Gross-New Capacity Addition'!AF199/5*1000)*'Regional Factors'!E$9</f>
        <v>0</v>
      </c>
      <c r="F229" s="7">
        <f>('Employment Factors'!$B80)*('Gross-New Capacity Addition'!AG199/5*1000)*'Regional Factors'!F$9</f>
        <v>0</v>
      </c>
      <c r="G229" s="7">
        <f>('Employment Factors'!$B80)*('Gross-New Capacity Addition'!AH199/5*1000)*'Regional Factors'!G$9</f>
        <v>0</v>
      </c>
      <c r="H229" s="7">
        <f>('Employment Factors'!$B80)*('Gross-New Capacity Addition'!AI199/5*1000)*'Regional Factors'!H$9</f>
        <v>735.24419374225704</v>
      </c>
      <c r="I229" s="7">
        <f>('Employment Factors'!$B80)*('Gross-New Capacity Addition'!AJ199/5*1000)*'Regional Factors'!I$9</f>
        <v>5032.3896981313983</v>
      </c>
    </row>
    <row r="230" spans="1:9" x14ac:dyDescent="0.3">
      <c r="A230" s="7" t="s">
        <v>24</v>
      </c>
      <c r="B230" s="7">
        <f>('Employment Factors'!$B81)*('Gross-New Capacity Addition'!AC200/5*1000)*'Regional Factors'!B$9</f>
        <v>2986.5273434520645</v>
      </c>
      <c r="C230" s="7">
        <f>('Employment Factors'!$B81)*('Gross-New Capacity Addition'!AD200/5*1000)*'Regional Factors'!C$9</f>
        <v>0</v>
      </c>
      <c r="D230" s="7">
        <f>('Employment Factors'!$B81)*('Gross-New Capacity Addition'!AE200/5*1000)*'Regional Factors'!D$9</f>
        <v>1139.8971727769317</v>
      </c>
      <c r="E230" s="7">
        <f>('Employment Factors'!$B81)*('Gross-New Capacity Addition'!AF200/5*1000)*'Regional Factors'!E$9</f>
        <v>0</v>
      </c>
      <c r="F230" s="7">
        <f>('Employment Factors'!$B81)*('Gross-New Capacity Addition'!AG200/5*1000)*'Regional Factors'!F$9</f>
        <v>0</v>
      </c>
      <c r="G230" s="7">
        <f>('Employment Factors'!$B81)*('Gross-New Capacity Addition'!AH200/5*1000)*'Regional Factors'!G$9</f>
        <v>0</v>
      </c>
      <c r="H230" s="7">
        <f>('Employment Factors'!$B81)*('Gross-New Capacity Addition'!AI200/5*1000)*'Regional Factors'!H$9</f>
        <v>1804.9248213845012</v>
      </c>
      <c r="I230" s="7">
        <f>('Employment Factors'!$B81)*('Gross-New Capacity Addition'!AJ200/5*1000)*'Regional Factors'!I$9</f>
        <v>0</v>
      </c>
    </row>
    <row r="231" spans="1:9" x14ac:dyDescent="0.3">
      <c r="A231" s="7" t="s">
        <v>25</v>
      </c>
      <c r="B231" s="7">
        <f>('Employment Factors'!$B82)*('Gross-New Capacity Addition'!AC201/5*1000)*'Regional Factors'!B$9</f>
        <v>0</v>
      </c>
      <c r="C231" s="7">
        <f>('Employment Factors'!$B82)*('Gross-New Capacity Addition'!AD201/5*1000)*'Regional Factors'!C$9</f>
        <v>0</v>
      </c>
      <c r="D231" s="7">
        <f>('Employment Factors'!$B82)*('Gross-New Capacity Addition'!AE201/5*1000)*'Regional Factors'!D$9</f>
        <v>0</v>
      </c>
      <c r="E231" s="7">
        <f>('Employment Factors'!$B82)*('Gross-New Capacity Addition'!AF201/5*1000)*'Regional Factors'!E$9</f>
        <v>0</v>
      </c>
      <c r="F231" s="7">
        <f>('Employment Factors'!$B82)*('Gross-New Capacity Addition'!AG201/5*1000)*'Regional Factors'!F$9</f>
        <v>0</v>
      </c>
      <c r="G231" s="7">
        <f>('Employment Factors'!$B82)*('Gross-New Capacity Addition'!AH201/5*1000)*'Regional Factors'!G$9</f>
        <v>0</v>
      </c>
      <c r="H231" s="7">
        <f>('Employment Factors'!$B82)*('Gross-New Capacity Addition'!AI201/5*1000)*'Regional Factors'!H$9</f>
        <v>0</v>
      </c>
      <c r="I231" s="7">
        <f>('Employment Factors'!$B82)*('Gross-New Capacity Addition'!AJ201/5*1000)*'Regional Factors'!I$9</f>
        <v>0</v>
      </c>
    </row>
    <row r="232" spans="1:9" x14ac:dyDescent="0.3">
      <c r="A232" s="5" t="s">
        <v>255</v>
      </c>
      <c r="B232" s="5">
        <f>SUM(B207:B231)</f>
        <v>8058.8894674465973</v>
      </c>
      <c r="C232" s="5">
        <f t="shared" ref="C232:I232" si="10">SUM(C207:C231)</f>
        <v>8058.2435806875474</v>
      </c>
      <c r="D232" s="5">
        <f t="shared" si="10"/>
        <v>8734.3732170810363</v>
      </c>
      <c r="E232" s="5">
        <f t="shared" si="10"/>
        <v>13933.845672949323</v>
      </c>
      <c r="F232" s="5">
        <f t="shared" si="10"/>
        <v>5539.3858782643665</v>
      </c>
      <c r="G232" s="5">
        <f t="shared" si="10"/>
        <v>11577.061788887388</v>
      </c>
      <c r="H232" s="5">
        <f t="shared" si="10"/>
        <v>17416.375340858256</v>
      </c>
      <c r="I232" s="5">
        <f t="shared" si="10"/>
        <v>31757.169259128441</v>
      </c>
    </row>
    <row r="234" spans="1:9" x14ac:dyDescent="0.3">
      <c r="A234" s="73" t="s">
        <v>30</v>
      </c>
      <c r="B234" s="163" t="s">
        <v>202</v>
      </c>
      <c r="C234" s="163"/>
      <c r="D234" s="163"/>
      <c r="E234" s="163"/>
      <c r="F234" s="163"/>
      <c r="G234" s="163"/>
      <c r="H234" s="163"/>
      <c r="I234" s="163"/>
    </row>
    <row r="235" spans="1:9" x14ac:dyDescent="0.3">
      <c r="A235" s="66" t="s">
        <v>0</v>
      </c>
      <c r="B235" s="35" t="s">
        <v>186</v>
      </c>
      <c r="C235" s="35" t="s">
        <v>146</v>
      </c>
      <c r="D235" s="35" t="s">
        <v>147</v>
      </c>
      <c r="E235" s="35" t="s">
        <v>148</v>
      </c>
      <c r="F235" s="35" t="s">
        <v>149</v>
      </c>
      <c r="G235" s="35" t="s">
        <v>150</v>
      </c>
      <c r="H235" s="35" t="s">
        <v>151</v>
      </c>
      <c r="I235" s="35" t="s">
        <v>152</v>
      </c>
    </row>
    <row r="236" spans="1:9" x14ac:dyDescent="0.3">
      <c r="A236" s="7" t="s">
        <v>2</v>
      </c>
      <c r="B236" s="7">
        <f>('Employment Factors'!$B58)*('Gross-New Capacity Addition'!AC206/5*1000)*'Regional Factors'!B$4</f>
        <v>267.08805476227752</v>
      </c>
      <c r="C236" s="7">
        <f>('Employment Factors'!$B58)*('Gross-New Capacity Addition'!AD206/5*1000)*'Regional Factors'!C$4</f>
        <v>0</v>
      </c>
      <c r="D236" s="7">
        <f>('Employment Factors'!$B58)*('Gross-New Capacity Addition'!AE206/5*1000)*'Regional Factors'!D$4</f>
        <v>251.91675567687878</v>
      </c>
      <c r="E236" s="7">
        <f>('Employment Factors'!$B58)*('Gross-New Capacity Addition'!AF206/5*1000)*'Regional Factors'!E$4</f>
        <v>0</v>
      </c>
      <c r="F236" s="7">
        <f>('Employment Factors'!$B58)*('Gross-New Capacity Addition'!AG206/5*1000)*'Regional Factors'!F$4</f>
        <v>1663.1556901485189</v>
      </c>
      <c r="G236" s="7">
        <f>('Employment Factors'!$B58)*('Gross-New Capacity Addition'!AH206/5*1000)*'Regional Factors'!G$4</f>
        <v>8553.3721207638118</v>
      </c>
      <c r="H236" s="7">
        <f>('Employment Factors'!$B58)*('Gross-New Capacity Addition'!AI206/5*1000)*'Regional Factors'!H$4</f>
        <v>7840.5911107001621</v>
      </c>
      <c r="I236" s="7">
        <f>('Employment Factors'!$B58)*('Gross-New Capacity Addition'!AJ206/5*1000)*'Regional Factors'!I$4</f>
        <v>10454.121480933549</v>
      </c>
    </row>
    <row r="237" spans="1:9" x14ac:dyDescent="0.3">
      <c r="A237" s="7" t="s">
        <v>3</v>
      </c>
      <c r="B237" s="7">
        <f>('Employment Factors'!$B59)*('Gross-New Capacity Addition'!AC207/5*1000)*'Regional Factors'!B$4</f>
        <v>0</v>
      </c>
      <c r="C237" s="7">
        <f>('Employment Factors'!$B59)*('Gross-New Capacity Addition'!AD207/5*1000)*'Regional Factors'!C$4</f>
        <v>0</v>
      </c>
      <c r="D237" s="7">
        <f>('Employment Factors'!$B59)*('Gross-New Capacity Addition'!AE207/5*1000)*'Regional Factors'!D$4</f>
        <v>0</v>
      </c>
      <c r="E237" s="7">
        <f>('Employment Factors'!$B59)*('Gross-New Capacity Addition'!AF207/5*1000)*'Regional Factors'!E$4</f>
        <v>0</v>
      </c>
      <c r="F237" s="7">
        <f>('Employment Factors'!$B59)*('Gross-New Capacity Addition'!AG207/5*1000)*'Regional Factors'!F$4</f>
        <v>0</v>
      </c>
      <c r="G237" s="7">
        <f>('Employment Factors'!$B59)*('Gross-New Capacity Addition'!AH207/5*1000)*'Regional Factors'!G$4</f>
        <v>0</v>
      </c>
      <c r="H237" s="7">
        <f>('Employment Factors'!$B59)*('Gross-New Capacity Addition'!AI207/5*1000)*'Regional Factors'!H$4</f>
        <v>0</v>
      </c>
      <c r="I237" s="7">
        <f>('Employment Factors'!$B59)*('Gross-New Capacity Addition'!AJ207/5*1000)*'Regional Factors'!I$4</f>
        <v>0</v>
      </c>
    </row>
    <row r="238" spans="1:9" x14ac:dyDescent="0.3">
      <c r="A238" s="7" t="s">
        <v>198</v>
      </c>
      <c r="B238" s="7">
        <f>('Employment Factors'!$B60)*('Gross-New Capacity Addition'!AC208/5*1000)*'Regional Factors'!B$4</f>
        <v>0</v>
      </c>
      <c r="C238" s="7">
        <f>('Employment Factors'!$B60)*('Gross-New Capacity Addition'!AD208/5*1000)*'Regional Factors'!C$4</f>
        <v>0</v>
      </c>
      <c r="D238" s="7">
        <f>('Employment Factors'!$B60)*('Gross-New Capacity Addition'!AE208/5*1000)*'Regional Factors'!D$4</f>
        <v>0</v>
      </c>
      <c r="E238" s="7">
        <f>('Employment Factors'!$B60)*('Gross-New Capacity Addition'!AF208/5*1000)*'Regional Factors'!E$4</f>
        <v>0</v>
      </c>
      <c r="F238" s="7">
        <f>('Employment Factors'!$B60)*('Gross-New Capacity Addition'!AG208/5*1000)*'Regional Factors'!F$4</f>
        <v>0</v>
      </c>
      <c r="G238" s="7">
        <f>('Employment Factors'!$B60)*('Gross-New Capacity Addition'!AH208/5*1000)*'Regional Factors'!G$4</f>
        <v>531.09173298860264</v>
      </c>
      <c r="H238" s="7">
        <f>('Employment Factors'!$B60)*('Gross-New Capacity Addition'!AI208/5*1000)*'Regional Factors'!H$4</f>
        <v>0</v>
      </c>
      <c r="I238" s="7">
        <f>('Employment Factors'!$B60)*('Gross-New Capacity Addition'!AJ208/5*1000)*'Regional Factors'!I$4</f>
        <v>3983.1879974145199</v>
      </c>
    </row>
    <row r="239" spans="1:9" x14ac:dyDescent="0.3">
      <c r="A239" s="7" t="s">
        <v>199</v>
      </c>
      <c r="B239" s="7">
        <f>('Employment Factors'!$B61)*('Gross-New Capacity Addition'!AC209/5*1000)*'Regional Factors'!B$4</f>
        <v>0</v>
      </c>
      <c r="C239" s="7">
        <f>('Employment Factors'!$B61)*('Gross-New Capacity Addition'!AD209/5*1000)*'Regional Factors'!C$4</f>
        <v>0</v>
      </c>
      <c r="D239" s="7">
        <f>('Employment Factors'!$B61)*('Gross-New Capacity Addition'!AE209/5*1000)*'Regional Factors'!D$4</f>
        <v>0</v>
      </c>
      <c r="E239" s="7">
        <f>('Employment Factors'!$B61)*('Gross-New Capacity Addition'!AF209/5*1000)*'Regional Factors'!E$4</f>
        <v>0</v>
      </c>
      <c r="F239" s="7">
        <f>('Employment Factors'!$B61)*('Gross-New Capacity Addition'!AG209/5*1000)*'Regional Factors'!F$4</f>
        <v>0</v>
      </c>
      <c r="G239" s="7">
        <f>('Employment Factors'!$B61)*('Gross-New Capacity Addition'!AH209/5*1000)*'Regional Factors'!G$4</f>
        <v>398.31879974145204</v>
      </c>
      <c r="H239" s="7">
        <f>('Employment Factors'!$B61)*('Gross-New Capacity Addition'!AI209/5*1000)*'Regional Factors'!H$4</f>
        <v>0</v>
      </c>
      <c r="I239" s="7">
        <f>('Employment Factors'!$B61)*('Gross-New Capacity Addition'!AJ209/5*1000)*'Regional Factors'!I$4</f>
        <v>4381.506797155972</v>
      </c>
    </row>
    <row r="240" spans="1:9" x14ac:dyDescent="0.3">
      <c r="A240" s="7" t="s">
        <v>6</v>
      </c>
      <c r="B240" s="7">
        <f>('Employment Factors'!$B62)*('Gross-New Capacity Addition'!AC210/5*1000)*'Regional Factors'!B$4</f>
        <v>0</v>
      </c>
      <c r="C240" s="7">
        <f>('Employment Factors'!$B62)*('Gross-New Capacity Addition'!AD210/5*1000)*'Regional Factors'!C$4</f>
        <v>114.43743154199747</v>
      </c>
      <c r="D240" s="7">
        <f>('Employment Factors'!$B62)*('Gross-New Capacity Addition'!AE210/5*1000)*'Regional Factors'!D$4</f>
        <v>111.13974515156417</v>
      </c>
      <c r="E240" s="7">
        <f>('Employment Factors'!$B62)*('Gross-New Capacity Addition'!AF210/5*1000)*'Regional Factors'!E$4</f>
        <v>323.80202245356702</v>
      </c>
      <c r="F240" s="7">
        <f>('Employment Factors'!$B62)*('Gross-New Capacity Addition'!AG210/5*1000)*'Regional Factors'!F$4</f>
        <v>104.82073677406632</v>
      </c>
      <c r="G240" s="7">
        <f>('Employment Factors'!$B62)*('Gross-New Capacity Addition'!AH210/5*1000)*'Regional Factors'!G$4</f>
        <v>104.82073677406633</v>
      </c>
      <c r="H240" s="7">
        <f>('Employment Factors'!$B62)*('Gross-New Capacity Addition'!AI210/5*1000)*'Regional Factors'!H$4</f>
        <v>314.46221032219898</v>
      </c>
      <c r="I240" s="7">
        <f>('Employment Factors'!$B62)*('Gross-New Capacity Addition'!AJ210/5*1000)*'Regional Factors'!I$4</f>
        <v>0</v>
      </c>
    </row>
    <row r="241" spans="1:10" x14ac:dyDescent="0.3">
      <c r="A241" s="7" t="s">
        <v>7</v>
      </c>
      <c r="B241" s="7">
        <f>('Employment Factors'!$B63)*('Gross-New Capacity Addition'!AC211/5*1000)*'Regional Factors'!B$4</f>
        <v>9892.8272861253445</v>
      </c>
      <c r="C241" s="7">
        <f>('Employment Factors'!$B63)*('Gross-New Capacity Addition'!AD211/5*1000)*'Regional Factors'!C$4</f>
        <v>9607.750616151412</v>
      </c>
      <c r="D241" s="7">
        <f>('Employment Factors'!$B63)*('Gross-New Capacity Addition'!AE211/5*1000)*'Regional Factors'!D$4</f>
        <v>8553.3147868643791</v>
      </c>
      <c r="E241" s="7">
        <f>('Employment Factors'!$B63)*('Gross-New Capacity Addition'!AF211/5*1000)*'Regional Factors'!E$4</f>
        <v>4530.8733905502768</v>
      </c>
      <c r="F241" s="7">
        <f>('Employment Factors'!$B63)*('Gross-New Capacity Addition'!AG211/5*1000)*'Regional Factors'!F$4</f>
        <v>3666.8199555146111</v>
      </c>
      <c r="G241" s="7">
        <f>('Employment Factors'!$B63)*('Gross-New Capacity Addition'!AH211/5*1000)*'Regional Factors'!G$4</f>
        <v>27867.831661911048</v>
      </c>
      <c r="H241" s="7">
        <f>('Employment Factors'!$B63)*('Gross-New Capacity Addition'!AI211/5*1000)*'Regional Factors'!H$4</f>
        <v>9533.7318843379908</v>
      </c>
      <c r="I241" s="7">
        <f>('Employment Factors'!$B63)*('Gross-New Capacity Addition'!AJ211/5*1000)*'Regional Factors'!I$4</f>
        <v>7333.6399110292223</v>
      </c>
    </row>
    <row r="242" spans="1:10" x14ac:dyDescent="0.3">
      <c r="A242" s="7" t="s">
        <v>8</v>
      </c>
      <c r="B242" s="7">
        <f>('Employment Factors'!$B64)*('Gross-New Capacity Addition'!AC212/5*1000)*'Regional Factors'!B$4</f>
        <v>6183.0170538283392</v>
      </c>
      <c r="C242" s="7">
        <f>('Employment Factors'!$B64)*('Gross-New Capacity Addition'!AD212/5*1000)*'Regional Factors'!C$4</f>
        <v>10008.073558491053</v>
      </c>
      <c r="D242" s="7">
        <f>('Employment Factors'!$B64)*('Gross-New Capacity Addition'!AE212/5*1000)*'Regional Factors'!D$4</f>
        <v>7775.7407153312533</v>
      </c>
      <c r="E242" s="7">
        <f>('Employment Factors'!$B64)*('Gross-New Capacity Addition'!AF212/5*1000)*'Regional Factors'!E$4</f>
        <v>5663.5917381878453</v>
      </c>
      <c r="F242" s="7">
        <f>('Employment Factors'!$B64)*('Gross-New Capacity Addition'!AG212/5*1000)*'Regional Factors'!F$4</f>
        <v>3666.8199555146111</v>
      </c>
      <c r="G242" s="7">
        <f>('Employment Factors'!$B64)*('Gross-New Capacity Addition'!AH212/5*1000)*'Regional Factors'!G$4</f>
        <v>47668.659421689947</v>
      </c>
      <c r="H242" s="7">
        <f>('Employment Factors'!$B64)*('Gross-New Capacity Addition'!AI212/5*1000)*'Regional Factors'!H$4</f>
        <v>14667.279822058446</v>
      </c>
      <c r="I242" s="7">
        <f>('Employment Factors'!$B64)*('Gross-New Capacity Addition'!AJ212/5*1000)*'Regional Factors'!I$4</f>
        <v>22000.919733087667</v>
      </c>
    </row>
    <row r="243" spans="1:10" x14ac:dyDescent="0.3">
      <c r="A243" s="7" t="s">
        <v>9</v>
      </c>
      <c r="B243" s="7">
        <f>('Employment Factors'!$B65)*('Gross-New Capacity Addition'!AC213/5*1000)*'Regional Factors'!B$4</f>
        <v>0</v>
      </c>
      <c r="C243" s="7">
        <f>('Employment Factors'!$B65)*('Gross-New Capacity Addition'!AD213/5*1000)*'Regional Factors'!C$4</f>
        <v>0</v>
      </c>
      <c r="D243" s="7">
        <f>('Employment Factors'!$B65)*('Gross-New Capacity Addition'!AE213/5*1000)*'Regional Factors'!D$4</f>
        <v>0</v>
      </c>
      <c r="E243" s="7">
        <f>('Employment Factors'!$B65)*('Gross-New Capacity Addition'!AF213/5*1000)*'Regional Factors'!E$4</f>
        <v>71.956004989681546</v>
      </c>
      <c r="F243" s="7">
        <f>('Employment Factors'!$B65)*('Gross-New Capacity Addition'!AG213/5*1000)*'Regional Factors'!F$4</f>
        <v>69.88049118271087</v>
      </c>
      <c r="G243" s="7">
        <f>('Employment Factors'!$B65)*('Gross-New Capacity Addition'!AH213/5*1000)*'Regional Factors'!G$4</f>
        <v>0</v>
      </c>
      <c r="H243" s="7">
        <f>('Employment Factors'!$B65)*('Gross-New Capacity Addition'!AI213/5*1000)*'Regional Factors'!H$4</f>
        <v>0</v>
      </c>
      <c r="I243" s="7">
        <f>('Employment Factors'!$B65)*('Gross-New Capacity Addition'!AJ213/5*1000)*'Regional Factors'!I$4</f>
        <v>0</v>
      </c>
    </row>
    <row r="244" spans="1:10" x14ac:dyDescent="0.3">
      <c r="A244" s="7" t="s">
        <v>10</v>
      </c>
      <c r="B244" s="7">
        <f>('Employment Factors'!$B66)*('Gross-New Capacity Addition'!AC214/5*1000)*'Regional Factors'!B$4</f>
        <v>0</v>
      </c>
      <c r="C244" s="7">
        <f>('Employment Factors'!$B66)*('Gross-New Capacity Addition'!AD214/5*1000)*'Regional Factors'!C$4</f>
        <v>0</v>
      </c>
      <c r="D244" s="7">
        <f>('Employment Factors'!$B66)*('Gross-New Capacity Addition'!AE214/5*1000)*'Regional Factors'!D$4</f>
        <v>0</v>
      </c>
      <c r="E244" s="7">
        <f>('Employment Factors'!$B66)*('Gross-New Capacity Addition'!AF214/5*1000)*'Regional Factors'!E$4</f>
        <v>0</v>
      </c>
      <c r="F244" s="7">
        <f>('Employment Factors'!$B66)*('Gross-New Capacity Addition'!AG214/5*1000)*'Regional Factors'!F$4</f>
        <v>0</v>
      </c>
      <c r="G244" s="7">
        <f>('Employment Factors'!$B66)*('Gross-New Capacity Addition'!AH214/5*1000)*'Regional Factors'!G$4</f>
        <v>0</v>
      </c>
      <c r="H244" s="7">
        <f>('Employment Factors'!$B66)*('Gross-New Capacity Addition'!AI214/5*1000)*'Regional Factors'!H$4</f>
        <v>437.91774474498828</v>
      </c>
      <c r="I244" s="7">
        <f>('Employment Factors'!$B66)*('Gross-New Capacity Addition'!AJ214/5*1000)*'Regional Factors'!I$4</f>
        <v>0</v>
      </c>
    </row>
    <row r="245" spans="1:10" x14ac:dyDescent="0.3">
      <c r="A245" s="7" t="s">
        <v>11</v>
      </c>
      <c r="B245" s="7">
        <f>('Employment Factors'!$B67)*('Gross-New Capacity Addition'!AC215/5*1000)*'Regional Factors'!B$4</f>
        <v>0</v>
      </c>
      <c r="C245" s="7">
        <f>('Employment Factors'!$B67)*('Gross-New Capacity Addition'!AD215/5*1000)*'Regional Factors'!C$4</f>
        <v>0</v>
      </c>
      <c r="D245" s="7">
        <f>('Employment Factors'!$B67)*('Gross-New Capacity Addition'!AE215/5*1000)*'Regional Factors'!D$4</f>
        <v>0</v>
      </c>
      <c r="E245" s="7">
        <f>('Employment Factors'!$B67)*('Gross-New Capacity Addition'!AF215/5*1000)*'Regional Factors'!E$4</f>
        <v>0</v>
      </c>
      <c r="F245" s="7">
        <f>('Employment Factors'!$B67)*('Gross-New Capacity Addition'!AG215/5*1000)*'Regional Factors'!F$4</f>
        <v>104.82073677406632</v>
      </c>
      <c r="G245" s="7">
        <f>('Employment Factors'!$B67)*('Gross-New Capacity Addition'!AH215/5*1000)*'Regional Factors'!G$4</f>
        <v>524.10368387033157</v>
      </c>
      <c r="H245" s="7">
        <f>('Employment Factors'!$B67)*('Gross-New Capacity Addition'!AI215/5*1000)*'Regional Factors'!H$4</f>
        <v>4507.2916812848525</v>
      </c>
      <c r="I245" s="7">
        <f>('Employment Factors'!$B67)*('Gross-New Capacity Addition'!AJ215/5*1000)*'Regional Factors'!I$4</f>
        <v>209.64147354813264</v>
      </c>
    </row>
    <row r="246" spans="1:10" x14ac:dyDescent="0.3">
      <c r="A246" s="7" t="s">
        <v>12</v>
      </c>
      <c r="B246" s="7">
        <f>('Employment Factors'!$B68)*('Gross-New Capacity Addition'!AC216/5*1000)*'Regional Factors'!B$4</f>
        <v>0</v>
      </c>
      <c r="C246" s="7">
        <f>('Employment Factors'!$B68)*('Gross-New Capacity Addition'!AD216/5*1000)*'Regional Factors'!C$4</f>
        <v>114.43743154199747</v>
      </c>
      <c r="D246" s="7">
        <f>('Employment Factors'!$B68)*('Gross-New Capacity Addition'!AE216/5*1000)*'Regional Factors'!D$4</f>
        <v>222.27949030312834</v>
      </c>
      <c r="E246" s="7">
        <f>('Employment Factors'!$B68)*('Gross-New Capacity Addition'!AF216/5*1000)*'Regional Factors'!E$4</f>
        <v>107.93400748452234</v>
      </c>
      <c r="F246" s="7">
        <f>('Employment Factors'!$B68)*('Gross-New Capacity Addition'!AG216/5*1000)*'Regional Factors'!F$4</f>
        <v>0</v>
      </c>
      <c r="G246" s="7">
        <f>('Employment Factors'!$B68)*('Gross-New Capacity Addition'!AH216/5*1000)*'Regional Factors'!G$4</f>
        <v>0</v>
      </c>
      <c r="H246" s="7">
        <f>('Employment Factors'!$B68)*('Gross-New Capacity Addition'!AI216/5*1000)*'Regional Factors'!H$4</f>
        <v>0</v>
      </c>
      <c r="I246" s="7">
        <f>('Employment Factors'!$B68)*('Gross-New Capacity Addition'!AJ216/5*1000)*'Regional Factors'!I$4</f>
        <v>104.82073677406632</v>
      </c>
    </row>
    <row r="247" spans="1:10" x14ac:dyDescent="0.3">
      <c r="A247" s="7" t="s">
        <v>13</v>
      </c>
      <c r="B247" s="7">
        <f>('Employment Factors'!$B69)*('Gross-New Capacity Addition'!AC217/5*1000)*'Regional Factors'!B$4</f>
        <v>0</v>
      </c>
      <c r="C247" s="7">
        <f>('Employment Factors'!$B69)*('Gross-New Capacity Addition'!AD217/5*1000)*'Regional Factors'!C$4</f>
        <v>0</v>
      </c>
      <c r="D247" s="7">
        <f>('Employment Factors'!$B69)*('Gross-New Capacity Addition'!AE217/5*1000)*'Regional Factors'!D$4</f>
        <v>0</v>
      </c>
      <c r="E247" s="7">
        <f>('Employment Factors'!$B69)*('Gross-New Capacity Addition'!AF217/5*1000)*'Regional Factors'!E$4</f>
        <v>0</v>
      </c>
      <c r="F247" s="7">
        <f>('Employment Factors'!$B69)*('Gross-New Capacity Addition'!AG217/5*1000)*'Regional Factors'!F$4</f>
        <v>0</v>
      </c>
      <c r="G247" s="7">
        <f>('Employment Factors'!$B69)*('Gross-New Capacity Addition'!AH217/5*1000)*'Regional Factors'!G$4</f>
        <v>0</v>
      </c>
      <c r="H247" s="7">
        <f>('Employment Factors'!$B69)*('Gross-New Capacity Addition'!AI217/5*1000)*'Regional Factors'!H$4</f>
        <v>0</v>
      </c>
      <c r="I247" s="7">
        <f>('Employment Factors'!$B69)*('Gross-New Capacity Addition'!AJ217/5*1000)*'Regional Factors'!I$4</f>
        <v>0</v>
      </c>
    </row>
    <row r="248" spans="1:10" x14ac:dyDescent="0.3">
      <c r="A248" s="7" t="s">
        <v>14</v>
      </c>
      <c r="B248" s="7">
        <f>('Employment Factors'!$B70)*('Gross-New Capacity Addition'!AC218/5*1000)*'Regional Factors'!B$4</f>
        <v>30023.839567688963</v>
      </c>
      <c r="C248" s="7">
        <f>('Employment Factors'!$B70)*('Gross-New Capacity Addition'!AD218/5*1000)*'Regional Factors'!C$4</f>
        <v>69623.733350151262</v>
      </c>
      <c r="D248" s="7">
        <f>('Employment Factors'!$B70)*('Gross-New Capacity Addition'!AE218/5*1000)*'Regional Factors'!D$4</f>
        <v>66461.567600635375</v>
      </c>
      <c r="E248" s="7">
        <f>('Employment Factors'!$B70)*('Gross-New Capacity Addition'!AF218/5*1000)*'Regional Factors'!E$4</f>
        <v>27501.585107056293</v>
      </c>
      <c r="F248" s="7">
        <f>('Employment Factors'!$B70)*('Gross-New Capacity Addition'!AG218/5*1000)*'Regional Factors'!F$4</f>
        <v>10901.356624502898</v>
      </c>
      <c r="G248" s="7">
        <f>('Employment Factors'!$B70)*('Gross-New Capacity Addition'!AH218/5*1000)*'Regional Factors'!G$4</f>
        <v>7085.8818059268842</v>
      </c>
      <c r="H248" s="7">
        <f>('Employment Factors'!$B70)*('Gross-New Capacity Addition'!AI218/5*1000)*'Regional Factors'!H$4</f>
        <v>2180.2713249005797</v>
      </c>
      <c r="I248" s="7">
        <f>('Employment Factors'!$B70)*('Gross-New Capacity Addition'!AJ218/5*1000)*'Regional Factors'!I$4</f>
        <v>3270.4069873508693</v>
      </c>
    </row>
    <row r="249" spans="1:10" x14ac:dyDescent="0.3">
      <c r="A249" s="7" t="s">
        <v>15</v>
      </c>
      <c r="B249" s="7">
        <f>('Employment Factors'!$B71)*('Gross-New Capacity Addition'!AC219*1000)*'Regional Factors'!B$4</f>
        <v>5291.7713523756056</v>
      </c>
      <c r="C249" s="7">
        <f>('Employment Factors'!$B71)*('Gross-New Capacity Addition'!AD219*1000)*'Regional Factors'!C$4</f>
        <v>47966.622820876037</v>
      </c>
      <c r="D249" s="7">
        <f>('Employment Factors'!$B71)*('Gross-New Capacity Addition'!AE219*1000)*'Regional Factors'!D$4</f>
        <v>28283.381205540481</v>
      </c>
      <c r="E249" s="7">
        <f>('Employment Factors'!$B71)*('Gross-New Capacity Addition'!AF219*1000)*'Regional Factors'!E$4</f>
        <v>42009.224003975905</v>
      </c>
      <c r="F249" s="7">
        <f>('Employment Factors'!$B71)*('Gross-New Capacity Addition'!AG219*1000)*'Regional Factors'!F$4</f>
        <v>50212.309300740621</v>
      </c>
      <c r="G249" s="7">
        <f>('Employment Factors'!$B71)*('Gross-New Capacity Addition'!AH219*1000)*'Regional Factors'!G$4</f>
        <v>6276.5386625925785</v>
      </c>
      <c r="H249" s="7">
        <f>('Employment Factors'!$B71)*('Gross-New Capacity Addition'!AI219*1000)*'Regional Factors'!H$4</f>
        <v>7845.6733282407231</v>
      </c>
      <c r="I249" s="7">
        <f>('Employment Factors'!$B71)*('Gross-New Capacity Addition'!AJ219*1000)*'Regional Factors'!I$4</f>
        <v>0</v>
      </c>
      <c r="J249" s="7"/>
    </row>
    <row r="250" spans="1:10" x14ac:dyDescent="0.3">
      <c r="A250" s="7" t="s">
        <v>17</v>
      </c>
      <c r="B250" s="7">
        <f>('Employment Factors'!$B72)*('Gross-New Capacity Addition'!AC220/5*1000)*'Regional Factors'!B$4</f>
        <v>2592.3252373985756</v>
      </c>
      <c r="C250" s="7">
        <f>('Employment Factors'!$B72)*('Gross-New Capacity Addition'!AD220/5*1000)*'Regional Factors'!C$4</f>
        <v>762.91621027998315</v>
      </c>
      <c r="D250" s="7">
        <f>('Employment Factors'!$B72)*('Gross-New Capacity Addition'!AE220/5*1000)*'Regional Factors'!D$4</f>
        <v>444.55898060625663</v>
      </c>
      <c r="E250" s="7">
        <f>('Employment Factors'!$B72)*('Gross-New Capacity Addition'!AF220/5*1000)*'Regional Factors'!E$4</f>
        <v>647.60404490713393</v>
      </c>
      <c r="F250" s="7">
        <f>('Employment Factors'!$B72)*('Gross-New Capacity Addition'!AG220/5*1000)*'Regional Factors'!F$4</f>
        <v>1118.0878589233739</v>
      </c>
      <c r="G250" s="7">
        <f>('Employment Factors'!$B72)*('Gross-New Capacity Addition'!AH220/5*1000)*'Regional Factors'!G$4</f>
        <v>1816.8927707504827</v>
      </c>
      <c r="H250" s="7">
        <f>('Employment Factors'!$B72)*('Gross-New Capacity Addition'!AI220/5*1000)*'Regional Factors'!H$4</f>
        <v>5800.0807681650031</v>
      </c>
      <c r="I250" s="7">
        <f>('Employment Factors'!$B72)*('Gross-New Capacity Addition'!AJ220/5*1000)*'Regional Factors'!I$4</f>
        <v>1607.2512972023501</v>
      </c>
    </row>
    <row r="251" spans="1:10" x14ac:dyDescent="0.3">
      <c r="A251" s="7" t="s">
        <v>18</v>
      </c>
      <c r="B251" s="7">
        <f>('Employment Factors'!$B73)*('Gross-New Capacity Addition'!AC221/5*1000)*'Regional Factors'!B$4</f>
        <v>942.66372269039118</v>
      </c>
      <c r="C251" s="7">
        <f>('Employment Factors'!$B73)*('Gross-New Capacity Addition'!AD221/5*1000)*'Regional Factors'!C$4</f>
        <v>381.45810513999157</v>
      </c>
      <c r="D251" s="7">
        <f>('Employment Factors'!$B73)*('Gross-New Capacity Addition'!AE221/5*1000)*'Regional Factors'!D$4</f>
        <v>296.37265373750438</v>
      </c>
      <c r="E251" s="7">
        <f>('Employment Factors'!$B73)*('Gross-New Capacity Addition'!AF221/5*1000)*'Regional Factors'!E$4</f>
        <v>647.60404490713393</v>
      </c>
      <c r="F251" s="7">
        <f>('Employment Factors'!$B73)*('Gross-New Capacity Addition'!AG221/5*1000)*'Regional Factors'!F$4</f>
        <v>1327.7293324715065</v>
      </c>
      <c r="G251" s="7">
        <f>('Employment Factors'!$B73)*('Gross-New Capacity Addition'!AH221/5*1000)*'Regional Factors'!G$4</f>
        <v>2096.4147354813263</v>
      </c>
      <c r="H251" s="7">
        <f>('Employment Factors'!$B73)*('Gross-New Capacity Addition'!AI221/5*1000)*'Regional Factors'!H$4</f>
        <v>9294.1053273005473</v>
      </c>
      <c r="I251" s="7">
        <f>('Employment Factors'!$B73)*('Gross-New Capacity Addition'!AJ221/5*1000)*'Regional Factors'!I$4</f>
        <v>2236.1757178467478</v>
      </c>
    </row>
    <row r="252" spans="1:10" x14ac:dyDescent="0.3">
      <c r="A252" s="7" t="s">
        <v>19</v>
      </c>
      <c r="B252" s="7">
        <f>('Employment Factors'!$B74)*('Gross-New Capacity Addition'!AC222/5*1000)*'Regional Factors'!B$4</f>
        <v>0</v>
      </c>
      <c r="C252" s="7">
        <f>('Employment Factors'!$B74)*('Gross-New Capacity Addition'!AD222/5*1000)*'Regional Factors'!C$4</f>
        <v>0</v>
      </c>
      <c r="D252" s="7">
        <f>('Employment Factors'!$B74)*('Gross-New Capacity Addition'!AE222/5*1000)*'Regional Factors'!D$4</f>
        <v>0</v>
      </c>
      <c r="E252" s="7">
        <f>('Employment Factors'!$B74)*('Gross-New Capacity Addition'!AF222/5*1000)*'Regional Factors'!E$4</f>
        <v>0</v>
      </c>
      <c r="F252" s="7">
        <f>('Employment Factors'!$B74)*('Gross-New Capacity Addition'!AG222/5*1000)*'Regional Factors'!F$4</f>
        <v>0</v>
      </c>
      <c r="G252" s="7">
        <f>('Employment Factors'!$B74)*('Gross-New Capacity Addition'!AH222/5*1000)*'Regional Factors'!G$4</f>
        <v>0</v>
      </c>
      <c r="H252" s="7">
        <f>('Employment Factors'!$B74)*('Gross-New Capacity Addition'!AI222/5*1000)*'Regional Factors'!H$4</f>
        <v>0</v>
      </c>
      <c r="I252" s="7">
        <f>('Employment Factors'!$B74)*('Gross-New Capacity Addition'!AJ222/5*1000)*'Regional Factors'!I$4</f>
        <v>69.88049118271087</v>
      </c>
    </row>
    <row r="253" spans="1:10" x14ac:dyDescent="0.3">
      <c r="A253" s="7" t="s">
        <v>20</v>
      </c>
      <c r="B253" s="7">
        <f>('Employment Factors'!$B75)*('Gross-New Capacity Addition'!AC223/5*1000)*'Regional Factors'!B$4</f>
        <v>0</v>
      </c>
      <c r="C253" s="7">
        <f>('Employment Factors'!$B75)*('Gross-New Capacity Addition'!AD223/5*1000)*'Regional Factors'!C$4</f>
        <v>0</v>
      </c>
      <c r="D253" s="7">
        <f>('Employment Factors'!$B75)*('Gross-New Capacity Addition'!AE223/5*1000)*'Regional Factors'!D$4</f>
        <v>0</v>
      </c>
      <c r="E253" s="7">
        <f>('Employment Factors'!$B75)*('Gross-New Capacity Addition'!AF223/5*1000)*'Regional Factors'!E$4</f>
        <v>0</v>
      </c>
      <c r="F253" s="7">
        <f>('Employment Factors'!$B75)*('Gross-New Capacity Addition'!AG223/5*1000)*'Regional Factors'!F$4</f>
        <v>0</v>
      </c>
      <c r="G253" s="7">
        <f>('Employment Factors'!$B75)*('Gross-New Capacity Addition'!AH223/5*1000)*'Regional Factors'!G$4</f>
        <v>0</v>
      </c>
      <c r="H253" s="7">
        <f>('Employment Factors'!$B75)*('Gross-New Capacity Addition'!AI223/5*1000)*'Regional Factors'!H$4</f>
        <v>0</v>
      </c>
      <c r="I253" s="7">
        <f>('Employment Factors'!$B75)*('Gross-New Capacity Addition'!AJ223/5*1000)*'Regional Factors'!I$4</f>
        <v>0</v>
      </c>
    </row>
    <row r="254" spans="1:10" x14ac:dyDescent="0.3">
      <c r="A254" s="7" t="s">
        <v>21</v>
      </c>
      <c r="B254" s="7">
        <f>('Employment Factors'!$B76)*('Gross-New Capacity Addition'!AC224/5*1000)*'Regional Factors'!B$4</f>
        <v>235.6659306725978</v>
      </c>
      <c r="C254" s="7">
        <f>('Employment Factors'!$B76)*('Gross-New Capacity Addition'!AD224/5*1000)*'Regional Factors'!C$4</f>
        <v>2365.0402518679475</v>
      </c>
      <c r="D254" s="7">
        <f>('Employment Factors'!$B76)*('Gross-New Capacity Addition'!AE224/5*1000)*'Regional Factors'!D$4</f>
        <v>2148.7017395969069</v>
      </c>
      <c r="E254" s="7">
        <f>('Employment Factors'!$B76)*('Gross-New Capacity Addition'!AF224/5*1000)*'Regional Factors'!E$4</f>
        <v>287.82401995872618</v>
      </c>
      <c r="F254" s="7">
        <f>('Employment Factors'!$B76)*('Gross-New Capacity Addition'!AG224/5*1000)*'Regional Factors'!F$4</f>
        <v>139.76098236542174</v>
      </c>
      <c r="G254" s="7">
        <f>('Employment Factors'!$B76)*('Gross-New Capacity Addition'!AH224/5*1000)*'Regional Factors'!G$4</f>
        <v>0</v>
      </c>
      <c r="H254" s="7">
        <f>('Employment Factors'!$B76)*('Gross-New Capacity Addition'!AI224/5*1000)*'Regional Factors'!H$4</f>
        <v>0</v>
      </c>
      <c r="I254" s="7">
        <f>('Employment Factors'!$B76)*('Gross-New Capacity Addition'!AJ224/5*1000)*'Regional Factors'!I$4</f>
        <v>0</v>
      </c>
    </row>
    <row r="255" spans="1:10" x14ac:dyDescent="0.3">
      <c r="A255" s="7" t="s">
        <v>43</v>
      </c>
      <c r="B255" s="7">
        <f>('Employment Factors'!$B77)*('Gross-New Capacity Addition'!AC225/5*1000)*'Regional Factors'!B$4</f>
        <v>0</v>
      </c>
      <c r="C255" s="7">
        <f>('Employment Factors'!$B77)*('Gross-New Capacity Addition'!AD225/5*1000)*'Regional Factors'!C$4</f>
        <v>0</v>
      </c>
      <c r="D255" s="7">
        <f>('Employment Factors'!$B77)*('Gross-New Capacity Addition'!AE225/5*1000)*'Regional Factors'!D$4</f>
        <v>0</v>
      </c>
      <c r="E255" s="7">
        <f>('Employment Factors'!$B77)*('Gross-New Capacity Addition'!AF225/5*1000)*'Regional Factors'!E$4</f>
        <v>0</v>
      </c>
      <c r="F255" s="7">
        <f>('Employment Factors'!$B77)*('Gross-New Capacity Addition'!AG225/5*1000)*'Regional Factors'!F$4</f>
        <v>0</v>
      </c>
      <c r="G255" s="7">
        <f>('Employment Factors'!$B77)*('Gross-New Capacity Addition'!AH225/5*1000)*'Regional Factors'!G$4</f>
        <v>0</v>
      </c>
      <c r="H255" s="7">
        <f>('Employment Factors'!$B77)*('Gross-New Capacity Addition'!AI225/5*1000)*'Regional Factors'!H$4</f>
        <v>0</v>
      </c>
      <c r="I255" s="7">
        <f>('Employment Factors'!$B77)*('Gross-New Capacity Addition'!AJ225/5*1000)*'Regional Factors'!I$4</f>
        <v>0</v>
      </c>
    </row>
    <row r="256" spans="1:10" x14ac:dyDescent="0.3">
      <c r="A256" s="7" t="s">
        <v>139</v>
      </c>
      <c r="B256" s="7">
        <f>('Employment Factors'!$B78)*('Gross-New Capacity Addition'!AC226/5*1000)*'Regional Factors'!B$4</f>
        <v>0</v>
      </c>
      <c r="C256" s="7">
        <f>('Employment Factors'!$B78)*('Gross-New Capacity Addition'!AD226/5*1000)*'Regional Factors'!C$4</f>
        <v>0</v>
      </c>
      <c r="D256" s="7">
        <f>('Employment Factors'!$B78)*('Gross-New Capacity Addition'!AE226/5*1000)*'Regional Factors'!D$4</f>
        <v>0</v>
      </c>
      <c r="E256" s="7">
        <f>('Employment Factors'!$B78)*('Gross-New Capacity Addition'!AF226/5*1000)*'Regional Factors'!E$4</f>
        <v>0</v>
      </c>
      <c r="F256" s="7">
        <f>('Employment Factors'!$B78)*('Gross-New Capacity Addition'!AG226/5*1000)*'Regional Factors'!F$4</f>
        <v>0</v>
      </c>
      <c r="G256" s="7">
        <f>('Employment Factors'!$B78)*('Gross-New Capacity Addition'!AH226/5*1000)*'Regional Factors'!G$4</f>
        <v>0</v>
      </c>
      <c r="H256" s="7">
        <f>('Employment Factors'!$B78)*('Gross-New Capacity Addition'!AI226/5*1000)*'Regional Factors'!H$4</f>
        <v>0</v>
      </c>
      <c r="I256" s="7">
        <f>('Employment Factors'!$B78)*('Gross-New Capacity Addition'!AJ226/5*1000)*'Regional Factors'!I$4</f>
        <v>0</v>
      </c>
    </row>
    <row r="257" spans="1:9" x14ac:dyDescent="0.3">
      <c r="A257" s="34" t="s">
        <v>230</v>
      </c>
      <c r="B257" s="7">
        <f>('Employment Factors'!$B79)*('Gross-New Capacity Addition'!AC227/5*1000)*'Regional Factors'!B$4</f>
        <v>0</v>
      </c>
      <c r="C257" s="7">
        <f>('Employment Factors'!$B79)*('Gross-New Capacity Addition'!AD227/5*1000)*'Regional Factors'!C$4</f>
        <v>0</v>
      </c>
      <c r="D257" s="7">
        <f>('Employment Factors'!$B79)*('Gross-New Capacity Addition'!AE227/5*1000)*'Regional Factors'!D$4</f>
        <v>0</v>
      </c>
      <c r="E257" s="7">
        <f>('Employment Factors'!$B79)*('Gross-New Capacity Addition'!AF227/5*1000)*'Regional Factors'!E$4</f>
        <v>0</v>
      </c>
      <c r="F257" s="7">
        <f>('Employment Factors'!$B79)*('Gross-New Capacity Addition'!AG227/5*1000)*'Regional Factors'!F$4</f>
        <v>0</v>
      </c>
      <c r="G257" s="7">
        <f>('Employment Factors'!$B79)*('Gross-New Capacity Addition'!AH227/5*1000)*'Regional Factors'!G$4</f>
        <v>0</v>
      </c>
      <c r="H257" s="7">
        <f>('Employment Factors'!$B79)*('Gross-New Capacity Addition'!AI227/5*1000)*'Regional Factors'!H$4</f>
        <v>531.09173298860264</v>
      </c>
      <c r="I257" s="7">
        <f>('Employment Factors'!$B79)*('Gross-New Capacity Addition'!AJ227/5*1000)*'Regional Factors'!I$4</f>
        <v>0</v>
      </c>
    </row>
    <row r="258" spans="1:9" x14ac:dyDescent="0.3">
      <c r="A258" s="34" t="s">
        <v>231</v>
      </c>
      <c r="B258" s="7">
        <f>('Employment Factors'!$B80)*('Gross-New Capacity Addition'!AC228/5*1000)*'Regional Factors'!B$4</f>
        <v>0</v>
      </c>
      <c r="C258" s="7">
        <f>('Employment Factors'!$B80)*('Gross-New Capacity Addition'!AD228/5*1000)*'Regional Factors'!C$4</f>
        <v>0</v>
      </c>
      <c r="D258" s="7">
        <f>('Employment Factors'!$B80)*('Gross-New Capacity Addition'!AE228/5*1000)*'Regional Factors'!D$4</f>
        <v>0</v>
      </c>
      <c r="E258" s="7">
        <f>('Employment Factors'!$B80)*('Gross-New Capacity Addition'!AF228/5*1000)*'Regional Factors'!E$4</f>
        <v>0</v>
      </c>
      <c r="F258" s="7">
        <f>('Employment Factors'!$B80)*('Gross-New Capacity Addition'!AG228/5*1000)*'Regional Factors'!F$4</f>
        <v>0</v>
      </c>
      <c r="G258" s="7">
        <f>('Employment Factors'!$B80)*('Gross-New Capacity Addition'!AH228/5*1000)*'Regional Factors'!G$4</f>
        <v>0</v>
      </c>
      <c r="H258" s="7">
        <f>('Employment Factors'!$B80)*('Gross-New Capacity Addition'!AI228/5*1000)*'Regional Factors'!H$4</f>
        <v>398.31879974145204</v>
      </c>
      <c r="I258" s="7">
        <f>('Employment Factors'!$B80)*('Gross-New Capacity Addition'!AJ228/5*1000)*'Regional Factors'!I$4</f>
        <v>32064.663379186892</v>
      </c>
    </row>
    <row r="259" spans="1:9" x14ac:dyDescent="0.3">
      <c r="A259" s="7" t="s">
        <v>24</v>
      </c>
      <c r="B259" s="7">
        <f>('Employment Factors'!$B81)*('Gross-New Capacity Addition'!AC229/5*1000)*'Regional Factors'!B$4</f>
        <v>5496.0151589585248</v>
      </c>
      <c r="C259" s="7">
        <f>('Employment Factors'!$B81)*('Gross-New Capacity Addition'!AD229/5*1000)*'Regional Factors'!C$4</f>
        <v>1067.5278462390459</v>
      </c>
      <c r="D259" s="7">
        <f>('Employment Factors'!$B81)*('Gross-New Capacity Addition'!AE229/5*1000)*'Regional Factors'!D$4</f>
        <v>2073.5308574216679</v>
      </c>
      <c r="E259" s="7">
        <f>('Employment Factors'!$B81)*('Gross-New Capacity Addition'!AF229/5*1000)*'Regional Factors'!E$4</f>
        <v>0</v>
      </c>
      <c r="F259" s="7">
        <f>('Employment Factors'!$B81)*('Gross-New Capacity Addition'!AG229/5*1000)*'Regional Factors'!F$4</f>
        <v>1955.637309607793</v>
      </c>
      <c r="G259" s="7">
        <f>('Employment Factors'!$B81)*('Gross-New Capacity Addition'!AH229/5*1000)*'Regional Factors'!G$4</f>
        <v>0</v>
      </c>
      <c r="H259" s="7">
        <f>('Employment Factors'!$B81)*('Gross-New Capacity Addition'!AI229/5*1000)*'Regional Factors'!H$4</f>
        <v>1955.6373096077932</v>
      </c>
      <c r="I259" s="7">
        <f>('Employment Factors'!$B81)*('Gross-New Capacity Addition'!AJ229/5*1000)*'Regional Factors'!I$4</f>
        <v>2933.4559644116889</v>
      </c>
    </row>
    <row r="260" spans="1:9" x14ac:dyDescent="0.3">
      <c r="A260" s="7" t="s">
        <v>25</v>
      </c>
      <c r="B260" s="7">
        <f>('Employment Factors'!$B82)*('Gross-New Capacity Addition'!AC230/5*1000)*'Regional Factors'!B$4</f>
        <v>0</v>
      </c>
      <c r="C260" s="7">
        <f>('Employment Factors'!$B82)*('Gross-New Capacity Addition'!AD230/5*1000)*'Regional Factors'!C$4</f>
        <v>0</v>
      </c>
      <c r="D260" s="7">
        <f>('Employment Factors'!$B82)*('Gross-New Capacity Addition'!AE230/5*1000)*'Regional Factors'!D$4</f>
        <v>0</v>
      </c>
      <c r="E260" s="7">
        <f>('Employment Factors'!$B82)*('Gross-New Capacity Addition'!AF230/5*1000)*'Regional Factors'!E$4</f>
        <v>0</v>
      </c>
      <c r="F260" s="7">
        <f>('Employment Factors'!$B82)*('Gross-New Capacity Addition'!AG230/5*1000)*'Regional Factors'!F$4</f>
        <v>0</v>
      </c>
      <c r="G260" s="7">
        <f>('Employment Factors'!$B82)*('Gross-New Capacity Addition'!AH230/5*1000)*'Regional Factors'!G$4</f>
        <v>0</v>
      </c>
      <c r="H260" s="7">
        <f>('Employment Factors'!$B82)*('Gross-New Capacity Addition'!AI230/5*1000)*'Regional Factors'!H$4</f>
        <v>0</v>
      </c>
      <c r="I260" s="7">
        <f>('Employment Factors'!$B82)*('Gross-New Capacity Addition'!AJ230/5*1000)*'Regional Factors'!I$4</f>
        <v>0</v>
      </c>
    </row>
    <row r="261" spans="1:9" x14ac:dyDescent="0.3">
      <c r="A261" s="5" t="s">
        <v>255</v>
      </c>
      <c r="B261" s="5">
        <f>SUM(B236:B260)</f>
        <v>60925.213364500611</v>
      </c>
      <c r="C261" s="5">
        <f t="shared" ref="C261:I261" si="11">SUM(C236:C260)</f>
        <v>142011.99762228073</v>
      </c>
      <c r="D261" s="5">
        <f t="shared" si="11"/>
        <v>116622.50453086539</v>
      </c>
      <c r="E261" s="5">
        <f t="shared" si="11"/>
        <v>81791.99838447108</v>
      </c>
      <c r="F261" s="5">
        <f t="shared" si="11"/>
        <v>74931.198974520186</v>
      </c>
      <c r="G261" s="5">
        <f t="shared" si="11"/>
        <v>102923.92613249052</v>
      </c>
      <c r="H261" s="5">
        <f t="shared" si="11"/>
        <v>65306.45304439334</v>
      </c>
      <c r="I261" s="5">
        <f t="shared" si="11"/>
        <v>90649.671967124392</v>
      </c>
    </row>
    <row r="263" spans="1:9" x14ac:dyDescent="0.3">
      <c r="A263" s="74" t="s">
        <v>31</v>
      </c>
      <c r="B263" s="163" t="s">
        <v>202</v>
      </c>
      <c r="C263" s="163"/>
      <c r="D263" s="163"/>
      <c r="E263" s="163"/>
      <c r="F263" s="163"/>
      <c r="G263" s="163"/>
      <c r="H263" s="163"/>
      <c r="I263" s="163"/>
    </row>
    <row r="264" spans="1:9" x14ac:dyDescent="0.3">
      <c r="A264" s="66" t="s">
        <v>0</v>
      </c>
      <c r="B264" s="35" t="s">
        <v>186</v>
      </c>
      <c r="C264" s="35" t="s">
        <v>146</v>
      </c>
      <c r="D264" s="35" t="s">
        <v>147</v>
      </c>
      <c r="E264" s="35" t="s">
        <v>148</v>
      </c>
      <c r="F264" s="35" t="s">
        <v>149</v>
      </c>
      <c r="G264" s="35" t="s">
        <v>150</v>
      </c>
      <c r="H264" s="35" t="s">
        <v>151</v>
      </c>
      <c r="I264" s="35" t="s">
        <v>152</v>
      </c>
    </row>
    <row r="265" spans="1:9" x14ac:dyDescent="0.3">
      <c r="A265" s="7" t="s">
        <v>2</v>
      </c>
      <c r="B265" s="7">
        <f>('Employment Factors'!$B58)*('Gross-New Capacity Addition'!AC235/5*1000)*'Regional Factors'!B$11</f>
        <v>0</v>
      </c>
      <c r="C265" s="7">
        <f>('Employment Factors'!$B58)*('Gross-New Capacity Addition'!AD235/5*1000)*'Regional Factors'!C$11</f>
        <v>0</v>
      </c>
      <c r="D265" s="7">
        <f>('Employment Factors'!$B58)*('Gross-New Capacity Addition'!AE235/5*1000)*'Regional Factors'!D$11</f>
        <v>0</v>
      </c>
      <c r="E265" s="7">
        <f>('Employment Factors'!$B58)*('Gross-New Capacity Addition'!AF235/5*1000)*'Regional Factors'!E$11</f>
        <v>0</v>
      </c>
      <c r="F265" s="7">
        <f>('Employment Factors'!$B58)*('Gross-New Capacity Addition'!AG235/5*1000)*'Regional Factors'!F$11</f>
        <v>0</v>
      </c>
      <c r="G265" s="7">
        <f>('Employment Factors'!$B58)*('Gross-New Capacity Addition'!AH235/5*1000)*'Regional Factors'!G$11</f>
        <v>264.35848294231846</v>
      </c>
      <c r="H265" s="7">
        <f>('Employment Factors'!$B58)*('Gross-New Capacity Addition'!AI235/5*1000)*'Regional Factors'!H$11</f>
        <v>1788.1184008957698</v>
      </c>
      <c r="I265" s="7">
        <f>('Employment Factors'!$B58)*('Gross-New Capacity Addition'!AJ235/5*1000)*'Regional Factors'!I$11</f>
        <v>7898.6558568105847</v>
      </c>
    </row>
    <row r="266" spans="1:9" x14ac:dyDescent="0.3">
      <c r="A266" s="7" t="s">
        <v>3</v>
      </c>
      <c r="B266" s="7">
        <f>('Employment Factors'!$B59)*('Gross-New Capacity Addition'!AC236/5*1000)*'Regional Factors'!B$11</f>
        <v>0</v>
      </c>
      <c r="C266" s="7">
        <f>('Employment Factors'!$B59)*('Gross-New Capacity Addition'!AD236/5*1000)*'Regional Factors'!C$11</f>
        <v>0</v>
      </c>
      <c r="D266" s="7">
        <f>('Employment Factors'!$B59)*('Gross-New Capacity Addition'!AE236/5*1000)*'Regional Factors'!D$11</f>
        <v>0</v>
      </c>
      <c r="E266" s="7">
        <f>('Employment Factors'!$B59)*('Gross-New Capacity Addition'!AF236/5*1000)*'Regional Factors'!E$11</f>
        <v>0</v>
      </c>
      <c r="F266" s="7">
        <f>('Employment Factors'!$B59)*('Gross-New Capacity Addition'!AG236/5*1000)*'Regional Factors'!F$11</f>
        <v>0</v>
      </c>
      <c r="G266" s="7">
        <f>('Employment Factors'!$B59)*('Gross-New Capacity Addition'!AH236/5*1000)*'Regional Factors'!G$11</f>
        <v>0</v>
      </c>
      <c r="H266" s="7">
        <f>('Employment Factors'!$B59)*('Gross-New Capacity Addition'!AI236/5*1000)*'Regional Factors'!H$11</f>
        <v>0</v>
      </c>
      <c r="I266" s="7">
        <f>('Employment Factors'!$B59)*('Gross-New Capacity Addition'!AJ236/5*1000)*'Regional Factors'!I$11</f>
        <v>0</v>
      </c>
    </row>
    <row r="267" spans="1:9" x14ac:dyDescent="0.3">
      <c r="A267" s="7" t="s">
        <v>198</v>
      </c>
      <c r="B267" s="7">
        <f>('Employment Factors'!$B60)*('Gross-New Capacity Addition'!AC237/5*1000)*'Regional Factors'!B$11</f>
        <v>0</v>
      </c>
      <c r="C267" s="7">
        <f>('Employment Factors'!$B60)*('Gross-New Capacity Addition'!AD237/5*1000)*'Regional Factors'!C$11</f>
        <v>0</v>
      </c>
      <c r="D267" s="7">
        <f>('Employment Factors'!$B60)*('Gross-New Capacity Addition'!AE237/5*1000)*'Regional Factors'!D$11</f>
        <v>0</v>
      </c>
      <c r="E267" s="7">
        <f>('Employment Factors'!$B60)*('Gross-New Capacity Addition'!AF237/5*1000)*'Regional Factors'!E$11</f>
        <v>0</v>
      </c>
      <c r="F267" s="7">
        <f>('Employment Factors'!$B60)*('Gross-New Capacity Addition'!AG237/5*1000)*'Regional Factors'!F$11</f>
        <v>0</v>
      </c>
      <c r="G267" s="7">
        <f>('Employment Factors'!$B60)*('Gross-New Capacity Addition'!AH237/5*1000)*'Regional Factors'!G$11</f>
        <v>0</v>
      </c>
      <c r="H267" s="7">
        <f>('Employment Factors'!$B60)*('Gross-New Capacity Addition'!AI237/5*1000)*'Regional Factors'!H$11</f>
        <v>0</v>
      </c>
      <c r="I267" s="7">
        <f>('Employment Factors'!$B60)*('Gross-New Capacity Addition'!AJ237/5*1000)*'Regional Factors'!I$11</f>
        <v>551.74434293897457</v>
      </c>
    </row>
    <row r="268" spans="1:9" x14ac:dyDescent="0.3">
      <c r="A268" s="7" t="s">
        <v>199</v>
      </c>
      <c r="B268" s="7">
        <f>('Employment Factors'!$B61)*('Gross-New Capacity Addition'!AC238/5*1000)*'Regional Factors'!B$11</f>
        <v>0</v>
      </c>
      <c r="C268" s="7">
        <f>('Employment Factors'!$B61)*('Gross-New Capacity Addition'!AD238/5*1000)*'Regional Factors'!C$11</f>
        <v>0</v>
      </c>
      <c r="D268" s="7">
        <f>('Employment Factors'!$B61)*('Gross-New Capacity Addition'!AE238/5*1000)*'Regional Factors'!D$11</f>
        <v>0</v>
      </c>
      <c r="E268" s="7">
        <f>('Employment Factors'!$B61)*('Gross-New Capacity Addition'!AF238/5*1000)*'Regional Factors'!E$11</f>
        <v>0</v>
      </c>
      <c r="F268" s="7">
        <f>('Employment Factors'!$B61)*('Gross-New Capacity Addition'!AG238/5*1000)*'Regional Factors'!F$11</f>
        <v>0</v>
      </c>
      <c r="G268" s="7">
        <f>('Employment Factors'!$B61)*('Gross-New Capacity Addition'!AH238/5*1000)*'Regional Factors'!G$11</f>
        <v>0</v>
      </c>
      <c r="H268" s="7">
        <f>('Employment Factors'!$B61)*('Gross-New Capacity Addition'!AI238/5*1000)*'Regional Factors'!H$11</f>
        <v>0</v>
      </c>
      <c r="I268" s="7">
        <f>('Employment Factors'!$B61)*('Gross-New Capacity Addition'!AJ238/5*1000)*'Regional Factors'!I$11</f>
        <v>0</v>
      </c>
    </row>
    <row r="269" spans="1:9" x14ac:dyDescent="0.3">
      <c r="A269" s="7" t="s">
        <v>6</v>
      </c>
      <c r="B269" s="7">
        <f>('Employment Factors'!$B62)*('Gross-New Capacity Addition'!AC239/5*1000)*'Regional Factors'!B$11</f>
        <v>0</v>
      </c>
      <c r="C269" s="7">
        <f>('Employment Factors'!$B62)*('Gross-New Capacity Addition'!AD239/5*1000)*'Regional Factors'!C$11</f>
        <v>0</v>
      </c>
      <c r="D269" s="7">
        <f>('Employment Factors'!$B62)*('Gross-New Capacity Addition'!AE239/5*1000)*'Regional Factors'!D$11</f>
        <v>0</v>
      </c>
      <c r="E269" s="7">
        <f>('Employment Factors'!$B62)*('Gross-New Capacity Addition'!AF239/5*1000)*'Regional Factors'!E$11</f>
        <v>132.97950970298749</v>
      </c>
      <c r="F269" s="7">
        <f>('Employment Factors'!$B62)*('Gross-New Capacity Addition'!AG239/5*1000)*'Regional Factors'!F$11</f>
        <v>482.79259782390972</v>
      </c>
      <c r="G269" s="7">
        <f>('Employment Factors'!$B62)*('Gross-New Capacity Addition'!AH239/5*1000)*'Regional Factors'!G$11</f>
        <v>583.14371237276123</v>
      </c>
      <c r="H269" s="7">
        <f>('Employment Factors'!$B62)*('Gross-New Capacity Addition'!AI239/5*1000)*'Regional Factors'!H$11</f>
        <v>338.08961361474638</v>
      </c>
      <c r="I269" s="7">
        <f>('Employment Factors'!$B62)*('Gross-New Capacity Addition'!AJ239/5*1000)*'Regional Factors'!I$11</f>
        <v>0</v>
      </c>
    </row>
    <row r="270" spans="1:9" x14ac:dyDescent="0.3">
      <c r="A270" s="7" t="s">
        <v>7</v>
      </c>
      <c r="B270" s="7">
        <f>('Employment Factors'!$B63)*('Gross-New Capacity Addition'!AC240/5*1000)*'Regional Factors'!B$11</f>
        <v>13947.92091591049</v>
      </c>
      <c r="C270" s="7">
        <f>('Employment Factors'!$B63)*('Gross-New Capacity Addition'!AD240/5*1000)*'Regional Factors'!C$11</f>
        <v>19131.337327000107</v>
      </c>
      <c r="D270" s="7">
        <f>('Employment Factors'!$B63)*('Gross-New Capacity Addition'!AE240/5*1000)*'Regional Factors'!D$11</f>
        <v>22550.900974029508</v>
      </c>
      <c r="E270" s="7">
        <f>('Employment Factors'!$B63)*('Gross-New Capacity Addition'!AF240/5*1000)*'Regional Factors'!E$11</f>
        <v>4651.8650303372351</v>
      </c>
      <c r="F270" s="7">
        <f>('Employment Factors'!$B63)*('Gross-New Capacity Addition'!AG240/5*1000)*'Regional Factors'!F$11</f>
        <v>7600.0332944716556</v>
      </c>
      <c r="G270" s="7">
        <f>('Employment Factors'!$B63)*('Gross-New Capacity Addition'!AH240/5*1000)*'Regional Factors'!G$11</f>
        <v>13871.610577664203</v>
      </c>
      <c r="H270" s="7">
        <f>('Employment Factors'!$B63)*('Gross-New Capacity Addition'!AI240/5*1000)*'Regional Factors'!H$11</f>
        <v>10250.057473614592</v>
      </c>
      <c r="I270" s="7">
        <f>('Employment Factors'!$B63)*('Gross-New Capacity Addition'!AJ240/5*1000)*'Regional Factors'!I$11</f>
        <v>9142.5885572548195</v>
      </c>
    </row>
    <row r="271" spans="1:9" x14ac:dyDescent="0.3">
      <c r="A271" s="7" t="s">
        <v>8</v>
      </c>
      <c r="B271" s="7">
        <f>('Employment Factors'!$B64)*('Gross-New Capacity Addition'!AC241/5*1000)*'Regional Factors'!B$11</f>
        <v>3486.9802289776226</v>
      </c>
      <c r="C271" s="7">
        <f>('Employment Factors'!$B64)*('Gross-New Capacity Addition'!AD241/5*1000)*'Regional Factors'!C$11</f>
        <v>14946.35728671883</v>
      </c>
      <c r="D271" s="7">
        <f>('Employment Factors'!$B64)*('Gross-New Capacity Addition'!AE241/5*1000)*'Regional Factors'!D$11</f>
        <v>17938.216683887109</v>
      </c>
      <c r="E271" s="7">
        <f>('Employment Factors'!$B64)*('Gross-New Capacity Addition'!AF241/5*1000)*'Regional Factors'!E$11</f>
        <v>13955.595091011704</v>
      </c>
      <c r="F271" s="7">
        <f>('Employment Factors'!$B64)*('Gross-New Capacity Addition'!AG241/5*1000)*'Regional Factors'!F$11</f>
        <v>2111.1203595754596</v>
      </c>
      <c r="G271" s="7">
        <f>('Employment Factors'!$B64)*('Gross-New Capacity Addition'!AH241/5*1000)*'Regional Factors'!G$11</f>
        <v>10199.713660047208</v>
      </c>
      <c r="H271" s="7">
        <f>('Employment Factors'!$B64)*('Gross-New Capacity Addition'!AI241/5*1000)*'Regional Factors'!H$11</f>
        <v>7884.6595950881456</v>
      </c>
      <c r="I271" s="7">
        <f>('Employment Factors'!$B64)*('Gross-New Capacity Addition'!AJ241/5*1000)*'Regional Factors'!I$11</f>
        <v>13332.941645996611</v>
      </c>
    </row>
    <row r="272" spans="1:9" x14ac:dyDescent="0.3">
      <c r="A272" s="7" t="s">
        <v>9</v>
      </c>
      <c r="B272" s="7">
        <f>('Employment Factors'!$B65)*('Gross-New Capacity Addition'!AC242/5*1000)*'Regional Factors'!B$11</f>
        <v>0</v>
      </c>
      <c r="C272" s="7">
        <f>('Employment Factors'!$B65)*('Gross-New Capacity Addition'!AD242/5*1000)*'Regional Factors'!C$11</f>
        <v>0</v>
      </c>
      <c r="D272" s="7">
        <f>('Employment Factors'!$B65)*('Gross-New Capacity Addition'!AE242/5*1000)*'Regional Factors'!D$11</f>
        <v>0</v>
      </c>
      <c r="E272" s="7">
        <f>('Employment Factors'!$B65)*('Gross-New Capacity Addition'!AF242/5*1000)*'Regional Factors'!E$11</f>
        <v>0</v>
      </c>
      <c r="F272" s="7">
        <f>('Employment Factors'!$B65)*('Gross-New Capacity Addition'!AG242/5*1000)*'Regional Factors'!F$11</f>
        <v>0</v>
      </c>
      <c r="G272" s="7">
        <f>('Employment Factors'!$B65)*('Gross-New Capacity Addition'!AH242/5*1000)*'Regional Factors'!G$11</f>
        <v>0</v>
      </c>
      <c r="H272" s="7">
        <f>('Employment Factors'!$B65)*('Gross-New Capacity Addition'!AI242/5*1000)*'Regional Factors'!H$11</f>
        <v>0</v>
      </c>
      <c r="I272" s="7">
        <f>('Employment Factors'!$B65)*('Gross-New Capacity Addition'!AJ242/5*1000)*'Regional Factors'!I$11</f>
        <v>0</v>
      </c>
    </row>
    <row r="273" spans="1:9" x14ac:dyDescent="0.3">
      <c r="A273" s="7" t="s">
        <v>10</v>
      </c>
      <c r="B273" s="7">
        <f>('Employment Factors'!$B66)*('Gross-New Capacity Addition'!AC243/5*1000)*'Regional Factors'!B$11</f>
        <v>0</v>
      </c>
      <c r="C273" s="7">
        <f>('Employment Factors'!$B66)*('Gross-New Capacity Addition'!AD243/5*1000)*'Regional Factors'!C$11</f>
        <v>0</v>
      </c>
      <c r="D273" s="7">
        <f>('Employment Factors'!$B66)*('Gross-New Capacity Addition'!AE243/5*1000)*'Regional Factors'!D$11</f>
        <v>0</v>
      </c>
      <c r="E273" s="7">
        <f>('Employment Factors'!$B66)*('Gross-New Capacity Addition'!AF243/5*1000)*'Regional Factors'!E$11</f>
        <v>0</v>
      </c>
      <c r="F273" s="7">
        <f>('Employment Factors'!$B66)*('Gross-New Capacity Addition'!AG243/5*1000)*'Regional Factors'!F$11</f>
        <v>0</v>
      </c>
      <c r="G273" s="7">
        <f>('Employment Factors'!$B66)*('Gross-New Capacity Addition'!AH243/5*1000)*'Regional Factors'!G$11</f>
        <v>0</v>
      </c>
      <c r="H273" s="7">
        <f>('Employment Factors'!$B66)*('Gross-New Capacity Addition'!AI243/5*1000)*'Regional Factors'!H$11</f>
        <v>0</v>
      </c>
      <c r="I273" s="7">
        <f>('Employment Factors'!$B66)*('Gross-New Capacity Addition'!AJ243/5*1000)*'Regional Factors'!I$11</f>
        <v>0</v>
      </c>
    </row>
    <row r="274" spans="1:9" x14ac:dyDescent="0.3">
      <c r="A274" s="7" t="s">
        <v>11</v>
      </c>
      <c r="B274" s="7">
        <f>('Employment Factors'!$B67)*('Gross-New Capacity Addition'!AC244/5*1000)*'Regional Factors'!B$11</f>
        <v>0</v>
      </c>
      <c r="C274" s="7">
        <f>('Employment Factors'!$B67)*('Gross-New Capacity Addition'!AD244/5*1000)*'Regional Factors'!C$11</f>
        <v>0</v>
      </c>
      <c r="D274" s="7">
        <f>('Employment Factors'!$B67)*('Gross-New Capacity Addition'!AE244/5*1000)*'Regional Factors'!D$11</f>
        <v>0</v>
      </c>
      <c r="E274" s="7">
        <f>('Employment Factors'!$B67)*('Gross-New Capacity Addition'!AF244/5*1000)*'Regional Factors'!E$11</f>
        <v>0</v>
      </c>
      <c r="F274" s="7">
        <f>('Employment Factors'!$B67)*('Gross-New Capacity Addition'!AG244/5*1000)*'Regional Factors'!F$11</f>
        <v>0</v>
      </c>
      <c r="G274" s="7">
        <f>('Employment Factors'!$B67)*('Gross-New Capacity Addition'!AH244/5*1000)*'Regional Factors'!G$11</f>
        <v>0</v>
      </c>
      <c r="H274" s="7">
        <f>('Employment Factors'!$B67)*('Gross-New Capacity Addition'!AI244/5*1000)*'Regional Factors'!H$11</f>
        <v>4733.2545906064488</v>
      </c>
      <c r="I274" s="7">
        <f>('Employment Factors'!$B67)*('Gross-New Capacity Addition'!AJ244/5*1000)*'Regional Factors'!I$11</f>
        <v>0</v>
      </c>
    </row>
    <row r="275" spans="1:9" x14ac:dyDescent="0.3">
      <c r="A275" s="7" t="s">
        <v>12</v>
      </c>
      <c r="B275" s="7">
        <f>('Employment Factors'!$B68)*('Gross-New Capacity Addition'!AC245/5*1000)*'Regional Factors'!B$11</f>
        <v>0</v>
      </c>
      <c r="C275" s="7">
        <f>('Employment Factors'!$B68)*('Gross-New Capacity Addition'!AD245/5*1000)*'Regional Factors'!C$11</f>
        <v>0</v>
      </c>
      <c r="D275" s="7">
        <f>('Employment Factors'!$B68)*('Gross-New Capacity Addition'!AE245/5*1000)*'Regional Factors'!D$11</f>
        <v>0</v>
      </c>
      <c r="E275" s="7">
        <f>('Employment Factors'!$B68)*('Gross-New Capacity Addition'!AF245/5*1000)*'Regional Factors'!E$11</f>
        <v>0</v>
      </c>
      <c r="F275" s="7">
        <f>('Employment Factors'!$B68)*('Gross-New Capacity Addition'!AG245/5*1000)*'Regional Factors'!F$11</f>
        <v>0</v>
      </c>
      <c r="G275" s="7">
        <f>('Employment Factors'!$B68)*('Gross-New Capacity Addition'!AH245/5*1000)*'Regional Factors'!G$11</f>
        <v>0</v>
      </c>
      <c r="H275" s="7">
        <f>('Employment Factors'!$B68)*('Gross-New Capacity Addition'!AI245/5*1000)*'Regional Factors'!H$11</f>
        <v>0</v>
      </c>
      <c r="I275" s="7">
        <f>('Employment Factors'!$B68)*('Gross-New Capacity Addition'!AJ245/5*1000)*'Regional Factors'!I$11</f>
        <v>0</v>
      </c>
    </row>
    <row r="276" spans="1:9" x14ac:dyDescent="0.3">
      <c r="A276" s="7" t="s">
        <v>13</v>
      </c>
      <c r="B276" s="7">
        <f>('Employment Factors'!$B69)*('Gross-New Capacity Addition'!AC246/5*1000)*'Regional Factors'!B$11</f>
        <v>0</v>
      </c>
      <c r="C276" s="7">
        <f>('Employment Factors'!$B69)*('Gross-New Capacity Addition'!AD246/5*1000)*'Regional Factors'!C$11</f>
        <v>0</v>
      </c>
      <c r="D276" s="7">
        <f>('Employment Factors'!$B69)*('Gross-New Capacity Addition'!AE246/5*1000)*'Regional Factors'!D$11</f>
        <v>0</v>
      </c>
      <c r="E276" s="7">
        <f>('Employment Factors'!$B69)*('Gross-New Capacity Addition'!AF246/5*1000)*'Regional Factors'!E$11</f>
        <v>0</v>
      </c>
      <c r="F276" s="7">
        <f>('Employment Factors'!$B69)*('Gross-New Capacity Addition'!AG246/5*1000)*'Regional Factors'!F$11</f>
        <v>0</v>
      </c>
      <c r="G276" s="7">
        <f>('Employment Factors'!$B69)*('Gross-New Capacity Addition'!AH246/5*1000)*'Regional Factors'!G$11</f>
        <v>0</v>
      </c>
      <c r="H276" s="7">
        <f>('Employment Factors'!$B69)*('Gross-New Capacity Addition'!AI246/5*1000)*'Regional Factors'!H$11</f>
        <v>0</v>
      </c>
      <c r="I276" s="7">
        <f>('Employment Factors'!$B69)*('Gross-New Capacity Addition'!AJ246/5*1000)*'Regional Factors'!I$11</f>
        <v>0</v>
      </c>
    </row>
    <row r="277" spans="1:9" x14ac:dyDescent="0.3">
      <c r="A277" s="7" t="s">
        <v>14</v>
      </c>
      <c r="B277" s="7">
        <f>('Employment Factors'!$B70)*('Gross-New Capacity Addition'!AC247/5*1000)*'Regional Factors'!B$11</f>
        <v>0</v>
      </c>
      <c r="C277" s="7">
        <f>('Employment Factors'!$B70)*('Gross-New Capacity Addition'!AD247/5*1000)*'Regional Factors'!C$11</f>
        <v>888.7023251562548</v>
      </c>
      <c r="D277" s="7">
        <f>('Employment Factors'!$B70)*('Gross-New Capacity Addition'!AE247/5*1000)*'Regional Factors'!D$11</f>
        <v>761.85476263613191</v>
      </c>
      <c r="E277" s="7">
        <f>('Employment Factors'!$B70)*('Gross-New Capacity Addition'!AF247/5*1000)*'Regional Factors'!E$11</f>
        <v>691.49345045553491</v>
      </c>
      <c r="F277" s="7">
        <f>('Employment Factors'!$B70)*('Gross-New Capacity Addition'!AG247/5*1000)*'Regional Factors'!F$11</f>
        <v>627.63037717108261</v>
      </c>
      <c r="G277" s="7">
        <f>('Employment Factors'!$B70)*('Gross-New Capacity Addition'!AH247/5*1000)*'Regional Factors'!G$11</f>
        <v>0</v>
      </c>
      <c r="H277" s="7">
        <f>('Employment Factors'!$B70)*('Gross-New Capacity Addition'!AI247/5*1000)*'Regional Factors'!H$11</f>
        <v>1172.043993864454</v>
      </c>
      <c r="I277" s="7">
        <f>('Employment Factors'!$B70)*('Gross-New Capacity Addition'!AJ247/5*1000)*'Regional Factors'!I$11</f>
        <v>0</v>
      </c>
    </row>
    <row r="278" spans="1:9" x14ac:dyDescent="0.3">
      <c r="A278" s="7" t="s">
        <v>15</v>
      </c>
      <c r="B278" s="7">
        <f>('Employment Factors'!$B71)*('Gross-New Capacity Addition'!AC248*1000)*'Regional Factors'!B$11</f>
        <v>0</v>
      </c>
      <c r="C278" s="7">
        <f>('Employment Factors'!$B71)*('Gross-New Capacity Addition'!AD248*1000)*'Regional Factors'!C$11</f>
        <v>0</v>
      </c>
      <c r="D278" s="7">
        <f>('Employment Factors'!$B71)*('Gross-New Capacity Addition'!AE248*1000)*'Regional Factors'!D$11</f>
        <v>0</v>
      </c>
      <c r="E278" s="7">
        <f>('Employment Factors'!$B71)*('Gross-New Capacity Addition'!AF248*1000)*'Regional Factors'!E$11</f>
        <v>1990.6629634326005</v>
      </c>
      <c r="F278" s="7">
        <f>('Employment Factors'!$B71)*('Gross-New Capacity Addition'!AG248*1000)*'Regional Factors'!F$11</f>
        <v>0</v>
      </c>
      <c r="G278" s="7">
        <f>('Employment Factors'!$B71)*('Gross-New Capacity Addition'!AH248*1000)*'Regional Factors'!G$11</f>
        <v>0</v>
      </c>
      <c r="H278" s="7">
        <f>('Employment Factors'!$B71)*('Gross-New Capacity Addition'!AI248*1000)*'Regional Factors'!H$11</f>
        <v>0</v>
      </c>
      <c r="I278" s="7">
        <f>('Employment Factors'!$B71)*('Gross-New Capacity Addition'!AJ248*1000)*'Regional Factors'!I$11</f>
        <v>0</v>
      </c>
    </row>
    <row r="279" spans="1:9" x14ac:dyDescent="0.3">
      <c r="A279" s="7" t="s">
        <v>17</v>
      </c>
      <c r="B279" s="7">
        <f>('Employment Factors'!$B72)*('Gross-New Capacity Addition'!AC249/5*1000)*'Regional Factors'!B$11</f>
        <v>132.90638433386638</v>
      </c>
      <c r="C279" s="7">
        <f>('Employment Factors'!$B72)*('Gross-New Capacity Addition'!AD249/5*1000)*'Regional Factors'!C$11</f>
        <v>227.87239106570632</v>
      </c>
      <c r="D279" s="7">
        <f>('Employment Factors'!$B72)*('Gross-New Capacity Addition'!AE249/5*1000)*'Regional Factors'!D$11</f>
        <v>195.34737503490558</v>
      </c>
      <c r="E279" s="7">
        <f>('Employment Factors'!$B72)*('Gross-New Capacity Addition'!AF249/5*1000)*'Regional Factors'!E$11</f>
        <v>177.30601293731661</v>
      </c>
      <c r="F279" s="7">
        <f>('Employment Factors'!$B72)*('Gross-New Capacity Addition'!AG249/5*1000)*'Regional Factors'!F$11</f>
        <v>160.93086594130321</v>
      </c>
      <c r="G279" s="7">
        <f>('Employment Factors'!$B72)*('Gross-New Capacity Addition'!AH249/5*1000)*'Regional Factors'!G$11</f>
        <v>233.25748494910451</v>
      </c>
      <c r="H279" s="7">
        <f>('Employment Factors'!$B72)*('Gross-New Capacity Addition'!AI249/5*1000)*'Regional Factors'!H$11</f>
        <v>450.78615148632844</v>
      </c>
      <c r="I279" s="7">
        <f>('Employment Factors'!$B72)*('Gross-New Capacity Addition'!AJ249/5*1000)*'Regional Factors'!I$11</f>
        <v>508.18557902273977</v>
      </c>
    </row>
    <row r="280" spans="1:9" x14ac:dyDescent="0.3">
      <c r="A280" s="7" t="s">
        <v>18</v>
      </c>
      <c r="B280" s="7">
        <f>('Employment Factors'!$B73)*('Gross-New Capacity Addition'!AC250/5*1000)*'Regional Factors'!B$11</f>
        <v>0</v>
      </c>
      <c r="C280" s="7">
        <f>('Employment Factors'!$B73)*('Gross-New Capacity Addition'!AD250/5*1000)*'Regional Factors'!C$11</f>
        <v>227.87239106570632</v>
      </c>
      <c r="D280" s="7">
        <f>('Employment Factors'!$B73)*('Gross-New Capacity Addition'!AE250/5*1000)*'Regional Factors'!D$11</f>
        <v>0</v>
      </c>
      <c r="E280" s="7">
        <f>('Employment Factors'!$B73)*('Gross-New Capacity Addition'!AF250/5*1000)*'Regional Factors'!E$11</f>
        <v>0</v>
      </c>
      <c r="F280" s="7">
        <f>('Employment Factors'!$B73)*('Gross-New Capacity Addition'!AG250/5*1000)*'Regional Factors'!F$11</f>
        <v>80.465432970651605</v>
      </c>
      <c r="G280" s="7">
        <f>('Employment Factors'!$B73)*('Gross-New Capacity Addition'!AH250/5*1000)*'Regional Factors'!G$11</f>
        <v>622.01995986427869</v>
      </c>
      <c r="H280" s="7">
        <f>('Employment Factors'!$B73)*('Gross-New Capacity Addition'!AI250/5*1000)*'Regional Factors'!H$11</f>
        <v>450.78615148632844</v>
      </c>
      <c r="I280" s="7">
        <f>('Employment Factors'!$B73)*('Gross-New Capacity Addition'!AJ250/5*1000)*'Regional Factors'!I$11</f>
        <v>435.58763916234835</v>
      </c>
    </row>
    <row r="281" spans="1:9" x14ac:dyDescent="0.3">
      <c r="A281" s="7" t="s">
        <v>19</v>
      </c>
      <c r="B281" s="7">
        <f>('Employment Factors'!$B74)*('Gross-New Capacity Addition'!AC251/5*1000)*'Regional Factors'!B$11</f>
        <v>0</v>
      </c>
      <c r="C281" s="7">
        <f>('Employment Factors'!$B74)*('Gross-New Capacity Addition'!AD251/5*1000)*'Regional Factors'!C$11</f>
        <v>0</v>
      </c>
      <c r="D281" s="7">
        <f>('Employment Factors'!$B74)*('Gross-New Capacity Addition'!AE251/5*1000)*'Regional Factors'!D$11</f>
        <v>0</v>
      </c>
      <c r="E281" s="7">
        <f>('Employment Factors'!$B74)*('Gross-New Capacity Addition'!AF251/5*1000)*'Regional Factors'!E$11</f>
        <v>0</v>
      </c>
      <c r="F281" s="7">
        <f>('Employment Factors'!$B74)*('Gross-New Capacity Addition'!AG251/5*1000)*'Regional Factors'!F$11</f>
        <v>0</v>
      </c>
      <c r="G281" s="7">
        <f>('Employment Factors'!$B74)*('Gross-New Capacity Addition'!AH251/5*1000)*'Regional Factors'!G$11</f>
        <v>0</v>
      </c>
      <c r="H281" s="7">
        <f>('Employment Factors'!$B74)*('Gross-New Capacity Addition'!AI251/5*1000)*'Regional Factors'!H$11</f>
        <v>0</v>
      </c>
      <c r="I281" s="7">
        <f>('Employment Factors'!$B74)*('Gross-New Capacity Addition'!AJ251/5*1000)*'Regional Factors'!I$11</f>
        <v>0</v>
      </c>
    </row>
    <row r="282" spans="1:9" x14ac:dyDescent="0.3">
      <c r="A282" s="7" t="s">
        <v>20</v>
      </c>
      <c r="B282" s="7">
        <f>('Employment Factors'!$B75)*('Gross-New Capacity Addition'!AC252/5*1000)*'Regional Factors'!B$11</f>
        <v>0</v>
      </c>
      <c r="C282" s="7">
        <f>('Employment Factors'!$B75)*('Gross-New Capacity Addition'!AD252/5*1000)*'Regional Factors'!C$11</f>
        <v>0</v>
      </c>
      <c r="D282" s="7">
        <f>('Employment Factors'!$B75)*('Gross-New Capacity Addition'!AE252/5*1000)*'Regional Factors'!D$11</f>
        <v>0</v>
      </c>
      <c r="E282" s="7">
        <f>('Employment Factors'!$B75)*('Gross-New Capacity Addition'!AF252/5*1000)*'Regional Factors'!E$11</f>
        <v>0</v>
      </c>
      <c r="F282" s="7">
        <f>('Employment Factors'!$B75)*('Gross-New Capacity Addition'!AG252/5*1000)*'Regional Factors'!F$11</f>
        <v>0</v>
      </c>
      <c r="G282" s="7">
        <f>('Employment Factors'!$B75)*('Gross-New Capacity Addition'!AH252/5*1000)*'Regional Factors'!G$11</f>
        <v>0</v>
      </c>
      <c r="H282" s="7">
        <f>('Employment Factors'!$B75)*('Gross-New Capacity Addition'!AI252/5*1000)*'Regional Factors'!H$11</f>
        <v>0</v>
      </c>
      <c r="I282" s="7">
        <f>('Employment Factors'!$B75)*('Gross-New Capacity Addition'!AJ252/5*1000)*'Regional Factors'!I$11</f>
        <v>0</v>
      </c>
    </row>
    <row r="283" spans="1:9" x14ac:dyDescent="0.3">
      <c r="A283" s="7" t="s">
        <v>21</v>
      </c>
      <c r="B283" s="7">
        <f>('Employment Factors'!$B76)*('Gross-New Capacity Addition'!AC253/5*1000)*'Regional Factors'!B$11</f>
        <v>0</v>
      </c>
      <c r="C283" s="7">
        <f>('Employment Factors'!$B76)*('Gross-New Capacity Addition'!AD253/5*1000)*'Regional Factors'!C$11</f>
        <v>569.68097766426581</v>
      </c>
      <c r="D283" s="7">
        <f>('Employment Factors'!$B76)*('Gross-New Capacity Addition'!AE253/5*1000)*'Regional Factors'!D$11</f>
        <v>586.04212510471677</v>
      </c>
      <c r="E283" s="7">
        <f>('Employment Factors'!$B76)*('Gross-New Capacity Addition'!AF253/5*1000)*'Regional Factors'!E$11</f>
        <v>177.30601293731661</v>
      </c>
      <c r="F283" s="7">
        <f>('Employment Factors'!$B76)*('Gross-New Capacity Addition'!AG253/5*1000)*'Regional Factors'!F$11</f>
        <v>724.18889673586443</v>
      </c>
      <c r="G283" s="7">
        <f>('Employment Factors'!$B76)*('Gross-New Capacity Addition'!AH253/5*1000)*'Regional Factors'!G$11</f>
        <v>388.76247491517421</v>
      </c>
      <c r="H283" s="7">
        <f>('Employment Factors'!$B76)*('Gross-New Capacity Addition'!AI253/5*1000)*'Regional Factors'!H$11</f>
        <v>0</v>
      </c>
      <c r="I283" s="7">
        <f>('Employment Factors'!$B76)*('Gross-New Capacity Addition'!AJ253/5*1000)*'Regional Factors'!I$11</f>
        <v>0</v>
      </c>
    </row>
    <row r="284" spans="1:9" x14ac:dyDescent="0.3">
      <c r="A284" s="7" t="s">
        <v>43</v>
      </c>
      <c r="B284" s="7">
        <f>('Employment Factors'!$B77)*('Gross-New Capacity Addition'!AC254/5*1000)*'Regional Factors'!B$11</f>
        <v>0</v>
      </c>
      <c r="C284" s="7">
        <f>('Employment Factors'!$B77)*('Gross-New Capacity Addition'!AD254/5*1000)*'Regional Factors'!C$11</f>
        <v>0</v>
      </c>
      <c r="D284" s="7">
        <f>('Employment Factors'!$B77)*('Gross-New Capacity Addition'!AE254/5*1000)*'Regional Factors'!D$11</f>
        <v>0</v>
      </c>
      <c r="E284" s="7">
        <f>('Employment Factors'!$B77)*('Gross-New Capacity Addition'!AF254/5*1000)*'Regional Factors'!E$11</f>
        <v>0</v>
      </c>
      <c r="F284" s="7">
        <f>('Employment Factors'!$B77)*('Gross-New Capacity Addition'!AG254/5*1000)*'Regional Factors'!F$11</f>
        <v>0</v>
      </c>
      <c r="G284" s="7">
        <f>('Employment Factors'!$B77)*('Gross-New Capacity Addition'!AH254/5*1000)*'Regional Factors'!G$11</f>
        <v>0</v>
      </c>
      <c r="H284" s="7">
        <f>('Employment Factors'!$B77)*('Gross-New Capacity Addition'!AI254/5*1000)*'Regional Factors'!H$11</f>
        <v>0</v>
      </c>
      <c r="I284" s="7">
        <f>('Employment Factors'!$B77)*('Gross-New Capacity Addition'!AJ254/5*1000)*'Regional Factors'!I$11</f>
        <v>0</v>
      </c>
    </row>
    <row r="285" spans="1:9" x14ac:dyDescent="0.3">
      <c r="A285" s="7" t="s">
        <v>139</v>
      </c>
      <c r="B285" s="7">
        <f>('Employment Factors'!$B78)*('Gross-New Capacity Addition'!AC255/5*1000)*'Regional Factors'!B$11</f>
        <v>0</v>
      </c>
      <c r="C285" s="7">
        <f>('Employment Factors'!$B78)*('Gross-New Capacity Addition'!AD255/5*1000)*'Regional Factors'!C$11</f>
        <v>0</v>
      </c>
      <c r="D285" s="7">
        <f>('Employment Factors'!$B78)*('Gross-New Capacity Addition'!AE255/5*1000)*'Regional Factors'!D$11</f>
        <v>0</v>
      </c>
      <c r="E285" s="7">
        <f>('Employment Factors'!$B78)*('Gross-New Capacity Addition'!AF255/5*1000)*'Regional Factors'!E$11</f>
        <v>0</v>
      </c>
      <c r="F285" s="7">
        <f>('Employment Factors'!$B78)*('Gross-New Capacity Addition'!AG255/5*1000)*'Regional Factors'!F$11</f>
        <v>0</v>
      </c>
      <c r="G285" s="7">
        <f>('Employment Factors'!$B78)*('Gross-New Capacity Addition'!AH255/5*1000)*'Regional Factors'!G$11</f>
        <v>0</v>
      </c>
      <c r="H285" s="7">
        <f>('Employment Factors'!$B78)*('Gross-New Capacity Addition'!AI255/5*1000)*'Regional Factors'!H$11</f>
        <v>0</v>
      </c>
      <c r="I285" s="7">
        <f>('Employment Factors'!$B78)*('Gross-New Capacity Addition'!AJ255/5*1000)*'Regional Factors'!I$11</f>
        <v>0</v>
      </c>
    </row>
    <row r="286" spans="1:9" x14ac:dyDescent="0.3">
      <c r="A286" s="34" t="s">
        <v>230</v>
      </c>
      <c r="B286" s="7">
        <f>('Employment Factors'!$B79)*('Gross-New Capacity Addition'!AC256/5*1000)*'Regional Factors'!B$11</f>
        <v>0</v>
      </c>
      <c r="C286" s="7">
        <f>('Employment Factors'!$B79)*('Gross-New Capacity Addition'!AD256/5*1000)*'Regional Factors'!C$11</f>
        <v>0</v>
      </c>
      <c r="D286" s="7">
        <f>('Employment Factors'!$B79)*('Gross-New Capacity Addition'!AE256/5*1000)*'Regional Factors'!D$11</f>
        <v>0</v>
      </c>
      <c r="E286" s="7">
        <f>('Employment Factors'!$B79)*('Gross-New Capacity Addition'!AF256/5*1000)*'Regional Factors'!E$11</f>
        <v>0</v>
      </c>
      <c r="F286" s="7">
        <f>('Employment Factors'!$B79)*('Gross-New Capacity Addition'!AG256/5*1000)*'Regional Factors'!F$11</f>
        <v>0</v>
      </c>
      <c r="G286" s="7">
        <f>('Employment Factors'!$B79)*('Gross-New Capacity Addition'!AH256/5*1000)*'Regional Factors'!G$11</f>
        <v>0</v>
      </c>
      <c r="H286" s="7">
        <f>('Employment Factors'!$B79)*('Gross-New Capacity Addition'!AI256/5*1000)*'Regional Factors'!H$11</f>
        <v>0</v>
      </c>
      <c r="I286" s="7">
        <f>('Employment Factors'!$B79)*('Gross-New Capacity Addition'!AJ256/5*1000)*'Regional Factors'!I$11</f>
        <v>137.93608573474364</v>
      </c>
    </row>
    <row r="287" spans="1:9" x14ac:dyDescent="0.3">
      <c r="A287" s="34" t="s">
        <v>231</v>
      </c>
      <c r="B287" s="7">
        <f>('Employment Factors'!$B80)*('Gross-New Capacity Addition'!AC257/5*1000)*'Regional Factors'!B$11</f>
        <v>0</v>
      </c>
      <c r="C287" s="7">
        <f>('Employment Factors'!$B80)*('Gross-New Capacity Addition'!AD257/5*1000)*'Regional Factors'!C$11</f>
        <v>0</v>
      </c>
      <c r="D287" s="7">
        <f>('Employment Factors'!$B80)*('Gross-New Capacity Addition'!AE257/5*1000)*'Regional Factors'!D$11</f>
        <v>0</v>
      </c>
      <c r="E287" s="7">
        <f>('Employment Factors'!$B80)*('Gross-New Capacity Addition'!AF257/5*1000)*'Regional Factors'!E$11</f>
        <v>0</v>
      </c>
      <c r="F287" s="7">
        <f>('Employment Factors'!$B80)*('Gross-New Capacity Addition'!AG257/5*1000)*'Regional Factors'!F$11</f>
        <v>0</v>
      </c>
      <c r="G287" s="7">
        <f>('Employment Factors'!$B80)*('Gross-New Capacity Addition'!AH257/5*1000)*'Regional Factors'!G$11</f>
        <v>0</v>
      </c>
      <c r="H287" s="7">
        <f>('Employment Factors'!$B80)*('Gross-New Capacity Addition'!AI257/5*1000)*'Regional Factors'!H$11</f>
        <v>785.11921383868867</v>
      </c>
      <c r="I287" s="7">
        <f>('Employment Factors'!$B80)*('Gross-New Capacity Addition'!AJ257/5*1000)*'Regional Factors'!I$11</f>
        <v>9034.8136156257078</v>
      </c>
    </row>
    <row r="288" spans="1:9" x14ac:dyDescent="0.3">
      <c r="A288" s="7" t="s">
        <v>24</v>
      </c>
      <c r="B288" s="7">
        <f>('Employment Factors'!$B81)*('Gross-New Capacity Addition'!AC258/5*1000)*'Regional Factors'!B$11</f>
        <v>0</v>
      </c>
      <c r="C288" s="7">
        <f>('Employment Factors'!$B81)*('Gross-New Capacity Addition'!AD258/5*1000)*'Regional Factors'!C$11</f>
        <v>0</v>
      </c>
      <c r="D288" s="7">
        <f>('Employment Factors'!$B81)*('Gross-New Capacity Addition'!AE258/5*1000)*'Regional Factors'!D$11</f>
        <v>0</v>
      </c>
      <c r="E288" s="7">
        <f>('Employment Factors'!$B81)*('Gross-New Capacity Addition'!AF258/5*1000)*'Regional Factors'!E$11</f>
        <v>1240.4973414232629</v>
      </c>
      <c r="F288" s="7">
        <f>('Employment Factors'!$B81)*('Gross-New Capacity Addition'!AG258/5*1000)*'Regional Factors'!F$11</f>
        <v>0</v>
      </c>
      <c r="G288" s="7">
        <f>('Employment Factors'!$B81)*('Gross-New Capacity Addition'!AH258/5*1000)*'Regional Factors'!G$11</f>
        <v>0</v>
      </c>
      <c r="H288" s="7">
        <f>('Employment Factors'!$B81)*('Gross-New Capacity Addition'!AI258/5*1000)*'Regional Factors'!H$11</f>
        <v>0</v>
      </c>
      <c r="I288" s="7">
        <f>('Employment Factors'!$B81)*('Gross-New Capacity Addition'!AJ258/5*1000)*'Regional Factors'!I$11</f>
        <v>0</v>
      </c>
    </row>
    <row r="289" spans="1:9" x14ac:dyDescent="0.3">
      <c r="A289" s="7" t="s">
        <v>25</v>
      </c>
      <c r="B289" s="7">
        <f>('Employment Factors'!$B82)*('Gross-New Capacity Addition'!AC259/5*1000)*'Regional Factors'!B$11</f>
        <v>0</v>
      </c>
      <c r="C289" s="7">
        <f>('Employment Factors'!$B82)*('Gross-New Capacity Addition'!AD259/5*1000)*'Regional Factors'!C$11</f>
        <v>0</v>
      </c>
      <c r="D289" s="7">
        <f>('Employment Factors'!$B82)*('Gross-New Capacity Addition'!AE259/5*1000)*'Regional Factors'!D$11</f>
        <v>0</v>
      </c>
      <c r="E289" s="7">
        <f>('Employment Factors'!$B82)*('Gross-New Capacity Addition'!AF259/5*1000)*'Regional Factors'!E$11</f>
        <v>0</v>
      </c>
      <c r="F289" s="7">
        <f>('Employment Factors'!$B82)*('Gross-New Capacity Addition'!AG259/5*1000)*'Regional Factors'!F$11</f>
        <v>0</v>
      </c>
      <c r="G289" s="7">
        <f>('Employment Factors'!$B82)*('Gross-New Capacity Addition'!AH259/5*1000)*'Regional Factors'!G$11</f>
        <v>0</v>
      </c>
      <c r="H289" s="7">
        <f>('Employment Factors'!$B82)*('Gross-New Capacity Addition'!AI259/5*1000)*'Regional Factors'!H$11</f>
        <v>0</v>
      </c>
      <c r="I289" s="7">
        <f>('Employment Factors'!$B82)*('Gross-New Capacity Addition'!AJ259/5*1000)*'Regional Factors'!I$11</f>
        <v>0</v>
      </c>
    </row>
    <row r="290" spans="1:9" x14ac:dyDescent="0.3">
      <c r="A290" s="5" t="s">
        <v>255</v>
      </c>
      <c r="B290" s="5">
        <f>SUM(B265:B289)</f>
        <v>17567.80752922198</v>
      </c>
      <c r="C290" s="5">
        <f t="shared" ref="C290:I290" si="12">SUM(C265:C289)</f>
        <v>35991.822698670876</v>
      </c>
      <c r="D290" s="5">
        <f t="shared" si="12"/>
        <v>42032.361920692376</v>
      </c>
      <c r="E290" s="5">
        <f t="shared" si="12"/>
        <v>23017.705412237956</v>
      </c>
      <c r="F290" s="5">
        <f t="shared" si="12"/>
        <v>11787.161824689927</v>
      </c>
      <c r="G290" s="5">
        <f t="shared" si="12"/>
        <v>26162.866352755045</v>
      </c>
      <c r="H290" s="5">
        <f t="shared" si="12"/>
        <v>27852.915184495505</v>
      </c>
      <c r="I290" s="5">
        <f t="shared" si="12"/>
        <v>41042.453322546527</v>
      </c>
    </row>
  </sheetData>
  <mergeCells count="11">
    <mergeCell ref="B1:I1"/>
    <mergeCell ref="B147:I147"/>
    <mergeCell ref="B176:I176"/>
    <mergeCell ref="B205:I205"/>
    <mergeCell ref="B234:I234"/>
    <mergeCell ref="B263:I263"/>
    <mergeCell ref="B31:I31"/>
    <mergeCell ref="J31:J32"/>
    <mergeCell ref="B60:I60"/>
    <mergeCell ref="B89:I89"/>
    <mergeCell ref="B118:I118"/>
  </mergeCells>
  <hyperlinks>
    <hyperlink ref="K2" location="Contents!A1" display="Contents!A1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workbookViewId="0"/>
  </sheetViews>
  <sheetFormatPr defaultRowHeight="14.4" x14ac:dyDescent="0.3"/>
  <cols>
    <col min="1" max="1" bestFit="true" customWidth="true" width="17.33203125" collapsed="true"/>
    <col min="2" max="9" bestFit="true" customWidth="true" width="10.33203125" collapsed="true"/>
    <col min="10" max="10" bestFit="true" customWidth="true" width="30.33203125" collapsed="true"/>
    <col min="19" max="19" bestFit="true" customWidth="true" width="43.33203125" collapsed="true"/>
  </cols>
  <sheetData>
    <row r="1" spans="1:35" x14ac:dyDescent="0.3">
      <c r="A1" s="139" t="s">
        <v>39</v>
      </c>
      <c r="B1" s="164" t="s">
        <v>259</v>
      </c>
      <c r="C1" s="164"/>
      <c r="D1" s="164"/>
      <c r="E1" s="164"/>
      <c r="F1" s="164"/>
      <c r="G1" s="164"/>
      <c r="H1" s="164"/>
      <c r="I1" s="164"/>
    </row>
    <row r="2" spans="1:35" x14ac:dyDescent="0.3">
      <c r="B2" s="2">
        <v>2015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2045</v>
      </c>
      <c r="I2" s="2">
        <v>2050</v>
      </c>
      <c r="AI2" s="130" t="s">
        <v>359</v>
      </c>
    </row>
    <row r="3" spans="1:35" x14ac:dyDescent="0.3">
      <c r="A3" s="2" t="s">
        <v>41</v>
      </c>
      <c r="B3" s="5">
        <f>B8+B13+B18+B23+B28+B33+B38+B43+B48</f>
        <v>0</v>
      </c>
      <c r="C3" s="5">
        <f t="shared" ref="C3:I3" si="0">C8+C13+C18+C23+C28+C33+C38+C43+C48</f>
        <v>48065.919523265467</v>
      </c>
      <c r="D3" s="5">
        <f t="shared" si="0"/>
        <v>204101.99212532118</v>
      </c>
      <c r="E3" s="5">
        <f t="shared" si="0"/>
        <v>116379.2395502071</v>
      </c>
      <c r="F3" s="5">
        <f t="shared" si="0"/>
        <v>35727.177330688923</v>
      </c>
      <c r="G3" s="5">
        <f t="shared" si="0"/>
        <v>12171.66389162648</v>
      </c>
      <c r="H3" s="5">
        <f t="shared" si="0"/>
        <v>31064.69366853113</v>
      </c>
      <c r="I3" s="5">
        <f t="shared" si="0"/>
        <v>64729.63319993257</v>
      </c>
    </row>
    <row r="5" spans="1:35" x14ac:dyDescent="0.3">
      <c r="A5" s="65" t="s">
        <v>32</v>
      </c>
      <c r="B5" s="164" t="s">
        <v>259</v>
      </c>
      <c r="C5" s="164"/>
      <c r="D5" s="164"/>
      <c r="E5" s="164"/>
      <c r="F5" s="164"/>
      <c r="G5" s="164"/>
      <c r="H5" s="164"/>
      <c r="I5" s="164"/>
      <c r="K5" s="164" t="s">
        <v>254</v>
      </c>
      <c r="L5" s="164"/>
      <c r="M5" s="164"/>
      <c r="N5" s="164"/>
      <c r="O5" s="164"/>
      <c r="P5" s="164"/>
      <c r="Q5" s="164"/>
      <c r="R5" s="164"/>
    </row>
    <row r="6" spans="1:35" x14ac:dyDescent="0.3">
      <c r="B6" s="2">
        <v>2015</v>
      </c>
      <c r="C6" s="2">
        <v>2020</v>
      </c>
      <c r="D6" s="2">
        <v>2025</v>
      </c>
      <c r="E6" s="2">
        <v>2030</v>
      </c>
      <c r="F6" s="2">
        <v>2035</v>
      </c>
      <c r="G6" s="2">
        <v>2040</v>
      </c>
      <c r="H6" s="2">
        <v>2045</v>
      </c>
      <c r="I6" s="2">
        <v>2050</v>
      </c>
      <c r="J6" t="s">
        <v>154</v>
      </c>
      <c r="K6" s="2">
        <v>2015</v>
      </c>
      <c r="L6" s="2">
        <v>2020</v>
      </c>
      <c r="M6" s="2">
        <v>2025</v>
      </c>
      <c r="N6" s="2">
        <v>2030</v>
      </c>
      <c r="O6" s="2">
        <v>2035</v>
      </c>
      <c r="P6" s="2">
        <v>2040</v>
      </c>
      <c r="Q6" s="2">
        <v>2045</v>
      </c>
      <c r="R6" s="2">
        <v>2050</v>
      </c>
      <c r="S6" s="144" t="s">
        <v>346</v>
      </c>
    </row>
    <row r="7" spans="1:35" x14ac:dyDescent="0.3">
      <c r="A7" t="s">
        <v>42</v>
      </c>
      <c r="B7" s="4">
        <f>K8</f>
        <v>0</v>
      </c>
      <c r="C7" s="4">
        <f t="shared" ref="C7:I7" si="1">L8</f>
        <v>0</v>
      </c>
      <c r="D7" s="4">
        <f t="shared" si="1"/>
        <v>0</v>
      </c>
      <c r="E7" s="4">
        <f t="shared" si="1"/>
        <v>0</v>
      </c>
      <c r="F7" s="4">
        <f t="shared" si="1"/>
        <v>0</v>
      </c>
      <c r="G7" s="4">
        <f t="shared" si="1"/>
        <v>0</v>
      </c>
      <c r="H7" s="4">
        <f t="shared" si="1"/>
        <v>0</v>
      </c>
      <c r="I7" s="4">
        <f t="shared" si="1"/>
        <v>0</v>
      </c>
      <c r="J7" t="s">
        <v>179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 t="s">
        <v>155</v>
      </c>
      <c r="U7" t="s">
        <v>156</v>
      </c>
    </row>
    <row r="8" spans="1:35" x14ac:dyDescent="0.3">
      <c r="A8" s="2" t="s">
        <v>255</v>
      </c>
      <c r="B8" s="7">
        <f>$T$9*B7*'Regional Factors'!B$3</f>
        <v>0</v>
      </c>
      <c r="C8" s="7">
        <f>$T$9*C7*'Regional Factors'!C$3</f>
        <v>0</v>
      </c>
      <c r="D8" s="7">
        <f>$T$9*D7*'Regional Factors'!D$3</f>
        <v>0</v>
      </c>
      <c r="E8" s="7">
        <f>$T$9*E7*'Regional Factors'!E$3</f>
        <v>0</v>
      </c>
      <c r="F8" s="7">
        <f>$T$9*F7*'Regional Factors'!F$3</f>
        <v>0</v>
      </c>
      <c r="G8" s="7">
        <f>$T$9*G7*'Regional Factors'!G$3</f>
        <v>0</v>
      </c>
      <c r="H8" s="7">
        <f>$T$9*H7*'Regional Factors'!H$3</f>
        <v>0</v>
      </c>
      <c r="I8" s="7">
        <f>$T$9*I7*'Regional Factors'!I$3</f>
        <v>0</v>
      </c>
      <c r="J8" t="s">
        <v>180</v>
      </c>
      <c r="K8">
        <f>K7/5</f>
        <v>0</v>
      </c>
      <c r="L8">
        <f t="shared" ref="L8:R8" si="2">L7/5</f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T8" s="32">
        <v>1</v>
      </c>
      <c r="U8">
        <v>1.18</v>
      </c>
      <c r="W8" t="s">
        <v>181</v>
      </c>
      <c r="X8" t="s">
        <v>182</v>
      </c>
    </row>
    <row r="9" spans="1:35" x14ac:dyDescent="0.3">
      <c r="A9" s="21"/>
      <c r="B9" s="21"/>
      <c r="C9" s="21"/>
      <c r="D9" s="21"/>
      <c r="E9" s="21"/>
      <c r="F9" s="21"/>
      <c r="T9" s="4">
        <f>U9*U8</f>
        <v>5044.5</v>
      </c>
      <c r="U9">
        <v>4275</v>
      </c>
      <c r="X9" t="s">
        <v>183</v>
      </c>
    </row>
    <row r="10" spans="1:35" x14ac:dyDescent="0.3">
      <c r="A10" s="67" t="s">
        <v>108</v>
      </c>
      <c r="B10" s="164" t="s">
        <v>259</v>
      </c>
      <c r="C10" s="164"/>
      <c r="D10" s="164"/>
      <c r="E10" s="164"/>
      <c r="F10" s="164"/>
      <c r="G10" s="164"/>
      <c r="H10" s="164"/>
      <c r="I10" s="164"/>
      <c r="K10" s="164" t="s">
        <v>254</v>
      </c>
      <c r="L10" s="164"/>
      <c r="M10" s="164"/>
      <c r="N10" s="164"/>
      <c r="O10" s="164"/>
      <c r="P10" s="164"/>
      <c r="Q10" s="164"/>
      <c r="R10" s="164"/>
    </row>
    <row r="11" spans="1:35" x14ac:dyDescent="0.3">
      <c r="B11" s="2">
        <v>2015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K11" s="2">
        <v>2015</v>
      </c>
      <c r="L11" s="2">
        <v>2020</v>
      </c>
      <c r="M11" s="2">
        <v>2025</v>
      </c>
      <c r="N11" s="2">
        <v>2030</v>
      </c>
      <c r="O11" s="2">
        <v>2035</v>
      </c>
      <c r="P11" s="2">
        <v>2040</v>
      </c>
      <c r="Q11" s="2">
        <v>2045</v>
      </c>
      <c r="R11" s="2">
        <v>2050</v>
      </c>
    </row>
    <row r="12" spans="1:35" x14ac:dyDescent="0.3">
      <c r="A12" t="s">
        <v>42</v>
      </c>
      <c r="B12" s="4">
        <f t="shared" ref="B12:I12" si="3">K13</f>
        <v>0</v>
      </c>
      <c r="C12" s="4">
        <f t="shared" si="3"/>
        <v>0</v>
      </c>
      <c r="D12" s="4">
        <f t="shared" si="3"/>
        <v>2</v>
      </c>
      <c r="E12" s="4">
        <f t="shared" si="3"/>
        <v>0.8</v>
      </c>
      <c r="F12" s="4">
        <f t="shared" si="3"/>
        <v>0.8</v>
      </c>
      <c r="G12" s="4">
        <f t="shared" si="3"/>
        <v>0.2</v>
      </c>
      <c r="H12" s="4">
        <f t="shared" si="3"/>
        <v>0</v>
      </c>
      <c r="I12" s="4">
        <f t="shared" si="3"/>
        <v>0.2</v>
      </c>
      <c r="K12">
        <v>0</v>
      </c>
      <c r="L12">
        <v>0</v>
      </c>
      <c r="M12">
        <v>10</v>
      </c>
      <c r="N12">
        <v>4</v>
      </c>
      <c r="O12">
        <v>4</v>
      </c>
      <c r="P12">
        <v>1</v>
      </c>
      <c r="Q12">
        <v>0</v>
      </c>
      <c r="R12">
        <v>1</v>
      </c>
    </row>
    <row r="13" spans="1:35" x14ac:dyDescent="0.3">
      <c r="A13" s="2" t="s">
        <v>255</v>
      </c>
      <c r="B13" s="7">
        <f>$T$9*B12*'Regional Factors'!B$4</f>
        <v>0</v>
      </c>
      <c r="C13" s="7">
        <f>$T$9*C12*'Regional Factors'!C$4</f>
        <v>0</v>
      </c>
      <c r="D13" s="7">
        <f>$T$9*D12*'Regional Factors'!D$4</f>
        <v>17668.79461193176</v>
      </c>
      <c r="E13" s="7">
        <f>$T$9*E12*'Regional Factors'!E$4</f>
        <v>6863.6609064957565</v>
      </c>
      <c r="F13" s="7">
        <f>$T$9*F12*'Regional Factors'!F$4</f>
        <v>6665.6840596733173</v>
      </c>
      <c r="G13" s="7">
        <f>$T$9*G12*'Regional Factors'!G$4</f>
        <v>1666.4210149183295</v>
      </c>
      <c r="H13" s="7">
        <f>$T$9*H12*'Regional Factors'!H$4</f>
        <v>0</v>
      </c>
      <c r="I13" s="7">
        <f>$T$9*I12*'Regional Factors'!I$4</f>
        <v>1666.4210149183293</v>
      </c>
      <c r="K13">
        <f>K12/5</f>
        <v>0</v>
      </c>
      <c r="L13">
        <f t="shared" ref="L13:R13" si="4">L12/5</f>
        <v>0</v>
      </c>
      <c r="M13">
        <f t="shared" si="4"/>
        <v>2</v>
      </c>
      <c r="N13">
        <f t="shared" si="4"/>
        <v>0.8</v>
      </c>
      <c r="O13">
        <f t="shared" si="4"/>
        <v>0.8</v>
      </c>
      <c r="P13">
        <f t="shared" si="4"/>
        <v>0.2</v>
      </c>
      <c r="Q13">
        <f t="shared" si="4"/>
        <v>0</v>
      </c>
      <c r="R13">
        <f t="shared" si="4"/>
        <v>0.2</v>
      </c>
    </row>
    <row r="15" spans="1:35" x14ac:dyDescent="0.3">
      <c r="A15" s="68" t="s">
        <v>33</v>
      </c>
      <c r="B15" s="164" t="s">
        <v>259</v>
      </c>
      <c r="C15" s="164"/>
      <c r="D15" s="164"/>
      <c r="E15" s="164"/>
      <c r="F15" s="164"/>
      <c r="G15" s="164"/>
      <c r="H15" s="164"/>
      <c r="I15" s="164"/>
      <c r="K15" s="164" t="s">
        <v>254</v>
      </c>
      <c r="L15" s="164"/>
      <c r="M15" s="164"/>
      <c r="N15" s="164"/>
      <c r="O15" s="164"/>
      <c r="P15" s="164"/>
      <c r="Q15" s="164"/>
      <c r="R15" s="164"/>
    </row>
    <row r="16" spans="1:35" x14ac:dyDescent="0.3">
      <c r="B16" s="2">
        <v>2015</v>
      </c>
      <c r="C16" s="2">
        <v>2020</v>
      </c>
      <c r="D16" s="2">
        <v>2025</v>
      </c>
      <c r="E16" s="2">
        <v>2030</v>
      </c>
      <c r="F16" s="2">
        <v>2035</v>
      </c>
      <c r="G16" s="2">
        <v>2040</v>
      </c>
      <c r="H16" s="2">
        <v>2045</v>
      </c>
      <c r="I16" s="2">
        <v>2050</v>
      </c>
      <c r="K16" s="2">
        <v>2015</v>
      </c>
      <c r="L16" s="2">
        <v>2020</v>
      </c>
      <c r="M16" s="2">
        <v>2025</v>
      </c>
      <c r="N16" s="2">
        <v>2030</v>
      </c>
      <c r="O16" s="2">
        <v>2035</v>
      </c>
      <c r="P16" s="2">
        <v>2040</v>
      </c>
      <c r="Q16" s="2">
        <v>2045</v>
      </c>
      <c r="R16" s="2">
        <v>2050</v>
      </c>
    </row>
    <row r="17" spans="1:18" x14ac:dyDescent="0.3">
      <c r="A17" t="s">
        <v>42</v>
      </c>
      <c r="B17" s="4">
        <f t="shared" ref="B17:I17" si="5">K18</f>
        <v>0</v>
      </c>
      <c r="C17" s="4">
        <f t="shared" si="5"/>
        <v>0</v>
      </c>
      <c r="D17" s="4">
        <f t="shared" si="5"/>
        <v>0</v>
      </c>
      <c r="E17" s="4">
        <f t="shared" si="5"/>
        <v>0</v>
      </c>
      <c r="F17" s="4">
        <f t="shared" si="5"/>
        <v>0</v>
      </c>
      <c r="G17" s="4">
        <f t="shared" si="5"/>
        <v>0</v>
      </c>
      <c r="H17" s="4">
        <f t="shared" si="5"/>
        <v>0</v>
      </c>
      <c r="I17" s="4">
        <f t="shared" si="5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2" t="s">
        <v>255</v>
      </c>
      <c r="B18" s="7">
        <f>$T$9*B17*'Regional Factors'!B$5</f>
        <v>0</v>
      </c>
      <c r="C18" s="7">
        <f>$T$9*C17*'Regional Factors'!C$5</f>
        <v>0</v>
      </c>
      <c r="D18" s="7">
        <f>$T$9*D17*'Regional Factors'!D$5</f>
        <v>0</v>
      </c>
      <c r="E18" s="7">
        <f>$T$9*E17*'Regional Factors'!E$5</f>
        <v>0</v>
      </c>
      <c r="F18" s="7">
        <f>$T$9*F17*'Regional Factors'!F$5</f>
        <v>0</v>
      </c>
      <c r="G18" s="7">
        <f>$T$9*G17*'Regional Factors'!G$5</f>
        <v>0</v>
      </c>
      <c r="H18" s="7">
        <f>$T$9*H17*'Regional Factors'!H$5</f>
        <v>0</v>
      </c>
      <c r="I18" s="7">
        <f>$T$9*I17*'Regional Factors'!I$5</f>
        <v>0</v>
      </c>
      <c r="K18">
        <f>K17/5</f>
        <v>0</v>
      </c>
      <c r="L18">
        <f t="shared" ref="L18:R18" si="6">L17/5</f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</row>
    <row r="20" spans="1:18" x14ac:dyDescent="0.3">
      <c r="A20" s="69" t="s">
        <v>34</v>
      </c>
      <c r="B20" s="164" t="s">
        <v>259</v>
      </c>
      <c r="C20" s="164"/>
      <c r="D20" s="164"/>
      <c r="E20" s="164"/>
      <c r="F20" s="164"/>
      <c r="G20" s="164"/>
      <c r="H20" s="164"/>
      <c r="I20" s="164"/>
      <c r="K20" s="164" t="s">
        <v>254</v>
      </c>
      <c r="L20" s="164"/>
      <c r="M20" s="164"/>
      <c r="N20" s="164"/>
      <c r="O20" s="164"/>
      <c r="P20" s="164"/>
      <c r="Q20" s="164"/>
      <c r="R20" s="164"/>
    </row>
    <row r="21" spans="1:18" x14ac:dyDescent="0.3">
      <c r="B21" s="2">
        <v>2015</v>
      </c>
      <c r="C21" s="2">
        <v>2020</v>
      </c>
      <c r="D21" s="2">
        <v>2025</v>
      </c>
      <c r="E21" s="2">
        <v>2030</v>
      </c>
      <c r="F21" s="2">
        <v>2035</v>
      </c>
      <c r="G21" s="2">
        <v>2040</v>
      </c>
      <c r="H21" s="2">
        <v>2045</v>
      </c>
      <c r="I21" s="2">
        <v>2050</v>
      </c>
      <c r="K21" s="2">
        <v>2015</v>
      </c>
      <c r="L21" s="2">
        <v>2020</v>
      </c>
      <c r="M21" s="2">
        <v>2025</v>
      </c>
      <c r="N21" s="2">
        <v>2030</v>
      </c>
      <c r="O21" s="2">
        <v>2035</v>
      </c>
      <c r="P21" s="2">
        <v>2040</v>
      </c>
      <c r="Q21" s="2">
        <v>2045</v>
      </c>
      <c r="R21" s="2">
        <v>2050</v>
      </c>
    </row>
    <row r="22" spans="1:18" x14ac:dyDescent="0.3">
      <c r="A22" t="s">
        <v>42</v>
      </c>
      <c r="B22" s="4">
        <f t="shared" ref="B22:I22" si="7">K23</f>
        <v>0</v>
      </c>
      <c r="C22" s="4">
        <f t="shared" si="7"/>
        <v>0</v>
      </c>
      <c r="D22" s="4">
        <f t="shared" si="7"/>
        <v>0.2</v>
      </c>
      <c r="E22" s="4">
        <f t="shared" si="7"/>
        <v>0</v>
      </c>
      <c r="F22" s="4">
        <f t="shared" si="7"/>
        <v>0.4</v>
      </c>
      <c r="G22" s="4">
        <f t="shared" si="7"/>
        <v>0</v>
      </c>
      <c r="H22" s="4">
        <f t="shared" si="7"/>
        <v>0.2</v>
      </c>
      <c r="I22" s="4">
        <f t="shared" si="7"/>
        <v>1</v>
      </c>
      <c r="K22">
        <v>0</v>
      </c>
      <c r="L22">
        <v>0</v>
      </c>
      <c r="M22">
        <v>1</v>
      </c>
      <c r="N22">
        <v>0</v>
      </c>
      <c r="O22">
        <v>2</v>
      </c>
      <c r="P22">
        <v>0</v>
      </c>
      <c r="Q22">
        <v>1</v>
      </c>
      <c r="R22">
        <v>5</v>
      </c>
    </row>
    <row r="23" spans="1:18" x14ac:dyDescent="0.3">
      <c r="A23" s="2" t="s">
        <v>255</v>
      </c>
      <c r="B23" s="7">
        <f>$T$9*B22*'Regional Factors'!B$6</f>
        <v>0</v>
      </c>
      <c r="C23" s="7">
        <f>$T$9*C22*'Regional Factors'!C$6</f>
        <v>0</v>
      </c>
      <c r="D23" s="7">
        <f>$T$9*D22*'Regional Factors'!D$6</f>
        <v>5554.7606311352547</v>
      </c>
      <c r="E23" s="7">
        <f>$T$9*E22*'Regional Factors'!E$6</f>
        <v>0</v>
      </c>
      <c r="F23" s="7">
        <f>$T$9*F22*'Regional Factors'!F$6</f>
        <v>9152.2339453552868</v>
      </c>
      <c r="G23" s="7">
        <f>$T$9*G22*'Regional Factors'!G$6</f>
        <v>0</v>
      </c>
      <c r="H23" s="7">
        <f>$T$9*H22*'Regional Factors'!H$6</f>
        <v>4272.7460366262949</v>
      </c>
      <c r="I23" s="7">
        <f>$T$9*I22*'Regional Factors'!I$6</f>
        <v>20643.4398294817</v>
      </c>
      <c r="K23">
        <f>K22/5</f>
        <v>0</v>
      </c>
      <c r="L23">
        <f t="shared" ref="L23:R23" si="8">L22/5</f>
        <v>0</v>
      </c>
      <c r="M23">
        <f t="shared" si="8"/>
        <v>0.2</v>
      </c>
      <c r="N23">
        <f t="shared" si="8"/>
        <v>0</v>
      </c>
      <c r="O23">
        <f t="shared" si="8"/>
        <v>0.4</v>
      </c>
      <c r="P23">
        <f t="shared" si="8"/>
        <v>0</v>
      </c>
      <c r="Q23">
        <f t="shared" si="8"/>
        <v>0.2</v>
      </c>
      <c r="R23">
        <f t="shared" si="8"/>
        <v>1</v>
      </c>
    </row>
    <row r="25" spans="1:18" x14ac:dyDescent="0.3">
      <c r="A25" s="70" t="s">
        <v>35</v>
      </c>
      <c r="B25" s="164" t="s">
        <v>259</v>
      </c>
      <c r="C25" s="164"/>
      <c r="D25" s="164"/>
      <c r="E25" s="164"/>
      <c r="F25" s="164"/>
      <c r="G25" s="164"/>
      <c r="H25" s="164"/>
      <c r="I25" s="164"/>
      <c r="K25" s="164" t="s">
        <v>254</v>
      </c>
      <c r="L25" s="164"/>
      <c r="M25" s="164"/>
      <c r="N25" s="164"/>
      <c r="O25" s="164"/>
      <c r="P25" s="164"/>
      <c r="Q25" s="164"/>
      <c r="R25" s="164"/>
    </row>
    <row r="26" spans="1:18" x14ac:dyDescent="0.3">
      <c r="B26" s="2">
        <v>2015</v>
      </c>
      <c r="C26" s="2">
        <v>2020</v>
      </c>
      <c r="D26" s="2">
        <v>2025</v>
      </c>
      <c r="E26" s="2">
        <v>2030</v>
      </c>
      <c r="F26" s="2">
        <v>2035</v>
      </c>
      <c r="G26" s="2">
        <v>2040</v>
      </c>
      <c r="H26" s="2">
        <v>2045</v>
      </c>
      <c r="I26" s="2">
        <v>2050</v>
      </c>
      <c r="K26" s="2">
        <v>2015</v>
      </c>
      <c r="L26" s="2">
        <v>2020</v>
      </c>
      <c r="M26" s="2">
        <v>2025</v>
      </c>
      <c r="N26" s="2">
        <v>2030</v>
      </c>
      <c r="O26" s="2">
        <v>2035</v>
      </c>
      <c r="P26" s="2">
        <v>2040</v>
      </c>
      <c r="Q26" s="2">
        <v>2045</v>
      </c>
      <c r="R26" s="2">
        <v>2050</v>
      </c>
    </row>
    <row r="27" spans="1:18" x14ac:dyDescent="0.3">
      <c r="A27" t="s">
        <v>42</v>
      </c>
      <c r="B27" s="4">
        <f t="shared" ref="B27:I27" si="9">K28</f>
        <v>0</v>
      </c>
      <c r="C27" s="4">
        <f t="shared" si="9"/>
        <v>0.4</v>
      </c>
      <c r="D27" s="4">
        <f t="shared" si="9"/>
        <v>3</v>
      </c>
      <c r="E27" s="4">
        <f t="shared" si="9"/>
        <v>2.8</v>
      </c>
      <c r="F27" s="4">
        <f t="shared" si="9"/>
        <v>0.8</v>
      </c>
      <c r="G27" s="4">
        <f t="shared" si="9"/>
        <v>0.8</v>
      </c>
      <c r="H27" s="4">
        <f t="shared" si="9"/>
        <v>1.8</v>
      </c>
      <c r="I27" s="4">
        <f t="shared" si="9"/>
        <v>2.6</v>
      </c>
      <c r="K27">
        <v>0</v>
      </c>
      <c r="L27">
        <v>2</v>
      </c>
      <c r="M27">
        <v>15</v>
      </c>
      <c r="N27">
        <v>14</v>
      </c>
      <c r="O27">
        <v>4</v>
      </c>
      <c r="P27">
        <v>4</v>
      </c>
      <c r="Q27">
        <v>9</v>
      </c>
      <c r="R27">
        <v>13</v>
      </c>
    </row>
    <row r="28" spans="1:18" x14ac:dyDescent="0.3">
      <c r="A28" s="2" t="s">
        <v>255</v>
      </c>
      <c r="B28" s="7">
        <f>$T$9*B27*'Regional Factors'!B$7</f>
        <v>0</v>
      </c>
      <c r="C28" s="7">
        <f>$T$9*C27*'Regional Factors'!C$7</f>
        <v>8043.8419215483054</v>
      </c>
      <c r="D28" s="7">
        <f>$T$9*D27*'Regional Factors'!D$7</f>
        <v>46431.119483472932</v>
      </c>
      <c r="E28" s="7">
        <f>$T$9*E27*'Regional Factors'!E$7</f>
        <v>36105.310498868421</v>
      </c>
      <c r="F28" s="7">
        <f>$T$9*F27*'Regional Factors'!F$7</f>
        <v>8594.649938874818</v>
      </c>
      <c r="G28" s="7">
        <f>$T$9*G27*'Regional Factors'!G$7</f>
        <v>8065.7885704655591</v>
      </c>
      <c r="H28" s="7">
        <f>$T$9*H27*'Regional Factors'!H$7</f>
        <v>17031.307602265439</v>
      </c>
      <c r="I28" s="7">
        <f>$T$9*I27*'Regional Factors'!I$7</f>
        <v>23086.998608054459</v>
      </c>
      <c r="K28">
        <f>K27/5</f>
        <v>0</v>
      </c>
      <c r="L28">
        <f t="shared" ref="L28:R28" si="10">L27/5</f>
        <v>0.4</v>
      </c>
      <c r="M28">
        <f t="shared" si="10"/>
        <v>3</v>
      </c>
      <c r="N28">
        <f t="shared" si="10"/>
        <v>2.8</v>
      </c>
      <c r="O28">
        <f t="shared" si="10"/>
        <v>0.8</v>
      </c>
      <c r="P28">
        <f t="shared" si="10"/>
        <v>0.8</v>
      </c>
      <c r="Q28">
        <f t="shared" si="10"/>
        <v>1.8</v>
      </c>
      <c r="R28">
        <f t="shared" si="10"/>
        <v>2.6</v>
      </c>
    </row>
    <row r="30" spans="1:18" x14ac:dyDescent="0.3">
      <c r="A30" s="71" t="s">
        <v>36</v>
      </c>
      <c r="B30" s="164" t="s">
        <v>259</v>
      </c>
      <c r="C30" s="164"/>
      <c r="D30" s="164"/>
      <c r="E30" s="164"/>
      <c r="F30" s="164"/>
      <c r="G30" s="164"/>
      <c r="H30" s="164"/>
      <c r="I30" s="164"/>
      <c r="K30" s="164" t="s">
        <v>254</v>
      </c>
      <c r="L30" s="164"/>
      <c r="M30" s="164"/>
      <c r="N30" s="164"/>
      <c r="O30" s="164"/>
      <c r="P30" s="164"/>
      <c r="Q30" s="164"/>
      <c r="R30" s="164"/>
    </row>
    <row r="31" spans="1:18" x14ac:dyDescent="0.3">
      <c r="B31" s="2">
        <v>2015</v>
      </c>
      <c r="C31" s="2">
        <v>2020</v>
      </c>
      <c r="D31" s="2">
        <v>2025</v>
      </c>
      <c r="E31" s="2">
        <v>2030</v>
      </c>
      <c r="F31" s="2">
        <v>2035</v>
      </c>
      <c r="G31" s="2">
        <v>2040</v>
      </c>
      <c r="H31" s="2">
        <v>2045</v>
      </c>
      <c r="I31" s="2">
        <v>2050</v>
      </c>
      <c r="K31" s="2">
        <v>2015</v>
      </c>
      <c r="L31" s="2">
        <v>2020</v>
      </c>
      <c r="M31" s="2">
        <v>2025</v>
      </c>
      <c r="N31" s="2">
        <v>2030</v>
      </c>
      <c r="O31" s="2">
        <v>2035</v>
      </c>
      <c r="P31" s="2">
        <v>2040</v>
      </c>
      <c r="Q31" s="2">
        <v>2045</v>
      </c>
      <c r="R31" s="2">
        <v>2050</v>
      </c>
    </row>
    <row r="32" spans="1:18" x14ac:dyDescent="0.3">
      <c r="A32" t="s">
        <v>42</v>
      </c>
      <c r="B32" s="4">
        <f t="shared" ref="B32:I32" si="11">K33</f>
        <v>0</v>
      </c>
      <c r="C32" s="4">
        <f t="shared" si="11"/>
        <v>0</v>
      </c>
      <c r="D32" s="4">
        <f t="shared" si="11"/>
        <v>5</v>
      </c>
      <c r="E32" s="4">
        <f t="shared" si="11"/>
        <v>8</v>
      </c>
      <c r="F32" s="4">
        <f t="shared" si="11"/>
        <v>0.2</v>
      </c>
      <c r="G32" s="4">
        <f t="shared" si="11"/>
        <v>0.2</v>
      </c>
      <c r="H32" s="4">
        <f t="shared" si="11"/>
        <v>0.4</v>
      </c>
      <c r="I32" s="4">
        <f t="shared" si="11"/>
        <v>0</v>
      </c>
      <c r="K32">
        <v>0</v>
      </c>
      <c r="L32">
        <v>0</v>
      </c>
      <c r="M32">
        <v>25</v>
      </c>
      <c r="N32">
        <v>40</v>
      </c>
      <c r="O32">
        <v>1</v>
      </c>
      <c r="P32">
        <v>1</v>
      </c>
      <c r="Q32">
        <v>2</v>
      </c>
      <c r="R32">
        <v>0</v>
      </c>
    </row>
    <row r="33" spans="1:18" x14ac:dyDescent="0.3">
      <c r="A33" s="2" t="s">
        <v>255</v>
      </c>
      <c r="B33" s="7">
        <f>$T$9*B32*'Regional Factors'!B$8</f>
        <v>0</v>
      </c>
      <c r="C33" s="7">
        <f>$T$9*C32*'Regional Factors'!C$8</f>
        <v>0</v>
      </c>
      <c r="D33" s="7">
        <f>$T$9*D32*'Regional Factors'!D$8</f>
        <v>40383.380662157571</v>
      </c>
      <c r="E33" s="7">
        <f>$T$9*E32*'Regional Factors'!E$8</f>
        <v>60656.226027449899</v>
      </c>
      <c r="F33" s="7">
        <f>$T$9*F32*'Regional Factors'!F$8</f>
        <v>1423.5349169194137</v>
      </c>
      <c r="G33" s="7">
        <f>$T$9*G32*'Regional Factors'!G$8</f>
        <v>1430.5543062425911</v>
      </c>
      <c r="H33" s="7">
        <f>$T$9*H32*'Regional Factors'!H$8</f>
        <v>2875.2166157439929</v>
      </c>
      <c r="I33" s="7">
        <f>$T$9*I32*'Regional Factors'!I$8</f>
        <v>0</v>
      </c>
      <c r="K33">
        <f>K32/5</f>
        <v>0</v>
      </c>
      <c r="L33">
        <f t="shared" ref="L33:R33" si="12">L32/5</f>
        <v>0</v>
      </c>
      <c r="M33">
        <f t="shared" si="12"/>
        <v>5</v>
      </c>
      <c r="N33">
        <f t="shared" si="12"/>
        <v>8</v>
      </c>
      <c r="O33">
        <f t="shared" si="12"/>
        <v>0.2</v>
      </c>
      <c r="P33">
        <f t="shared" si="12"/>
        <v>0.2</v>
      </c>
      <c r="Q33">
        <f t="shared" si="12"/>
        <v>0.4</v>
      </c>
      <c r="R33">
        <f t="shared" si="12"/>
        <v>0</v>
      </c>
    </row>
    <row r="35" spans="1:18" x14ac:dyDescent="0.3">
      <c r="A35" s="72" t="s">
        <v>37</v>
      </c>
      <c r="B35" s="164" t="s">
        <v>259</v>
      </c>
      <c r="C35" s="164"/>
      <c r="D35" s="164"/>
      <c r="E35" s="164"/>
      <c r="F35" s="164"/>
      <c r="G35" s="164"/>
      <c r="H35" s="164"/>
      <c r="I35" s="164"/>
      <c r="K35" s="164" t="s">
        <v>254</v>
      </c>
      <c r="L35" s="164"/>
      <c r="M35" s="164"/>
      <c r="N35" s="164"/>
      <c r="O35" s="164"/>
      <c r="P35" s="164"/>
      <c r="Q35" s="164"/>
      <c r="R35" s="164"/>
    </row>
    <row r="36" spans="1:18" x14ac:dyDescent="0.3">
      <c r="B36" s="2">
        <v>2015</v>
      </c>
      <c r="C36" s="2">
        <v>2020</v>
      </c>
      <c r="D36" s="2">
        <v>2025</v>
      </c>
      <c r="E36" s="2">
        <v>2030</v>
      </c>
      <c r="F36" s="2">
        <v>2035</v>
      </c>
      <c r="G36" s="2">
        <v>2040</v>
      </c>
      <c r="H36" s="2">
        <v>2045</v>
      </c>
      <c r="I36" s="2">
        <v>2050</v>
      </c>
      <c r="K36" s="2">
        <v>2015</v>
      </c>
      <c r="L36" s="2">
        <v>2020</v>
      </c>
      <c r="M36" s="2">
        <v>2025</v>
      </c>
      <c r="N36" s="2">
        <v>2030</v>
      </c>
      <c r="O36" s="2">
        <v>2035</v>
      </c>
      <c r="P36" s="2">
        <v>2040</v>
      </c>
      <c r="Q36" s="2">
        <v>2045</v>
      </c>
      <c r="R36" s="2">
        <v>2050</v>
      </c>
    </row>
    <row r="37" spans="1:18" x14ac:dyDescent="0.3">
      <c r="A37" t="s">
        <v>42</v>
      </c>
      <c r="B37" s="4">
        <f t="shared" ref="B37:I37" si="13">K38</f>
        <v>0</v>
      </c>
      <c r="C37" s="4">
        <f t="shared" si="13"/>
        <v>0.2</v>
      </c>
      <c r="D37" s="4">
        <f t="shared" si="13"/>
        <v>0.2</v>
      </c>
      <c r="E37" s="4">
        <f t="shared" si="13"/>
        <v>0.4</v>
      </c>
      <c r="F37" s="4">
        <f t="shared" si="13"/>
        <v>0</v>
      </c>
      <c r="G37" s="4">
        <f t="shared" si="13"/>
        <v>0</v>
      </c>
      <c r="H37" s="4">
        <f t="shared" si="13"/>
        <v>0.4</v>
      </c>
      <c r="I37" s="4">
        <f t="shared" si="13"/>
        <v>2</v>
      </c>
      <c r="K37">
        <v>0</v>
      </c>
      <c r="L37">
        <v>1</v>
      </c>
      <c r="M37">
        <v>1</v>
      </c>
      <c r="N37">
        <v>2</v>
      </c>
      <c r="O37">
        <v>0</v>
      </c>
      <c r="P37">
        <v>0</v>
      </c>
      <c r="Q37">
        <v>2</v>
      </c>
      <c r="R37">
        <v>10</v>
      </c>
    </row>
    <row r="38" spans="1:18" x14ac:dyDescent="0.3">
      <c r="A38" s="2" t="s">
        <v>255</v>
      </c>
      <c r="B38" s="7">
        <f>$T$9*B37*'Regional Factors'!B$9</f>
        <v>0</v>
      </c>
      <c r="C38" s="7">
        <f>$T$9*C37*'Regional Factors'!C$9</f>
        <v>2223.4506948967828</v>
      </c>
      <c r="D38" s="7">
        <f>$T$9*D37*'Regional Factors'!D$9</f>
        <v>1942.638948673389</v>
      </c>
      <c r="E38" s="7">
        <f>$T$9*E37*'Regional Factors'!E$9</f>
        <v>3577.6580502276051</v>
      </c>
      <c r="F38" s="7">
        <f>$T$9*F37*'Regional Factors'!F$9</f>
        <v>0</v>
      </c>
      <c r="G38" s="7">
        <f>$T$9*G37*'Regional Factors'!G$9</f>
        <v>0</v>
      </c>
      <c r="H38" s="7">
        <f>$T$9*H37*'Regional Factors'!H$9</f>
        <v>3075.9943450926066</v>
      </c>
      <c r="I38" s="7">
        <f>$T$9*I37*'Regional Factors'!I$9</f>
        <v>14861.427202652856</v>
      </c>
      <c r="K38">
        <f>K37/5</f>
        <v>0</v>
      </c>
      <c r="L38">
        <f t="shared" ref="L38:R38" si="14">L37/5</f>
        <v>0.2</v>
      </c>
      <c r="M38">
        <f t="shared" si="14"/>
        <v>0.2</v>
      </c>
      <c r="N38">
        <f t="shared" si="14"/>
        <v>0.4</v>
      </c>
      <c r="O38">
        <f t="shared" si="14"/>
        <v>0</v>
      </c>
      <c r="P38">
        <f t="shared" si="14"/>
        <v>0</v>
      </c>
      <c r="Q38">
        <f t="shared" si="14"/>
        <v>0.4</v>
      </c>
      <c r="R38">
        <f t="shared" si="14"/>
        <v>2</v>
      </c>
    </row>
    <row r="40" spans="1:18" x14ac:dyDescent="0.3">
      <c r="A40" s="73" t="s">
        <v>30</v>
      </c>
      <c r="B40" s="164" t="s">
        <v>259</v>
      </c>
      <c r="C40" s="164"/>
      <c r="D40" s="164"/>
      <c r="E40" s="164"/>
      <c r="F40" s="164"/>
      <c r="G40" s="164"/>
      <c r="H40" s="164"/>
      <c r="I40" s="164"/>
      <c r="K40" s="164" t="s">
        <v>254</v>
      </c>
      <c r="L40" s="164"/>
      <c r="M40" s="164"/>
      <c r="N40" s="164"/>
      <c r="O40" s="164"/>
      <c r="P40" s="164"/>
      <c r="Q40" s="164"/>
      <c r="R40" s="164"/>
    </row>
    <row r="41" spans="1:18" x14ac:dyDescent="0.3">
      <c r="B41" s="2">
        <v>2015</v>
      </c>
      <c r="C41" s="2">
        <v>2020</v>
      </c>
      <c r="D41" s="2">
        <v>2025</v>
      </c>
      <c r="E41" s="2">
        <v>2030</v>
      </c>
      <c r="F41" s="2">
        <v>2035</v>
      </c>
      <c r="G41" s="2">
        <v>2040</v>
      </c>
      <c r="H41" s="2">
        <v>2045</v>
      </c>
      <c r="I41" s="2">
        <v>2050</v>
      </c>
      <c r="K41" s="2">
        <v>2015</v>
      </c>
      <c r="L41" s="2">
        <v>2020</v>
      </c>
      <c r="M41" s="2">
        <v>2025</v>
      </c>
      <c r="N41" s="2">
        <v>2030</v>
      </c>
      <c r="O41" s="2">
        <v>2035</v>
      </c>
      <c r="P41" s="2">
        <v>2040</v>
      </c>
      <c r="Q41" s="2">
        <v>2045</v>
      </c>
      <c r="R41" s="2">
        <v>2050</v>
      </c>
    </row>
    <row r="42" spans="1:18" x14ac:dyDescent="0.3">
      <c r="A42" t="s">
        <v>42</v>
      </c>
      <c r="B42" s="4">
        <f t="shared" ref="B42:I42" si="15">K43</f>
        <v>0</v>
      </c>
      <c r="C42" s="4">
        <f t="shared" si="15"/>
        <v>4.8</v>
      </c>
      <c r="D42" s="4">
        <f t="shared" si="15"/>
        <v>17.8</v>
      </c>
      <c r="E42" s="4">
        <f t="shared" si="15"/>
        <v>1.4</v>
      </c>
      <c r="F42" s="4">
        <f t="shared" si="15"/>
        <v>1.2</v>
      </c>
      <c r="G42" s="4">
        <f t="shared" si="15"/>
        <v>0.2</v>
      </c>
      <c r="H42" s="4">
        <f t="shared" si="15"/>
        <v>0.4</v>
      </c>
      <c r="I42" s="4">
        <f t="shared" si="15"/>
        <v>0.2</v>
      </c>
      <c r="K42">
        <v>0</v>
      </c>
      <c r="L42">
        <v>24</v>
      </c>
      <c r="M42">
        <v>89</v>
      </c>
      <c r="N42">
        <v>7</v>
      </c>
      <c r="O42">
        <v>6</v>
      </c>
      <c r="P42">
        <v>1</v>
      </c>
      <c r="Q42">
        <v>2</v>
      </c>
      <c r="R42">
        <v>1</v>
      </c>
    </row>
    <row r="43" spans="1:18" x14ac:dyDescent="0.3">
      <c r="A43" s="2" t="s">
        <v>255</v>
      </c>
      <c r="B43" s="7">
        <f>$T$9*B42*'Regional Factors'!B$10</f>
        <v>0</v>
      </c>
      <c r="C43" s="7">
        <f>$T$9*C42*'Regional Factors'!C$10</f>
        <v>24213.599999999999</v>
      </c>
      <c r="D43" s="7">
        <f>$T$9*D42*'Regional Factors'!D$10</f>
        <v>89792.1</v>
      </c>
      <c r="E43" s="7">
        <f>$T$9*E42*'Regional Factors'!E$10</f>
        <v>7062.2999999999993</v>
      </c>
      <c r="F43" s="7">
        <f>$T$9*F42*'Regional Factors'!F$10</f>
        <v>6053.4</v>
      </c>
      <c r="G43" s="7">
        <f>$T$9*G42*'Regional Factors'!G$10</f>
        <v>1008.9000000000001</v>
      </c>
      <c r="H43" s="7">
        <f>$T$9*H42*'Regional Factors'!H$10</f>
        <v>2017.8000000000002</v>
      </c>
      <c r="I43" s="7">
        <f>$T$9*I42*'Regional Factors'!I$10</f>
        <v>1008.9000000000001</v>
      </c>
      <c r="K43">
        <f>K42/5</f>
        <v>0</v>
      </c>
      <c r="L43">
        <f t="shared" ref="L43:R43" si="16">L42/5</f>
        <v>4.8</v>
      </c>
      <c r="M43">
        <f t="shared" si="16"/>
        <v>17.8</v>
      </c>
      <c r="N43">
        <f t="shared" si="16"/>
        <v>1.4</v>
      </c>
      <c r="O43">
        <f t="shared" si="16"/>
        <v>1.2</v>
      </c>
      <c r="P43">
        <f t="shared" si="16"/>
        <v>0.2</v>
      </c>
      <c r="Q43">
        <f t="shared" si="16"/>
        <v>0.4</v>
      </c>
      <c r="R43">
        <f t="shared" si="16"/>
        <v>0.2</v>
      </c>
    </row>
    <row r="45" spans="1:18" x14ac:dyDescent="0.3">
      <c r="A45" s="74" t="s">
        <v>31</v>
      </c>
      <c r="B45" s="164" t="s">
        <v>259</v>
      </c>
      <c r="C45" s="164"/>
      <c r="D45" s="164"/>
      <c r="E45" s="164"/>
      <c r="F45" s="164"/>
      <c r="G45" s="164"/>
      <c r="H45" s="164"/>
      <c r="I45" s="164"/>
      <c r="K45" s="164" t="s">
        <v>254</v>
      </c>
      <c r="L45" s="164"/>
      <c r="M45" s="164"/>
      <c r="N45" s="164"/>
      <c r="O45" s="164"/>
      <c r="P45" s="164"/>
      <c r="Q45" s="164"/>
      <c r="R45" s="164"/>
    </row>
    <row r="46" spans="1:18" x14ac:dyDescent="0.3">
      <c r="B46" s="2">
        <v>2015</v>
      </c>
      <c r="C46" s="2">
        <v>2020</v>
      </c>
      <c r="D46" s="2">
        <v>2025</v>
      </c>
      <c r="E46" s="2">
        <v>2030</v>
      </c>
      <c r="F46" s="2">
        <v>2035</v>
      </c>
      <c r="G46" s="2">
        <v>2040</v>
      </c>
      <c r="H46" s="2">
        <v>2045</v>
      </c>
      <c r="I46" s="2">
        <v>2050</v>
      </c>
      <c r="K46" s="2">
        <v>2015</v>
      </c>
      <c r="L46" s="2">
        <v>2020</v>
      </c>
      <c r="M46" s="2">
        <v>2025</v>
      </c>
      <c r="N46" s="2">
        <v>2030</v>
      </c>
      <c r="O46" s="2">
        <v>2035</v>
      </c>
      <c r="P46" s="2">
        <v>2040</v>
      </c>
      <c r="Q46" s="2">
        <v>2045</v>
      </c>
      <c r="R46" s="2">
        <v>2050</v>
      </c>
    </row>
    <row r="47" spans="1:18" x14ac:dyDescent="0.3">
      <c r="A47" t="s">
        <v>42</v>
      </c>
      <c r="B47" s="4">
        <f t="shared" ref="B47:I47" si="17">K48</f>
        <v>0</v>
      </c>
      <c r="C47" s="4">
        <f t="shared" si="17"/>
        <v>1</v>
      </c>
      <c r="D47" s="4">
        <f t="shared" si="17"/>
        <v>0.2</v>
      </c>
      <c r="E47" s="4">
        <f t="shared" si="17"/>
        <v>0.2</v>
      </c>
      <c r="F47" s="4">
        <f t="shared" si="17"/>
        <v>0.4</v>
      </c>
      <c r="G47" s="4">
        <f t="shared" si="17"/>
        <v>0</v>
      </c>
      <c r="H47" s="4">
        <f t="shared" si="17"/>
        <v>0.2</v>
      </c>
      <c r="I47" s="4">
        <f t="shared" si="17"/>
        <v>0.4</v>
      </c>
      <c r="K47">
        <v>0</v>
      </c>
      <c r="L47">
        <v>5</v>
      </c>
      <c r="M47">
        <v>1</v>
      </c>
      <c r="N47">
        <v>1</v>
      </c>
      <c r="O47">
        <v>2</v>
      </c>
      <c r="P47">
        <v>0</v>
      </c>
      <c r="Q47">
        <v>1</v>
      </c>
      <c r="R47">
        <v>2</v>
      </c>
    </row>
    <row r="48" spans="1:18" x14ac:dyDescent="0.3">
      <c r="A48" s="2" t="s">
        <v>255</v>
      </c>
      <c r="B48" s="7">
        <f>$T$9*B47*'Regional Factors'!B$11</f>
        <v>0</v>
      </c>
      <c r="C48" s="7">
        <f>$T$9*C47*'Regional Factors'!C$11</f>
        <v>13585.026906820385</v>
      </c>
      <c r="D48" s="7">
        <f>$T$9*D47*'Regional Factors'!D$11</f>
        <v>2329.1977879502838</v>
      </c>
      <c r="E48" s="7">
        <f>$T$9*E47*'Regional Factors'!E$11</f>
        <v>2114.0840671654219</v>
      </c>
      <c r="F48" s="7">
        <f>$T$9*F47*'Regional Factors'!F$11</f>
        <v>3837.6744698660927</v>
      </c>
      <c r="G48" s="7">
        <f>$T$9*G47*'Regional Factors'!G$11</f>
        <v>0</v>
      </c>
      <c r="H48" s="7">
        <f>$T$9*H47*'Regional Factors'!H$11</f>
        <v>1791.6290688027998</v>
      </c>
      <c r="I48" s="7">
        <f>$T$9*I47*'Regional Factors'!I$11</f>
        <v>3462.4465448252204</v>
      </c>
      <c r="K48">
        <f>K47/5</f>
        <v>0</v>
      </c>
      <c r="L48">
        <f t="shared" ref="L48:R48" si="18">L47/5</f>
        <v>1</v>
      </c>
      <c r="M48">
        <f t="shared" si="18"/>
        <v>0.2</v>
      </c>
      <c r="N48">
        <f t="shared" si="18"/>
        <v>0.2</v>
      </c>
      <c r="O48">
        <f t="shared" si="18"/>
        <v>0.4</v>
      </c>
      <c r="P48">
        <f t="shared" si="18"/>
        <v>0</v>
      </c>
      <c r="Q48">
        <f t="shared" si="18"/>
        <v>0.2</v>
      </c>
      <c r="R48">
        <f t="shared" si="18"/>
        <v>0.4</v>
      </c>
    </row>
  </sheetData>
  <mergeCells count="19">
    <mergeCell ref="B1:I1"/>
    <mergeCell ref="B35:I35"/>
    <mergeCell ref="K35:R35"/>
    <mergeCell ref="B40:I40"/>
    <mergeCell ref="K40:R40"/>
    <mergeCell ref="B5:I5"/>
    <mergeCell ref="K5:R5"/>
    <mergeCell ref="B10:I10"/>
    <mergeCell ref="K10:R10"/>
    <mergeCell ref="B15:I15"/>
    <mergeCell ref="K15:R15"/>
    <mergeCell ref="B45:I45"/>
    <mergeCell ref="K45:R45"/>
    <mergeCell ref="B20:I20"/>
    <mergeCell ref="K20:R20"/>
    <mergeCell ref="B25:I25"/>
    <mergeCell ref="K25:R25"/>
    <mergeCell ref="B30:I30"/>
    <mergeCell ref="K30:R30"/>
  </mergeCells>
  <hyperlinks>
    <hyperlink ref="AI2" location="Contents!A1" display="Contents!A1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9"/>
  <sheetViews>
    <sheetView zoomScale="90" zoomScaleNormal="90" workbookViewId="0"/>
  </sheetViews>
  <sheetFormatPr defaultRowHeight="14.4" x14ac:dyDescent="0.3"/>
  <cols>
    <col min="1" max="1" bestFit="true" customWidth="true" style="7" width="45.33203125" collapsed="true"/>
    <col min="2" max="9" bestFit="true" customWidth="true" width="11.33203125" collapsed="true"/>
    <col min="10" max="10" bestFit="true" customWidth="true" width="10.77734375" collapsed="true"/>
    <col min="11" max="11" bestFit="true" customWidth="true" width="29.21875" collapsed="true"/>
    <col min="12" max="14" bestFit="true" customWidth="true" width="9.88671875" collapsed="true"/>
    <col min="15" max="15" bestFit="true" customWidth="true" width="11.0" collapsed="true"/>
    <col min="16" max="18" bestFit="true" customWidth="true" width="9.88671875" collapsed="true"/>
    <col min="19" max="19" bestFit="true" customWidth="true" width="11.0" collapsed="true"/>
  </cols>
  <sheetData>
    <row r="1" spans="1:30" x14ac:dyDescent="0.3">
      <c r="A1" s="65" t="s">
        <v>32</v>
      </c>
      <c r="B1" s="168" t="s">
        <v>153</v>
      </c>
      <c r="C1" s="168"/>
      <c r="D1" s="168"/>
      <c r="E1" s="168"/>
      <c r="F1" s="168"/>
      <c r="G1" s="168"/>
      <c r="H1" s="168"/>
      <c r="I1" s="168"/>
      <c r="J1" s="37"/>
      <c r="K1" s="65" t="s">
        <v>32</v>
      </c>
      <c r="L1" s="164" t="s">
        <v>265</v>
      </c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</row>
    <row r="2" spans="1:30" x14ac:dyDescent="0.3">
      <c r="A2" s="66" t="s">
        <v>0</v>
      </c>
      <c r="B2" s="33" t="s">
        <v>186</v>
      </c>
      <c r="C2" s="33" t="s">
        <v>146</v>
      </c>
      <c r="D2" s="33" t="s">
        <v>147</v>
      </c>
      <c r="E2" s="33" t="s">
        <v>148</v>
      </c>
      <c r="F2" s="33" t="s">
        <v>149</v>
      </c>
      <c r="G2" s="33" t="s">
        <v>150</v>
      </c>
      <c r="H2" s="33" t="s">
        <v>151</v>
      </c>
      <c r="I2" s="33" t="s">
        <v>152</v>
      </c>
      <c r="J2" s="37"/>
      <c r="K2" s="2" t="s">
        <v>266</v>
      </c>
      <c r="L2" s="2" t="s">
        <v>186</v>
      </c>
      <c r="M2" s="2" t="s">
        <v>146</v>
      </c>
      <c r="N2" s="2" t="s">
        <v>147</v>
      </c>
      <c r="O2" s="2" t="s">
        <v>148</v>
      </c>
      <c r="P2" s="2" t="s">
        <v>149</v>
      </c>
      <c r="Q2" s="2" t="s">
        <v>150</v>
      </c>
      <c r="R2" s="2" t="s">
        <v>151</v>
      </c>
      <c r="S2" s="2" t="s">
        <v>152</v>
      </c>
      <c r="T2" s="2"/>
      <c r="U2" s="2" t="s">
        <v>186</v>
      </c>
      <c r="V2" s="2" t="s">
        <v>146</v>
      </c>
      <c r="W2" s="2" t="s">
        <v>147</v>
      </c>
      <c r="X2" s="2" t="s">
        <v>148</v>
      </c>
      <c r="Y2" s="2" t="s">
        <v>149</v>
      </c>
      <c r="Z2" s="2" t="s">
        <v>150</v>
      </c>
      <c r="AA2" s="2" t="s">
        <v>151</v>
      </c>
      <c r="AB2" s="2" t="s">
        <v>152</v>
      </c>
      <c r="AD2" s="130" t="s">
        <v>359</v>
      </c>
    </row>
    <row r="3" spans="1:30" x14ac:dyDescent="0.3">
      <c r="A3" s="7" t="s">
        <v>2</v>
      </c>
      <c r="B3" s="24">
        <f>('Manufacturing Jobs'!B33+'Manufacturing Jobs (Exp)'!B33+'C&amp;I Jobs'!B33+'O&amp;M Jobs'!B33+'Fuel Jobs'!C33+'Decommissioning Jobs'!B33)</f>
        <v>110954.91914890676</v>
      </c>
      <c r="C3" s="24">
        <f>('Manufacturing Jobs'!C33+'Manufacturing Jobs (Exp)'!C33+'C&amp;I Jobs'!C33+'O&amp;M Jobs'!C33+'Fuel Jobs'!D33+'Decommissioning Jobs'!C33)</f>
        <v>163619.30967264387</v>
      </c>
      <c r="D3" s="24">
        <f>('Manufacturing Jobs'!D33+'Manufacturing Jobs (Exp)'!D33+'C&amp;I Jobs'!D33+'O&amp;M Jobs'!D33+'Fuel Jobs'!E33+'Decommissioning Jobs'!D33)</f>
        <v>399877.75972333481</v>
      </c>
      <c r="E3" s="24">
        <f>('Manufacturing Jobs'!E33+'Manufacturing Jobs (Exp)'!E33+'C&amp;I Jobs'!E33+'O&amp;M Jobs'!E33+'Fuel Jobs'!F33+'Decommissioning Jobs'!E33)</f>
        <v>326441.63391028147</v>
      </c>
      <c r="F3" s="24">
        <f>('Manufacturing Jobs'!F33+'Manufacturing Jobs (Exp)'!F33+'C&amp;I Jobs'!F33+'O&amp;M Jobs'!F33+'Fuel Jobs'!G33+'Decommissioning Jobs'!F33)</f>
        <v>271539.89966639545</v>
      </c>
      <c r="G3" s="24">
        <f>('Manufacturing Jobs'!G33+'Manufacturing Jobs (Exp)'!G33+'C&amp;I Jobs'!G33+'O&amp;M Jobs'!G33+'Fuel Jobs'!H33+'Decommissioning Jobs'!G33)</f>
        <v>228785.35152550266</v>
      </c>
      <c r="H3" s="24">
        <f>('Manufacturing Jobs'!H33+'Manufacturing Jobs (Exp)'!H33+'C&amp;I Jobs'!H33+'O&amp;M Jobs'!H33+'Fuel Jobs'!I33+'Decommissioning Jobs'!H33)</f>
        <v>217713.42959715813</v>
      </c>
      <c r="I3" s="24">
        <f>('Manufacturing Jobs'!I33+'Manufacturing Jobs (Exp)'!I33+'C&amp;I Jobs'!I33+'O&amp;M Jobs'!I33+'Fuel Jobs'!J33+'Decommissioning Jobs'!I33)</f>
        <v>263663.967003431</v>
      </c>
      <c r="J3" s="5"/>
      <c r="K3" t="s">
        <v>293</v>
      </c>
      <c r="L3" s="7">
        <f>'Manufacturing Jobs'!B58</f>
        <v>279393.43941973214</v>
      </c>
      <c r="M3" s="7">
        <f>'Manufacturing Jobs'!C58</f>
        <v>345103.47842868278</v>
      </c>
      <c r="N3" s="7">
        <f>'Manufacturing Jobs'!D58</f>
        <v>544475.56699509395</v>
      </c>
      <c r="O3" s="7">
        <f>'Manufacturing Jobs'!E58</f>
        <v>416190.57033049985</v>
      </c>
      <c r="P3" s="7">
        <f>'Manufacturing Jobs'!F58</f>
        <v>399584.81742077379</v>
      </c>
      <c r="Q3" s="7">
        <f>'Manufacturing Jobs'!G58</f>
        <v>458100.53647928126</v>
      </c>
      <c r="R3" s="7">
        <f>'Manufacturing Jobs'!H58</f>
        <v>376000.83230371482</v>
      </c>
      <c r="S3" s="7">
        <f>'Manufacturing Jobs'!I58</f>
        <v>347508.82954810391</v>
      </c>
      <c r="T3" s="7"/>
      <c r="U3" s="38">
        <f>L3/L$10</f>
        <v>0.13414247473521645</v>
      </c>
      <c r="V3" s="38">
        <f t="shared" ref="V3:AB3" si="0">M3/M$10</f>
        <v>0.11873560193071268</v>
      </c>
      <c r="W3" s="38">
        <f t="shared" si="0"/>
        <v>0.14976668664402457</v>
      </c>
      <c r="X3" s="38">
        <f t="shared" si="0"/>
        <v>0.12107313118366006</v>
      </c>
      <c r="Y3" s="38">
        <f t="shared" si="0"/>
        <v>0.12190328190974858</v>
      </c>
      <c r="Z3" s="38">
        <f t="shared" si="0"/>
        <v>0.12388307717708479</v>
      </c>
      <c r="AA3" s="38">
        <f t="shared" si="0"/>
        <v>0.10504325283341553</v>
      </c>
      <c r="AB3" s="38">
        <f t="shared" si="0"/>
        <v>0.10288389053915666</v>
      </c>
      <c r="AC3" s="38"/>
    </row>
    <row r="4" spans="1:30" x14ac:dyDescent="0.3">
      <c r="A4" s="7" t="s">
        <v>3</v>
      </c>
      <c r="B4" s="24">
        <f>('Manufacturing Jobs'!B34+'Manufacturing Jobs (Exp)'!B34+'C&amp;I Jobs'!B34+'O&amp;M Jobs'!B34+'Fuel Jobs'!C34+'Decommissioning Jobs'!B34)</f>
        <v>24798.979138691229</v>
      </c>
      <c r="C4" s="24">
        <f>('Manufacturing Jobs'!C34+'Manufacturing Jobs (Exp)'!C34+'C&amp;I Jobs'!C34+'O&amp;M Jobs'!C34+'Fuel Jobs'!D34+'Decommissioning Jobs'!C34)</f>
        <v>1406.5790424982374</v>
      </c>
      <c r="D4" s="24">
        <f>('Manufacturing Jobs'!D34+'Manufacturing Jobs (Exp)'!D34+'C&amp;I Jobs'!D34+'O&amp;M Jobs'!D34+'Fuel Jobs'!E34+'Decommissioning Jobs'!D34)</f>
        <v>1309.1409649018326</v>
      </c>
      <c r="E4" s="24">
        <f>('Manufacturing Jobs'!E34+'Manufacturing Jobs (Exp)'!E34+'C&amp;I Jobs'!E34+'O&amp;M Jobs'!E34+'Fuel Jobs'!F34+'Decommissioning Jobs'!E34)</f>
        <v>1769.3727336708075</v>
      </c>
      <c r="F4" s="24">
        <f>('Manufacturing Jobs'!F34+'Manufacturing Jobs (Exp)'!F34+'C&amp;I Jobs'!F34+'O&amp;M Jobs'!F34+'Fuel Jobs'!G34+'Decommissioning Jobs'!F34)</f>
        <v>2137.1155978028614</v>
      </c>
      <c r="G4" s="24">
        <f>('Manufacturing Jobs'!G34+'Manufacturing Jobs (Exp)'!G34+'C&amp;I Jobs'!G34+'O&amp;M Jobs'!G34+'Fuel Jobs'!H34+'Decommissioning Jobs'!G34)</f>
        <v>3545.5670254715596</v>
      </c>
      <c r="H4" s="24">
        <f>('Manufacturing Jobs'!H34+'Manufacturing Jobs (Exp)'!H34+'C&amp;I Jobs'!H34+'O&amp;M Jobs'!H34+'Fuel Jobs'!I34+'Decommissioning Jobs'!H34)</f>
        <v>0</v>
      </c>
      <c r="I4" s="24">
        <f>('Manufacturing Jobs'!I34+'Manufacturing Jobs (Exp)'!I34+'C&amp;I Jobs'!I34+'O&amp;M Jobs'!I34+'Fuel Jobs'!J34+'Decommissioning Jobs'!I34)</f>
        <v>0</v>
      </c>
      <c r="J4" s="5"/>
      <c r="K4" t="s">
        <v>292</v>
      </c>
      <c r="L4" s="7">
        <f>'Manufacturing Jobs (Exp)'!B58</f>
        <v>47309.46568219547</v>
      </c>
      <c r="M4" s="7">
        <f>'Manufacturing Jobs (Exp)'!C58</f>
        <v>68549.688925786235</v>
      </c>
      <c r="N4" s="7">
        <f>'Manufacturing Jobs (Exp)'!D58</f>
        <v>156392.6025967148</v>
      </c>
      <c r="O4" s="7">
        <f>'Manufacturing Jobs (Exp)'!E58</f>
        <v>134860.74355355857</v>
      </c>
      <c r="P4" s="7">
        <f>'Manufacturing Jobs (Exp)'!F58</f>
        <v>57458.437272645075</v>
      </c>
      <c r="Q4" s="7">
        <f>'Manufacturing Jobs (Exp)'!G58</f>
        <v>32479.635107650007</v>
      </c>
      <c r="R4" s="7">
        <f>'Manufacturing Jobs (Exp)'!H58</f>
        <v>23567.320721041644</v>
      </c>
      <c r="S4" s="7">
        <f>'Manufacturing Jobs (Exp)'!I58</f>
        <v>15338.000174186815</v>
      </c>
      <c r="T4" s="7"/>
      <c r="U4" s="38">
        <f t="shared" ref="U4:U9" si="1">L4/L$10</f>
        <v>2.2714237020707562E-2</v>
      </c>
      <c r="V4" s="38">
        <f t="shared" ref="V4:V9" si="2">M4/M$10</f>
        <v>2.358506675686365E-2</v>
      </c>
      <c r="W4" s="38">
        <f t="shared" ref="W4:W9" si="3">N4/N$10</f>
        <v>4.301827910444455E-2</v>
      </c>
      <c r="X4" s="38">
        <f t="shared" ref="X4:X9" si="4">O4/O$10</f>
        <v>3.9232057763393689E-2</v>
      </c>
      <c r="Y4" s="38">
        <f t="shared" ref="Y4:Y9" si="5">P4/P$10</f>
        <v>1.7529124660322273E-2</v>
      </c>
      <c r="Z4" s="38">
        <f t="shared" ref="Z4:Z9" si="6">Q4/Q$10</f>
        <v>8.7833932124341419E-3</v>
      </c>
      <c r="AA4" s="38">
        <f t="shared" ref="AA4:AA9" si="7">R4/R$10</f>
        <v>6.5839961415482002E-3</v>
      </c>
      <c r="AB4" s="38">
        <f t="shared" ref="AB4:AB9" si="8">S4/S$10</f>
        <v>4.5409871543772174E-3</v>
      </c>
    </row>
    <row r="5" spans="1:30" x14ac:dyDescent="0.3">
      <c r="A5" s="7" t="s">
        <v>198</v>
      </c>
      <c r="B5" s="24">
        <f>('Manufacturing Jobs'!B35+'Manufacturing Jobs (Exp)'!B35+'C&amp;I Jobs'!B35+'O&amp;M Jobs'!B35+'Fuel Jobs'!C35+'Decommissioning Jobs'!B35)</f>
        <v>191369.02237594765</v>
      </c>
      <c r="C5" s="24">
        <f>('Manufacturing Jobs'!C35+'Manufacturing Jobs (Exp)'!C35+'C&amp;I Jobs'!C35+'O&amp;M Jobs'!C35+'Fuel Jobs'!D35+'Decommissioning Jobs'!C35)</f>
        <v>302821.16323486198</v>
      </c>
      <c r="D5" s="24">
        <f>('Manufacturing Jobs'!D35+'Manufacturing Jobs (Exp)'!D35+'C&amp;I Jobs'!D35+'O&amp;M Jobs'!D35+'Fuel Jobs'!E35+'Decommissioning Jobs'!D35)</f>
        <v>233691.77616183821</v>
      </c>
      <c r="E5" s="24">
        <f>('Manufacturing Jobs'!E35+'Manufacturing Jobs (Exp)'!E35+'C&amp;I Jobs'!E35+'O&amp;M Jobs'!E35+'Fuel Jobs'!F35+'Decommissioning Jobs'!E35)</f>
        <v>267939.52689721144</v>
      </c>
      <c r="F5" s="24">
        <f>('Manufacturing Jobs'!F35+'Manufacturing Jobs (Exp)'!F35+'C&amp;I Jobs'!F35+'O&amp;M Jobs'!F35+'Fuel Jobs'!G35+'Decommissioning Jobs'!F35)</f>
        <v>336870.5517114267</v>
      </c>
      <c r="G5" s="24">
        <f>('Manufacturing Jobs'!G35+'Manufacturing Jobs (Exp)'!G35+'C&amp;I Jobs'!G35+'O&amp;M Jobs'!G35+'Fuel Jobs'!H35+'Decommissioning Jobs'!G35)</f>
        <v>370617.85319206608</v>
      </c>
      <c r="H5" s="24">
        <f>('Manufacturing Jobs'!H35+'Manufacturing Jobs (Exp)'!H35+'C&amp;I Jobs'!H35+'O&amp;M Jobs'!H35+'Fuel Jobs'!I35+'Decommissioning Jobs'!H35)</f>
        <v>306745.26389374636</v>
      </c>
      <c r="I5" s="24">
        <f>('Manufacturing Jobs'!I35+'Manufacturing Jobs (Exp)'!I35+'C&amp;I Jobs'!I35+'O&amp;M Jobs'!I35+'Fuel Jobs'!J35+'Decommissioning Jobs'!I35)</f>
        <v>272821.98049433262</v>
      </c>
      <c r="J5" s="5"/>
      <c r="K5" t="s">
        <v>324</v>
      </c>
      <c r="L5" s="7">
        <f>'C&amp;I Jobs'!B58</f>
        <v>661809.64293644333</v>
      </c>
      <c r="M5" s="7">
        <f>'C&amp;I Jobs'!C58</f>
        <v>1005802.7616476145</v>
      </c>
      <c r="N5" s="7">
        <f>'C&amp;I Jobs'!D58</f>
        <v>1255977.4834578116</v>
      </c>
      <c r="O5" s="7">
        <f>'C&amp;I Jobs'!E58</f>
        <v>984367.34496055078</v>
      </c>
      <c r="P5" s="7">
        <f>'C&amp;I Jobs'!F58</f>
        <v>796720.27119915443</v>
      </c>
      <c r="Q5" s="7">
        <f>'C&amp;I Jobs'!G58</f>
        <v>1003048.115813548</v>
      </c>
      <c r="R5" s="7">
        <f>'C&amp;I Jobs'!H58</f>
        <v>917837.29503846599</v>
      </c>
      <c r="S5" s="7">
        <f>'C&amp;I Jobs'!I58</f>
        <v>690813.05434731813</v>
      </c>
      <c r="T5" s="7"/>
      <c r="U5" s="38">
        <f t="shared" si="1"/>
        <v>0.31774827458906546</v>
      </c>
      <c r="V5" s="38">
        <f t="shared" si="2"/>
        <v>0.34605445552610475</v>
      </c>
      <c r="W5" s="38">
        <f t="shared" si="3"/>
        <v>0.3454766340298821</v>
      </c>
      <c r="X5" s="38">
        <f t="shared" si="4"/>
        <v>0.28636025221493583</v>
      </c>
      <c r="Y5" s="38">
        <f t="shared" si="5"/>
        <v>0.24305932455118504</v>
      </c>
      <c r="Z5" s="38">
        <f t="shared" si="6"/>
        <v>0.27125200092246399</v>
      </c>
      <c r="AA5" s="38">
        <f t="shared" si="7"/>
        <v>0.25641596177315495</v>
      </c>
      <c r="AB5" s="38">
        <f t="shared" si="8"/>
        <v>0.20452296063646236</v>
      </c>
    </row>
    <row r="6" spans="1:30" x14ac:dyDescent="0.3">
      <c r="A6" s="7" t="s">
        <v>199</v>
      </c>
      <c r="B6" s="24">
        <f>('Manufacturing Jobs'!B36+'Manufacturing Jobs (Exp)'!B36+'C&amp;I Jobs'!B36+'O&amp;M Jobs'!B36+'Fuel Jobs'!C36+'Decommissioning Jobs'!B36)</f>
        <v>322943.5519047972</v>
      </c>
      <c r="C6" s="24">
        <f>('Manufacturing Jobs'!C36+'Manufacturing Jobs (Exp)'!C36+'C&amp;I Jobs'!C36+'O&amp;M Jobs'!C36+'Fuel Jobs'!D36+'Decommissioning Jobs'!C36)</f>
        <v>553540.78292484873</v>
      </c>
      <c r="D6" s="24">
        <f>('Manufacturing Jobs'!D36+'Manufacturing Jobs (Exp)'!D36+'C&amp;I Jobs'!D36+'O&amp;M Jobs'!D36+'Fuel Jobs'!E36+'Decommissioning Jobs'!D36)</f>
        <v>1291875.0735118194</v>
      </c>
      <c r="E6" s="24">
        <f>('Manufacturing Jobs'!E36+'Manufacturing Jobs (Exp)'!E36+'C&amp;I Jobs'!E36+'O&amp;M Jobs'!E36+'Fuel Jobs'!F36+'Decommissioning Jobs'!E36)</f>
        <v>1386018.2332421667</v>
      </c>
      <c r="F6" s="24">
        <f>('Manufacturing Jobs'!F36+'Manufacturing Jobs (Exp)'!F36+'C&amp;I Jobs'!F36+'O&amp;M Jobs'!F36+'Fuel Jobs'!G36+'Decommissioning Jobs'!F36)</f>
        <v>1355692.080183838</v>
      </c>
      <c r="G6" s="24">
        <f>('Manufacturing Jobs'!G36+'Manufacturing Jobs (Exp)'!G36+'C&amp;I Jobs'!G36+'O&amp;M Jobs'!G36+'Fuel Jobs'!H36+'Decommissioning Jobs'!G36)</f>
        <v>1486346.2886742712</v>
      </c>
      <c r="H6" s="24">
        <f>('Manufacturing Jobs'!H36+'Manufacturing Jobs (Exp)'!H36+'C&amp;I Jobs'!H36+'O&amp;M Jobs'!H36+'Fuel Jobs'!I36+'Decommissioning Jobs'!H36)</f>
        <v>1355964.8399549359</v>
      </c>
      <c r="I6" s="24">
        <f>('Manufacturing Jobs'!I36+'Manufacturing Jobs (Exp)'!I36+'C&amp;I Jobs'!I36+'O&amp;M Jobs'!I36+'Fuel Jobs'!J36+'Decommissioning Jobs'!I36)</f>
        <v>1455143.0032112063</v>
      </c>
      <c r="J6" s="5"/>
      <c r="K6" t="s">
        <v>325</v>
      </c>
      <c r="L6" s="7">
        <f>'O&amp;M Jobs'!B58</f>
        <v>523915.15022151277</v>
      </c>
      <c r="M6" s="7">
        <f>'O&amp;M Jobs'!C58</f>
        <v>971684.11540770158</v>
      </c>
      <c r="N6" s="7">
        <f>'O&amp;M Jobs'!D58</f>
        <v>1300592.2086434853</v>
      </c>
      <c r="O6" s="7">
        <f>'O&amp;M Jobs'!E58</f>
        <v>1574589.8582913373</v>
      </c>
      <c r="P6" s="7">
        <f>'O&amp;M Jobs'!F58</f>
        <v>1745715.8823649215</v>
      </c>
      <c r="Q6" s="7">
        <f>'O&amp;M Jobs'!G58</f>
        <v>1921596.1569940685</v>
      </c>
      <c r="R6" s="7">
        <f>'O&amp;M Jobs'!H58</f>
        <v>1992500.2168442239</v>
      </c>
      <c r="S6" s="7">
        <f>'O&amp;M Jobs'!I58</f>
        <v>2047617.4776507609</v>
      </c>
      <c r="T6" s="7"/>
      <c r="U6" s="38">
        <f t="shared" si="1"/>
        <v>0.25154232306939034</v>
      </c>
      <c r="V6" s="38">
        <f t="shared" si="2"/>
        <v>0.33431566339105445</v>
      </c>
      <c r="W6" s="38">
        <f t="shared" si="3"/>
        <v>0.35774862559686504</v>
      </c>
      <c r="X6" s="38">
        <f t="shared" si="4"/>
        <v>0.45806065313295974</v>
      </c>
      <c r="Y6" s="38">
        <f t="shared" si="5"/>
        <v>0.53257402700103929</v>
      </c>
      <c r="Z6" s="38">
        <f t="shared" si="6"/>
        <v>0.51965284050884819</v>
      </c>
      <c r="AA6" s="38">
        <f t="shared" si="7"/>
        <v>0.55664425731787204</v>
      </c>
      <c r="AB6" s="38">
        <f t="shared" si="8"/>
        <v>0.60622014327127594</v>
      </c>
    </row>
    <row r="7" spans="1:30" x14ac:dyDescent="0.3">
      <c r="A7" s="7" t="s">
        <v>6</v>
      </c>
      <c r="B7" s="24">
        <f>('Manufacturing Jobs'!B37+'Manufacturing Jobs (Exp)'!B37+'C&amp;I Jobs'!B37+'O&amp;M Jobs'!B37+'Fuel Jobs'!C37+'Decommissioning Jobs'!B37)</f>
        <v>76935.416863624007</v>
      </c>
      <c r="C7" s="24">
        <f>('Manufacturing Jobs'!C37+'Manufacturing Jobs (Exp)'!C37+'C&amp;I Jobs'!C37+'O&amp;M Jobs'!C37+'Fuel Jobs'!D37+'Decommissioning Jobs'!C37)</f>
        <v>56588.657536134349</v>
      </c>
      <c r="D7" s="24">
        <f>('Manufacturing Jobs'!D37+'Manufacturing Jobs (Exp)'!D37+'C&amp;I Jobs'!D37+'O&amp;M Jobs'!D37+'Fuel Jobs'!E37+'Decommissioning Jobs'!D37)</f>
        <v>118496.00281133605</v>
      </c>
      <c r="E7" s="24">
        <f>('Manufacturing Jobs'!E37+'Manufacturing Jobs (Exp)'!E37+'C&amp;I Jobs'!E37+'O&amp;M Jobs'!E37+'Fuel Jobs'!F37+'Decommissioning Jobs'!E37)</f>
        <v>103484.60585958429</v>
      </c>
      <c r="F7" s="24">
        <f>('Manufacturing Jobs'!F37+'Manufacturing Jobs (Exp)'!F37+'C&amp;I Jobs'!F37+'O&amp;M Jobs'!F37+'Fuel Jobs'!G37+'Decommissioning Jobs'!F37)</f>
        <v>101141.65603684372</v>
      </c>
      <c r="G7" s="24">
        <f>('Manufacturing Jobs'!G37+'Manufacturing Jobs (Exp)'!G37+'C&amp;I Jobs'!G37+'O&amp;M Jobs'!G37+'Fuel Jobs'!H37+'Decommissioning Jobs'!G37)</f>
        <v>102764.20679806411</v>
      </c>
      <c r="H7" s="24">
        <f>('Manufacturing Jobs'!H37+'Manufacturing Jobs (Exp)'!H37+'C&amp;I Jobs'!H37+'O&amp;M Jobs'!H37+'Fuel Jobs'!I37+'Decommissioning Jobs'!H37)</f>
        <v>113061.84300770864</v>
      </c>
      <c r="I7" s="24">
        <f>('Manufacturing Jobs'!I37+'Manufacturing Jobs (Exp)'!I37+'C&amp;I Jobs'!I37+'O&amp;M Jobs'!I37+'Fuel Jobs'!J37+'Decommissioning Jobs'!I37)</f>
        <v>108898.71487543723</v>
      </c>
      <c r="J7" s="5"/>
      <c r="K7" t="s">
        <v>172</v>
      </c>
      <c r="L7" s="7">
        <f>'Fuel Jobs'!C58</f>
        <v>540345.37398859172</v>
      </c>
      <c r="M7" s="7">
        <f>'Fuel Jobs'!D58</f>
        <v>471523.3870971633</v>
      </c>
      <c r="N7" s="7">
        <f>'Fuel Jobs'!E58</f>
        <v>308199.42399777216</v>
      </c>
      <c r="O7" s="7">
        <f>'Fuel Jobs'!F58</f>
        <v>248633.03741386347</v>
      </c>
      <c r="P7" s="7">
        <f>'Fuel Jobs'!G58</f>
        <v>215294.92499554288</v>
      </c>
      <c r="Q7" s="7">
        <f>'Fuel Jobs'!H58</f>
        <v>189158.90945543317</v>
      </c>
      <c r="R7" s="7">
        <f>'Fuel Jobs'!I58</f>
        <v>205655.9895324613</v>
      </c>
      <c r="S7" s="7">
        <f>'Fuel Jobs'!J58</f>
        <v>187010.52345376203</v>
      </c>
      <c r="T7" s="7"/>
      <c r="U7" s="38">
        <f t="shared" si="1"/>
        <v>0.25943080778523325</v>
      </c>
      <c r="V7" s="38">
        <f t="shared" si="2"/>
        <v>0.16223137896583101</v>
      </c>
      <c r="W7" s="38">
        <f t="shared" si="3"/>
        <v>8.4775165968391589E-2</v>
      </c>
      <c r="X7" s="38">
        <f t="shared" si="4"/>
        <v>7.2329318589548344E-2</v>
      </c>
      <c r="Y7" s="38">
        <f t="shared" si="5"/>
        <v>6.5681068927683925E-2</v>
      </c>
      <c r="Z7" s="38">
        <f t="shared" si="6"/>
        <v>5.1153809945080606E-2</v>
      </c>
      <c r="AA7" s="38">
        <f t="shared" si="7"/>
        <v>5.7454059271110712E-2</v>
      </c>
      <c r="AB7" s="38">
        <f t="shared" si="8"/>
        <v>5.5366565073201666E-2</v>
      </c>
    </row>
    <row r="8" spans="1:30" x14ac:dyDescent="0.3">
      <c r="A8" s="7" t="s">
        <v>7</v>
      </c>
      <c r="B8" s="24">
        <f>('Manufacturing Jobs'!B38+'Manufacturing Jobs (Exp)'!B38+'C&amp;I Jobs'!B38+'O&amp;M Jobs'!B38+'Fuel Jobs'!C38+'Decommissioning Jobs'!B38)</f>
        <v>85354.540486851998</v>
      </c>
      <c r="C8" s="24">
        <f>('Manufacturing Jobs'!C38+'Manufacturing Jobs (Exp)'!C38+'C&amp;I Jobs'!C38+'O&amp;M Jobs'!C38+'Fuel Jobs'!D38+'Decommissioning Jobs'!C38)</f>
        <v>63297.961368704826</v>
      </c>
      <c r="D8" s="24">
        <f>('Manufacturing Jobs'!D38+'Manufacturing Jobs (Exp)'!D38+'C&amp;I Jobs'!D38+'O&amp;M Jobs'!D38+'Fuel Jobs'!E38+'Decommissioning Jobs'!D38)</f>
        <v>92377.872300784089</v>
      </c>
      <c r="E8" s="24">
        <f>('Manufacturing Jobs'!E38+'Manufacturing Jobs (Exp)'!E38+'C&amp;I Jobs'!E38+'O&amp;M Jobs'!E38+'Fuel Jobs'!F38+'Decommissioning Jobs'!E38)</f>
        <v>71691.029540807969</v>
      </c>
      <c r="F8" s="24">
        <f>('Manufacturing Jobs'!F38+'Manufacturing Jobs (Exp)'!F38+'C&amp;I Jobs'!F38+'O&amp;M Jobs'!F38+'Fuel Jobs'!G38+'Decommissioning Jobs'!F38)</f>
        <v>78313.153074904316</v>
      </c>
      <c r="G8" s="24">
        <f>('Manufacturing Jobs'!G38+'Manufacturing Jobs (Exp)'!G38+'C&amp;I Jobs'!G38+'O&amp;M Jobs'!G38+'Fuel Jobs'!H38+'Decommissioning Jobs'!G38)</f>
        <v>161155.69103593365</v>
      </c>
      <c r="H8" s="24">
        <f>('Manufacturing Jobs'!H38+'Manufacturing Jobs (Exp)'!H38+'C&amp;I Jobs'!H38+'O&amp;M Jobs'!H38+'Fuel Jobs'!I38+'Decommissioning Jobs'!H38)</f>
        <v>91732.724917664891</v>
      </c>
      <c r="I8" s="24">
        <f>('Manufacturing Jobs'!I38+'Manufacturing Jobs (Exp)'!I38+'C&amp;I Jobs'!I38+'O&amp;M Jobs'!I38+'Fuel Jobs'!J38+'Decommissioning Jobs'!I38)</f>
        <v>98858.820294806224</v>
      </c>
      <c r="J8" s="5"/>
      <c r="K8" t="s">
        <v>190</v>
      </c>
      <c r="L8" s="7">
        <f>'Grid Jobs'!B8</f>
        <v>0</v>
      </c>
      <c r="M8" s="7">
        <f>'Grid Jobs'!C8</f>
        <v>0</v>
      </c>
      <c r="N8" s="7">
        <f>'Grid Jobs'!D8</f>
        <v>0</v>
      </c>
      <c r="O8" s="7">
        <f>'Grid Jobs'!E8</f>
        <v>0</v>
      </c>
      <c r="P8" s="7">
        <f>'Grid Jobs'!F8</f>
        <v>0</v>
      </c>
      <c r="Q8" s="7">
        <f>'Grid Jobs'!G8</f>
        <v>0</v>
      </c>
      <c r="R8" s="7">
        <f>'Grid Jobs'!H8</f>
        <v>0</v>
      </c>
      <c r="S8" s="7">
        <f>'Grid Jobs'!I8</f>
        <v>0</v>
      </c>
      <c r="T8" s="7"/>
      <c r="U8" s="38">
        <f t="shared" si="1"/>
        <v>0</v>
      </c>
      <c r="V8" s="38">
        <f t="shared" si="2"/>
        <v>0</v>
      </c>
      <c r="W8" s="38">
        <f t="shared" si="3"/>
        <v>0</v>
      </c>
      <c r="X8" s="38">
        <f t="shared" si="4"/>
        <v>0</v>
      </c>
      <c r="Y8" s="38">
        <f t="shared" si="5"/>
        <v>0</v>
      </c>
      <c r="Z8" s="38">
        <f t="shared" si="6"/>
        <v>0</v>
      </c>
      <c r="AA8" s="38">
        <f t="shared" si="7"/>
        <v>0</v>
      </c>
      <c r="AB8" s="38">
        <f t="shared" si="8"/>
        <v>0</v>
      </c>
    </row>
    <row r="9" spans="1:30" x14ac:dyDescent="0.3">
      <c r="A9" s="7" t="s">
        <v>8</v>
      </c>
      <c r="B9" s="24">
        <f>('Manufacturing Jobs'!B39+'Manufacturing Jobs (Exp)'!B39+'C&amp;I Jobs'!B39+'O&amp;M Jobs'!B39+'Fuel Jobs'!C39+'Decommissioning Jobs'!B39)</f>
        <v>109607.50149349208</v>
      </c>
      <c r="C9" s="24">
        <f>('Manufacturing Jobs'!C39+'Manufacturing Jobs (Exp)'!C39+'C&amp;I Jobs'!C39+'O&amp;M Jobs'!C39+'Fuel Jobs'!D39+'Decommissioning Jobs'!C39)</f>
        <v>67242.560843090992</v>
      </c>
      <c r="D9" s="24">
        <f>('Manufacturing Jobs'!D39+'Manufacturing Jobs (Exp)'!D39+'C&amp;I Jobs'!D39+'O&amp;M Jobs'!D39+'Fuel Jobs'!E39+'Decommissioning Jobs'!D39)</f>
        <v>75202.308446649055</v>
      </c>
      <c r="E9" s="24">
        <f>('Manufacturing Jobs'!E39+'Manufacturing Jobs (Exp)'!E39+'C&amp;I Jobs'!E39+'O&amp;M Jobs'!E39+'Fuel Jobs'!F39+'Decommissioning Jobs'!E39)</f>
        <v>68943.828381107392</v>
      </c>
      <c r="F9" s="24">
        <f>('Manufacturing Jobs'!F39+'Manufacturing Jobs (Exp)'!F39+'C&amp;I Jobs'!F39+'O&amp;M Jobs'!F39+'Fuel Jobs'!G39+'Decommissioning Jobs'!F39)</f>
        <v>54527.602572390904</v>
      </c>
      <c r="G9" s="24">
        <f>('Manufacturing Jobs'!G39+'Manufacturing Jobs (Exp)'!G39+'C&amp;I Jobs'!G39+'O&amp;M Jobs'!G39+'Fuel Jobs'!H39+'Decommissioning Jobs'!G39)</f>
        <v>219021.28339847235</v>
      </c>
      <c r="H9" s="24">
        <f>('Manufacturing Jobs'!H39+'Manufacturing Jobs (Exp)'!H39+'C&amp;I Jobs'!H39+'O&amp;M Jobs'!H39+'Fuel Jobs'!I39+'Decommissioning Jobs'!H39)</f>
        <v>119483.14395813561</v>
      </c>
      <c r="I9" s="24">
        <f>('Manufacturing Jobs'!I39+'Manufacturing Jobs (Exp)'!I39+'C&amp;I Jobs'!I39+'O&amp;M Jobs'!I39+'Fuel Jobs'!J39+'Decommissioning Jobs'!I39)</f>
        <v>113194.87301762613</v>
      </c>
      <c r="J9" s="5"/>
      <c r="K9" t="s">
        <v>219</v>
      </c>
      <c r="L9" s="135">
        <f>'Decommissioning Jobs'!B58</f>
        <v>30038.058016016257</v>
      </c>
      <c r="M9" s="135">
        <f>'Decommissioning Jobs'!C58</f>
        <v>43823.526213327088</v>
      </c>
      <c r="N9" s="135">
        <f>'Decommissioning Jobs'!D58</f>
        <v>69854.552953051156</v>
      </c>
      <c r="O9" s="135">
        <f>'Decommissioning Jobs'!E58</f>
        <v>78872.336944132185</v>
      </c>
      <c r="P9" s="135">
        <f>'Decommissioning Jobs'!F58</f>
        <v>63109.667578108631</v>
      </c>
      <c r="Q9" s="135">
        <f>'Decommissioning Jobs'!G58</f>
        <v>93462.606373053146</v>
      </c>
      <c r="R9" s="135">
        <f>'Decommissioning Jobs'!H58</f>
        <v>63924.149374656081</v>
      </c>
      <c r="S9" s="135">
        <f>'Decommissioning Jobs'!I58</f>
        <v>89391.82471052921</v>
      </c>
      <c r="T9" s="7"/>
      <c r="U9" s="38">
        <f t="shared" si="1"/>
        <v>1.4421882800387087E-2</v>
      </c>
      <c r="V9" s="38">
        <f t="shared" si="2"/>
        <v>1.5077833429433448E-2</v>
      </c>
      <c r="W9" s="38">
        <f t="shared" si="3"/>
        <v>1.9214608656392292E-2</v>
      </c>
      <c r="X9" s="38">
        <f t="shared" si="4"/>
        <v>2.2944587115502332E-2</v>
      </c>
      <c r="Y9" s="38">
        <f t="shared" si="5"/>
        <v>1.9253172950020936E-2</v>
      </c>
      <c r="Z9" s="38">
        <f t="shared" si="6"/>
        <v>2.5274878234088475E-2</v>
      </c>
      <c r="AA9" s="38">
        <f t="shared" si="7"/>
        <v>1.7858472662898622E-2</v>
      </c>
      <c r="AB9" s="38">
        <f t="shared" si="8"/>
        <v>2.6465453325526151E-2</v>
      </c>
    </row>
    <row r="10" spans="1:30" x14ac:dyDescent="0.3">
      <c r="A10" s="7" t="s">
        <v>9</v>
      </c>
      <c r="B10" s="24">
        <f>('Manufacturing Jobs'!B40+'Manufacturing Jobs (Exp)'!B40+'C&amp;I Jobs'!B40+'O&amp;M Jobs'!B40+'Fuel Jobs'!C40+'Decommissioning Jobs'!B40)</f>
        <v>3108.6842123349234</v>
      </c>
      <c r="C10" s="24">
        <f>('Manufacturing Jobs'!C40+'Manufacturing Jobs (Exp)'!C40+'C&amp;I Jobs'!C40+'O&amp;M Jobs'!C40+'Fuel Jobs'!D40+'Decommissioning Jobs'!C40)</f>
        <v>2675.2517132399717</v>
      </c>
      <c r="D10" s="24">
        <f>('Manufacturing Jobs'!D40+'Manufacturing Jobs (Exp)'!D40+'C&amp;I Jobs'!D40+'O&amp;M Jobs'!D40+'Fuel Jobs'!E40+'Decommissioning Jobs'!D40)</f>
        <v>7721.2966335492547</v>
      </c>
      <c r="E10" s="24">
        <f>('Manufacturing Jobs'!E40+'Manufacturing Jobs (Exp)'!E40+'C&amp;I Jobs'!E40+'O&amp;M Jobs'!E40+'Fuel Jobs'!F40+'Decommissioning Jobs'!E40)</f>
        <v>4509.8955450917001</v>
      </c>
      <c r="F10" s="24">
        <f>('Manufacturing Jobs'!F40+'Manufacturing Jobs (Exp)'!F40+'C&amp;I Jobs'!F40+'O&amp;M Jobs'!F40+'Fuel Jobs'!G40+'Decommissioning Jobs'!F40)</f>
        <v>4900.0920800335352</v>
      </c>
      <c r="G10" s="24">
        <f>('Manufacturing Jobs'!G40+'Manufacturing Jobs (Exp)'!G40+'C&amp;I Jobs'!G40+'O&amp;M Jobs'!G40+'Fuel Jobs'!H40+'Decommissioning Jobs'!G40)</f>
        <v>2846.1841645294858</v>
      </c>
      <c r="H10" s="24">
        <f>('Manufacturing Jobs'!H40+'Manufacturing Jobs (Exp)'!H40+'C&amp;I Jobs'!H40+'O&amp;M Jobs'!H40+'Fuel Jobs'!I40+'Decommissioning Jobs'!H40)</f>
        <v>2888.5373507884719</v>
      </c>
      <c r="I10" s="24">
        <f>('Manufacturing Jobs'!I40+'Manufacturing Jobs (Exp)'!I40+'C&amp;I Jobs'!I40+'O&amp;M Jobs'!I40+'Fuel Jobs'!J40+'Decommissioning Jobs'!I40)</f>
        <v>2931.5207817128048</v>
      </c>
      <c r="J10" s="5"/>
      <c r="K10" s="2" t="s">
        <v>41</v>
      </c>
      <c r="L10" s="5">
        <f>SUM(L3:L9)</f>
        <v>2082811.1302644913</v>
      </c>
      <c r="M10" s="5">
        <f t="shared" ref="M10:S10" si="9">SUM(M3:M9)</f>
        <v>2906486.9577202755</v>
      </c>
      <c r="N10" s="5">
        <f t="shared" si="9"/>
        <v>3635491.8386439285</v>
      </c>
      <c r="O10" s="5">
        <f t="shared" si="9"/>
        <v>3437513.8914939421</v>
      </c>
      <c r="P10" s="5">
        <f t="shared" si="9"/>
        <v>3277884.0008311463</v>
      </c>
      <c r="Q10" s="5">
        <f t="shared" si="9"/>
        <v>3697845.9602230336</v>
      </c>
      <c r="R10" s="5">
        <f t="shared" si="9"/>
        <v>3579485.8038145634</v>
      </c>
      <c r="S10" s="5">
        <f t="shared" si="9"/>
        <v>3377679.7098846612</v>
      </c>
    </row>
    <row r="11" spans="1:30" x14ac:dyDescent="0.3">
      <c r="A11" s="7" t="s">
        <v>10</v>
      </c>
      <c r="B11" s="24">
        <f>('Manufacturing Jobs'!B41+'Manufacturing Jobs (Exp)'!B41+'C&amp;I Jobs'!B41+'O&amp;M Jobs'!B41+'Fuel Jobs'!C41+'Decommissioning Jobs'!B41)</f>
        <v>6378.0792370238023</v>
      </c>
      <c r="C11" s="24">
        <f>('Manufacturing Jobs'!C41+'Manufacturing Jobs (Exp)'!C41+'C&amp;I Jobs'!C41+'O&amp;M Jobs'!C41+'Fuel Jobs'!D41+'Decommissioning Jobs'!C41)</f>
        <v>1036.9547739328505</v>
      </c>
      <c r="D11" s="24">
        <f>('Manufacturing Jobs'!D41+'Manufacturing Jobs (Exp)'!D41+'C&amp;I Jobs'!D41+'O&amp;M Jobs'!D41+'Fuel Jobs'!E41+'Decommissioning Jobs'!D41)</f>
        <v>980.95720156370373</v>
      </c>
      <c r="E11" s="24">
        <f>('Manufacturing Jobs'!E41+'Manufacturing Jobs (Exp)'!E41+'C&amp;I Jobs'!E41+'O&amp;M Jobs'!E41+'Fuel Jobs'!F41+'Decommissioning Jobs'!E41)</f>
        <v>810.44359014693782</v>
      </c>
      <c r="F11" s="24">
        <f>('Manufacturing Jobs'!F41+'Manufacturing Jobs (Exp)'!F41+'C&amp;I Jobs'!F41+'O&amp;M Jobs'!F41+'Fuel Jobs'!G41+'Decommissioning Jobs'!F41)</f>
        <v>779.01443943662048</v>
      </c>
      <c r="G11" s="24">
        <f>('Manufacturing Jobs'!G41+'Manufacturing Jobs (Exp)'!G41+'C&amp;I Jobs'!G41+'O&amp;M Jobs'!G41+'Fuel Jobs'!H41+'Decommissioning Jobs'!G41)</f>
        <v>1048.5530122620987</v>
      </c>
      <c r="H11" s="24">
        <f>('Manufacturing Jobs'!H41+'Manufacturing Jobs (Exp)'!H41+'C&amp;I Jobs'!H41+'O&amp;M Jobs'!H41+'Fuel Jobs'!I41+'Decommissioning Jobs'!H41)</f>
        <v>778.13877228599085</v>
      </c>
      <c r="I11" s="24">
        <f>('Manufacturing Jobs'!I41+'Manufacturing Jobs (Exp)'!I41+'C&amp;I Jobs'!I41+'O&amp;M Jobs'!I41+'Fuel Jobs'!J41+'Decommissioning Jobs'!I41)</f>
        <v>378.30246427025861</v>
      </c>
      <c r="J11" s="5"/>
      <c r="M11" s="49"/>
      <c r="N11" s="49"/>
      <c r="O11" s="49"/>
    </row>
    <row r="12" spans="1:30" x14ac:dyDescent="0.3">
      <c r="A12" s="7" t="s">
        <v>11</v>
      </c>
      <c r="B12" s="24">
        <f>('Manufacturing Jobs'!B42+'Manufacturing Jobs (Exp)'!B42+'C&amp;I Jobs'!B42+'O&amp;M Jobs'!B42+'Fuel Jobs'!C42+'Decommissioning Jobs'!B42)</f>
        <v>164495.62006436454</v>
      </c>
      <c r="C12" s="24">
        <f>('Manufacturing Jobs'!C42+'Manufacturing Jobs (Exp)'!C42+'C&amp;I Jobs'!C42+'O&amp;M Jobs'!C42+'Fuel Jobs'!D42+'Decommissioning Jobs'!C42)</f>
        <v>868089.00482366234</v>
      </c>
      <c r="D12" s="24">
        <f>('Manufacturing Jobs'!D42+'Manufacturing Jobs (Exp)'!D42+'C&amp;I Jobs'!D42+'O&amp;M Jobs'!D42+'Fuel Jobs'!E42+'Decommissioning Jobs'!D42)</f>
        <v>423548.53309926263</v>
      </c>
      <c r="E12" s="24">
        <f>('Manufacturing Jobs'!E42+'Manufacturing Jobs (Exp)'!E42+'C&amp;I Jobs'!E42+'O&amp;M Jobs'!E42+'Fuel Jobs'!F42+'Decommissioning Jobs'!E42)</f>
        <v>474007.83520627872</v>
      </c>
      <c r="F12" s="24">
        <f>('Manufacturing Jobs'!F42+'Manufacturing Jobs (Exp)'!F42+'C&amp;I Jobs'!F42+'O&amp;M Jobs'!F42+'Fuel Jobs'!G42+'Decommissioning Jobs'!F42)</f>
        <v>417347.75769343477</v>
      </c>
      <c r="G12" s="24">
        <f>('Manufacturing Jobs'!G42+'Manufacturing Jobs (Exp)'!G42+'C&amp;I Jobs'!G42+'O&amp;M Jobs'!G42+'Fuel Jobs'!H42+'Decommissioning Jobs'!G42)</f>
        <v>511368.84444026771</v>
      </c>
      <c r="H12" s="24">
        <f>('Manufacturing Jobs'!H42+'Manufacturing Jobs (Exp)'!H42+'C&amp;I Jobs'!H42+'O&amp;M Jobs'!H42+'Fuel Jobs'!I42+'Decommissioning Jobs'!H42)</f>
        <v>761705.51052274019</v>
      </c>
      <c r="I12" s="24">
        <f>('Manufacturing Jobs'!I42+'Manufacturing Jobs (Exp)'!I42+'C&amp;I Jobs'!I42+'O&amp;M Jobs'!I42+'Fuel Jobs'!J42+'Decommissioning Jobs'!I42)</f>
        <v>454195.7039711203</v>
      </c>
      <c r="J12" s="5"/>
      <c r="M12" s="21"/>
      <c r="N12" s="28"/>
      <c r="O12" s="21"/>
    </row>
    <row r="13" spans="1:30" x14ac:dyDescent="0.3">
      <c r="A13" s="7" t="s">
        <v>12</v>
      </c>
      <c r="B13" s="24">
        <f>('Manufacturing Jobs'!B43+'Manufacturing Jobs (Exp)'!B43+'C&amp;I Jobs'!B43+'O&amp;M Jobs'!B43+'Fuel Jobs'!C43+'Decommissioning Jobs'!B43)</f>
        <v>42212.100068726817</v>
      </c>
      <c r="C13" s="24">
        <f>('Manufacturing Jobs'!C43+'Manufacturing Jobs (Exp)'!C43+'C&amp;I Jobs'!C43+'O&amp;M Jobs'!C43+'Fuel Jobs'!D43+'Decommissioning Jobs'!C43)</f>
        <v>126409.25247620665</v>
      </c>
      <c r="D13" s="24">
        <f>('Manufacturing Jobs'!D43+'Manufacturing Jobs (Exp)'!D43+'C&amp;I Jobs'!D43+'O&amp;M Jobs'!D43+'Fuel Jobs'!E43+'Decommissioning Jobs'!D43)</f>
        <v>105082.33706363032</v>
      </c>
      <c r="E13" s="24">
        <f>('Manufacturing Jobs'!E43+'Manufacturing Jobs (Exp)'!E43+'C&amp;I Jobs'!E43+'O&amp;M Jobs'!E43+'Fuel Jobs'!F43+'Decommissioning Jobs'!E43)</f>
        <v>101592.6075759411</v>
      </c>
      <c r="F13" s="24">
        <f>('Manufacturing Jobs'!F43+'Manufacturing Jobs (Exp)'!F43+'C&amp;I Jobs'!F43+'O&amp;M Jobs'!F43+'Fuel Jobs'!G43+'Decommissioning Jobs'!F43)</f>
        <v>104338.32540922941</v>
      </c>
      <c r="G13" s="24">
        <f>('Manufacturing Jobs'!G43+'Manufacturing Jobs (Exp)'!G43+'C&amp;I Jobs'!G43+'O&amp;M Jobs'!G43+'Fuel Jobs'!H43+'Decommissioning Jobs'!G43)</f>
        <v>103415.29983063265</v>
      </c>
      <c r="H13" s="24">
        <f>('Manufacturing Jobs'!H43+'Manufacturing Jobs (Exp)'!H43+'C&amp;I Jobs'!H43+'O&amp;M Jobs'!H43+'Fuel Jobs'!I43+'Decommissioning Jobs'!H43)</f>
        <v>125453.25578856577</v>
      </c>
      <c r="I13" s="24">
        <f>('Manufacturing Jobs'!I43+'Manufacturing Jobs (Exp)'!I43+'C&amp;I Jobs'!I43+'O&amp;M Jobs'!I43+'Fuel Jobs'!J43+'Decommissioning Jobs'!I43)</f>
        <v>93429.320084378051</v>
      </c>
      <c r="J13" s="5"/>
      <c r="M13" s="49"/>
      <c r="N13" s="49"/>
      <c r="O13" s="49"/>
    </row>
    <row r="14" spans="1:30" x14ac:dyDescent="0.3">
      <c r="A14" s="7" t="s">
        <v>13</v>
      </c>
      <c r="B14" s="24">
        <f>('Manufacturing Jobs'!B44+'Manufacturing Jobs (Exp)'!B44+'C&amp;I Jobs'!B44+'O&amp;M Jobs'!B44+'Fuel Jobs'!C44+'Decommissioning Jobs'!B44)</f>
        <v>0</v>
      </c>
      <c r="C14" s="24">
        <f>('Manufacturing Jobs'!C44+'Manufacturing Jobs (Exp)'!C44+'C&amp;I Jobs'!C44+'O&amp;M Jobs'!C44+'Fuel Jobs'!D44+'Decommissioning Jobs'!C44)</f>
        <v>53.35444371817934</v>
      </c>
      <c r="D14" s="24">
        <f>('Manufacturing Jobs'!D44+'Manufacturing Jobs (Exp)'!D44+'C&amp;I Jobs'!D44+'O&amp;M Jobs'!D44+'Fuel Jobs'!E44+'Decommissioning Jobs'!D44)</f>
        <v>0</v>
      </c>
      <c r="E14" s="24">
        <f>('Manufacturing Jobs'!E44+'Manufacturing Jobs (Exp)'!E44+'C&amp;I Jobs'!E44+'O&amp;M Jobs'!E44+'Fuel Jobs'!F44+'Decommissioning Jobs'!E44)</f>
        <v>0</v>
      </c>
      <c r="F14" s="24">
        <f>('Manufacturing Jobs'!F44+'Manufacturing Jobs (Exp)'!F44+'C&amp;I Jobs'!F44+'O&amp;M Jobs'!F44+'Fuel Jobs'!G44+'Decommissioning Jobs'!F44)</f>
        <v>3610.3130751164736</v>
      </c>
      <c r="G14" s="24">
        <f>('Manufacturing Jobs'!G44+'Manufacturing Jobs (Exp)'!G44+'C&amp;I Jobs'!G44+'O&amp;M Jobs'!G44+'Fuel Jobs'!H44+'Decommissioning Jobs'!G44)</f>
        <v>19864.968129537207</v>
      </c>
      <c r="H14" s="24">
        <f>('Manufacturing Jobs'!H44+'Manufacturing Jobs (Exp)'!H44+'C&amp;I Jobs'!H44+'O&amp;M Jobs'!H44+'Fuel Jobs'!I44+'Decommissioning Jobs'!H44)</f>
        <v>30691.213007375212</v>
      </c>
      <c r="I14" s="24">
        <f>('Manufacturing Jobs'!I44+'Manufacturing Jobs (Exp)'!I44+'C&amp;I Jobs'!I44+'O&amp;M Jobs'!I44+'Fuel Jobs'!J44+'Decommissioning Jobs'!I44)</f>
        <v>18606.370439289083</v>
      </c>
      <c r="J14" s="5"/>
      <c r="M14" s="49"/>
      <c r="N14" s="49"/>
      <c r="O14" s="49"/>
    </row>
    <row r="15" spans="1:30" x14ac:dyDescent="0.3">
      <c r="A15" s="7" t="s">
        <v>297</v>
      </c>
      <c r="B15" s="24">
        <f>('Manufacturing Jobs'!B45+'Manufacturing Jobs (Exp)'!B45+'C&amp;I Jobs'!B45+'O&amp;M Jobs'!B45+'Fuel Jobs'!C45+'Decommissioning Jobs'!B45)</f>
        <v>639070.92234240321</v>
      </c>
      <c r="C15" s="24">
        <f>('Manufacturing Jobs'!C45+'Manufacturing Jobs (Exp)'!C45+'C&amp;I Jobs'!C45+'O&amp;M Jobs'!C45+'Fuel Jobs'!D45+'Decommissioning Jobs'!C45)</f>
        <v>325322.03664356755</v>
      </c>
      <c r="D15" s="24">
        <f>('Manufacturing Jobs'!D45+'Manufacturing Jobs (Exp)'!D45+'C&amp;I Jobs'!D45+'O&amp;M Jobs'!D45+'Fuel Jobs'!E45+'Decommissioning Jobs'!D45)</f>
        <v>157225.37494080275</v>
      </c>
      <c r="E15" s="24">
        <f>('Manufacturing Jobs'!E45+'Manufacturing Jobs (Exp)'!E45+'C&amp;I Jobs'!E45+'O&amp;M Jobs'!E45+'Fuel Jobs'!F45+'Decommissioning Jobs'!E45)</f>
        <v>89396.875921530911</v>
      </c>
      <c r="F15" s="24">
        <f>('Manufacturing Jobs'!F45+'Manufacturing Jobs (Exp)'!F45+'C&amp;I Jobs'!F45+'O&amp;M Jobs'!F45+'Fuel Jobs'!G45+'Decommissioning Jobs'!F45)</f>
        <v>48677.873510470883</v>
      </c>
      <c r="G15" s="24">
        <f>('Manufacturing Jobs'!G45+'Manufacturing Jobs (Exp)'!G45+'C&amp;I Jobs'!G45+'O&amp;M Jobs'!G45+'Fuel Jobs'!H45+'Decommissioning Jobs'!G45)</f>
        <v>22095.777246040874</v>
      </c>
      <c r="H15" s="24">
        <f>('Manufacturing Jobs'!H45+'Manufacturing Jobs (Exp)'!H45+'C&amp;I Jobs'!H45+'O&amp;M Jobs'!H45+'Fuel Jobs'!I45+'Decommissioning Jobs'!H45)</f>
        <v>11610.319175836132</v>
      </c>
      <c r="I15" s="24">
        <f>('Manufacturing Jobs'!I45+'Manufacturing Jobs (Exp)'!I45+'C&amp;I Jobs'!I45+'O&amp;M Jobs'!I45+'Fuel Jobs'!J45+'Decommissioning Jobs'!I45)</f>
        <v>5032.4440086069817</v>
      </c>
      <c r="J15" s="5"/>
      <c r="M15" s="21"/>
      <c r="N15" s="21"/>
      <c r="O15" s="21"/>
    </row>
    <row r="16" spans="1:30" x14ac:dyDescent="0.3">
      <c r="A16" s="7" t="s">
        <v>15</v>
      </c>
      <c r="B16" s="24">
        <f>('Manufacturing Jobs'!B46+'Manufacturing Jobs (Exp)'!B46+'C&amp;I Jobs'!B46+'O&amp;M Jobs'!B46+'Fuel Jobs'!C46+'Decommissioning Jobs'!B46)</f>
        <v>89854.919547357247</v>
      </c>
      <c r="C16" s="24">
        <f>('Manufacturing Jobs'!C46+'Manufacturing Jobs (Exp)'!C46+'C&amp;I Jobs'!C46+'O&amp;M Jobs'!C46+'Fuel Jobs'!D46+'Decommissioning Jobs'!C46)</f>
        <v>91120.608008299125</v>
      </c>
      <c r="D16" s="24">
        <f>('Manufacturing Jobs'!D46+'Manufacturing Jobs (Exp)'!D46+'C&amp;I Jobs'!D46+'O&amp;M Jobs'!D46+'Fuel Jobs'!E46+'Decommissioning Jobs'!D46)</f>
        <v>98890.001064368727</v>
      </c>
      <c r="E16" s="24">
        <f>('Manufacturing Jobs'!E46+'Manufacturing Jobs (Exp)'!E46+'C&amp;I Jobs'!E46+'O&amp;M Jobs'!E46+'Fuel Jobs'!F46+'Decommissioning Jobs'!E46)</f>
        <v>85342.190347417054</v>
      </c>
      <c r="F16" s="24">
        <f>('Manufacturing Jobs'!F46+'Manufacturing Jobs (Exp)'!F46+'C&amp;I Jobs'!F46+'O&amp;M Jobs'!F46+'Fuel Jobs'!G46+'Decommissioning Jobs'!F46)</f>
        <v>53505.763979304887</v>
      </c>
      <c r="G16" s="24">
        <f>('Manufacturing Jobs'!G46+'Manufacturing Jobs (Exp)'!G46+'C&amp;I Jobs'!G46+'O&amp;M Jobs'!G46+'Fuel Jobs'!H46+'Decommissioning Jobs'!G46)</f>
        <v>17065.777581064016</v>
      </c>
      <c r="H16" s="24">
        <f>('Manufacturing Jobs'!H46+'Manufacturing Jobs (Exp)'!H46+'C&amp;I Jobs'!H46+'O&amp;M Jobs'!H46+'Fuel Jobs'!I46+'Decommissioning Jobs'!H46)</f>
        <v>10030.933942628046</v>
      </c>
      <c r="I16" s="24">
        <f>('Manufacturing Jobs'!I46+'Manufacturing Jobs (Exp)'!I46+'C&amp;I Jobs'!I46+'O&amp;M Jobs'!I46+'Fuel Jobs'!J46+'Decommissioning Jobs'!I46)</f>
        <v>7987.1559959840833</v>
      </c>
      <c r="J16" s="5"/>
      <c r="M16" s="21"/>
      <c r="N16" s="28"/>
      <c r="O16" s="21"/>
    </row>
    <row r="17" spans="1:28" x14ac:dyDescent="0.3">
      <c r="A17" s="7" t="s">
        <v>17</v>
      </c>
      <c r="B17" s="24">
        <f>('Manufacturing Jobs'!B47+'Manufacturing Jobs (Exp)'!B47+'C&amp;I Jobs'!B47+'O&amp;M Jobs'!B47+'Fuel Jobs'!C47+'Decommissioning Jobs'!B47)</f>
        <v>84891.970237760062</v>
      </c>
      <c r="C17" s="24">
        <f>('Manufacturing Jobs'!C47+'Manufacturing Jobs (Exp)'!C47+'C&amp;I Jobs'!C47+'O&amp;M Jobs'!C47+'Fuel Jobs'!D47+'Decommissioning Jobs'!C47)</f>
        <v>82599.577962641371</v>
      </c>
      <c r="D17" s="24">
        <f>('Manufacturing Jobs'!D47+'Manufacturing Jobs (Exp)'!D47+'C&amp;I Jobs'!D47+'O&amp;M Jobs'!D47+'Fuel Jobs'!E47+'Decommissioning Jobs'!D47)</f>
        <v>93062.819680727116</v>
      </c>
      <c r="E17" s="24">
        <f>('Manufacturing Jobs'!E47+'Manufacturing Jobs (Exp)'!E47+'C&amp;I Jobs'!E47+'O&amp;M Jobs'!E47+'Fuel Jobs'!F47+'Decommissioning Jobs'!E47)</f>
        <v>74829.955154684794</v>
      </c>
      <c r="F17" s="24">
        <f>('Manufacturing Jobs'!F47+'Manufacturing Jobs (Exp)'!F47+'C&amp;I Jobs'!F47+'O&amp;M Jobs'!F47+'Fuel Jobs'!G47+'Decommissioning Jobs'!F47)</f>
        <v>69187.158787259483</v>
      </c>
      <c r="G17" s="24">
        <f>('Manufacturing Jobs'!G47+'Manufacturing Jobs (Exp)'!G47+'C&amp;I Jobs'!G47+'O&amp;M Jobs'!G47+'Fuel Jobs'!H47+'Decommissioning Jobs'!G47)</f>
        <v>67981.397074805849</v>
      </c>
      <c r="H17" s="24">
        <f>('Manufacturing Jobs'!H47+'Manufacturing Jobs (Exp)'!H47+'C&amp;I Jobs'!H47+'O&amp;M Jobs'!H47+'Fuel Jobs'!I47+'Decommissioning Jobs'!H47)</f>
        <v>66733.398938626022</v>
      </c>
      <c r="I17" s="24">
        <f>('Manufacturing Jobs'!I47+'Manufacturing Jobs (Exp)'!I47+'C&amp;I Jobs'!I47+'O&amp;M Jobs'!I47+'Fuel Jobs'!J47+'Decommissioning Jobs'!I47)</f>
        <v>85580.493907074953</v>
      </c>
      <c r="J17" s="5"/>
      <c r="M17" s="21"/>
      <c r="N17" s="21"/>
      <c r="O17" s="21"/>
    </row>
    <row r="18" spans="1:28" x14ac:dyDescent="0.3">
      <c r="A18" s="7" t="s">
        <v>18</v>
      </c>
      <c r="B18" s="24">
        <f>('Manufacturing Jobs'!B48+'Manufacturing Jobs (Exp)'!B48+'C&amp;I Jobs'!B48+'O&amp;M Jobs'!B48+'Fuel Jobs'!C48+'Decommissioning Jobs'!B48)</f>
        <v>64945.448838436663</v>
      </c>
      <c r="C18" s="24">
        <f>('Manufacturing Jobs'!C48+'Manufacturing Jobs (Exp)'!C48+'C&amp;I Jobs'!C48+'O&amp;M Jobs'!C48+'Fuel Jobs'!D48+'Decommissioning Jobs'!C48)</f>
        <v>30946.230192583527</v>
      </c>
      <c r="D18" s="24">
        <f>('Manufacturing Jobs'!D48+'Manufacturing Jobs (Exp)'!D48+'C&amp;I Jobs'!D48+'O&amp;M Jobs'!D48+'Fuel Jobs'!E48+'Decommissioning Jobs'!D48)</f>
        <v>27681.535259972305</v>
      </c>
      <c r="E18" s="24">
        <f>('Manufacturing Jobs'!E48+'Manufacturing Jobs (Exp)'!E48+'C&amp;I Jobs'!E48+'O&amp;M Jobs'!E48+'Fuel Jobs'!F48+'Decommissioning Jobs'!E48)</f>
        <v>33719.082215140297</v>
      </c>
      <c r="F18" s="24">
        <f>('Manufacturing Jobs'!F48+'Manufacturing Jobs (Exp)'!F48+'C&amp;I Jobs'!F48+'O&amp;M Jobs'!F48+'Fuel Jobs'!G48+'Decommissioning Jobs'!F48)</f>
        <v>33370.128741311928</v>
      </c>
      <c r="G18" s="24">
        <f>('Manufacturing Jobs'!G48+'Manufacturing Jobs (Exp)'!G48+'C&amp;I Jobs'!G48+'O&amp;M Jobs'!G48+'Fuel Jobs'!H48+'Decommissioning Jobs'!G48)</f>
        <v>29119.579687765236</v>
      </c>
      <c r="H18" s="24">
        <f>('Manufacturing Jobs'!H48+'Manufacturing Jobs (Exp)'!H48+'C&amp;I Jobs'!H48+'O&amp;M Jobs'!H48+'Fuel Jobs'!I48+'Decommissioning Jobs'!H48)</f>
        <v>30526.638600729737</v>
      </c>
      <c r="I18" s="24">
        <f>('Manufacturing Jobs'!I48+'Manufacturing Jobs (Exp)'!I48+'C&amp;I Jobs'!I48+'O&amp;M Jobs'!I48+'Fuel Jobs'!J48+'Decommissioning Jobs'!I48)</f>
        <v>39994.753920227668</v>
      </c>
      <c r="J18" s="5"/>
      <c r="M18" s="21"/>
      <c r="N18" s="21"/>
      <c r="O18" s="21"/>
    </row>
    <row r="19" spans="1:28" x14ac:dyDescent="0.3">
      <c r="A19" s="7" t="s">
        <v>298</v>
      </c>
      <c r="B19" s="24">
        <f>('Manufacturing Jobs'!B49+'Manufacturing Jobs (Exp)'!B49+'C&amp;I Jobs'!B49+'O&amp;M Jobs'!B49+'Fuel Jobs'!C49+'Decommissioning Jobs'!B49)</f>
        <v>0</v>
      </c>
      <c r="C19" s="24">
        <f>('Manufacturing Jobs'!C49+'Manufacturing Jobs (Exp)'!C49+'C&amp;I Jobs'!C49+'O&amp;M Jobs'!C49+'Fuel Jobs'!D49+'Decommissioning Jobs'!C49)</f>
        <v>9.7347922036001826</v>
      </c>
      <c r="D19" s="24">
        <f>('Manufacturing Jobs'!D49+'Manufacturing Jobs (Exp)'!D49+'C&amp;I Jobs'!D49+'O&amp;M Jobs'!D49+'Fuel Jobs'!E49+'Decommissioning Jobs'!D49)</f>
        <v>146.12072824151898</v>
      </c>
      <c r="E19" s="24">
        <f>('Manufacturing Jobs'!E49+'Manufacturing Jobs (Exp)'!E49+'C&amp;I Jobs'!E49+'O&amp;M Jobs'!E49+'Fuel Jobs'!F49+'Decommissioning Jobs'!E49)</f>
        <v>229.88914913330643</v>
      </c>
      <c r="F19" s="24">
        <f>('Manufacturing Jobs'!F49+'Manufacturing Jobs (Exp)'!F49+'C&amp;I Jobs'!F49+'O&amp;M Jobs'!F49+'Fuel Jobs'!G49+'Decommissioning Jobs'!F49)</f>
        <v>4015.2956505871575</v>
      </c>
      <c r="G19" s="24">
        <f>('Manufacturing Jobs'!G49+'Manufacturing Jobs (Exp)'!G49+'C&amp;I Jobs'!G49+'O&amp;M Jobs'!G49+'Fuel Jobs'!H49+'Decommissioning Jobs'!G49)</f>
        <v>1577.834621315214</v>
      </c>
      <c r="H19" s="24">
        <f>('Manufacturing Jobs'!H49+'Manufacturing Jobs (Exp)'!H49+'C&amp;I Jobs'!H49+'O&amp;M Jobs'!H49+'Fuel Jobs'!I49+'Decommissioning Jobs'!H49)</f>
        <v>954.45255554836194</v>
      </c>
      <c r="I19" s="24">
        <f>('Manufacturing Jobs'!I49+'Manufacturing Jobs (Exp)'!I49+'C&amp;I Jobs'!I49+'O&amp;M Jobs'!I49+'Fuel Jobs'!J49+'Decommissioning Jobs'!I49)</f>
        <v>827.96175762454413</v>
      </c>
      <c r="J19" s="5"/>
      <c r="M19" s="28"/>
      <c r="N19" s="28"/>
      <c r="O19" s="21"/>
    </row>
    <row r="20" spans="1:28" x14ac:dyDescent="0.3">
      <c r="A20" s="7" t="s">
        <v>299</v>
      </c>
      <c r="B20" s="24">
        <f>('Manufacturing Jobs'!B50+'Manufacturing Jobs (Exp)'!B50+'C&amp;I Jobs'!B50+'O&amp;M Jobs'!B50+'Fuel Jobs'!C50+'Decommissioning Jobs'!B50)</f>
        <v>0</v>
      </c>
      <c r="C20" s="24">
        <f>('Manufacturing Jobs'!C50+'Manufacturing Jobs (Exp)'!C50+'C&amp;I Jobs'!C50+'O&amp;M Jobs'!C50+'Fuel Jobs'!D50+'Decommissioning Jobs'!C50)</f>
        <v>1519.8520005200473</v>
      </c>
      <c r="D20" s="24">
        <f>('Manufacturing Jobs'!D50+'Manufacturing Jobs (Exp)'!D50+'C&amp;I Jobs'!D50+'O&amp;M Jobs'!D50+'Fuel Jobs'!E50+'Decommissioning Jobs'!D50)</f>
        <v>3468.3842287099401</v>
      </c>
      <c r="E20" s="24">
        <f>('Manufacturing Jobs'!E50+'Manufacturing Jobs (Exp)'!E50+'C&amp;I Jobs'!E50+'O&amp;M Jobs'!E50+'Fuel Jobs'!F50+'Decommissioning Jobs'!E50)</f>
        <v>1288.6344843028762</v>
      </c>
      <c r="F20" s="24">
        <f>('Manufacturing Jobs'!F50+'Manufacturing Jobs (Exp)'!F50+'C&amp;I Jobs'!F50+'O&amp;M Jobs'!F50+'Fuel Jobs'!G50+'Decommissioning Jobs'!F50)</f>
        <v>11849.41725509376</v>
      </c>
      <c r="G20" s="24">
        <f>('Manufacturing Jobs'!G50+'Manufacturing Jobs (Exp)'!G50+'C&amp;I Jobs'!G50+'O&amp;M Jobs'!G50+'Fuel Jobs'!H50+'Decommissioning Jobs'!G50)</f>
        <v>6616.0973996570156</v>
      </c>
      <c r="H20" s="24">
        <f>('Manufacturing Jobs'!H50+'Manufacturing Jobs (Exp)'!H50+'C&amp;I Jobs'!H50+'O&amp;M Jobs'!H50+'Fuel Jobs'!I50+'Decommissioning Jobs'!H50)</f>
        <v>4689.1552506916451</v>
      </c>
      <c r="I20" s="24">
        <f>('Manufacturing Jobs'!I50+'Manufacturing Jobs (Exp)'!I50+'C&amp;I Jobs'!I50+'O&amp;M Jobs'!I50+'Fuel Jobs'!J50+'Decommissioning Jobs'!I50)</f>
        <v>5976.686852396675</v>
      </c>
      <c r="J20" s="5"/>
      <c r="M20" s="28"/>
      <c r="N20" s="28"/>
      <c r="O20" s="21"/>
    </row>
    <row r="21" spans="1:28" x14ac:dyDescent="0.3">
      <c r="A21" s="7" t="s">
        <v>296</v>
      </c>
      <c r="B21" s="24">
        <f>('Manufacturing Jobs'!B51+'Manufacturing Jobs (Exp)'!B51+'C&amp;I Jobs'!B51+'O&amp;M Jobs'!B51+'Fuel Jobs'!C51+'Decommissioning Jobs'!B51)</f>
        <v>20279.893601911353</v>
      </c>
      <c r="C21" s="24">
        <f>('Manufacturing Jobs'!C51+'Manufacturing Jobs (Exp)'!C51+'C&amp;I Jobs'!C51+'O&amp;M Jobs'!C51+'Fuel Jobs'!D51+'Decommissioning Jobs'!C51)</f>
        <v>8450.6605371569785</v>
      </c>
      <c r="D21" s="24">
        <f>('Manufacturing Jobs'!D51+'Manufacturing Jobs (Exp)'!D51+'C&amp;I Jobs'!D51+'O&amp;M Jobs'!D51+'Fuel Jobs'!E51+'Decommissioning Jobs'!D51)</f>
        <v>2831.3790317592739</v>
      </c>
      <c r="E21" s="24">
        <f>('Manufacturing Jobs'!E51+'Manufacturing Jobs (Exp)'!E51+'C&amp;I Jobs'!E51+'O&amp;M Jobs'!E51+'Fuel Jobs'!F51+'Decommissioning Jobs'!E51)</f>
        <v>906.82403555979658</v>
      </c>
      <c r="F21" s="24">
        <f>('Manufacturing Jobs'!F51+'Manufacturing Jobs (Exp)'!F51+'C&amp;I Jobs'!F51+'O&amp;M Jobs'!F51+'Fuel Jobs'!G51+'Decommissioning Jobs'!F51)</f>
        <v>344.2644580433373</v>
      </c>
      <c r="G21" s="24">
        <f>('Manufacturing Jobs'!G51+'Manufacturing Jobs (Exp)'!G51+'C&amp;I Jobs'!G51+'O&amp;M Jobs'!G51+'Fuel Jobs'!H51+'Decommissioning Jobs'!G51)</f>
        <v>50.173118284974883</v>
      </c>
      <c r="H21" s="24">
        <f>('Manufacturing Jobs'!H51+'Manufacturing Jobs (Exp)'!H51+'C&amp;I Jobs'!H51+'O&amp;M Jobs'!H51+'Fuel Jobs'!I51+'Decommissioning Jobs'!H51)</f>
        <v>0</v>
      </c>
      <c r="I21" s="24">
        <f>('Manufacturing Jobs'!I51+'Manufacturing Jobs (Exp)'!I51+'C&amp;I Jobs'!I51+'O&amp;M Jobs'!I51+'Fuel Jobs'!J51+'Decommissioning Jobs'!I51)</f>
        <v>0</v>
      </c>
      <c r="J21" s="5"/>
      <c r="M21" s="28"/>
      <c r="N21" s="28"/>
      <c r="O21" s="21"/>
    </row>
    <row r="22" spans="1:28" x14ac:dyDescent="0.3">
      <c r="A22" s="7" t="s">
        <v>43</v>
      </c>
      <c r="B22" s="24">
        <f>('Manufacturing Jobs'!B52+'Manufacturing Jobs (Exp)'!B52+'C&amp;I Jobs'!B52+'O&amp;M Jobs'!B52+'Fuel Jobs'!C52+'Decommissioning Jobs'!B52)</f>
        <v>0</v>
      </c>
      <c r="C22" s="24">
        <f>('Manufacturing Jobs'!C52+'Manufacturing Jobs (Exp)'!C52+'C&amp;I Jobs'!C52+'O&amp;M Jobs'!C52+'Fuel Jobs'!D52+'Decommissioning Jobs'!C52)</f>
        <v>97.94239030425129</v>
      </c>
      <c r="D22" s="24">
        <f>('Manufacturing Jobs'!D52+'Manufacturing Jobs (Exp)'!D52+'C&amp;I Jobs'!D52+'O&amp;M Jobs'!D52+'Fuel Jobs'!E52+'Decommissioning Jobs'!D52)</f>
        <v>392.30391536371837</v>
      </c>
      <c r="E22" s="24">
        <f>('Manufacturing Jobs'!E52+'Manufacturing Jobs (Exp)'!E52+'C&amp;I Jobs'!E52+'O&amp;M Jobs'!E52+'Fuel Jobs'!F52+'Decommissioning Jobs'!E52)</f>
        <v>954.90803389888072</v>
      </c>
      <c r="F22" s="24">
        <f>('Manufacturing Jobs'!F52+'Manufacturing Jobs (Exp)'!F52+'C&amp;I Jobs'!F52+'O&amp;M Jobs'!F52+'Fuel Jobs'!G52+'Decommissioning Jobs'!F52)</f>
        <v>884.82272058075546</v>
      </c>
      <c r="G22" s="24">
        <f>('Manufacturing Jobs'!G52+'Manufacturing Jobs (Exp)'!G52+'C&amp;I Jobs'!G52+'O&amp;M Jobs'!G52+'Fuel Jobs'!H52+'Decommissioning Jobs'!G52)</f>
        <v>1397.3762901254156</v>
      </c>
      <c r="H22" s="24">
        <f>('Manufacturing Jobs'!H52+'Manufacturing Jobs (Exp)'!H52+'C&amp;I Jobs'!H52+'O&amp;M Jobs'!H52+'Fuel Jobs'!I52+'Decommissioning Jobs'!H52)</f>
        <v>1858.5525614495095</v>
      </c>
      <c r="I22" s="24">
        <f>('Manufacturing Jobs'!I52+'Manufacturing Jobs (Exp)'!I52+'C&amp;I Jobs'!I52+'O&amp;M Jobs'!I52+'Fuel Jobs'!J52+'Decommissioning Jobs'!I52)</f>
        <v>1447.715221409182</v>
      </c>
      <c r="J22" s="5"/>
      <c r="M22" s="28"/>
      <c r="N22" s="44"/>
      <c r="O22" s="21"/>
    </row>
    <row r="23" spans="1:28" x14ac:dyDescent="0.3">
      <c r="A23" s="7" t="s">
        <v>300</v>
      </c>
      <c r="B23" s="24">
        <f>('Manufacturing Jobs'!B53+'Manufacturing Jobs (Exp)'!B53+'C&amp;I Jobs'!B53+'O&amp;M Jobs'!B53+'Fuel Jobs'!C53+'Decommissioning Jobs'!B53)</f>
        <v>0</v>
      </c>
      <c r="C23" s="24">
        <f>('Manufacturing Jobs'!C53+'Manufacturing Jobs (Exp)'!C53+'C&amp;I Jobs'!C53+'O&amp;M Jobs'!C53+'Fuel Jobs'!D53+'Decommissioning Jobs'!C53)</f>
        <v>39.991578782357507</v>
      </c>
      <c r="D23" s="24">
        <f>('Manufacturing Jobs'!D53+'Manufacturing Jobs (Exp)'!D53+'C&amp;I Jobs'!D53+'O&amp;M Jobs'!D53+'Fuel Jobs'!E53+'Decommissioning Jobs'!D53)</f>
        <v>0</v>
      </c>
      <c r="E23" s="24">
        <f>('Manufacturing Jobs'!E53+'Manufacturing Jobs (Exp)'!E53+'C&amp;I Jobs'!E53+'O&amp;M Jobs'!E53+'Fuel Jobs'!F53+'Decommissioning Jobs'!E53)</f>
        <v>21.103951087426253</v>
      </c>
      <c r="F23" s="24">
        <f>('Manufacturing Jobs'!F53+'Manufacturing Jobs (Exp)'!F53+'C&amp;I Jobs'!F53+'O&amp;M Jobs'!F53+'Fuel Jobs'!G53+'Decommissioning Jobs'!F53)</f>
        <v>6521.2856754118384</v>
      </c>
      <c r="G23" s="24">
        <f>('Manufacturing Jobs'!G53+'Manufacturing Jobs (Exp)'!G53+'C&amp;I Jobs'!G53+'O&amp;M Jobs'!G53+'Fuel Jobs'!H53+'Decommissioning Jobs'!G53)</f>
        <v>24680.330209696865</v>
      </c>
      <c r="H23" s="24">
        <f>('Manufacturing Jobs'!H53+'Manufacturing Jobs (Exp)'!H53+'C&amp;I Jobs'!H53+'O&amp;M Jobs'!H53+'Fuel Jobs'!I53+'Decommissioning Jobs'!H53)</f>
        <v>41914.361940062015</v>
      </c>
      <c r="I23" s="24">
        <f>('Manufacturing Jobs'!I53+'Manufacturing Jobs (Exp)'!I53+'C&amp;I Jobs'!I53+'O&amp;M Jobs'!I53+'Fuel Jobs'!J53+'Decommissioning Jobs'!I53)</f>
        <v>18127.425193818839</v>
      </c>
      <c r="J23" s="5"/>
      <c r="M23" s="28"/>
      <c r="N23" s="44"/>
      <c r="O23" s="21"/>
    </row>
    <row r="24" spans="1:28" x14ac:dyDescent="0.3">
      <c r="A24" s="7" t="s">
        <v>230</v>
      </c>
      <c r="B24" s="24">
        <f>('Manufacturing Jobs'!B54+'Manufacturing Jobs (Exp)'!B54+'C&amp;I Jobs'!B54+'O&amp;M Jobs'!B54+'Fuel Jobs'!C54+'Decommissioning Jobs'!B54)</f>
        <v>0</v>
      </c>
      <c r="C24" s="24">
        <f>('Manufacturing Jobs'!C54+'Manufacturing Jobs (Exp)'!C54+'C&amp;I Jobs'!C54+'O&amp;M Jobs'!C54+'Fuel Jobs'!D54+'Decommissioning Jobs'!C54)</f>
        <v>245.27093277405552</v>
      </c>
      <c r="D24" s="24">
        <f>('Manufacturing Jobs'!D54+'Manufacturing Jobs (Exp)'!D54+'C&amp;I Jobs'!D54+'O&amp;M Jobs'!D54+'Fuel Jobs'!E54+'Decommissioning Jobs'!D54)</f>
        <v>5426.6349459801613</v>
      </c>
      <c r="E24" s="24">
        <f>('Manufacturing Jobs'!E54+'Manufacturing Jobs (Exp)'!E54+'C&amp;I Jobs'!E54+'O&amp;M Jobs'!E54+'Fuel Jobs'!F54+'Decommissioning Jobs'!E54)</f>
        <v>83383.956255983765</v>
      </c>
      <c r="F24" s="24">
        <f>('Manufacturing Jobs'!F54+'Manufacturing Jobs (Exp)'!F54+'C&amp;I Jobs'!F54+'O&amp;M Jobs'!F54+'Fuel Jobs'!G54+'Decommissioning Jobs'!F54)</f>
        <v>138574.84138904806</v>
      </c>
      <c r="G24" s="24">
        <f>('Manufacturing Jobs'!G54+'Manufacturing Jobs (Exp)'!G54+'C&amp;I Jobs'!G54+'O&amp;M Jobs'!G54+'Fuel Jobs'!H54+'Decommissioning Jobs'!G54)</f>
        <v>140418.05984067477</v>
      </c>
      <c r="H24" s="24">
        <f>('Manufacturing Jobs'!H54+'Manufacturing Jobs (Exp)'!H54+'C&amp;I Jobs'!H54+'O&amp;M Jobs'!H54+'Fuel Jobs'!I54+'Decommissioning Jobs'!H54)</f>
        <v>104226.97387574179</v>
      </c>
      <c r="I24" s="24">
        <f>('Manufacturing Jobs'!I54+'Manufacturing Jobs (Exp)'!I54+'C&amp;I Jobs'!I54+'O&amp;M Jobs'!I54+'Fuel Jobs'!J54+'Decommissioning Jobs'!I54)</f>
        <v>71712.467473904864</v>
      </c>
      <c r="J24" s="5"/>
      <c r="M24" s="28"/>
      <c r="N24" s="44"/>
      <c r="O24" s="21"/>
    </row>
    <row r="25" spans="1:28" x14ac:dyDescent="0.3">
      <c r="A25" s="7" t="s">
        <v>231</v>
      </c>
      <c r="B25" s="24">
        <f>('Manufacturing Jobs'!B55+'Manufacturing Jobs (Exp)'!B55+'C&amp;I Jobs'!B55+'O&amp;M Jobs'!B55+'Fuel Jobs'!C55+'Decommissioning Jobs'!B55)</f>
        <v>0</v>
      </c>
      <c r="C25" s="24">
        <f>('Manufacturing Jobs'!C55+'Manufacturing Jobs (Exp)'!C55+'C&amp;I Jobs'!C55+'O&amp;M Jobs'!C55+'Fuel Jobs'!D55+'Decommissioning Jobs'!C55)</f>
        <v>118345.66343909883</v>
      </c>
      <c r="D25" s="24">
        <f>('Manufacturing Jobs'!D55+'Manufacturing Jobs (Exp)'!D55+'C&amp;I Jobs'!D55+'O&amp;M Jobs'!D55+'Fuel Jobs'!E55+'Decommissioning Jobs'!D55)</f>
        <v>300867.83825061069</v>
      </c>
      <c r="E25" s="24">
        <f>('Manufacturing Jobs'!E55+'Manufacturing Jobs (Exp)'!E55+'C&amp;I Jobs'!E55+'O&amp;M Jobs'!E55+'Fuel Jobs'!F55+'Decommissioning Jobs'!E55)</f>
        <v>217418.12833778237</v>
      </c>
      <c r="F25" s="24">
        <f>('Manufacturing Jobs'!F55+'Manufacturing Jobs (Exp)'!F55+'C&amp;I Jobs'!F55+'O&amp;M Jobs'!F55+'Fuel Jobs'!G55+'Decommissioning Jobs'!F55)</f>
        <v>144057.70158696978</v>
      </c>
      <c r="G25" s="24">
        <f>('Manufacturing Jobs'!G55+'Manufacturing Jobs (Exp)'!G55+'C&amp;I Jobs'!G55+'O&amp;M Jobs'!G55+'Fuel Jobs'!H55+'Decommissioning Jobs'!G55)</f>
        <v>118663.18582326446</v>
      </c>
      <c r="H25" s="24">
        <f>('Manufacturing Jobs'!H55+'Manufacturing Jobs (Exp)'!H55+'C&amp;I Jobs'!H55+'O&amp;M Jobs'!H55+'Fuel Jobs'!I55+'Decommissioning Jobs'!H55)</f>
        <v>127486.01312141547</v>
      </c>
      <c r="I25" s="24">
        <f>('Manufacturing Jobs'!I55+'Manufacturing Jobs (Exp)'!I55+'C&amp;I Jobs'!I55+'O&amp;M Jobs'!I55+'Fuel Jobs'!J55+'Decommissioning Jobs'!I55)</f>
        <v>205312.68910535253</v>
      </c>
      <c r="J25" s="5"/>
      <c r="M25" s="28"/>
      <c r="N25" s="44"/>
      <c r="O25" s="21"/>
    </row>
    <row r="26" spans="1:28" x14ac:dyDescent="0.3">
      <c r="A26" s="7" t="s">
        <v>295</v>
      </c>
      <c r="B26" s="24">
        <f>('Manufacturing Jobs'!B56+'Manufacturing Jobs (Exp)'!B56+'C&amp;I Jobs'!B56+'O&amp;M Jobs'!B56+'Fuel Jobs'!C56+'Decommissioning Jobs'!B56)</f>
        <v>45609.560701861985</v>
      </c>
      <c r="C26" s="24">
        <f>('Manufacturing Jobs'!C56+'Manufacturing Jobs (Exp)'!C56+'C&amp;I Jobs'!C56+'O&amp;M Jobs'!C56+'Fuel Jobs'!D56+'Decommissioning Jobs'!C56)</f>
        <v>40827.24510601753</v>
      </c>
      <c r="D26" s="24">
        <f>('Manufacturing Jobs'!D56+'Manufacturing Jobs (Exp)'!D56+'C&amp;I Jobs'!D56+'O&amp;M Jobs'!D56+'Fuel Jobs'!E56+'Decommissioning Jobs'!D56)</f>
        <v>194802.54973138275</v>
      </c>
      <c r="E26" s="24">
        <f>('Manufacturing Jobs'!E56+'Manufacturing Jobs (Exp)'!E56+'C&amp;I Jobs'!E56+'O&amp;M Jobs'!E56+'Fuel Jobs'!F56+'Decommissioning Jobs'!E56)</f>
        <v>42721.507292714967</v>
      </c>
      <c r="F26" s="24">
        <f>('Manufacturing Jobs'!F56+'Manufacturing Jobs (Exp)'!F56+'C&amp;I Jobs'!F56+'O&amp;M Jobs'!F56+'Fuel Jobs'!G56+'Decommissioning Jobs'!F56)</f>
        <v>35597.843824495816</v>
      </c>
      <c r="G26" s="24">
        <f>('Manufacturing Jobs'!G56+'Manufacturing Jobs (Exp)'!G56+'C&amp;I Jobs'!G56+'O&amp;M Jobs'!G56+'Fuel Jobs'!H56+'Decommissioning Jobs'!G56)</f>
        <v>56900.755695930995</v>
      </c>
      <c r="H26" s="24">
        <f>('Manufacturing Jobs'!H56+'Manufacturing Jobs (Exp)'!H56+'C&amp;I Jobs'!H56+'O&amp;M Jobs'!H56+'Fuel Jobs'!I56+'Decommissioning Jobs'!H56)</f>
        <v>49297.704120123242</v>
      </c>
      <c r="I26" s="24">
        <f>('Manufacturing Jobs'!I56+'Manufacturing Jobs (Exp)'!I56+'C&amp;I Jobs'!I56+'O&amp;M Jobs'!I56+'Fuel Jobs'!J56+'Decommissioning Jobs'!I56)</f>
        <v>50031.288007898533</v>
      </c>
      <c r="J26" s="5"/>
      <c r="M26" s="28"/>
      <c r="N26" s="44"/>
      <c r="O26" s="21"/>
    </row>
    <row r="27" spans="1:28" x14ac:dyDescent="0.3">
      <c r="A27" s="7" t="s">
        <v>294</v>
      </c>
      <c r="B27" s="24">
        <f>('Manufacturing Jobs'!B57+'Manufacturing Jobs (Exp)'!B57+'C&amp;I Jobs'!B57+'O&amp;M Jobs'!B57+'Fuel Jobs'!C57+'Decommissioning Jobs'!B57)</f>
        <v>0</v>
      </c>
      <c r="C27" s="24">
        <f>('Manufacturing Jobs'!C57+'Manufacturing Jobs (Exp)'!C57+'C&amp;I Jobs'!C57+'O&amp;M Jobs'!C57+'Fuel Jobs'!D57+'Decommissioning Jobs'!C57)</f>
        <v>181.31128278329319</v>
      </c>
      <c r="D27" s="24">
        <f>('Manufacturing Jobs'!D57+'Manufacturing Jobs (Exp)'!D57+'C&amp;I Jobs'!D57+'O&amp;M Jobs'!D57+'Fuel Jobs'!E57+'Decommissioning Jobs'!D57)</f>
        <v>533.83894734024841</v>
      </c>
      <c r="E27" s="24">
        <f>('Manufacturing Jobs'!E57+'Manufacturing Jobs (Exp)'!E57+'C&amp;I Jobs'!E57+'O&amp;M Jobs'!E57+'Fuel Jobs'!F57+'Decommissioning Jobs'!E57)</f>
        <v>91.823832416763153</v>
      </c>
      <c r="F27" s="24">
        <f>('Manufacturing Jobs'!F57+'Manufacturing Jobs (Exp)'!F57+'C&amp;I Jobs'!F57+'O&amp;M Jobs'!F57+'Fuel Jobs'!G57+'Decommissioning Jobs'!F57)</f>
        <v>100.04171171631117</v>
      </c>
      <c r="G27" s="24">
        <f>('Manufacturing Jobs'!G57+'Manufacturing Jobs (Exp)'!G57+'C&amp;I Jobs'!G57+'O&amp;M Jobs'!G57+'Fuel Jobs'!H57+'Decommissioning Jobs'!G57)</f>
        <v>499.52440739771743</v>
      </c>
      <c r="H27" s="24">
        <f>('Manufacturing Jobs'!H57+'Manufacturing Jobs (Exp)'!H57+'C&amp;I Jobs'!H57+'O&amp;M Jobs'!H57+'Fuel Jobs'!I57+'Decommissioning Jobs'!H57)</f>
        <v>3939.3989606061609</v>
      </c>
      <c r="I27" s="24">
        <f>('Manufacturing Jobs'!I57+'Manufacturing Jobs (Exp)'!I57+'C&amp;I Jobs'!I57+'O&amp;M Jobs'!I57+'Fuel Jobs'!J57+'Decommissioning Jobs'!I57)</f>
        <v>3526.051802752228</v>
      </c>
      <c r="J27" s="5"/>
      <c r="K27" s="2"/>
      <c r="L27" s="4"/>
      <c r="M27" s="4"/>
      <c r="N27" s="4"/>
      <c r="O27" s="4"/>
      <c r="P27" s="4"/>
      <c r="Q27" s="4"/>
      <c r="R27" s="4"/>
      <c r="S27" s="4"/>
    </row>
    <row r="28" spans="1:28" x14ac:dyDescent="0.3">
      <c r="A28" s="7" t="s">
        <v>190</v>
      </c>
      <c r="B28" s="24">
        <f>'Grid Jobs'!B8</f>
        <v>0</v>
      </c>
      <c r="C28" s="24">
        <f>'Grid Jobs'!C8</f>
        <v>0</v>
      </c>
      <c r="D28" s="24">
        <f>'Grid Jobs'!D8</f>
        <v>0</v>
      </c>
      <c r="E28" s="24">
        <f>'Grid Jobs'!E8</f>
        <v>0</v>
      </c>
      <c r="F28" s="24">
        <f>'Grid Jobs'!F8</f>
        <v>0</v>
      </c>
      <c r="G28" s="24">
        <f>'Grid Jobs'!G8</f>
        <v>0</v>
      </c>
      <c r="H28" s="24">
        <f>'Grid Jobs'!H8</f>
        <v>0</v>
      </c>
      <c r="I28" s="24">
        <f>'Grid Jobs'!I8</f>
        <v>0</v>
      </c>
      <c r="J28" s="5"/>
      <c r="K28" s="2" t="s">
        <v>184</v>
      </c>
      <c r="L28" s="4">
        <f t="shared" ref="L28:S28" si="10">B29/L29</f>
        <v>520.42621925721198</v>
      </c>
      <c r="M28" s="4">
        <f t="shared" si="10"/>
        <v>701.23354904683481</v>
      </c>
      <c r="N28" s="4">
        <f t="shared" si="10"/>
        <v>849.34612330073116</v>
      </c>
      <c r="O28" s="4">
        <f t="shared" si="10"/>
        <v>771.63369201973512</v>
      </c>
      <c r="P28" s="4">
        <f t="shared" si="10"/>
        <v>705.51191257296796</v>
      </c>
      <c r="Q28" s="4">
        <f t="shared" si="10"/>
        <v>757.27584196024645</v>
      </c>
      <c r="R28" s="4">
        <f t="shared" si="10"/>
        <v>697.51259760924256</v>
      </c>
      <c r="S28" s="4">
        <f t="shared" si="10"/>
        <v>636.83705022271886</v>
      </c>
    </row>
    <row r="29" spans="1:28" x14ac:dyDescent="0.3">
      <c r="A29" s="5" t="s">
        <v>255</v>
      </c>
      <c r="B29" s="22">
        <f>SUM(B3:B28)</f>
        <v>2082811.1302644915</v>
      </c>
      <c r="C29" s="22">
        <f t="shared" ref="C29:I29" si="11">SUM(C3:C28)</f>
        <v>2906486.9577202755</v>
      </c>
      <c r="D29" s="22">
        <f t="shared" si="11"/>
        <v>3635491.8386439281</v>
      </c>
      <c r="E29" s="22">
        <f t="shared" si="11"/>
        <v>3437513.8914939407</v>
      </c>
      <c r="F29" s="22">
        <f t="shared" si="11"/>
        <v>3277884.0008311467</v>
      </c>
      <c r="G29" s="22">
        <f t="shared" si="11"/>
        <v>3697845.960223035</v>
      </c>
      <c r="H29" s="22">
        <f t="shared" si="11"/>
        <v>3579485.8038145639</v>
      </c>
      <c r="I29" s="22">
        <f t="shared" si="11"/>
        <v>3377679.7098846608</v>
      </c>
      <c r="K29" t="s">
        <v>185</v>
      </c>
      <c r="L29" s="4">
        <v>4002.1256677598267</v>
      </c>
      <c r="M29" s="4">
        <v>4144.8201696438709</v>
      </c>
      <c r="N29" s="4">
        <v>4280.3419464795697</v>
      </c>
      <c r="O29" s="4">
        <v>4454.851993951067</v>
      </c>
      <c r="P29" s="4">
        <v>4646.1072342164452</v>
      </c>
      <c r="Q29" s="4">
        <v>4883.0898271506658</v>
      </c>
      <c r="R29" s="4">
        <v>5131.7866029709294</v>
      </c>
      <c r="S29" s="4">
        <v>5303.8366858577028</v>
      </c>
    </row>
    <row r="30" spans="1:28" x14ac:dyDescent="0.3">
      <c r="A30" s="5"/>
      <c r="M30" s="19"/>
      <c r="N30" s="19"/>
    </row>
    <row r="31" spans="1:28" x14ac:dyDescent="0.3">
      <c r="A31" s="67" t="s">
        <v>108</v>
      </c>
      <c r="B31" s="168" t="s">
        <v>153</v>
      </c>
      <c r="C31" s="168"/>
      <c r="D31" s="168"/>
      <c r="E31" s="168"/>
      <c r="F31" s="168"/>
      <c r="G31" s="168"/>
      <c r="H31" s="168"/>
      <c r="I31" s="168"/>
      <c r="K31" s="67" t="s">
        <v>108</v>
      </c>
      <c r="L31" s="164" t="s">
        <v>265</v>
      </c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</row>
    <row r="32" spans="1:28" x14ac:dyDescent="0.3">
      <c r="A32" s="66" t="s">
        <v>0</v>
      </c>
      <c r="B32" s="33" t="s">
        <v>186</v>
      </c>
      <c r="C32" s="33" t="s">
        <v>146</v>
      </c>
      <c r="D32" s="33" t="s">
        <v>147</v>
      </c>
      <c r="E32" s="33" t="s">
        <v>148</v>
      </c>
      <c r="F32" s="33" t="s">
        <v>149</v>
      </c>
      <c r="G32" s="33" t="s">
        <v>150</v>
      </c>
      <c r="H32" s="33" t="s">
        <v>151</v>
      </c>
      <c r="I32" s="33" t="s">
        <v>152</v>
      </c>
      <c r="K32" s="2" t="s">
        <v>266</v>
      </c>
      <c r="L32" s="2" t="s">
        <v>186</v>
      </c>
      <c r="M32" s="2" t="s">
        <v>146</v>
      </c>
      <c r="N32" s="2" t="s">
        <v>147</v>
      </c>
      <c r="O32" s="2" t="s">
        <v>148</v>
      </c>
      <c r="P32" s="2" t="s">
        <v>149</v>
      </c>
      <c r="Q32" s="2" t="s">
        <v>150</v>
      </c>
      <c r="R32" s="2" t="s">
        <v>151</v>
      </c>
      <c r="S32" s="2" t="s">
        <v>152</v>
      </c>
      <c r="T32" s="2"/>
      <c r="U32" s="2" t="s">
        <v>186</v>
      </c>
      <c r="V32" s="2" t="s">
        <v>146</v>
      </c>
      <c r="W32" s="2" t="s">
        <v>147</v>
      </c>
      <c r="X32" s="2" t="s">
        <v>148</v>
      </c>
      <c r="Y32" s="2" t="s">
        <v>149</v>
      </c>
      <c r="Z32" s="2" t="s">
        <v>150</v>
      </c>
      <c r="AA32" s="2" t="s">
        <v>151</v>
      </c>
      <c r="AB32" s="2" t="s">
        <v>152</v>
      </c>
    </row>
    <row r="33" spans="1:28" x14ac:dyDescent="0.3">
      <c r="A33" s="7" t="s">
        <v>2</v>
      </c>
      <c r="B33" s="24">
        <f>('Manufacturing Jobs'!B62+'Manufacturing Jobs (Exp)'!B62+'C&amp;I Jobs'!B62+'O&amp;M Jobs'!B62+'Fuel Jobs'!C62+'Decommissioning Jobs'!B62)</f>
        <v>0</v>
      </c>
      <c r="C33" s="24">
        <f>('Manufacturing Jobs'!C62+'Manufacturing Jobs (Exp)'!C62+'C&amp;I Jobs'!C62+'O&amp;M Jobs'!C62+'Fuel Jobs'!D62+'Decommissioning Jobs'!C62)</f>
        <v>42105.317902944633</v>
      </c>
      <c r="D33" s="24">
        <f>('Manufacturing Jobs'!D62+'Manufacturing Jobs (Exp)'!D62+'C&amp;I Jobs'!D62+'O&amp;M Jobs'!D62+'Fuel Jobs'!E62+'Decommissioning Jobs'!D62)</f>
        <v>353498.06243509951</v>
      </c>
      <c r="E33" s="24">
        <f>('Manufacturing Jobs'!E62+'Manufacturing Jobs (Exp)'!E62+'C&amp;I Jobs'!E62+'O&amp;M Jobs'!E62+'Fuel Jobs'!F62+'Decommissioning Jobs'!E62)</f>
        <v>146715.93925016106</v>
      </c>
      <c r="F33" s="24">
        <f>('Manufacturing Jobs'!F62+'Manufacturing Jobs (Exp)'!F62+'C&amp;I Jobs'!F62+'O&amp;M Jobs'!F62+'Fuel Jobs'!G62+'Decommissioning Jobs'!F62)</f>
        <v>127817.33610728242</v>
      </c>
      <c r="G33" s="24">
        <f>('Manufacturing Jobs'!G62+'Manufacturing Jobs (Exp)'!G62+'C&amp;I Jobs'!G62+'O&amp;M Jobs'!G62+'Fuel Jobs'!H62+'Decommissioning Jobs'!G62)</f>
        <v>113660.95331859344</v>
      </c>
      <c r="H33" s="24">
        <f>('Manufacturing Jobs'!H62+'Manufacturing Jobs (Exp)'!H62+'C&amp;I Jobs'!H62+'O&amp;M Jobs'!H62+'Fuel Jobs'!I62+'Decommissioning Jobs'!H62)</f>
        <v>111633.45955162315</v>
      </c>
      <c r="I33" s="24">
        <f>('Manufacturing Jobs'!I62+'Manufacturing Jobs (Exp)'!I62+'C&amp;I Jobs'!I62+'O&amp;M Jobs'!I62+'Fuel Jobs'!J62+'Decommissioning Jobs'!I62)</f>
        <v>157783.64385210924</v>
      </c>
      <c r="K33" t="s">
        <v>293</v>
      </c>
      <c r="L33" s="7">
        <f>'Manufacturing Jobs'!B87</f>
        <v>66272.782791774865</v>
      </c>
      <c r="M33" s="7">
        <f>'Manufacturing Jobs'!C87</f>
        <v>63216.890568129602</v>
      </c>
      <c r="N33" s="7">
        <f>'Manufacturing Jobs'!D87</f>
        <v>203069.78993373821</v>
      </c>
      <c r="O33" s="7">
        <f>'Manufacturing Jobs'!E87</f>
        <v>90599.78003517192</v>
      </c>
      <c r="P33" s="7">
        <f>'Manufacturing Jobs'!F87</f>
        <v>70689.562164322284</v>
      </c>
      <c r="Q33" s="7">
        <f>'Manufacturing Jobs'!G87</f>
        <v>99002.673099958542</v>
      </c>
      <c r="R33" s="7">
        <f>'Manufacturing Jobs'!H87</f>
        <v>101641.24112454129</v>
      </c>
      <c r="S33" s="7">
        <f>'Manufacturing Jobs'!I87</f>
        <v>141713.99511548333</v>
      </c>
      <c r="T33" s="7"/>
      <c r="U33" s="38">
        <f>L33/L$40</f>
        <v>0.11690949382046888</v>
      </c>
      <c r="V33" s="38">
        <f t="shared" ref="V33:AB33" si="12">M33/M$40</f>
        <v>9.4967051419673168E-2</v>
      </c>
      <c r="W33" s="38">
        <f t="shared" si="12"/>
        <v>0.23300421778569111</v>
      </c>
      <c r="X33" s="38">
        <f t="shared" si="12"/>
        <v>0.14169426904926044</v>
      </c>
      <c r="Y33" s="38">
        <f t="shared" si="12"/>
        <v>0.12438547027733755</v>
      </c>
      <c r="Z33" s="38">
        <f t="shared" si="12"/>
        <v>0.13933930291887378</v>
      </c>
      <c r="AA33" s="38">
        <f t="shared" si="12"/>
        <v>0.13136261046788628</v>
      </c>
      <c r="AB33" s="38">
        <f t="shared" si="12"/>
        <v>0.15313697332411033</v>
      </c>
    </row>
    <row r="34" spans="1:28" x14ac:dyDescent="0.3">
      <c r="A34" s="7" t="s">
        <v>3</v>
      </c>
      <c r="B34" s="24">
        <f>('Manufacturing Jobs'!B63+'Manufacturing Jobs (Exp)'!B63+'C&amp;I Jobs'!B63+'O&amp;M Jobs'!B63+'Fuel Jobs'!C63+'Decommissioning Jobs'!B63)</f>
        <v>0</v>
      </c>
      <c r="C34" s="24">
        <f>('Manufacturing Jobs'!C63+'Manufacturing Jobs (Exp)'!C63+'C&amp;I Jobs'!C63+'O&amp;M Jobs'!C63+'Fuel Jobs'!D63+'Decommissioning Jobs'!C63)</f>
        <v>0</v>
      </c>
      <c r="D34" s="24">
        <f>('Manufacturing Jobs'!D63+'Manufacturing Jobs (Exp)'!D63+'C&amp;I Jobs'!D63+'O&amp;M Jobs'!D63+'Fuel Jobs'!E63+'Decommissioning Jobs'!D63)</f>
        <v>0</v>
      </c>
      <c r="E34" s="24">
        <f>('Manufacturing Jobs'!E63+'Manufacturing Jobs (Exp)'!E63+'C&amp;I Jobs'!E63+'O&amp;M Jobs'!E63+'Fuel Jobs'!F63+'Decommissioning Jobs'!E63)</f>
        <v>0</v>
      </c>
      <c r="F34" s="24">
        <f>('Manufacturing Jobs'!F63+'Manufacturing Jobs (Exp)'!F63+'C&amp;I Jobs'!F63+'O&amp;M Jobs'!F63+'Fuel Jobs'!G63+'Decommissioning Jobs'!F63)</f>
        <v>0</v>
      </c>
      <c r="G34" s="24">
        <f>('Manufacturing Jobs'!G63+'Manufacturing Jobs (Exp)'!G63+'C&amp;I Jobs'!G63+'O&amp;M Jobs'!G63+'Fuel Jobs'!H63+'Decommissioning Jobs'!G63)</f>
        <v>0</v>
      </c>
      <c r="H34" s="24">
        <f>('Manufacturing Jobs'!H63+'Manufacturing Jobs (Exp)'!H63+'C&amp;I Jobs'!H63+'O&amp;M Jobs'!H63+'Fuel Jobs'!I63+'Decommissioning Jobs'!H63)</f>
        <v>0</v>
      </c>
      <c r="I34" s="24">
        <f>('Manufacturing Jobs'!I63+'Manufacturing Jobs (Exp)'!I63+'C&amp;I Jobs'!I63+'O&amp;M Jobs'!I63+'Fuel Jobs'!J63+'Decommissioning Jobs'!I63)</f>
        <v>0</v>
      </c>
      <c r="K34" t="s">
        <v>292</v>
      </c>
      <c r="L34" s="7">
        <f>'Manufacturing Jobs (Exp)'!B87</f>
        <v>0</v>
      </c>
      <c r="M34" s="7">
        <f>'Manufacturing Jobs (Exp)'!C87</f>
        <v>0</v>
      </c>
      <c r="N34" s="7">
        <f>'Manufacturing Jobs (Exp)'!D87</f>
        <v>0</v>
      </c>
      <c r="O34" s="7">
        <f>'Manufacturing Jobs (Exp)'!E87</f>
        <v>0</v>
      </c>
      <c r="P34" s="7">
        <f>'Manufacturing Jobs (Exp)'!F87</f>
        <v>0</v>
      </c>
      <c r="Q34" s="7">
        <f>'Manufacturing Jobs (Exp)'!G87</f>
        <v>0</v>
      </c>
      <c r="R34" s="7">
        <f>'Manufacturing Jobs (Exp)'!H87</f>
        <v>0</v>
      </c>
      <c r="S34" s="7">
        <f>'Manufacturing Jobs (Exp)'!I87</f>
        <v>0</v>
      </c>
      <c r="T34" s="7"/>
      <c r="U34" s="38">
        <f t="shared" ref="U34:U39" si="13">L34/L$40</f>
        <v>0</v>
      </c>
      <c r="V34" s="38">
        <f t="shared" ref="V34:V39" si="14">M34/M$40</f>
        <v>0</v>
      </c>
      <c r="W34" s="38">
        <f t="shared" ref="W34:W39" si="15">N34/N$40</f>
        <v>0</v>
      </c>
      <c r="X34" s="38">
        <f t="shared" ref="X34:X39" si="16">O34/O$40</f>
        <v>0</v>
      </c>
      <c r="Y34" s="38">
        <f t="shared" ref="Y34:Y39" si="17">P34/P$40</f>
        <v>0</v>
      </c>
      <c r="Z34" s="38">
        <f t="shared" ref="Z34:Z39" si="18">Q34/Q$40</f>
        <v>0</v>
      </c>
      <c r="AA34" s="38">
        <f t="shared" ref="AA34:AA39" si="19">R34/R$40</f>
        <v>0</v>
      </c>
      <c r="AB34" s="38">
        <f t="shared" ref="AB34:AB39" si="20">S34/S$40</f>
        <v>0</v>
      </c>
    </row>
    <row r="35" spans="1:28" x14ac:dyDescent="0.3">
      <c r="A35" s="7" t="s">
        <v>198</v>
      </c>
      <c r="B35" s="24">
        <f>('Manufacturing Jobs'!B64+'Manufacturing Jobs (Exp)'!B64+'C&amp;I Jobs'!B64+'O&amp;M Jobs'!B64+'Fuel Jobs'!C64+'Decommissioning Jobs'!B64)</f>
        <v>0</v>
      </c>
      <c r="C35" s="24">
        <f>('Manufacturing Jobs'!C64+'Manufacturing Jobs (Exp)'!C64+'C&amp;I Jobs'!C64+'O&amp;M Jobs'!C64+'Fuel Jobs'!D64+'Decommissioning Jobs'!C64)</f>
        <v>28670.970349529201</v>
      </c>
      <c r="D35" s="24">
        <f>('Manufacturing Jobs'!D64+'Manufacturing Jobs (Exp)'!D64+'C&amp;I Jobs'!D64+'O&amp;M Jobs'!D64+'Fuel Jobs'!E64+'Decommissioning Jobs'!D64)</f>
        <v>90889.300619169138</v>
      </c>
      <c r="E35" s="24">
        <f>('Manufacturing Jobs'!E64+'Manufacturing Jobs (Exp)'!E64+'C&amp;I Jobs'!E64+'O&amp;M Jobs'!E64+'Fuel Jobs'!F64+'Decommissioning Jobs'!E64)</f>
        <v>188679.65562448921</v>
      </c>
      <c r="F35" s="24">
        <f>('Manufacturing Jobs'!F64+'Manufacturing Jobs (Exp)'!F64+'C&amp;I Jobs'!F64+'O&amp;M Jobs'!F64+'Fuel Jobs'!G64+'Decommissioning Jobs'!F64)</f>
        <v>122027.32571728301</v>
      </c>
      <c r="G35" s="24">
        <f>('Manufacturing Jobs'!G64+'Manufacturing Jobs (Exp)'!G64+'C&amp;I Jobs'!G64+'O&amp;M Jobs'!G64+'Fuel Jobs'!H64+'Decommissioning Jobs'!G64)</f>
        <v>125827.90713759013</v>
      </c>
      <c r="H35" s="24">
        <f>('Manufacturing Jobs'!H64+'Manufacturing Jobs (Exp)'!H64+'C&amp;I Jobs'!H64+'O&amp;M Jobs'!H64+'Fuel Jobs'!I64+'Decommissioning Jobs'!H64)</f>
        <v>111700.5255390871</v>
      </c>
      <c r="I35" s="24">
        <f>('Manufacturing Jobs'!I64+'Manufacturing Jobs (Exp)'!I64+'C&amp;I Jobs'!I64+'O&amp;M Jobs'!I64+'Fuel Jobs'!J64+'Decommissioning Jobs'!I64)</f>
        <v>123455.45539019794</v>
      </c>
      <c r="K35" t="s">
        <v>324</v>
      </c>
      <c r="L35" s="7">
        <f>'C&amp;I Jobs'!B87</f>
        <v>133847.77458067235</v>
      </c>
      <c r="M35" s="7">
        <f>'C&amp;I Jobs'!C87</f>
        <v>147342.11446024981</v>
      </c>
      <c r="N35" s="7">
        <f>'C&amp;I Jobs'!D87</f>
        <v>305494.94857747277</v>
      </c>
      <c r="O35" s="7">
        <f>'C&amp;I Jobs'!E87</f>
        <v>195664.99346928706</v>
      </c>
      <c r="P35" s="7">
        <f>'C&amp;I Jobs'!F87</f>
        <v>137272.91433078621</v>
      </c>
      <c r="Q35" s="7">
        <f>'C&amp;I Jobs'!G87</f>
        <v>205101.31248464243</v>
      </c>
      <c r="R35" s="7">
        <f>'C&amp;I Jobs'!H87</f>
        <v>223347.64555337038</v>
      </c>
      <c r="S35" s="7">
        <f>'C&amp;I Jobs'!I87</f>
        <v>265611.02222549357</v>
      </c>
      <c r="T35" s="7"/>
      <c r="U35" s="38">
        <f t="shared" si="13"/>
        <v>0.23611616890131124</v>
      </c>
      <c r="V35" s="38">
        <f t="shared" si="14"/>
        <v>0.2213434737849036</v>
      </c>
      <c r="W35" s="38">
        <f t="shared" si="15"/>
        <v>0.35052782372996283</v>
      </c>
      <c r="X35" s="38">
        <f t="shared" si="16"/>
        <v>0.30601187130251223</v>
      </c>
      <c r="Y35" s="38">
        <f t="shared" si="17"/>
        <v>0.24154564666398951</v>
      </c>
      <c r="Z35" s="38">
        <f t="shared" si="18"/>
        <v>0.28866567956707173</v>
      </c>
      <c r="AA35" s="38">
        <f t="shared" si="19"/>
        <v>0.28865772827190411</v>
      </c>
      <c r="AB35" s="38">
        <f t="shared" si="20"/>
        <v>0.28702082664446066</v>
      </c>
    </row>
    <row r="36" spans="1:28" x14ac:dyDescent="0.3">
      <c r="A36" s="7" t="s">
        <v>199</v>
      </c>
      <c r="B36" s="24">
        <f>('Manufacturing Jobs'!B65+'Manufacturing Jobs (Exp)'!B65+'C&amp;I Jobs'!B65+'O&amp;M Jobs'!B65+'Fuel Jobs'!C65+'Decommissioning Jobs'!B65)</f>
        <v>0</v>
      </c>
      <c r="C36" s="24">
        <f>('Manufacturing Jobs'!C65+'Manufacturing Jobs (Exp)'!C65+'C&amp;I Jobs'!C65+'O&amp;M Jobs'!C65+'Fuel Jobs'!D65+'Decommissioning Jobs'!C65)</f>
        <v>0</v>
      </c>
      <c r="D36" s="24">
        <f>('Manufacturing Jobs'!D65+'Manufacturing Jobs (Exp)'!D65+'C&amp;I Jobs'!D65+'O&amp;M Jobs'!D65+'Fuel Jobs'!E65+'Decommissioning Jobs'!D65)</f>
        <v>24158.89883308368</v>
      </c>
      <c r="E36" s="24">
        <f>('Manufacturing Jobs'!E65+'Manufacturing Jobs (Exp)'!E65+'C&amp;I Jobs'!E65+'O&amp;M Jobs'!E65+'Fuel Jobs'!F65+'Decommissioning Jobs'!E65)</f>
        <v>61883.240398856098</v>
      </c>
      <c r="F36" s="24">
        <f>('Manufacturing Jobs'!F65+'Manufacturing Jobs (Exp)'!F65+'C&amp;I Jobs'!F65+'O&amp;M Jobs'!F65+'Fuel Jobs'!G65+'Decommissioning Jobs'!F65)</f>
        <v>98539.135719154699</v>
      </c>
      <c r="G36" s="24">
        <f>('Manufacturing Jobs'!G65+'Manufacturing Jobs (Exp)'!G65+'C&amp;I Jobs'!G65+'O&amp;M Jobs'!G65+'Fuel Jobs'!H65+'Decommissioning Jobs'!G65)</f>
        <v>154339.81494185425</v>
      </c>
      <c r="H36" s="24">
        <f>('Manufacturing Jobs'!H65+'Manufacturing Jobs (Exp)'!H65+'C&amp;I Jobs'!H65+'O&amp;M Jobs'!H65+'Fuel Jobs'!I65+'Decommissioning Jobs'!H65)</f>
        <v>220039.87473181431</v>
      </c>
      <c r="I36" s="24">
        <f>('Manufacturing Jobs'!I65+'Manufacturing Jobs (Exp)'!I65+'C&amp;I Jobs'!I65+'O&amp;M Jobs'!I65+'Fuel Jobs'!J65+'Decommissioning Jobs'!I65)</f>
        <v>287284.94982193038</v>
      </c>
      <c r="K36" t="s">
        <v>325</v>
      </c>
      <c r="L36" s="7">
        <f>'O&amp;M Jobs'!B87</f>
        <v>128692.16576601868</v>
      </c>
      <c r="M36" s="7">
        <f>'O&amp;M Jobs'!C87</f>
        <v>156084.14363949842</v>
      </c>
      <c r="N36" s="7">
        <f>'O&amp;M Jobs'!D87</f>
        <v>258846.69632039033</v>
      </c>
      <c r="O36" s="7">
        <f>'O&amp;M Jobs'!E87</f>
        <v>294306.874451368</v>
      </c>
      <c r="P36" s="7">
        <f>'O&amp;M Jobs'!F87</f>
        <v>317723.64008073014</v>
      </c>
      <c r="Q36" s="7">
        <f>'O&amp;M Jobs'!G87</f>
        <v>365744.32257988473</v>
      </c>
      <c r="R36" s="7">
        <f>'O&amp;M Jobs'!H87</f>
        <v>414783.59937451943</v>
      </c>
      <c r="S36" s="7">
        <f>'O&amp;M Jobs'!I87</f>
        <v>474524.1021883447</v>
      </c>
      <c r="T36" s="7"/>
      <c r="U36" s="38">
        <f t="shared" si="13"/>
        <v>0.22702134005201904</v>
      </c>
      <c r="V36" s="38">
        <f t="shared" si="14"/>
        <v>0.23447611487365289</v>
      </c>
      <c r="W36" s="38">
        <f t="shared" si="15"/>
        <v>0.29700317325498216</v>
      </c>
      <c r="X36" s="38">
        <f t="shared" si="16"/>
        <v>0.4602836500857948</v>
      </c>
      <c r="Y36" s="38">
        <f t="shared" si="17"/>
        <v>0.55906704157824572</v>
      </c>
      <c r="Z36" s="38">
        <f t="shared" si="18"/>
        <v>0.51475942375174299</v>
      </c>
      <c r="AA36" s="38">
        <f t="shared" si="19"/>
        <v>0.53607232448430697</v>
      </c>
      <c r="AB36" s="38">
        <f t="shared" si="20"/>
        <v>0.51277352472666626</v>
      </c>
    </row>
    <row r="37" spans="1:28" x14ac:dyDescent="0.3">
      <c r="A37" s="7" t="s">
        <v>6</v>
      </c>
      <c r="B37" s="24">
        <f>('Manufacturing Jobs'!B66+'Manufacturing Jobs (Exp)'!B66+'C&amp;I Jobs'!B66+'O&amp;M Jobs'!B66+'Fuel Jobs'!C66+'Decommissioning Jobs'!B66)</f>
        <v>0</v>
      </c>
      <c r="C37" s="24">
        <f>('Manufacturing Jobs'!C66+'Manufacturing Jobs (Exp)'!C66+'C&amp;I Jobs'!C66+'O&amp;M Jobs'!C66+'Fuel Jobs'!D66+'Decommissioning Jobs'!C66)</f>
        <v>11702.718943285376</v>
      </c>
      <c r="D37" s="24">
        <f>('Manufacturing Jobs'!D66+'Manufacturing Jobs (Exp)'!D66+'C&amp;I Jobs'!D66+'O&amp;M Jobs'!D66+'Fuel Jobs'!E66+'Decommissioning Jobs'!D66)</f>
        <v>16413.452320848293</v>
      </c>
      <c r="E37" s="24">
        <f>('Manufacturing Jobs'!E66+'Manufacturing Jobs (Exp)'!E66+'C&amp;I Jobs'!E66+'O&amp;M Jobs'!E66+'Fuel Jobs'!F66+'Decommissioning Jobs'!E66)</f>
        <v>16666.673368314856</v>
      </c>
      <c r="F37" s="24">
        <f>('Manufacturing Jobs'!F66+'Manufacturing Jobs (Exp)'!F66+'C&amp;I Jobs'!F66+'O&amp;M Jobs'!F66+'Fuel Jobs'!G66+'Decommissioning Jobs'!F66)</f>
        <v>15521.388061166459</v>
      </c>
      <c r="G37" s="24">
        <f>('Manufacturing Jobs'!G66+'Manufacturing Jobs (Exp)'!G66+'C&amp;I Jobs'!G66+'O&amp;M Jobs'!G66+'Fuel Jobs'!H66+'Decommissioning Jobs'!G66)</f>
        <v>12465.199129313172</v>
      </c>
      <c r="H37" s="24">
        <f>('Manufacturing Jobs'!H66+'Manufacturing Jobs (Exp)'!H66+'C&amp;I Jobs'!H66+'O&amp;M Jobs'!H66+'Fuel Jobs'!I66+'Decommissioning Jobs'!H66)</f>
        <v>12484.314821389251</v>
      </c>
      <c r="I37" s="24">
        <f>('Manufacturing Jobs'!I66+'Manufacturing Jobs (Exp)'!I66+'C&amp;I Jobs'!I66+'O&amp;M Jobs'!I66+'Fuel Jobs'!J66+'Decommissioning Jobs'!I66)</f>
        <v>15515.38115862696</v>
      </c>
      <c r="K37" t="s">
        <v>172</v>
      </c>
      <c r="L37" s="7">
        <f>'Fuel Jobs'!C87</f>
        <v>219539.34050233656</v>
      </c>
      <c r="M37" s="7">
        <f>'Fuel Jobs'!D87</f>
        <v>265031.7443003339</v>
      </c>
      <c r="N37" s="7">
        <f>'Fuel Jobs'!E87</f>
        <v>60290.037033149725</v>
      </c>
      <c r="O37" s="7">
        <f>'Fuel Jobs'!F87</f>
        <v>30337.993552656051</v>
      </c>
      <c r="P37" s="7">
        <f>'Fuel Jobs'!G87</f>
        <v>24065.409886997575</v>
      </c>
      <c r="Q37" s="7">
        <f>'Fuel Jobs'!H87</f>
        <v>20556.20050360405</v>
      </c>
      <c r="R37" s="7">
        <f>'Fuel Jobs'!I87</f>
        <v>21557.759164405095</v>
      </c>
      <c r="S37" s="7">
        <f>'Fuel Jobs'!J87</f>
        <v>19079.547932228965</v>
      </c>
      <c r="T37" s="7"/>
      <c r="U37" s="38">
        <f t="shared" si="13"/>
        <v>0.38728165757652738</v>
      </c>
      <c r="V37" s="38">
        <f t="shared" si="14"/>
        <v>0.3981417476028854</v>
      </c>
      <c r="W37" s="38">
        <f t="shared" si="15"/>
        <v>6.9177364706799652E-2</v>
      </c>
      <c r="X37" s="38">
        <f t="shared" si="16"/>
        <v>4.7447353836796956E-2</v>
      </c>
      <c r="Y37" s="38">
        <f t="shared" si="17"/>
        <v>4.2345534963885718E-2</v>
      </c>
      <c r="Z37" s="38">
        <f t="shared" si="18"/>
        <v>2.8931407194842603E-2</v>
      </c>
      <c r="AA37" s="38">
        <f t="shared" si="19"/>
        <v>2.7861559819053538E-2</v>
      </c>
      <c r="AB37" s="38">
        <f t="shared" si="20"/>
        <v>2.0617471269177453E-2</v>
      </c>
    </row>
    <row r="38" spans="1:28" x14ac:dyDescent="0.3">
      <c r="A38" s="7" t="s">
        <v>7</v>
      </c>
      <c r="B38" s="24">
        <f>('Manufacturing Jobs'!B67+'Manufacturing Jobs (Exp)'!B67+'C&amp;I Jobs'!B67+'O&amp;M Jobs'!B67+'Fuel Jobs'!C67+'Decommissioning Jobs'!B67)</f>
        <v>74025.382553161631</v>
      </c>
      <c r="C38" s="24">
        <f>('Manufacturing Jobs'!C67+'Manufacturing Jobs (Exp)'!C67+'C&amp;I Jobs'!C67+'O&amp;M Jobs'!C67+'Fuel Jobs'!D67+'Decommissioning Jobs'!C67)</f>
        <v>70723.719813336764</v>
      </c>
      <c r="D38" s="24">
        <f>('Manufacturing Jobs'!D67+'Manufacturing Jobs (Exp)'!D67+'C&amp;I Jobs'!D67+'O&amp;M Jobs'!D67+'Fuel Jobs'!E67+'Decommissioning Jobs'!D67)</f>
        <v>61449.367166563738</v>
      </c>
      <c r="E38" s="24">
        <f>('Manufacturing Jobs'!E67+'Manufacturing Jobs (Exp)'!E67+'C&amp;I Jobs'!E67+'O&amp;M Jobs'!E67+'Fuel Jobs'!F67+'Decommissioning Jobs'!E67)</f>
        <v>38111.040140934907</v>
      </c>
      <c r="F38" s="24">
        <f>('Manufacturing Jobs'!F67+'Manufacturing Jobs (Exp)'!F67+'C&amp;I Jobs'!F67+'O&amp;M Jobs'!F67+'Fuel Jobs'!G67+'Decommissioning Jobs'!F67)</f>
        <v>33265.654911740661</v>
      </c>
      <c r="G38" s="24">
        <f>('Manufacturing Jobs'!G67+'Manufacturing Jobs (Exp)'!G67+'C&amp;I Jobs'!G67+'O&amp;M Jobs'!G67+'Fuel Jobs'!H67+'Decommissioning Jobs'!G67)</f>
        <v>73336.39911029223</v>
      </c>
      <c r="H38" s="24">
        <f>('Manufacturing Jobs'!H67+'Manufacturing Jobs (Exp)'!H67+'C&amp;I Jobs'!H67+'O&amp;M Jobs'!H67+'Fuel Jobs'!I67+'Decommissioning Jobs'!H67)</f>
        <v>57466.666618137097</v>
      </c>
      <c r="I38" s="24">
        <f>('Manufacturing Jobs'!I67+'Manufacturing Jobs (Exp)'!I67+'C&amp;I Jobs'!I67+'O&amp;M Jobs'!I67+'Fuel Jobs'!J67+'Decommissioning Jobs'!I67)</f>
        <v>69662.972271974882</v>
      </c>
      <c r="K38" t="s">
        <v>190</v>
      </c>
      <c r="L38" s="7">
        <f>'Grid Jobs'!B13</f>
        <v>0</v>
      </c>
      <c r="M38" s="7">
        <f>'Grid Jobs'!C13</f>
        <v>0</v>
      </c>
      <c r="N38" s="7">
        <f>'Grid Jobs'!D13</f>
        <v>17668.79461193176</v>
      </c>
      <c r="O38" s="7">
        <f>'Grid Jobs'!E13</f>
        <v>6863.6609064957565</v>
      </c>
      <c r="P38" s="7">
        <f>'Grid Jobs'!F13</f>
        <v>6665.6840596733173</v>
      </c>
      <c r="Q38" s="7">
        <f>'Grid Jobs'!G13</f>
        <v>1666.4210149183295</v>
      </c>
      <c r="R38" s="7">
        <f>'Grid Jobs'!H13</f>
        <v>0</v>
      </c>
      <c r="S38" s="7">
        <f>'Grid Jobs'!I13</f>
        <v>1666.4210149183293</v>
      </c>
      <c r="T38" s="7"/>
      <c r="U38" s="38">
        <f t="shared" si="13"/>
        <v>0</v>
      </c>
      <c r="V38" s="38">
        <f t="shared" si="14"/>
        <v>0</v>
      </c>
      <c r="W38" s="38">
        <f t="shared" si="15"/>
        <v>2.0273343805164427E-2</v>
      </c>
      <c r="X38" s="38">
        <f t="shared" si="16"/>
        <v>1.0734478767722705E-2</v>
      </c>
      <c r="Y38" s="38">
        <f t="shared" si="17"/>
        <v>1.1728948674986705E-2</v>
      </c>
      <c r="Z38" s="38">
        <f t="shared" si="18"/>
        <v>2.3453704361461273E-3</v>
      </c>
      <c r="AA38" s="38">
        <f t="shared" si="19"/>
        <v>0</v>
      </c>
      <c r="AB38" s="38">
        <f t="shared" si="20"/>
        <v>1.8007443111058236E-3</v>
      </c>
    </row>
    <row r="39" spans="1:28" x14ac:dyDescent="0.3">
      <c r="A39" s="7" t="s">
        <v>8</v>
      </c>
      <c r="B39" s="24">
        <f>('Manufacturing Jobs'!B68+'Manufacturing Jobs (Exp)'!B68+'C&amp;I Jobs'!B68+'O&amp;M Jobs'!B68+'Fuel Jobs'!C68+'Decommissioning Jobs'!B68)</f>
        <v>75347.397010316519</v>
      </c>
      <c r="C39" s="24">
        <f>('Manufacturing Jobs'!C68+'Manufacturing Jobs (Exp)'!C68+'C&amp;I Jobs'!C68+'O&amp;M Jobs'!C68+'Fuel Jobs'!D68+'Decommissioning Jobs'!C68)</f>
        <v>53520.652831714309</v>
      </c>
      <c r="D39" s="24">
        <f>('Manufacturing Jobs'!D68+'Manufacturing Jobs (Exp)'!D68+'C&amp;I Jobs'!D68+'O&amp;M Jobs'!D68+'Fuel Jobs'!E68+'Decommissioning Jobs'!D68)</f>
        <v>29001.41131664089</v>
      </c>
      <c r="E39" s="24">
        <f>('Manufacturing Jobs'!E68+'Manufacturing Jobs (Exp)'!E68+'C&amp;I Jobs'!E68+'O&amp;M Jobs'!E68+'Fuel Jobs'!F68+'Decommissioning Jobs'!E68)</f>
        <v>28164.888643961174</v>
      </c>
      <c r="F39" s="24">
        <f>('Manufacturing Jobs'!F68+'Manufacturing Jobs (Exp)'!F68+'C&amp;I Jobs'!F68+'O&amp;M Jobs'!F68+'Fuel Jobs'!G68+'Decommissioning Jobs'!F68)</f>
        <v>16517.207006822573</v>
      </c>
      <c r="G39" s="24">
        <f>('Manufacturing Jobs'!G68+'Manufacturing Jobs (Exp)'!G68+'C&amp;I Jobs'!G68+'O&amp;M Jobs'!G68+'Fuel Jobs'!H68+'Decommissioning Jobs'!G68)</f>
        <v>59858.358192725005</v>
      </c>
      <c r="H39" s="24">
        <f>('Manufacturing Jobs'!H68+'Manufacturing Jobs (Exp)'!H68+'C&amp;I Jobs'!H68+'O&amp;M Jobs'!H68+'Fuel Jobs'!I68+'Decommissioning Jobs'!H68)</f>
        <v>49023.070396249401</v>
      </c>
      <c r="I39" s="24">
        <f>('Manufacturing Jobs'!I68+'Manufacturing Jobs (Exp)'!I68+'C&amp;I Jobs'!I68+'O&amp;M Jobs'!I68+'Fuel Jobs'!J68+'Decommissioning Jobs'!I68)</f>
        <v>59858.358192725005</v>
      </c>
      <c r="K39" t="s">
        <v>219</v>
      </c>
      <c r="L39" s="135">
        <f>'Decommissioning Jobs'!B87</f>
        <v>18520.485594130765</v>
      </c>
      <c r="M39" s="135">
        <f>'Decommissioning Jobs'!C87</f>
        <v>33996.933450458375</v>
      </c>
      <c r="N39" s="135">
        <f>'Decommissioning Jobs'!D87</f>
        <v>26158.119848557355</v>
      </c>
      <c r="O39" s="135">
        <f>'Decommissioning Jobs'!E87</f>
        <v>21629.975099898282</v>
      </c>
      <c r="P39" s="135">
        <f>'Decommissioning Jobs'!F87</f>
        <v>11893.236081169011</v>
      </c>
      <c r="Q39" s="135">
        <f>'Decommissioning Jobs'!G87</f>
        <v>18444.129787326197</v>
      </c>
      <c r="R39" s="135">
        <f>'Decommissioning Jobs'!H87</f>
        <v>12415.349229835958</v>
      </c>
      <c r="S39" s="135">
        <f>'Decommissioning Jobs'!I87</f>
        <v>22811.702838058463</v>
      </c>
      <c r="T39" s="7"/>
      <c r="U39" s="38">
        <f t="shared" si="13"/>
        <v>3.2671339649673496E-2</v>
      </c>
      <c r="V39" s="38">
        <f t="shared" si="14"/>
        <v>5.1071612318884914E-2</v>
      </c>
      <c r="W39" s="38">
        <f t="shared" si="15"/>
        <v>3.0014076717399734E-2</v>
      </c>
      <c r="X39" s="38">
        <f t="shared" si="16"/>
        <v>3.3828376957912944E-2</v>
      </c>
      <c r="Y39" s="38">
        <f t="shared" si="17"/>
        <v>2.0927357841554816E-2</v>
      </c>
      <c r="Z39" s="38">
        <f t="shared" si="18"/>
        <v>2.5958816131322664E-2</v>
      </c>
      <c r="AA39" s="38">
        <f t="shared" si="19"/>
        <v>1.604577695684915E-2</v>
      </c>
      <c r="AB39" s="38">
        <f t="shared" si="20"/>
        <v>2.4650459724479393E-2</v>
      </c>
    </row>
    <row r="40" spans="1:28" x14ac:dyDescent="0.3">
      <c r="A40" s="7" t="s">
        <v>9</v>
      </c>
      <c r="B40" s="24">
        <f>('Manufacturing Jobs'!B69+'Manufacturing Jobs (Exp)'!B69+'C&amp;I Jobs'!B69+'O&amp;M Jobs'!B69+'Fuel Jobs'!C69+'Decommissioning Jobs'!B69)</f>
        <v>0</v>
      </c>
      <c r="C40" s="24">
        <f>('Manufacturing Jobs'!C69+'Manufacturing Jobs (Exp)'!C69+'C&amp;I Jobs'!C69+'O&amp;M Jobs'!C69+'Fuel Jobs'!D69+'Decommissioning Jobs'!C69)</f>
        <v>30621.21879308837</v>
      </c>
      <c r="D40" s="24">
        <f>('Manufacturing Jobs'!D69+'Manufacturing Jobs (Exp)'!D69+'C&amp;I Jobs'!D69+'O&amp;M Jobs'!D69+'Fuel Jobs'!E69+'Decommissioning Jobs'!D69)</f>
        <v>13744.013670390053</v>
      </c>
      <c r="E40" s="24">
        <f>('Manufacturing Jobs'!E69+'Manufacturing Jobs (Exp)'!E69+'C&amp;I Jobs'!E69+'O&amp;M Jobs'!E69+'Fuel Jobs'!F69+'Decommissioning Jobs'!E69)</f>
        <v>9902.0284485114844</v>
      </c>
      <c r="F40" s="24">
        <f>('Manufacturing Jobs'!F69+'Manufacturing Jobs (Exp)'!F69+'C&amp;I Jobs'!F69+'O&amp;M Jobs'!F69+'Fuel Jobs'!G69+'Decommissioning Jobs'!F69)</f>
        <v>13644.345596115912</v>
      </c>
      <c r="G40" s="24">
        <f>('Manufacturing Jobs'!G69+'Manufacturing Jobs (Exp)'!G69+'C&amp;I Jobs'!G69+'O&amp;M Jobs'!G69+'Fuel Jobs'!H69+'Decommissioning Jobs'!G69)</f>
        <v>7928.2593632748367</v>
      </c>
      <c r="H40" s="24">
        <f>('Manufacturing Jobs'!H69+'Manufacturing Jobs (Exp)'!H69+'C&amp;I Jobs'!H69+'O&amp;M Jobs'!H69+'Fuel Jobs'!I69+'Decommissioning Jobs'!H69)</f>
        <v>7928.2593632748367</v>
      </c>
      <c r="I40" s="24">
        <f>('Manufacturing Jobs'!I69+'Manufacturing Jobs (Exp)'!I69+'C&amp;I Jobs'!I69+'O&amp;M Jobs'!I69+'Fuel Jobs'!J69+'Decommissioning Jobs'!I69)</f>
        <v>7928.2593632748358</v>
      </c>
      <c r="J40" s="21"/>
      <c r="K40" s="2" t="s">
        <v>41</v>
      </c>
      <c r="L40" s="5">
        <f>SUM(L33:L39)</f>
        <v>566872.54923493322</v>
      </c>
      <c r="M40" s="5">
        <f t="shared" ref="M40" si="21">SUM(M33:M39)</f>
        <v>665671.82641867013</v>
      </c>
      <c r="N40" s="5">
        <f t="shared" ref="N40" si="22">SUM(N33:N39)</f>
        <v>871528.38632524025</v>
      </c>
      <c r="O40" s="5">
        <f t="shared" ref="O40" si="23">SUM(O33:O39)</f>
        <v>639403.27751487703</v>
      </c>
      <c r="P40" s="5">
        <f t="shared" ref="P40" si="24">SUM(P33:P39)</f>
        <v>568310.44660367852</v>
      </c>
      <c r="Q40" s="5">
        <f t="shared" ref="Q40" si="25">SUM(Q33:Q39)</f>
        <v>710515.05947033432</v>
      </c>
      <c r="R40" s="5">
        <f t="shared" ref="R40" si="26">SUM(R33:R39)</f>
        <v>773745.59444667213</v>
      </c>
      <c r="S40" s="5">
        <f t="shared" ref="S40" si="27">SUM(S33:S39)</f>
        <v>925406.79131452739</v>
      </c>
    </row>
    <row r="41" spans="1:28" x14ac:dyDescent="0.3">
      <c r="A41" s="7" t="s">
        <v>10</v>
      </c>
      <c r="B41" s="24">
        <f>('Manufacturing Jobs'!B70+'Manufacturing Jobs (Exp)'!B70+'C&amp;I Jobs'!B70+'O&amp;M Jobs'!B70+'Fuel Jobs'!C70+'Decommissioning Jobs'!B70)</f>
        <v>0</v>
      </c>
      <c r="C41" s="24">
        <f>('Manufacturing Jobs'!C70+'Manufacturing Jobs (Exp)'!C70+'C&amp;I Jobs'!C70+'O&amp;M Jobs'!C70+'Fuel Jobs'!D70+'Decommissioning Jobs'!C70)</f>
        <v>0</v>
      </c>
      <c r="D41" s="24">
        <f>('Manufacturing Jobs'!D70+'Manufacturing Jobs (Exp)'!D70+'C&amp;I Jobs'!D70+'O&amp;M Jobs'!D70+'Fuel Jobs'!E70+'Decommissioning Jobs'!D70)</f>
        <v>0</v>
      </c>
      <c r="E41" s="24">
        <f>('Manufacturing Jobs'!E70+'Manufacturing Jobs (Exp)'!E70+'C&amp;I Jobs'!E70+'O&amp;M Jobs'!E70+'Fuel Jobs'!F70+'Decommissioning Jobs'!E70)</f>
        <v>0</v>
      </c>
      <c r="F41" s="24">
        <f>('Manufacturing Jobs'!F70+'Manufacturing Jobs (Exp)'!F70+'C&amp;I Jobs'!F70+'O&amp;M Jobs'!F70+'Fuel Jobs'!G70+'Decommissioning Jobs'!F70)</f>
        <v>0</v>
      </c>
      <c r="G41" s="24">
        <f>('Manufacturing Jobs'!G70+'Manufacturing Jobs (Exp)'!G70+'C&amp;I Jobs'!G70+'O&amp;M Jobs'!G70+'Fuel Jobs'!H70+'Decommissioning Jobs'!G70)</f>
        <v>0</v>
      </c>
      <c r="H41" s="24">
        <f>('Manufacturing Jobs'!H70+'Manufacturing Jobs (Exp)'!H70+'C&amp;I Jobs'!H70+'O&amp;M Jobs'!H70+'Fuel Jobs'!I70+'Decommissioning Jobs'!H70)</f>
        <v>0</v>
      </c>
      <c r="I41" s="24">
        <f>('Manufacturing Jobs'!I70+'Manufacturing Jobs (Exp)'!I70+'C&amp;I Jobs'!I70+'O&amp;M Jobs'!I70+'Fuel Jobs'!J70+'Decommissioning Jobs'!I70)</f>
        <v>0</v>
      </c>
      <c r="J41" s="21"/>
      <c r="M41" s="49"/>
      <c r="N41" s="49"/>
      <c r="O41" s="49"/>
    </row>
    <row r="42" spans="1:28" x14ac:dyDescent="0.3">
      <c r="A42" s="7" t="s">
        <v>11</v>
      </c>
      <c r="B42" s="24">
        <f>('Manufacturing Jobs'!B71+'Manufacturing Jobs (Exp)'!B71+'C&amp;I Jobs'!B71+'O&amp;M Jobs'!B71+'Fuel Jobs'!C71+'Decommissioning Jobs'!B71)</f>
        <v>0</v>
      </c>
      <c r="C42" s="24">
        <f>('Manufacturing Jobs'!C71+'Manufacturing Jobs (Exp)'!C71+'C&amp;I Jobs'!C71+'O&amp;M Jobs'!C71+'Fuel Jobs'!D71+'Decommissioning Jobs'!C71)</f>
        <v>62848.628564099847</v>
      </c>
      <c r="D42" s="24">
        <f>('Manufacturing Jobs'!D71+'Manufacturing Jobs (Exp)'!D71+'C&amp;I Jobs'!D71+'O&amp;M Jobs'!D71+'Fuel Jobs'!E71+'Decommissioning Jobs'!D71)</f>
        <v>23889.990234397297</v>
      </c>
      <c r="E42" s="24">
        <f>('Manufacturing Jobs'!E71+'Manufacturing Jobs (Exp)'!E71+'C&amp;I Jobs'!E71+'O&amp;M Jobs'!E71+'Fuel Jobs'!F71+'Decommissioning Jobs'!E71)</f>
        <v>21467.540873108188</v>
      </c>
      <c r="F42" s="24">
        <f>('Manufacturing Jobs'!F71+'Manufacturing Jobs (Exp)'!F71+'C&amp;I Jobs'!F71+'O&amp;M Jobs'!F71+'Fuel Jobs'!G71+'Decommissioning Jobs'!F71)</f>
        <v>22136.890282749111</v>
      </c>
      <c r="G42" s="24">
        <f>('Manufacturing Jobs'!G71+'Manufacturing Jobs (Exp)'!G71+'C&amp;I Jobs'!G71+'O&amp;M Jobs'!G71+'Fuel Jobs'!H71+'Decommissioning Jobs'!G71)</f>
        <v>21161.554593357567</v>
      </c>
      <c r="H42" s="24">
        <f>('Manufacturing Jobs'!H71+'Manufacturing Jobs (Exp)'!H71+'C&amp;I Jobs'!H71+'O&amp;M Jobs'!H71+'Fuel Jobs'!I71+'Decommissioning Jobs'!H71)</f>
        <v>41613.791661745418</v>
      </c>
      <c r="I42" s="24">
        <f>('Manufacturing Jobs'!I71+'Manufacturing Jobs (Exp)'!I71+'C&amp;I Jobs'!I71+'O&amp;M Jobs'!I71+'Fuel Jobs'!J71+'Decommissioning Jobs'!I71)</f>
        <v>19345.452699952817</v>
      </c>
      <c r="J42" s="21"/>
      <c r="M42" s="21"/>
      <c r="N42" s="28"/>
      <c r="O42" s="21"/>
    </row>
    <row r="43" spans="1:28" x14ac:dyDescent="0.3">
      <c r="A43" s="7" t="s">
        <v>12</v>
      </c>
      <c r="B43" s="24">
        <f>('Manufacturing Jobs'!B72+'Manufacturing Jobs (Exp)'!B72+'C&amp;I Jobs'!B72+'O&amp;M Jobs'!B72+'Fuel Jobs'!C72+'Decommissioning Jobs'!B72)</f>
        <v>0</v>
      </c>
      <c r="C43" s="24">
        <f>('Manufacturing Jobs'!C72+'Manufacturing Jobs (Exp)'!C72+'C&amp;I Jobs'!C72+'O&amp;M Jobs'!C72+'Fuel Jobs'!D72+'Decommissioning Jobs'!C72)</f>
        <v>15257.890975133783</v>
      </c>
      <c r="D43" s="24">
        <f>('Manufacturing Jobs'!D72+'Manufacturing Jobs (Exp)'!D72+'C&amp;I Jobs'!D72+'O&amp;M Jobs'!D72+'Fuel Jobs'!E72+'Decommissioning Jobs'!D72)</f>
        <v>9409.1695504892086</v>
      </c>
      <c r="E43" s="24">
        <f>('Manufacturing Jobs'!E72+'Manufacturing Jobs (Exp)'!E72+'C&amp;I Jobs'!E72+'O&amp;M Jobs'!E72+'Fuel Jobs'!F72+'Decommissioning Jobs'!E72)</f>
        <v>8760.4020060109542</v>
      </c>
      <c r="F43" s="24">
        <f>('Manufacturing Jobs'!F72+'Manufacturing Jobs (Exp)'!F72+'C&amp;I Jobs'!F72+'O&amp;M Jobs'!F72+'Fuel Jobs'!G72+'Decommissioning Jobs'!F72)</f>
        <v>8155.3719636856877</v>
      </c>
      <c r="G43" s="24">
        <f>('Manufacturing Jobs'!G72+'Manufacturing Jobs (Exp)'!G72+'C&amp;I Jobs'!G72+'O&amp;M Jobs'!G72+'Fuel Jobs'!H72+'Decommissioning Jobs'!G72)</f>
        <v>7852.2267257906569</v>
      </c>
      <c r="H43" s="24">
        <f>('Manufacturing Jobs'!H72+'Manufacturing Jobs (Exp)'!H72+'C&amp;I Jobs'!H72+'O&amp;M Jobs'!H72+'Fuel Jobs'!I72+'Decommissioning Jobs'!H72)</f>
        <v>8961.2964954056133</v>
      </c>
      <c r="I43" s="24">
        <f>('Manufacturing Jobs'!I72+'Manufacturing Jobs (Exp)'!I72+'C&amp;I Jobs'!I72+'O&amp;M Jobs'!I72+'Fuel Jobs'!J72+'Decommissioning Jobs'!I72)</f>
        <v>7073.7018102939046</v>
      </c>
      <c r="J43" s="21"/>
      <c r="M43" s="49"/>
      <c r="N43" s="49"/>
      <c r="O43" s="49"/>
    </row>
    <row r="44" spans="1:28" x14ac:dyDescent="0.3">
      <c r="A44" s="7" t="s">
        <v>13</v>
      </c>
      <c r="B44" s="24">
        <f>('Manufacturing Jobs'!B73+'Manufacturing Jobs (Exp)'!B73+'C&amp;I Jobs'!B73+'O&amp;M Jobs'!B73+'Fuel Jobs'!C73+'Decommissioning Jobs'!B73)</f>
        <v>0</v>
      </c>
      <c r="C44" s="24">
        <f>('Manufacturing Jobs'!C73+'Manufacturing Jobs (Exp)'!C73+'C&amp;I Jobs'!C73+'O&amp;M Jobs'!C73+'Fuel Jobs'!D73+'Decommissioning Jobs'!C73)</f>
        <v>0</v>
      </c>
      <c r="D44" s="24">
        <f>('Manufacturing Jobs'!D73+'Manufacturing Jobs (Exp)'!D73+'C&amp;I Jobs'!D73+'O&amp;M Jobs'!D73+'Fuel Jobs'!E73+'Decommissioning Jobs'!D73)</f>
        <v>0</v>
      </c>
      <c r="E44" s="24">
        <f>('Manufacturing Jobs'!E73+'Manufacturing Jobs (Exp)'!E73+'C&amp;I Jobs'!E73+'O&amp;M Jobs'!E73+'Fuel Jobs'!F73+'Decommissioning Jobs'!E73)</f>
        <v>0</v>
      </c>
      <c r="F44" s="24">
        <f>('Manufacturing Jobs'!F73+'Manufacturing Jobs (Exp)'!F73+'C&amp;I Jobs'!F73+'O&amp;M Jobs'!F73+'Fuel Jobs'!G73+'Decommissioning Jobs'!F73)</f>
        <v>0</v>
      </c>
      <c r="G44" s="24">
        <f>('Manufacturing Jobs'!G73+'Manufacturing Jobs (Exp)'!G73+'C&amp;I Jobs'!G73+'O&amp;M Jobs'!G73+'Fuel Jobs'!H73+'Decommissioning Jobs'!G73)</f>
        <v>12786.896928002177</v>
      </c>
      <c r="H44" s="24">
        <f>('Manufacturing Jobs'!H73+'Manufacturing Jobs (Exp)'!H73+'C&amp;I Jobs'!H73+'O&amp;M Jobs'!H73+'Fuel Jobs'!I73+'Decommissioning Jobs'!H73)</f>
        <v>23949.459367558746</v>
      </c>
      <c r="I44" s="24">
        <f>('Manufacturing Jobs'!I73+'Manufacturing Jobs (Exp)'!I73+'C&amp;I Jobs'!I73+'O&amp;M Jobs'!I73+'Fuel Jobs'!J73+'Decommissioning Jobs'!I73)</f>
        <v>25828.587332883235</v>
      </c>
      <c r="J44" s="21"/>
      <c r="M44" s="49"/>
      <c r="N44" s="49"/>
      <c r="O44" s="49"/>
    </row>
    <row r="45" spans="1:28" x14ac:dyDescent="0.3">
      <c r="A45" s="7" t="s">
        <v>297</v>
      </c>
      <c r="B45" s="24">
        <f>('Manufacturing Jobs'!B74+'Manufacturing Jobs (Exp)'!B74+'C&amp;I Jobs'!B74+'O&amp;M Jobs'!B74+'Fuel Jobs'!C74+'Decommissioning Jobs'!B74)</f>
        <v>209873.51033507238</v>
      </c>
      <c r="C45" s="24">
        <f>('Manufacturing Jobs'!C74+'Manufacturing Jobs (Exp)'!C74+'C&amp;I Jobs'!C74+'O&amp;M Jobs'!C74+'Fuel Jobs'!D74+'Decommissioning Jobs'!C74)</f>
        <v>216250.21202089335</v>
      </c>
      <c r="D45" s="24">
        <f>('Manufacturing Jobs'!D74+'Manufacturing Jobs (Exp)'!D74+'C&amp;I Jobs'!D74+'O&amp;M Jobs'!D74+'Fuel Jobs'!E74+'Decommissioning Jobs'!D74)</f>
        <v>49283.92552285979</v>
      </c>
      <c r="E45" s="24">
        <f>('Manufacturing Jobs'!E74+'Manufacturing Jobs (Exp)'!E74+'C&amp;I Jobs'!E74+'O&amp;M Jobs'!E74+'Fuel Jobs'!F74+'Decommissioning Jobs'!E74)</f>
        <v>14692.303956143725</v>
      </c>
      <c r="F45" s="24">
        <f>('Manufacturing Jobs'!F74+'Manufacturing Jobs (Exp)'!F74+'C&amp;I Jobs'!F74+'O&amp;M Jobs'!F74+'Fuel Jobs'!G74+'Decommissioning Jobs'!F74)</f>
        <v>7092.9650420308481</v>
      </c>
      <c r="G45" s="24">
        <f>('Manufacturing Jobs'!G74+'Manufacturing Jobs (Exp)'!G74+'C&amp;I Jobs'!G74+'O&amp;M Jobs'!G74+'Fuel Jobs'!H74+'Decommissioning Jobs'!G74)</f>
        <v>4124.5847662542146</v>
      </c>
      <c r="H45" s="24">
        <f>('Manufacturing Jobs'!H74+'Manufacturing Jobs (Exp)'!H74+'C&amp;I Jobs'!H74+'O&amp;M Jobs'!H74+'Fuel Jobs'!I74+'Decommissioning Jobs'!H74)</f>
        <v>1705.2057288878564</v>
      </c>
      <c r="I45" s="24">
        <f>('Manufacturing Jobs'!I74+'Manufacturing Jobs (Exp)'!I74+'C&amp;I Jobs'!I74+'O&amp;M Jobs'!I74+'Fuel Jobs'!J74+'Decommissioning Jobs'!I74)</f>
        <v>1470.031423607209</v>
      </c>
      <c r="J45" s="21"/>
      <c r="M45" s="21"/>
      <c r="N45" s="21"/>
      <c r="O45" s="21"/>
    </row>
    <row r="46" spans="1:28" x14ac:dyDescent="0.3">
      <c r="A46" s="7" t="s">
        <v>15</v>
      </c>
      <c r="B46" s="24">
        <f>('Manufacturing Jobs'!B75+'Manufacturing Jobs (Exp)'!B75+'C&amp;I Jobs'!B75+'O&amp;M Jobs'!B75+'Fuel Jobs'!C75+'Decommissioning Jobs'!B75)</f>
        <v>31605.302964895662</v>
      </c>
      <c r="C46" s="24">
        <f>('Manufacturing Jobs'!C75+'Manufacturing Jobs (Exp)'!C75+'C&amp;I Jobs'!C75+'O&amp;M Jobs'!C75+'Fuel Jobs'!D75+'Decommissioning Jobs'!C75)</f>
        <v>27161.853773873376</v>
      </c>
      <c r="D46" s="24">
        <f>('Manufacturing Jobs'!D75+'Manufacturing Jobs (Exp)'!D75+'C&amp;I Jobs'!D75+'O&amp;M Jobs'!D75+'Fuel Jobs'!E75+'Decommissioning Jobs'!D75)</f>
        <v>23968.966558545642</v>
      </c>
      <c r="E46" s="24">
        <f>('Manufacturing Jobs'!E75+'Manufacturing Jobs (Exp)'!E75+'C&amp;I Jobs'!E75+'O&amp;M Jobs'!E75+'Fuel Jobs'!F75+'Decommissioning Jobs'!E75)</f>
        <v>19941.291477670558</v>
      </c>
      <c r="F46" s="24">
        <f>('Manufacturing Jobs'!F75+'Manufacturing Jobs (Exp)'!F75+'C&amp;I Jobs'!F75+'O&amp;M Jobs'!F75+'Fuel Jobs'!G75+'Decommissioning Jobs'!F75)</f>
        <v>13605.83227750715</v>
      </c>
      <c r="G46" s="24">
        <f>('Manufacturing Jobs'!G75+'Manufacturing Jobs (Exp)'!G75+'C&amp;I Jobs'!G75+'O&amp;M Jobs'!G75+'Fuel Jobs'!H75+'Decommissioning Jobs'!G75)</f>
        <v>4408.0854301082918</v>
      </c>
      <c r="H46" s="24">
        <f>('Manufacturing Jobs'!H75+'Manufacturing Jobs (Exp)'!H75+'C&amp;I Jobs'!H75+'O&amp;M Jobs'!H75+'Fuel Jobs'!I75+'Decommissioning Jobs'!H75)</f>
        <v>2838.9507644601472</v>
      </c>
      <c r="I46" s="24">
        <f>('Manufacturing Jobs'!I75+'Manufacturing Jobs (Exp)'!I75+'C&amp;I Jobs'!I75+'O&amp;M Jobs'!I75+'Fuel Jobs'!J75+'Decommissioning Jobs'!I75)</f>
        <v>4472.0999364539484</v>
      </c>
      <c r="J46" s="21"/>
      <c r="M46" s="21"/>
      <c r="N46" s="28"/>
      <c r="O46" s="21"/>
    </row>
    <row r="47" spans="1:28" x14ac:dyDescent="0.3">
      <c r="A47" s="7" t="s">
        <v>17</v>
      </c>
      <c r="B47" s="24">
        <f>('Manufacturing Jobs'!B76+'Manufacturing Jobs (Exp)'!B76+'C&amp;I Jobs'!B76+'O&amp;M Jobs'!B76+'Fuel Jobs'!C76+'Decommissioning Jobs'!B76)</f>
        <v>72963.089255655665</v>
      </c>
      <c r="C47" s="24">
        <f>('Manufacturing Jobs'!C76+'Manufacturing Jobs (Exp)'!C76+'C&amp;I Jobs'!C76+'O&amp;M Jobs'!C76+'Fuel Jobs'!D76+'Decommissioning Jobs'!C76)</f>
        <v>81547.886289363028</v>
      </c>
      <c r="D47" s="24">
        <f>('Manufacturing Jobs'!D76+'Manufacturing Jobs (Exp)'!D76+'C&amp;I Jobs'!D76+'O&amp;M Jobs'!D76+'Fuel Jobs'!E76+'Decommissioning Jobs'!D76)</f>
        <v>145751.17932043411</v>
      </c>
      <c r="E47" s="24">
        <f>('Manufacturing Jobs'!E76+'Manufacturing Jobs (Exp)'!E76+'C&amp;I Jobs'!E76+'O&amp;M Jobs'!E76+'Fuel Jobs'!F76+'Decommissioning Jobs'!E76)</f>
        <v>49371.370340120098</v>
      </c>
      <c r="F47" s="24">
        <f>('Manufacturing Jobs'!F76+'Manufacturing Jobs (Exp)'!F76+'C&amp;I Jobs'!F76+'O&amp;M Jobs'!F76+'Fuel Jobs'!G76+'Decommissioning Jobs'!F76)</f>
        <v>44397.57095264487</v>
      </c>
      <c r="G47" s="24">
        <f>('Manufacturing Jobs'!G76+'Manufacturing Jobs (Exp)'!G76+'C&amp;I Jobs'!G76+'O&amp;M Jobs'!G76+'Fuel Jobs'!H76+'Decommissioning Jobs'!G76)</f>
        <v>42821.138300032457</v>
      </c>
      <c r="H47" s="24">
        <f>('Manufacturing Jobs'!H76+'Manufacturing Jobs (Exp)'!H76+'C&amp;I Jobs'!H76+'O&amp;M Jobs'!H76+'Fuel Jobs'!I76+'Decommissioning Jobs'!H76)</f>
        <v>42292.203429198482</v>
      </c>
      <c r="I47" s="24">
        <f>('Manufacturing Jobs'!I76+'Manufacturing Jobs (Exp)'!I76+'C&amp;I Jobs'!I76+'O&amp;M Jobs'!I76+'Fuel Jobs'!J76+'Decommissioning Jobs'!I76)</f>
        <v>40025.475498839267</v>
      </c>
      <c r="J47" s="21"/>
      <c r="M47" s="21"/>
      <c r="N47" s="21"/>
      <c r="O47" s="21"/>
    </row>
    <row r="48" spans="1:28" x14ac:dyDescent="0.3">
      <c r="A48" s="7" t="s">
        <v>18</v>
      </c>
      <c r="B48" s="24">
        <f>('Manufacturing Jobs'!B77+'Manufacturing Jobs (Exp)'!B77+'C&amp;I Jobs'!B77+'O&amp;M Jobs'!B77+'Fuel Jobs'!C77+'Decommissioning Jobs'!B77)</f>
        <v>83512.983092659808</v>
      </c>
      <c r="C48" s="24">
        <f>('Manufacturing Jobs'!C77+'Manufacturing Jobs (Exp)'!C77+'C&amp;I Jobs'!C77+'O&amp;M Jobs'!C77+'Fuel Jobs'!D77+'Decommissioning Jobs'!C77)</f>
        <v>21042.314199575681</v>
      </c>
      <c r="D48" s="24">
        <f>('Manufacturing Jobs'!D77+'Manufacturing Jobs (Exp)'!D77+'C&amp;I Jobs'!D77+'O&amp;M Jobs'!D77+'Fuel Jobs'!E77+'Decommissioning Jobs'!D77)</f>
        <v>9221.9508561170132</v>
      </c>
      <c r="E48" s="24">
        <f>('Manufacturing Jobs'!E77+'Manufacturing Jobs (Exp)'!E77+'C&amp;I Jobs'!E77+'O&amp;M Jobs'!E77+'Fuel Jobs'!F77+'Decommissioning Jobs'!E77)</f>
        <v>8726.5939668272422</v>
      </c>
      <c r="F48" s="24">
        <f>('Manufacturing Jobs'!F77+'Manufacturing Jobs (Exp)'!F77+'C&amp;I Jobs'!F77+'O&amp;M Jobs'!F77+'Fuel Jobs'!G77+'Decommissioning Jobs'!F77)</f>
        <v>8391.8822762242908</v>
      </c>
      <c r="G48" s="24">
        <f>('Manufacturing Jobs'!G77+'Manufacturing Jobs (Exp)'!G77+'C&amp;I Jobs'!G77+'O&amp;M Jobs'!G77+'Fuel Jobs'!H77+'Decommissioning Jobs'!G77)</f>
        <v>8528.8501512572984</v>
      </c>
      <c r="H48" s="24">
        <f>('Manufacturing Jobs'!H77+'Manufacturing Jobs (Exp)'!H77+'C&amp;I Jobs'!H77+'O&amp;M Jobs'!H77+'Fuel Jobs'!I77+'Decommissioning Jobs'!H77)</f>
        <v>8517.1398300287055</v>
      </c>
      <c r="I48" s="24">
        <f>('Manufacturing Jobs'!I77+'Manufacturing Jobs (Exp)'!I77+'C&amp;I Jobs'!I77+'O&amp;M Jobs'!I77+'Fuel Jobs'!J77+'Decommissioning Jobs'!I77)</f>
        <v>8330.5375627489102</v>
      </c>
      <c r="J48" s="21"/>
      <c r="M48" s="21"/>
      <c r="N48" s="21"/>
      <c r="O48" s="21"/>
    </row>
    <row r="49" spans="1:28" x14ac:dyDescent="0.3">
      <c r="A49" s="7" t="s">
        <v>298</v>
      </c>
      <c r="B49" s="24">
        <f>('Manufacturing Jobs'!B78+'Manufacturing Jobs (Exp)'!B78+'C&amp;I Jobs'!B78+'O&amp;M Jobs'!B78+'Fuel Jobs'!C78+'Decommissioning Jobs'!B78)</f>
        <v>0</v>
      </c>
      <c r="C49" s="24">
        <f>('Manufacturing Jobs'!C78+'Manufacturing Jobs (Exp)'!C78+'C&amp;I Jobs'!C78+'O&amp;M Jobs'!C78+'Fuel Jobs'!D78+'Decommissioning Jobs'!C78)</f>
        <v>0</v>
      </c>
      <c r="D49" s="24">
        <f>('Manufacturing Jobs'!D78+'Manufacturing Jobs (Exp)'!D78+'C&amp;I Jobs'!D78+'O&amp;M Jobs'!D78+'Fuel Jobs'!E78+'Decommissioning Jobs'!D78)</f>
        <v>0</v>
      </c>
      <c r="E49" s="24">
        <f>('Manufacturing Jobs'!E78+'Manufacturing Jobs (Exp)'!E78+'C&amp;I Jobs'!E78+'O&amp;M Jobs'!E78+'Fuel Jobs'!F78+'Decommissioning Jobs'!E78)</f>
        <v>0</v>
      </c>
      <c r="F49" s="24">
        <f>('Manufacturing Jobs'!F78+'Manufacturing Jobs (Exp)'!F78+'C&amp;I Jobs'!F78+'O&amp;M Jobs'!F78+'Fuel Jobs'!G78+'Decommissioning Jobs'!F78)</f>
        <v>0</v>
      </c>
      <c r="G49" s="24">
        <f>('Manufacturing Jobs'!G78+'Manufacturing Jobs (Exp)'!G78+'C&amp;I Jobs'!G78+'O&amp;M Jobs'!G78+'Fuel Jobs'!H78+'Decommissioning Jobs'!G78)</f>
        <v>0</v>
      </c>
      <c r="H49" s="24">
        <f>('Manufacturing Jobs'!H78+'Manufacturing Jobs (Exp)'!H78+'C&amp;I Jobs'!H78+'O&amp;M Jobs'!H78+'Fuel Jobs'!I78+'Decommissioning Jobs'!H78)</f>
        <v>0</v>
      </c>
      <c r="I49" s="24">
        <f>('Manufacturing Jobs'!I78+'Manufacturing Jobs (Exp)'!I78+'C&amp;I Jobs'!I78+'O&amp;M Jobs'!I78+'Fuel Jobs'!J78+'Decommissioning Jobs'!I78)</f>
        <v>0</v>
      </c>
      <c r="J49" s="21"/>
      <c r="M49" s="28"/>
      <c r="N49" s="28"/>
      <c r="O49" s="21"/>
    </row>
    <row r="50" spans="1:28" x14ac:dyDescent="0.3">
      <c r="A50" s="7" t="s">
        <v>299</v>
      </c>
      <c r="B50" s="24">
        <f>('Manufacturing Jobs'!B79+'Manufacturing Jobs (Exp)'!B79+'C&amp;I Jobs'!B79+'O&amp;M Jobs'!B79+'Fuel Jobs'!C79+'Decommissioning Jobs'!B79)</f>
        <v>0</v>
      </c>
      <c r="C50" s="24">
        <f>('Manufacturing Jobs'!C79+'Manufacturing Jobs (Exp)'!C79+'C&amp;I Jobs'!C79+'O&amp;M Jobs'!C79+'Fuel Jobs'!D79+'Decommissioning Jobs'!C79)</f>
        <v>0</v>
      </c>
      <c r="D50" s="24">
        <f>('Manufacturing Jobs'!D79+'Manufacturing Jobs (Exp)'!D79+'C&amp;I Jobs'!D79+'O&amp;M Jobs'!D79+'Fuel Jobs'!E79+'Decommissioning Jobs'!D79)</f>
        <v>0</v>
      </c>
      <c r="E50" s="24">
        <f>('Manufacturing Jobs'!E79+'Manufacturing Jobs (Exp)'!E79+'C&amp;I Jobs'!E79+'O&amp;M Jobs'!E79+'Fuel Jobs'!F79+'Decommissioning Jobs'!E79)</f>
        <v>0</v>
      </c>
      <c r="F50" s="24">
        <f>('Manufacturing Jobs'!F79+'Manufacturing Jobs (Exp)'!F79+'C&amp;I Jobs'!F79+'O&amp;M Jobs'!F79+'Fuel Jobs'!G79+'Decommissioning Jobs'!F79)</f>
        <v>0</v>
      </c>
      <c r="G50" s="24">
        <f>('Manufacturing Jobs'!G79+'Manufacturing Jobs (Exp)'!G79+'C&amp;I Jobs'!G79+'O&amp;M Jobs'!G79+'Fuel Jobs'!H79+'Decommissioning Jobs'!G79)</f>
        <v>184.99271847641285</v>
      </c>
      <c r="H50" s="24">
        <f>('Manufacturing Jobs'!H79+'Manufacturing Jobs (Exp)'!H79+'C&amp;I Jobs'!H79+'O&amp;M Jobs'!H79+'Fuel Jobs'!I79+'Decommissioning Jobs'!H79)</f>
        <v>184.99271847641285</v>
      </c>
      <c r="I50" s="24">
        <f>('Manufacturing Jobs'!I79+'Manufacturing Jobs (Exp)'!I79+'C&amp;I Jobs'!I79+'O&amp;M Jobs'!I79+'Fuel Jobs'!J79+'Decommissioning Jobs'!I79)</f>
        <v>184.99271847641282</v>
      </c>
      <c r="J50" s="21"/>
      <c r="M50" s="28"/>
      <c r="N50" s="28"/>
      <c r="O50" s="21"/>
    </row>
    <row r="51" spans="1:28" x14ac:dyDescent="0.3">
      <c r="A51" s="7" t="s">
        <v>296</v>
      </c>
      <c r="B51" s="24">
        <f>('Manufacturing Jobs'!B80+'Manufacturing Jobs (Exp)'!B80+'C&amp;I Jobs'!B80+'O&amp;M Jobs'!B80+'Fuel Jobs'!C80+'Decommissioning Jobs'!B80)</f>
        <v>5423.5910201538118</v>
      </c>
      <c r="C51" s="24">
        <f>('Manufacturing Jobs'!C80+'Manufacturing Jobs (Exp)'!C80+'C&amp;I Jobs'!C80+'O&amp;M Jobs'!C80+'Fuel Jobs'!D80+'Decommissioning Jobs'!C80)</f>
        <v>2198.5858059886787</v>
      </c>
      <c r="D51" s="24">
        <f>('Manufacturing Jobs'!D80+'Manufacturing Jobs (Exp)'!D80+'C&amp;I Jobs'!D80+'O&amp;M Jobs'!D80+'Fuel Jobs'!E80+'Decommissioning Jobs'!D80)</f>
        <v>664.14417405722588</v>
      </c>
      <c r="E51" s="24">
        <f>('Manufacturing Jobs'!E80+'Manufacturing Jobs (Exp)'!E80+'C&amp;I Jobs'!E80+'O&amp;M Jobs'!E80+'Fuel Jobs'!F80+'Decommissioning Jobs'!E80)</f>
        <v>357.16344294878303</v>
      </c>
      <c r="F51" s="24">
        <f>('Manufacturing Jobs'!F80+'Manufacturing Jobs (Exp)'!F80+'C&amp;I Jobs'!F80+'O&amp;M Jobs'!F80+'Fuel Jobs'!G80+'Decommissioning Jobs'!F80)</f>
        <v>0</v>
      </c>
      <c r="G51" s="24">
        <f>('Manufacturing Jobs'!G80+'Manufacturing Jobs (Exp)'!G80+'C&amp;I Jobs'!G80+'O&amp;M Jobs'!G80+'Fuel Jobs'!H80+'Decommissioning Jobs'!G80)</f>
        <v>0</v>
      </c>
      <c r="H51" s="24">
        <f>('Manufacturing Jobs'!H80+'Manufacturing Jobs (Exp)'!H80+'C&amp;I Jobs'!H80+'O&amp;M Jobs'!H80+'Fuel Jobs'!I80+'Decommissioning Jobs'!H80)</f>
        <v>0</v>
      </c>
      <c r="I51" s="24">
        <f>('Manufacturing Jobs'!I80+'Manufacturing Jobs (Exp)'!I80+'C&amp;I Jobs'!I80+'O&amp;M Jobs'!I80+'Fuel Jobs'!J80+'Decommissioning Jobs'!I80)</f>
        <v>0</v>
      </c>
      <c r="J51" s="21"/>
      <c r="M51" s="28"/>
      <c r="N51" s="28"/>
      <c r="O51" s="21"/>
    </row>
    <row r="52" spans="1:28" x14ac:dyDescent="0.3">
      <c r="A52" s="7" t="s">
        <v>43</v>
      </c>
      <c r="B52" s="24">
        <f>('Manufacturing Jobs'!B81+'Manufacturing Jobs (Exp)'!B81+'C&amp;I Jobs'!B81+'O&amp;M Jobs'!B81+'Fuel Jobs'!C81+'Decommissioning Jobs'!B81)</f>
        <v>0</v>
      </c>
      <c r="C52" s="24">
        <f>('Manufacturing Jobs'!C81+'Manufacturing Jobs (Exp)'!C81+'C&amp;I Jobs'!C81+'O&amp;M Jobs'!C81+'Fuel Jobs'!D81+'Decommissioning Jobs'!C81)</f>
        <v>6.2197341653218565</v>
      </c>
      <c r="D52" s="24">
        <f>('Manufacturing Jobs'!D81+'Manufacturing Jobs (Exp)'!D81+'C&amp;I Jobs'!D81+'O&amp;M Jobs'!D81+'Fuel Jobs'!E81+'Decommissioning Jobs'!D81)</f>
        <v>36.324848604074134</v>
      </c>
      <c r="E52" s="24">
        <f>('Manufacturing Jobs'!E81+'Manufacturing Jobs (Exp)'!E81+'C&amp;I Jobs'!E81+'O&amp;M Jobs'!E81+'Fuel Jobs'!F81+'Decommissioning Jobs'!E81)</f>
        <v>105.8673839504314</v>
      </c>
      <c r="F52" s="24">
        <f>('Manufacturing Jobs'!F81+'Manufacturing Jobs (Exp)'!F81+'C&amp;I Jobs'!F81+'O&amp;M Jobs'!F81+'Fuel Jobs'!G81+'Decommissioning Jobs'!F81)</f>
        <v>84.066741724470887</v>
      </c>
      <c r="G52" s="24">
        <f>('Manufacturing Jobs'!G81+'Manufacturing Jobs (Exp)'!G81+'C&amp;I Jobs'!G81+'O&amp;M Jobs'!G81+'Fuel Jobs'!H81+'Decommissioning Jobs'!G81)</f>
        <v>319.82126145620776</v>
      </c>
      <c r="H52" s="24">
        <f>('Manufacturing Jobs'!H81+'Manufacturing Jobs (Exp)'!H81+'C&amp;I Jobs'!H81+'O&amp;M Jobs'!H81+'Fuel Jobs'!I81+'Decommissioning Jobs'!H81)</f>
        <v>579.83039028004077</v>
      </c>
      <c r="I52" s="24">
        <f>('Manufacturing Jobs'!I81+'Manufacturing Jobs (Exp)'!I81+'C&amp;I Jobs'!I81+'O&amp;M Jobs'!I81+'Fuel Jobs'!J81+'Decommissioning Jobs'!I81)</f>
        <v>692.71921304307989</v>
      </c>
      <c r="J52" s="21"/>
      <c r="M52" s="28"/>
      <c r="N52" s="49"/>
      <c r="O52" s="21"/>
    </row>
    <row r="53" spans="1:28" x14ac:dyDescent="0.3">
      <c r="A53" s="7" t="s">
        <v>300</v>
      </c>
      <c r="B53" s="24">
        <f>('Manufacturing Jobs'!B82+'Manufacturing Jobs (Exp)'!B82+'C&amp;I Jobs'!B82+'O&amp;M Jobs'!B82+'Fuel Jobs'!C82+'Decommissioning Jobs'!B82)</f>
        <v>0</v>
      </c>
      <c r="C53" s="24">
        <f>('Manufacturing Jobs'!C82+'Manufacturing Jobs (Exp)'!C82+'C&amp;I Jobs'!C82+'O&amp;M Jobs'!C82+'Fuel Jobs'!D82+'Decommissioning Jobs'!C82)</f>
        <v>0</v>
      </c>
      <c r="D53" s="24">
        <f>('Manufacturing Jobs'!D82+'Manufacturing Jobs (Exp)'!D82+'C&amp;I Jobs'!D82+'O&amp;M Jobs'!D82+'Fuel Jobs'!E82+'Decommissioning Jobs'!D82)</f>
        <v>0</v>
      </c>
      <c r="E53" s="24">
        <f>('Manufacturing Jobs'!E82+'Manufacturing Jobs (Exp)'!E82+'C&amp;I Jobs'!E82+'O&amp;M Jobs'!E82+'Fuel Jobs'!F82+'Decommissioning Jobs'!E82)</f>
        <v>0</v>
      </c>
      <c r="F53" s="24">
        <f>('Manufacturing Jobs'!F82+'Manufacturing Jobs (Exp)'!F82+'C&amp;I Jobs'!F82+'O&amp;M Jobs'!F82+'Fuel Jobs'!G82+'Decommissioning Jobs'!F82)</f>
        <v>924.96359238206401</v>
      </c>
      <c r="G53" s="24">
        <f>('Manufacturing Jobs'!G82+'Manufacturing Jobs (Exp)'!G82+'C&amp;I Jobs'!G82+'O&amp;M Jobs'!G82+'Fuel Jobs'!H82+'Decommissioning Jobs'!G82)</f>
        <v>15949.015085787878</v>
      </c>
      <c r="H53" s="24">
        <f>('Manufacturing Jobs'!H82+'Manufacturing Jobs (Exp)'!H82+'C&amp;I Jobs'!H82+'O&amp;M Jobs'!H82+'Fuel Jobs'!I82+'Decommissioning Jobs'!H82)</f>
        <v>30801.287626322737</v>
      </c>
      <c r="I53" s="24">
        <f>('Manufacturing Jobs'!I82+'Manufacturing Jobs (Exp)'!I82+'C&amp;I Jobs'!I82+'O&amp;M Jobs'!I82+'Fuel Jobs'!J82+'Decommissioning Jobs'!I82)</f>
        <v>31468.582789398366</v>
      </c>
      <c r="J53" s="21"/>
      <c r="M53" s="28"/>
      <c r="N53" s="49"/>
      <c r="O53" s="21"/>
    </row>
    <row r="54" spans="1:28" x14ac:dyDescent="0.3">
      <c r="A54" s="7" t="s">
        <v>230</v>
      </c>
      <c r="B54" s="24">
        <f>('Manufacturing Jobs'!B83+'Manufacturing Jobs (Exp)'!B83+'C&amp;I Jobs'!B83+'O&amp;M Jobs'!B83+'Fuel Jobs'!C83+'Decommissioning Jobs'!B83)</f>
        <v>247.56825040353712</v>
      </c>
      <c r="C54" s="24">
        <f>('Manufacturing Jobs'!C83+'Manufacturing Jobs (Exp)'!C83+'C&amp;I Jobs'!C83+'O&amp;M Jobs'!C83+'Fuel Jobs'!D83+'Decommissioning Jobs'!C83)</f>
        <v>90.162824851270742</v>
      </c>
      <c r="D54" s="24">
        <f>('Manufacturing Jobs'!D83+'Manufacturing Jobs (Exp)'!D83+'C&amp;I Jobs'!D83+'O&amp;M Jobs'!D83+'Fuel Jobs'!E83+'Decommissioning Jobs'!D83)</f>
        <v>604.84015572750968</v>
      </c>
      <c r="E54" s="24">
        <f>('Manufacturing Jobs'!E83+'Manufacturing Jobs (Exp)'!E83+'C&amp;I Jobs'!E83+'O&amp;M Jobs'!E83+'Fuel Jobs'!F83+'Decommissioning Jobs'!E83)</f>
        <v>11223.081671278118</v>
      </c>
      <c r="F54" s="24">
        <f>('Manufacturing Jobs'!F83+'Manufacturing Jobs (Exp)'!F83+'C&amp;I Jobs'!F83+'O&amp;M Jobs'!F83+'Fuel Jobs'!G83+'Decommissioning Jobs'!F83)</f>
        <v>25591.016838537453</v>
      </c>
      <c r="G54" s="24">
        <f>('Manufacturing Jobs'!G83+'Manufacturing Jobs (Exp)'!G83+'C&amp;I Jobs'!G83+'O&amp;M Jobs'!G83+'Fuel Jobs'!H83+'Decommissioning Jobs'!G83)</f>
        <v>27993.088983624672</v>
      </c>
      <c r="H54" s="24">
        <f>('Manufacturing Jobs'!H83+'Manufacturing Jobs (Exp)'!H83+'C&amp;I Jobs'!H83+'O&amp;M Jobs'!H83+'Fuel Jobs'!I83+'Decommissioning Jobs'!H83)</f>
        <v>17648.342047554237</v>
      </c>
      <c r="I54" s="24">
        <f>('Manufacturing Jobs'!I83+'Manufacturing Jobs (Exp)'!I83+'C&amp;I Jobs'!I83+'O&amp;M Jobs'!I83+'Fuel Jobs'!J83+'Decommissioning Jobs'!I83)</f>
        <v>25104.095293471066</v>
      </c>
      <c r="J54" s="21"/>
      <c r="M54" s="28"/>
      <c r="N54" s="49"/>
      <c r="O54" s="21"/>
    </row>
    <row r="55" spans="1:28" x14ac:dyDescent="0.3">
      <c r="A55" s="7" t="s">
        <v>231</v>
      </c>
      <c r="B55" s="24">
        <f>('Manufacturing Jobs'!B84+'Manufacturing Jobs (Exp)'!B84+'C&amp;I Jobs'!B84+'O&amp;M Jobs'!B84+'Fuel Jobs'!C84+'Decommissioning Jobs'!B84)</f>
        <v>0</v>
      </c>
      <c r="C55" s="24">
        <f>('Manufacturing Jobs'!C84+'Manufacturing Jobs (Exp)'!C84+'C&amp;I Jobs'!C84+'O&amp;M Jobs'!C84+'Fuel Jobs'!D84+'Decommissioning Jobs'!C84)</f>
        <v>0</v>
      </c>
      <c r="D55" s="24">
        <f>('Manufacturing Jobs'!D84+'Manufacturing Jobs (Exp)'!D84+'C&amp;I Jobs'!D84+'O&amp;M Jobs'!D84+'Fuel Jobs'!E84+'Decommissioning Jobs'!D84)</f>
        <v>0</v>
      </c>
      <c r="E55" s="24">
        <f>('Manufacturing Jobs'!E84+'Manufacturing Jobs (Exp)'!E84+'C&amp;I Jobs'!E84+'O&amp;M Jobs'!E84+'Fuel Jobs'!F84+'Decommissioning Jobs'!E84)</f>
        <v>0</v>
      </c>
      <c r="F55" s="24">
        <f>('Manufacturing Jobs'!F84+'Manufacturing Jobs (Exp)'!F84+'C&amp;I Jobs'!F84+'O&amp;M Jobs'!F84+'Fuel Jobs'!G84+'Decommissioning Jobs'!F84)</f>
        <v>2164.2289274117761</v>
      </c>
      <c r="G55" s="24">
        <f>('Manufacturing Jobs'!G84+'Manufacturing Jobs (Exp)'!G84+'C&amp;I Jobs'!G84+'O&amp;M Jobs'!G84+'Fuel Jobs'!H84+'Decommissioning Jobs'!G84)</f>
        <v>7755.2352578499731</v>
      </c>
      <c r="H55" s="24">
        <f>('Manufacturing Jobs'!H84+'Manufacturing Jobs (Exp)'!H84+'C&amp;I Jobs'!H84+'O&amp;M Jobs'!H84+'Fuel Jobs'!I84+'Decommissioning Jobs'!H84)</f>
        <v>22553.873745671401</v>
      </c>
      <c r="I55" s="24">
        <f>('Manufacturing Jobs'!I84+'Manufacturing Jobs (Exp)'!I84+'C&amp;I Jobs'!I84+'O&amp;M Jobs'!I84+'Fuel Jobs'!J84+'Decommissioning Jobs'!I84)</f>
        <v>33218.078921408276</v>
      </c>
      <c r="J55" s="21"/>
      <c r="M55" s="28"/>
      <c r="N55" s="49"/>
      <c r="O55" s="21"/>
    </row>
    <row r="56" spans="1:28" x14ac:dyDescent="0.3">
      <c r="A56" s="7" t="s">
        <v>295</v>
      </c>
      <c r="B56" s="24">
        <f>('Manufacturing Jobs'!B85+'Manufacturing Jobs (Exp)'!B85+'C&amp;I Jobs'!B85+'O&amp;M Jobs'!B85+'Fuel Jobs'!C85+'Decommissioning Jobs'!B85)</f>
        <v>13873.72475261422</v>
      </c>
      <c r="C56" s="24">
        <f>('Manufacturing Jobs'!C85+'Manufacturing Jobs (Exp)'!C85+'C&amp;I Jobs'!C85+'O&amp;M Jobs'!C85+'Fuel Jobs'!D85+'Decommissioning Jobs'!C85)</f>
        <v>1923.4735968271093</v>
      </c>
      <c r="D56" s="24">
        <f>('Manufacturing Jobs'!D85+'Manufacturing Jobs (Exp)'!D85+'C&amp;I Jobs'!D85+'O&amp;M Jobs'!D85+'Fuel Jobs'!E85+'Decommissioning Jobs'!D85)</f>
        <v>1868.0458174969979</v>
      </c>
      <c r="E56" s="24">
        <f>('Manufacturing Jobs'!E85+'Manufacturing Jobs (Exp)'!E85+'C&amp;I Jobs'!E85+'O&amp;M Jobs'!E85+'Fuel Jobs'!F85+'Decommissioning Jobs'!E85)</f>
        <v>7764.619864486559</v>
      </c>
      <c r="F56" s="24">
        <f>('Manufacturing Jobs'!F85+'Manufacturing Jobs (Exp)'!F85+'C&amp;I Jobs'!F85+'O&amp;M Jobs'!F85+'Fuel Jobs'!G85+'Decommissioning Jobs'!F85)</f>
        <v>1761.8354140610745</v>
      </c>
      <c r="G56" s="24">
        <f>('Manufacturing Jobs'!G85+'Manufacturing Jobs (Exp)'!G85+'C&amp;I Jobs'!G85+'O&amp;M Jobs'!G85+'Fuel Jobs'!H85+'Decommissioning Jobs'!G85)</f>
        <v>7540.6555721813984</v>
      </c>
      <c r="H56" s="24">
        <f>('Manufacturing Jobs'!H85+'Manufacturing Jobs (Exp)'!H85+'C&amp;I Jobs'!H85+'O&amp;M Jobs'!H85+'Fuel Jobs'!I85+'Decommissioning Jobs'!H85)</f>
        <v>1761.8354140610747</v>
      </c>
      <c r="I56" s="24">
        <f>('Manufacturing Jobs'!I85+'Manufacturing Jobs (Exp)'!I85+'C&amp;I Jobs'!I85+'O&amp;M Jobs'!I85+'Fuel Jobs'!J85+'Decommissioning Jobs'!I85)</f>
        <v>1761.8354140610745</v>
      </c>
      <c r="J56" s="21"/>
      <c r="M56" s="28"/>
      <c r="N56" s="49"/>
      <c r="O56" s="21"/>
    </row>
    <row r="57" spans="1:28" x14ac:dyDescent="0.3">
      <c r="A57" s="7" t="s">
        <v>294</v>
      </c>
      <c r="B57" s="24">
        <f>('Manufacturing Jobs'!B86+'Manufacturing Jobs (Exp)'!B86+'C&amp;I Jobs'!B86+'O&amp;M Jobs'!B86+'Fuel Jobs'!C86+'Decommissioning Jobs'!B86)</f>
        <v>0</v>
      </c>
      <c r="C57" s="24">
        <f>('Manufacturing Jobs'!C86+'Manufacturing Jobs (Exp)'!C86+'C&amp;I Jobs'!C86+'O&amp;M Jobs'!C86+'Fuel Jobs'!D86+'Decommissioning Jobs'!C86)</f>
        <v>0</v>
      </c>
      <c r="D57" s="24">
        <f>('Manufacturing Jobs'!D86+'Manufacturing Jobs (Exp)'!D86+'C&amp;I Jobs'!D86+'O&amp;M Jobs'!D86+'Fuel Jobs'!E86+'Decommissioning Jobs'!D86)</f>
        <v>6.5483127841606716</v>
      </c>
      <c r="E57" s="24">
        <f>('Manufacturing Jobs'!E86+'Manufacturing Jobs (Exp)'!E86+'C&amp;I Jobs'!E86+'O&amp;M Jobs'!E86+'Fuel Jobs'!F86+'Decommissioning Jobs'!E86)</f>
        <v>5.9157506078473387</v>
      </c>
      <c r="F57" s="24">
        <f>('Manufacturing Jobs'!F86+'Manufacturing Jobs (Exp)'!F86+'C&amp;I Jobs'!F86+'O&amp;M Jobs'!F86+'Fuel Jobs'!G86+'Decommissioning Jobs'!F86)</f>
        <v>5.7451154806339382</v>
      </c>
      <c r="G57" s="24">
        <f>('Manufacturing Jobs'!G86+'Manufacturing Jobs (Exp)'!G86+'C&amp;I Jobs'!G86+'O&amp;M Jobs'!G86+'Fuel Jobs'!H86+'Decommissioning Jobs'!G86)</f>
        <v>5.6014875936180912</v>
      </c>
      <c r="H57" s="24">
        <f>('Manufacturing Jobs'!H86+'Manufacturing Jobs (Exp)'!H86+'C&amp;I Jobs'!H86+'O&amp;M Jobs'!H86+'Fuel Jobs'!I86+'Decommissioning Jobs'!H86)</f>
        <v>61.214205446154615</v>
      </c>
      <c r="I57" s="24">
        <f>('Manufacturing Jobs'!I86+'Manufacturing Jobs (Exp)'!I86+'C&amp;I Jobs'!I86+'O&amp;M Jobs'!I86+'Fuel Jobs'!J86+'Decommissioning Jobs'!I86)</f>
        <v>3275.1596341322238</v>
      </c>
      <c r="J57" s="21"/>
      <c r="K57" s="2"/>
      <c r="L57" s="4"/>
      <c r="M57" s="4"/>
      <c r="N57" s="4"/>
      <c r="O57" s="4"/>
      <c r="P57" s="4"/>
      <c r="Q57" s="4"/>
      <c r="R57" s="4"/>
      <c r="S57" s="4"/>
    </row>
    <row r="58" spans="1:28" x14ac:dyDescent="0.3">
      <c r="A58" s="7" t="s">
        <v>190</v>
      </c>
      <c r="B58" s="24">
        <f>'Grid Jobs'!B13</f>
        <v>0</v>
      </c>
      <c r="C58" s="24">
        <f>'Grid Jobs'!C13</f>
        <v>0</v>
      </c>
      <c r="D58" s="24">
        <f>'Grid Jobs'!D13</f>
        <v>17668.79461193176</v>
      </c>
      <c r="E58" s="24">
        <f>'Grid Jobs'!E13</f>
        <v>6863.6609064957565</v>
      </c>
      <c r="F58" s="24">
        <f>'Grid Jobs'!F13</f>
        <v>6665.6840596733173</v>
      </c>
      <c r="G58" s="24">
        <f>'Grid Jobs'!G13</f>
        <v>1666.4210149183295</v>
      </c>
      <c r="H58" s="24">
        <f>'Grid Jobs'!H13</f>
        <v>0</v>
      </c>
      <c r="I58" s="24">
        <f>'Grid Jobs'!I13</f>
        <v>1666.4210149183293</v>
      </c>
      <c r="J58" s="24"/>
      <c r="K58" s="2" t="s">
        <v>184</v>
      </c>
      <c r="L58" s="4">
        <f t="shared" ref="L58:S58" si="28">B59/L59</f>
        <v>524.81298892384746</v>
      </c>
      <c r="M58" s="4">
        <f t="shared" si="28"/>
        <v>581.48628707072771</v>
      </c>
      <c r="N58" s="4">
        <f t="shared" si="28"/>
        <v>719.10131967427458</v>
      </c>
      <c r="O58" s="4">
        <f t="shared" si="28"/>
        <v>498.50549087668134</v>
      </c>
      <c r="P58" s="4">
        <f t="shared" si="28"/>
        <v>418.4096571891892</v>
      </c>
      <c r="Q58" s="4">
        <f t="shared" si="28"/>
        <v>493.25056144373406</v>
      </c>
      <c r="R58" s="4">
        <f t="shared" si="28"/>
        <v>506.04118024005163</v>
      </c>
      <c r="S58" s="4">
        <f t="shared" si="28"/>
        <v>567.67096281200031</v>
      </c>
    </row>
    <row r="59" spans="1:28" x14ac:dyDescent="0.3">
      <c r="A59" s="5" t="s">
        <v>255</v>
      </c>
      <c r="B59" s="22">
        <f>SUM(B33:B58)</f>
        <v>566872.54923493322</v>
      </c>
      <c r="C59" s="22">
        <f t="shared" ref="C59:I59" si="29">SUM(C33:C58)</f>
        <v>665671.82641867013</v>
      </c>
      <c r="D59" s="22">
        <f t="shared" si="29"/>
        <v>871528.3863252399</v>
      </c>
      <c r="E59" s="22">
        <f t="shared" si="29"/>
        <v>639403.27751487691</v>
      </c>
      <c r="F59" s="22">
        <f t="shared" si="29"/>
        <v>568310.4466036784</v>
      </c>
      <c r="G59" s="22">
        <f t="shared" si="29"/>
        <v>710515.05947033421</v>
      </c>
      <c r="H59" s="22">
        <f t="shared" si="29"/>
        <v>773745.59444667201</v>
      </c>
      <c r="I59" s="22">
        <f t="shared" si="29"/>
        <v>925406.79131452763</v>
      </c>
      <c r="J59" s="21"/>
      <c r="K59" t="s">
        <v>185</v>
      </c>
      <c r="L59" s="7">
        <v>1080.1419957180001</v>
      </c>
      <c r="M59" s="7">
        <v>1144.7764826442119</v>
      </c>
      <c r="N59" s="7">
        <v>1211.9688317635253</v>
      </c>
      <c r="O59" s="7">
        <v>1282.6403905610148</v>
      </c>
      <c r="P59" s="7">
        <v>1358.2632160583944</v>
      </c>
      <c r="Q59" s="7">
        <v>1440.4749127718608</v>
      </c>
      <c r="R59" s="7">
        <v>1529.0170536706696</v>
      </c>
      <c r="S59" s="7">
        <v>1630.1816579281356</v>
      </c>
    </row>
    <row r="60" spans="1:28" x14ac:dyDescent="0.3">
      <c r="B60" s="21"/>
      <c r="C60" s="34"/>
      <c r="D60" s="34"/>
      <c r="E60" s="34"/>
      <c r="F60" s="34"/>
      <c r="G60" s="34"/>
      <c r="H60" s="34"/>
      <c r="I60" s="34"/>
      <c r="J60" s="21"/>
    </row>
    <row r="61" spans="1:28" x14ac:dyDescent="0.3">
      <c r="A61" s="68" t="s">
        <v>33</v>
      </c>
      <c r="B61" s="168" t="s">
        <v>153</v>
      </c>
      <c r="C61" s="168"/>
      <c r="D61" s="168"/>
      <c r="E61" s="168"/>
      <c r="F61" s="168"/>
      <c r="G61" s="168"/>
      <c r="H61" s="168"/>
      <c r="I61" s="168"/>
      <c r="J61" s="21"/>
      <c r="K61" s="68" t="s">
        <v>33</v>
      </c>
      <c r="L61" s="164" t="s">
        <v>265</v>
      </c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</row>
    <row r="62" spans="1:28" x14ac:dyDescent="0.3">
      <c r="A62" s="66" t="s">
        <v>0</v>
      </c>
      <c r="B62" s="33" t="s">
        <v>186</v>
      </c>
      <c r="C62" s="33" t="s">
        <v>146</v>
      </c>
      <c r="D62" s="33" t="s">
        <v>147</v>
      </c>
      <c r="E62" s="33" t="s">
        <v>148</v>
      </c>
      <c r="F62" s="33" t="s">
        <v>149</v>
      </c>
      <c r="G62" s="33" t="s">
        <v>150</v>
      </c>
      <c r="H62" s="33" t="s">
        <v>151</v>
      </c>
      <c r="I62" s="33" t="s">
        <v>152</v>
      </c>
      <c r="J62" s="21"/>
      <c r="K62" s="2" t="s">
        <v>266</v>
      </c>
      <c r="L62" s="2" t="s">
        <v>186</v>
      </c>
      <c r="M62" s="2" t="s">
        <v>146</v>
      </c>
      <c r="N62" s="2" t="s">
        <v>147</v>
      </c>
      <c r="O62" s="2" t="s">
        <v>148</v>
      </c>
      <c r="P62" s="2" t="s">
        <v>149</v>
      </c>
      <c r="Q62" s="2" t="s">
        <v>150</v>
      </c>
      <c r="R62" s="2" t="s">
        <v>151</v>
      </c>
      <c r="S62" s="2" t="s">
        <v>152</v>
      </c>
      <c r="T62" s="2"/>
      <c r="U62" s="2" t="s">
        <v>186</v>
      </c>
      <c r="V62" s="2" t="s">
        <v>146</v>
      </c>
      <c r="W62" s="2" t="s">
        <v>147</v>
      </c>
      <c r="X62" s="2" t="s">
        <v>148</v>
      </c>
      <c r="Y62" s="2" t="s">
        <v>149</v>
      </c>
      <c r="Z62" s="2" t="s">
        <v>150</v>
      </c>
      <c r="AA62" s="2" t="s">
        <v>151</v>
      </c>
      <c r="AB62" s="2" t="s">
        <v>152</v>
      </c>
    </row>
    <row r="63" spans="1:28" x14ac:dyDescent="0.3">
      <c r="A63" s="7" t="s">
        <v>2</v>
      </c>
      <c r="B63" s="24">
        <f>('Manufacturing Jobs'!B91+'Manufacturing Jobs (Exp)'!B91+'C&amp;I Jobs'!B91+'O&amp;M Jobs'!B91+'Fuel Jobs'!C91+'Decommissioning Jobs'!B91)</f>
        <v>3436.892923798252</v>
      </c>
      <c r="C63" s="24">
        <f>('Manufacturing Jobs'!C91+'Manufacturing Jobs (Exp)'!C91+'C&amp;I Jobs'!C91+'O&amp;M Jobs'!C91+'Fuel Jobs'!D91+'Decommissioning Jobs'!C91)</f>
        <v>3244.9157087180138</v>
      </c>
      <c r="D63" s="24">
        <f>('Manufacturing Jobs'!D91+'Manufacturing Jobs (Exp)'!D91+'C&amp;I Jobs'!D91+'O&amp;M Jobs'!D91+'Fuel Jobs'!E91+'Decommissioning Jobs'!D91)</f>
        <v>200837.61804246466</v>
      </c>
      <c r="E63" s="24">
        <f>('Manufacturing Jobs'!E91+'Manufacturing Jobs (Exp)'!E91+'C&amp;I Jobs'!E91+'O&amp;M Jobs'!E91+'Fuel Jobs'!F91+'Decommissioning Jobs'!E91)</f>
        <v>259305.09311296194</v>
      </c>
      <c r="F63" s="24">
        <f>('Manufacturing Jobs'!F91+'Manufacturing Jobs (Exp)'!F91+'C&amp;I Jobs'!F91+'O&amp;M Jobs'!F91+'Fuel Jobs'!G91+'Decommissioning Jobs'!F91)</f>
        <v>74810.222658745552</v>
      </c>
      <c r="G63" s="24">
        <f>('Manufacturing Jobs'!G91+'Manufacturing Jobs (Exp)'!G91+'C&amp;I Jobs'!G91+'O&amp;M Jobs'!G91+'Fuel Jobs'!H91+'Decommissioning Jobs'!G91)</f>
        <v>72176.781725638284</v>
      </c>
      <c r="H63" s="24">
        <f>('Manufacturing Jobs'!H91+'Manufacturing Jobs (Exp)'!H91+'C&amp;I Jobs'!H91+'O&amp;M Jobs'!H91+'Fuel Jobs'!I91+'Decommissioning Jobs'!H91)</f>
        <v>66082.264605618999</v>
      </c>
      <c r="I63" s="24">
        <f>('Manufacturing Jobs'!I91+'Manufacturing Jobs (Exp)'!I91+'C&amp;I Jobs'!I91+'O&amp;M Jobs'!I91+'Fuel Jobs'!J91+'Decommissioning Jobs'!I91)</f>
        <v>63321.402820058014</v>
      </c>
      <c r="J63" s="21"/>
      <c r="K63" t="s">
        <v>293</v>
      </c>
      <c r="L63" s="7">
        <f>'Manufacturing Jobs'!B116</f>
        <v>46231.704638565185</v>
      </c>
      <c r="M63" s="7">
        <f>'Manufacturing Jobs'!C116</f>
        <v>78525.868977407896</v>
      </c>
      <c r="N63" s="7">
        <f>'Manufacturing Jobs'!D116</f>
        <v>203405.82766446983</v>
      </c>
      <c r="O63" s="7">
        <f>'Manufacturing Jobs'!E116</f>
        <v>241801.55630644757</v>
      </c>
      <c r="P63" s="7">
        <f>'Manufacturing Jobs'!F116</f>
        <v>247183.82951345426</v>
      </c>
      <c r="Q63" s="7">
        <f>'Manufacturing Jobs'!G116</f>
        <v>177839.10645074118</v>
      </c>
      <c r="R63" s="7">
        <f>'Manufacturing Jobs'!H116</f>
        <v>187435.71910529101</v>
      </c>
      <c r="S63" s="7">
        <f>'Manufacturing Jobs'!I116</f>
        <v>260597.89264646822</v>
      </c>
      <c r="T63" s="7"/>
      <c r="U63" s="38">
        <f>L63/L$70</f>
        <v>7.8131282737522345E-2</v>
      </c>
      <c r="V63" s="38">
        <f t="shared" ref="V63:AB63" si="30">M63/M$70</f>
        <v>7.8369503891469641E-2</v>
      </c>
      <c r="W63" s="38">
        <f t="shared" si="30"/>
        <v>0.14752789413407452</v>
      </c>
      <c r="X63" s="38">
        <f t="shared" si="30"/>
        <v>0.1667974474383038</v>
      </c>
      <c r="Y63" s="38">
        <f t="shared" si="30"/>
        <v>0.16377363881877943</v>
      </c>
      <c r="Z63" s="38">
        <f t="shared" si="30"/>
        <v>0.12958927661697148</v>
      </c>
      <c r="AA63" s="38">
        <f t="shared" si="30"/>
        <v>0.12446464233632606</v>
      </c>
      <c r="AB63" s="38">
        <f t="shared" si="30"/>
        <v>0.15416973764446842</v>
      </c>
    </row>
    <row r="64" spans="1:28" x14ac:dyDescent="0.3">
      <c r="A64" s="7" t="s">
        <v>3</v>
      </c>
      <c r="B64" s="24">
        <f>('Manufacturing Jobs'!B92+'Manufacturing Jobs (Exp)'!B92+'C&amp;I Jobs'!B92+'O&amp;M Jobs'!B92+'Fuel Jobs'!C92+'Decommissioning Jobs'!B92)</f>
        <v>0</v>
      </c>
      <c r="C64" s="24">
        <f>('Manufacturing Jobs'!C92+'Manufacturing Jobs (Exp)'!C92+'C&amp;I Jobs'!C92+'O&amp;M Jobs'!C92+'Fuel Jobs'!D92+'Decommissioning Jobs'!C92)</f>
        <v>0</v>
      </c>
      <c r="D64" s="24">
        <f>('Manufacturing Jobs'!D92+'Manufacturing Jobs (Exp)'!D92+'C&amp;I Jobs'!D92+'O&amp;M Jobs'!D92+'Fuel Jobs'!E92+'Decommissioning Jobs'!D92)</f>
        <v>0</v>
      </c>
      <c r="E64" s="24">
        <f>('Manufacturing Jobs'!E92+'Manufacturing Jobs (Exp)'!E92+'C&amp;I Jobs'!E92+'O&amp;M Jobs'!E92+'Fuel Jobs'!F92+'Decommissioning Jobs'!E92)</f>
        <v>0</v>
      </c>
      <c r="F64" s="24">
        <f>('Manufacturing Jobs'!F92+'Manufacturing Jobs (Exp)'!F92+'C&amp;I Jobs'!F92+'O&amp;M Jobs'!F92+'Fuel Jobs'!G92+'Decommissioning Jobs'!F92)</f>
        <v>0</v>
      </c>
      <c r="G64" s="24">
        <f>('Manufacturing Jobs'!G92+'Manufacturing Jobs (Exp)'!G92+'C&amp;I Jobs'!G92+'O&amp;M Jobs'!G92+'Fuel Jobs'!H92+'Decommissioning Jobs'!G92)</f>
        <v>0</v>
      </c>
      <c r="H64" s="24">
        <f>('Manufacturing Jobs'!H92+'Manufacturing Jobs (Exp)'!H92+'C&amp;I Jobs'!H92+'O&amp;M Jobs'!H92+'Fuel Jobs'!I92+'Decommissioning Jobs'!H92)</f>
        <v>0</v>
      </c>
      <c r="I64" s="24">
        <f>('Manufacturing Jobs'!I92+'Manufacturing Jobs (Exp)'!I92+'C&amp;I Jobs'!I92+'O&amp;M Jobs'!I92+'Fuel Jobs'!J92+'Decommissioning Jobs'!I92)</f>
        <v>0</v>
      </c>
      <c r="J64" s="21"/>
      <c r="K64" t="s">
        <v>292</v>
      </c>
      <c r="L64" s="7">
        <f>'Manufacturing Jobs (Exp)'!B116</f>
        <v>0</v>
      </c>
      <c r="M64" s="7">
        <f>'Manufacturing Jobs (Exp)'!C116</f>
        <v>0</v>
      </c>
      <c r="N64" s="7">
        <f>'Manufacturing Jobs (Exp)'!D116</f>
        <v>0</v>
      </c>
      <c r="O64" s="7">
        <f>'Manufacturing Jobs (Exp)'!E116</f>
        <v>0</v>
      </c>
      <c r="P64" s="7">
        <f>'Manufacturing Jobs (Exp)'!F116</f>
        <v>0</v>
      </c>
      <c r="Q64" s="7">
        <f>'Manufacturing Jobs (Exp)'!G116</f>
        <v>0</v>
      </c>
      <c r="R64" s="7">
        <f>'Manufacturing Jobs (Exp)'!H116</f>
        <v>0</v>
      </c>
      <c r="S64" s="7">
        <f>'Manufacturing Jobs (Exp)'!I116</f>
        <v>0</v>
      </c>
      <c r="T64" s="7"/>
      <c r="U64" s="38">
        <f t="shared" ref="U64:U69" si="31">L64/L$70</f>
        <v>0</v>
      </c>
      <c r="V64" s="38">
        <f t="shared" ref="V64:V69" si="32">M64/M$70</f>
        <v>0</v>
      </c>
      <c r="W64" s="38">
        <f t="shared" ref="W64:W69" si="33">N64/N$70</f>
        <v>0</v>
      </c>
      <c r="X64" s="38">
        <f t="shared" ref="X64:X69" si="34">O64/O$70</f>
        <v>0</v>
      </c>
      <c r="Y64" s="38">
        <f t="shared" ref="Y64:Y69" si="35">P64/P$70</f>
        <v>0</v>
      </c>
      <c r="Z64" s="38">
        <f t="shared" ref="Z64:Z69" si="36">Q64/Q$70</f>
        <v>0</v>
      </c>
      <c r="AA64" s="38">
        <f t="shared" ref="AA64:AA69" si="37">R64/R$70</f>
        <v>0</v>
      </c>
      <c r="AB64" s="38">
        <f t="shared" ref="AB64:AB69" si="38">S64/S$70</f>
        <v>0</v>
      </c>
    </row>
    <row r="65" spans="1:28" x14ac:dyDescent="0.3">
      <c r="A65" s="7" t="s">
        <v>198</v>
      </c>
      <c r="B65" s="24">
        <f>('Manufacturing Jobs'!B93+'Manufacturing Jobs (Exp)'!B93+'C&amp;I Jobs'!B93+'O&amp;M Jobs'!B93+'Fuel Jobs'!C93+'Decommissioning Jobs'!B93)</f>
        <v>8359.6436293699935</v>
      </c>
      <c r="C65" s="24">
        <f>('Manufacturing Jobs'!C93+'Manufacturing Jobs (Exp)'!C93+'C&amp;I Jobs'!C93+'O&amp;M Jobs'!C93+'Fuel Jobs'!D93+'Decommissioning Jobs'!C93)</f>
        <v>284416.67670083838</v>
      </c>
      <c r="D65" s="24">
        <f>('Manufacturing Jobs'!D93+'Manufacturing Jobs (Exp)'!D93+'C&amp;I Jobs'!D93+'O&amp;M Jobs'!D93+'Fuel Jobs'!E93+'Decommissioning Jobs'!D93)</f>
        <v>482672.39393247908</v>
      </c>
      <c r="E65" s="24">
        <f>('Manufacturing Jobs'!E93+'Manufacturing Jobs (Exp)'!E93+'C&amp;I Jobs'!E93+'O&amp;M Jobs'!E93+'Fuel Jobs'!F93+'Decommissioning Jobs'!E93)</f>
        <v>472288.98881148372</v>
      </c>
      <c r="F65" s="24">
        <f>('Manufacturing Jobs'!F93+'Manufacturing Jobs (Exp)'!F93+'C&amp;I Jobs'!F93+'O&amp;M Jobs'!F93+'Fuel Jobs'!G93+'Decommissioning Jobs'!F93)</f>
        <v>627569.97047249274</v>
      </c>
      <c r="G65" s="24">
        <f>('Manufacturing Jobs'!G93+'Manufacturing Jobs (Exp)'!G93+'C&amp;I Jobs'!G93+'O&amp;M Jobs'!G93+'Fuel Jobs'!H93+'Decommissioning Jobs'!G93)</f>
        <v>437256.32667283842</v>
      </c>
      <c r="H65" s="24">
        <f>('Manufacturing Jobs'!H93+'Manufacturing Jobs (Exp)'!H93+'C&amp;I Jobs'!H93+'O&amp;M Jobs'!H93+'Fuel Jobs'!I93+'Decommissioning Jobs'!H93)</f>
        <v>343722.47411718301</v>
      </c>
      <c r="I65" s="24">
        <f>('Manufacturing Jobs'!I93+'Manufacturing Jobs (Exp)'!I93+'C&amp;I Jobs'!I93+'O&amp;M Jobs'!I93+'Fuel Jobs'!J93+'Decommissioning Jobs'!I93)</f>
        <v>443055.18917751353</v>
      </c>
      <c r="J65" s="21"/>
      <c r="K65" t="s">
        <v>324</v>
      </c>
      <c r="L65" s="7">
        <f>'C&amp;I Jobs'!B116</f>
        <v>81413.565185724685</v>
      </c>
      <c r="M65" s="7">
        <f>'C&amp;I Jobs'!C116</f>
        <v>329753.09848166606</v>
      </c>
      <c r="N65" s="7">
        <f>'C&amp;I Jobs'!D116</f>
        <v>581047.01570125902</v>
      </c>
      <c r="O65" s="7">
        <f>'C&amp;I Jobs'!E116</f>
        <v>588773.99288729706</v>
      </c>
      <c r="P65" s="7">
        <f>'C&amp;I Jobs'!F116</f>
        <v>594175.1022573777</v>
      </c>
      <c r="Q65" s="7">
        <f>'C&amp;I Jobs'!G116</f>
        <v>444559.28525804204</v>
      </c>
      <c r="R65" s="7">
        <f>'C&amp;I Jobs'!H116</f>
        <v>480861.15169891284</v>
      </c>
      <c r="S65" s="7">
        <f>'C&amp;I Jobs'!I116</f>
        <v>503208.20241571584</v>
      </c>
      <c r="T65" s="7"/>
      <c r="U65" s="38">
        <f t="shared" si="31"/>
        <v>0.13758840020987329</v>
      </c>
      <c r="V65" s="38">
        <f t="shared" si="32"/>
        <v>0.32909647573741696</v>
      </c>
      <c r="W65" s="38">
        <f t="shared" si="33"/>
        <v>0.42142667987220428</v>
      </c>
      <c r="X65" s="38">
        <f t="shared" si="34"/>
        <v>0.40614295719088617</v>
      </c>
      <c r="Y65" s="38">
        <f t="shared" si="35"/>
        <v>0.39367550370811977</v>
      </c>
      <c r="Z65" s="38">
        <f t="shared" si="36"/>
        <v>0.32394515098345195</v>
      </c>
      <c r="AA65" s="38">
        <f t="shared" si="37"/>
        <v>0.31931059642916026</v>
      </c>
      <c r="AB65" s="38">
        <f t="shared" si="38"/>
        <v>0.29769801957769931</v>
      </c>
    </row>
    <row r="66" spans="1:28" x14ac:dyDescent="0.3">
      <c r="A66" s="7" t="s">
        <v>199</v>
      </c>
      <c r="B66" s="24">
        <f>('Manufacturing Jobs'!B94+'Manufacturing Jobs (Exp)'!B94+'C&amp;I Jobs'!B94+'O&amp;M Jobs'!B94+'Fuel Jobs'!C94+'Decommissioning Jobs'!B94)</f>
        <v>0</v>
      </c>
      <c r="C66" s="24">
        <f>('Manufacturing Jobs'!C94+'Manufacturing Jobs (Exp)'!C94+'C&amp;I Jobs'!C94+'O&amp;M Jobs'!C94+'Fuel Jobs'!D94+'Decommissioning Jobs'!C94)</f>
        <v>31089.782190410173</v>
      </c>
      <c r="D66" s="24">
        <f>('Manufacturing Jobs'!D94+'Manufacturing Jobs (Exp)'!D94+'C&amp;I Jobs'!D94+'O&amp;M Jobs'!D94+'Fuel Jobs'!E94+'Decommissioning Jobs'!D94)</f>
        <v>102362.76937775646</v>
      </c>
      <c r="E66" s="24">
        <f>('Manufacturing Jobs'!E94+'Manufacturing Jobs (Exp)'!E94+'C&amp;I Jobs'!E94+'O&amp;M Jobs'!E94+'Fuel Jobs'!F94+'Decommissioning Jobs'!E94)</f>
        <v>205391.11863031553</v>
      </c>
      <c r="F66" s="24">
        <f>('Manufacturing Jobs'!F94+'Manufacturing Jobs (Exp)'!F94+'C&amp;I Jobs'!F94+'O&amp;M Jobs'!F94+'Fuel Jobs'!G94+'Decommissioning Jobs'!F94)</f>
        <v>257212.14095393516</v>
      </c>
      <c r="G66" s="24">
        <f>('Manufacturing Jobs'!G94+'Manufacturing Jobs (Exp)'!G94+'C&amp;I Jobs'!G94+'O&amp;M Jobs'!G94+'Fuel Jobs'!H94+'Decommissioning Jobs'!G94)</f>
        <v>402051.8186671384</v>
      </c>
      <c r="H66" s="24">
        <f>('Manufacturing Jobs'!H94+'Manufacturing Jobs (Exp)'!H94+'C&amp;I Jobs'!H94+'O&amp;M Jobs'!H94+'Fuel Jobs'!I94+'Decommissioning Jobs'!H94)</f>
        <v>561743.8046721057</v>
      </c>
      <c r="I66" s="24">
        <f>('Manufacturing Jobs'!I94+'Manufacturing Jobs (Exp)'!I94+'C&amp;I Jobs'!I94+'O&amp;M Jobs'!I94+'Fuel Jobs'!J94+'Decommissioning Jobs'!I94)</f>
        <v>522731.01878251776</v>
      </c>
      <c r="J66" s="21"/>
      <c r="K66" t="s">
        <v>325</v>
      </c>
      <c r="L66" s="7">
        <f>'O&amp;M Jobs'!B116</f>
        <v>131303.46071558632</v>
      </c>
      <c r="M66" s="7">
        <f>'O&amp;M Jobs'!C116</f>
        <v>234429.95685105625</v>
      </c>
      <c r="N66" s="7">
        <f>'O&amp;M Jobs'!D116</f>
        <v>394727.42437999282</v>
      </c>
      <c r="O66" s="7">
        <f>'O&amp;M Jobs'!E116</f>
        <v>521364.59882132546</v>
      </c>
      <c r="P66" s="7">
        <f>'O&amp;M Jobs'!F116</f>
        <v>622082.49766915035</v>
      </c>
      <c r="Q66" s="7">
        <f>'O&amp;M Jobs'!G116</f>
        <v>712717.11567933625</v>
      </c>
      <c r="R66" s="7">
        <f>'O&amp;M Jobs'!H116</f>
        <v>798090.3093696225</v>
      </c>
      <c r="S66" s="7">
        <f>'O&amp;M Jobs'!I116</f>
        <v>891226.72654481721</v>
      </c>
      <c r="T66" s="7"/>
      <c r="U66" s="38">
        <f t="shared" si="31"/>
        <v>0.22190200196570173</v>
      </c>
      <c r="V66" s="38">
        <f t="shared" si="32"/>
        <v>0.23396314685803266</v>
      </c>
      <c r="W66" s="38">
        <f t="shared" si="33"/>
        <v>0.28629123533179607</v>
      </c>
      <c r="X66" s="38">
        <f t="shared" si="34"/>
        <v>0.35964319500855735</v>
      </c>
      <c r="Y66" s="38">
        <f t="shared" si="35"/>
        <v>0.41216577350261596</v>
      </c>
      <c r="Z66" s="38">
        <f t="shared" si="36"/>
        <v>0.51934862526427539</v>
      </c>
      <c r="AA66" s="38">
        <f t="shared" si="37"/>
        <v>0.52996315420529605</v>
      </c>
      <c r="AB66" s="38">
        <f t="shared" si="38"/>
        <v>0.52724981471570243</v>
      </c>
    </row>
    <row r="67" spans="1:28" x14ac:dyDescent="0.3">
      <c r="A67" s="7" t="s">
        <v>6</v>
      </c>
      <c r="B67" s="24">
        <f>('Manufacturing Jobs'!B95+'Manufacturing Jobs (Exp)'!B95+'C&amp;I Jobs'!B95+'O&amp;M Jobs'!B95+'Fuel Jobs'!C95+'Decommissioning Jobs'!B95)</f>
        <v>0</v>
      </c>
      <c r="C67" s="24">
        <f>('Manufacturing Jobs'!C95+'Manufacturing Jobs (Exp)'!C95+'C&amp;I Jobs'!C95+'O&amp;M Jobs'!C95+'Fuel Jobs'!D95+'Decommissioning Jobs'!C95)</f>
        <v>37126.086240085293</v>
      </c>
      <c r="D67" s="24">
        <f>('Manufacturing Jobs'!D95+'Manufacturing Jobs (Exp)'!D95+'C&amp;I Jobs'!D95+'O&amp;M Jobs'!D95+'Fuel Jobs'!E95+'Decommissioning Jobs'!D95)</f>
        <v>41557.166799711267</v>
      </c>
      <c r="E67" s="24">
        <f>('Manufacturing Jobs'!E95+'Manufacturing Jobs (Exp)'!E95+'C&amp;I Jobs'!E95+'O&amp;M Jobs'!E95+'Fuel Jobs'!F95+'Decommissioning Jobs'!E95)</f>
        <v>34575.8390368416</v>
      </c>
      <c r="F67" s="24">
        <f>('Manufacturing Jobs'!F95+'Manufacturing Jobs (Exp)'!F95+'C&amp;I Jobs'!F95+'O&amp;M Jobs'!F95+'Fuel Jobs'!G95+'Decommissioning Jobs'!F95)</f>
        <v>27959.225572151161</v>
      </c>
      <c r="G67" s="24">
        <f>('Manufacturing Jobs'!G95+'Manufacturing Jobs (Exp)'!G95+'C&amp;I Jobs'!G95+'O&amp;M Jobs'!G95+'Fuel Jobs'!H95+'Decommissioning Jobs'!G95)</f>
        <v>24247.188155419135</v>
      </c>
      <c r="H67" s="24">
        <f>('Manufacturing Jobs'!H95+'Manufacturing Jobs (Exp)'!H95+'C&amp;I Jobs'!H95+'O&amp;M Jobs'!H95+'Fuel Jobs'!I95+'Decommissioning Jobs'!H95)</f>
        <v>24879.925571212218</v>
      </c>
      <c r="I67" s="24">
        <f>('Manufacturing Jobs'!I95+'Manufacturing Jobs (Exp)'!I95+'C&amp;I Jobs'!I95+'O&amp;M Jobs'!I95+'Fuel Jobs'!J95+'Decommissioning Jobs'!I95)</f>
        <v>23233.360429762291</v>
      </c>
      <c r="J67" s="21"/>
      <c r="K67" t="s">
        <v>172</v>
      </c>
      <c r="L67" s="7">
        <f>'Fuel Jobs'!C116</f>
        <v>331527.52503224282</v>
      </c>
      <c r="M67" s="7">
        <f>'Fuel Jobs'!D116</f>
        <v>352306.2970191582</v>
      </c>
      <c r="N67" s="7">
        <f>'Fuel Jobs'!E116</f>
        <v>196702.91832303346</v>
      </c>
      <c r="O67" s="7">
        <f>'Fuel Jobs'!F116</f>
        <v>94380.349483372294</v>
      </c>
      <c r="P67" s="7">
        <f>'Fuel Jobs'!G116</f>
        <v>43905.239914481863</v>
      </c>
      <c r="Q67" s="7">
        <f>'Fuel Jobs'!H116</f>
        <v>34111.743272863983</v>
      </c>
      <c r="R67" s="7">
        <f>'Fuel Jobs'!I116</f>
        <v>31204.268070732978</v>
      </c>
      <c r="S67" s="7">
        <f>'Fuel Jobs'!J116</f>
        <v>24274.58508611859</v>
      </c>
      <c r="T67" s="7"/>
      <c r="U67" s="38">
        <f t="shared" si="31"/>
        <v>0.56027937961772456</v>
      </c>
      <c r="V67" s="38">
        <f t="shared" si="32"/>
        <v>0.35160476508926847</v>
      </c>
      <c r="W67" s="38">
        <f t="shared" si="33"/>
        <v>0.14266635151718884</v>
      </c>
      <c r="X67" s="38">
        <f t="shared" si="34"/>
        <v>6.5104632172881371E-2</v>
      </c>
      <c r="Y67" s="38">
        <f t="shared" si="35"/>
        <v>2.9089770630059884E-2</v>
      </c>
      <c r="Z67" s="38">
        <f t="shared" si="36"/>
        <v>2.4856828304514141E-2</v>
      </c>
      <c r="AA67" s="38">
        <f t="shared" si="37"/>
        <v>2.0720853438873622E-2</v>
      </c>
      <c r="AB67" s="38">
        <f t="shared" si="38"/>
        <v>1.4360846805588889E-2</v>
      </c>
    </row>
    <row r="68" spans="1:28" x14ac:dyDescent="0.3">
      <c r="A68" s="7" t="s">
        <v>7</v>
      </c>
      <c r="B68" s="24">
        <f>('Manufacturing Jobs'!B96+'Manufacturing Jobs (Exp)'!B96+'C&amp;I Jobs'!B96+'O&amp;M Jobs'!B96+'Fuel Jobs'!C96+'Decommissioning Jobs'!B96)</f>
        <v>11245.54977694829</v>
      </c>
      <c r="C68" s="24">
        <f>('Manufacturing Jobs'!C96+'Manufacturing Jobs (Exp)'!C96+'C&amp;I Jobs'!C96+'O&amp;M Jobs'!C96+'Fuel Jobs'!D96+'Decommissioning Jobs'!C96)</f>
        <v>20186.835423633514</v>
      </c>
      <c r="D68" s="24">
        <f>('Manufacturing Jobs'!D96+'Manufacturing Jobs (Exp)'!D96+'C&amp;I Jobs'!D96+'O&amp;M Jobs'!D96+'Fuel Jobs'!E96+'Decommissioning Jobs'!D96)</f>
        <v>8928.2299250325614</v>
      </c>
      <c r="E68" s="24">
        <f>('Manufacturing Jobs'!E96+'Manufacturing Jobs (Exp)'!E96+'C&amp;I Jobs'!E96+'O&amp;M Jobs'!E96+'Fuel Jobs'!F96+'Decommissioning Jobs'!E96)</f>
        <v>12724.856095882144</v>
      </c>
      <c r="F68" s="24">
        <f>('Manufacturing Jobs'!F96+'Manufacturing Jobs (Exp)'!F96+'C&amp;I Jobs'!F96+'O&amp;M Jobs'!F96+'Fuel Jobs'!G96+'Decommissioning Jobs'!F96)</f>
        <v>4374.8668221488624</v>
      </c>
      <c r="G68" s="24">
        <f>('Manufacturing Jobs'!G96+'Manufacturing Jobs (Exp)'!G96+'C&amp;I Jobs'!G96+'O&amp;M Jobs'!G96+'Fuel Jobs'!H96+'Decommissioning Jobs'!G96)</f>
        <v>7693.8055573707961</v>
      </c>
      <c r="H68" s="24">
        <f>('Manufacturing Jobs'!H96+'Manufacturing Jobs (Exp)'!H96+'C&amp;I Jobs'!H96+'O&amp;M Jobs'!H96+'Fuel Jobs'!I96+'Decommissioning Jobs'!H96)</f>
        <v>17483.105117969353</v>
      </c>
      <c r="I68" s="24">
        <f>('Manufacturing Jobs'!I96+'Manufacturing Jobs (Exp)'!I96+'C&amp;I Jobs'!I96+'O&amp;M Jobs'!I96+'Fuel Jobs'!J96+'Decommissioning Jobs'!I96)</f>
        <v>13657.017942639975</v>
      </c>
      <c r="J68" s="21"/>
      <c r="K68" t="s">
        <v>190</v>
      </c>
      <c r="L68" s="7">
        <f>'Grid Jobs'!B18</f>
        <v>0</v>
      </c>
      <c r="M68" s="7">
        <f>'Grid Jobs'!C18</f>
        <v>0</v>
      </c>
      <c r="N68" s="7">
        <f>'Grid Jobs'!D18</f>
        <v>0</v>
      </c>
      <c r="O68" s="7">
        <f>'Grid Jobs'!E18</f>
        <v>0</v>
      </c>
      <c r="P68" s="7">
        <f>'Grid Jobs'!F18</f>
        <v>0</v>
      </c>
      <c r="Q68" s="7">
        <f>'Grid Jobs'!G18</f>
        <v>0</v>
      </c>
      <c r="R68" s="7">
        <f>'Grid Jobs'!H18</f>
        <v>0</v>
      </c>
      <c r="S68" s="7">
        <f>'Grid Jobs'!I18</f>
        <v>0</v>
      </c>
      <c r="T68" s="7"/>
      <c r="U68" s="38">
        <f t="shared" si="31"/>
        <v>0</v>
      </c>
      <c r="V68" s="38">
        <f t="shared" si="32"/>
        <v>0</v>
      </c>
      <c r="W68" s="38">
        <f t="shared" si="33"/>
        <v>0</v>
      </c>
      <c r="X68" s="38">
        <f t="shared" si="34"/>
        <v>0</v>
      </c>
      <c r="Y68" s="38">
        <f t="shared" si="35"/>
        <v>0</v>
      </c>
      <c r="Z68" s="38">
        <f t="shared" si="36"/>
        <v>0</v>
      </c>
      <c r="AA68" s="38">
        <f t="shared" si="37"/>
        <v>0</v>
      </c>
      <c r="AB68" s="38">
        <f t="shared" si="38"/>
        <v>0</v>
      </c>
    </row>
    <row r="69" spans="1:28" x14ac:dyDescent="0.3">
      <c r="A69" s="7" t="s">
        <v>8</v>
      </c>
      <c r="B69" s="24">
        <f>('Manufacturing Jobs'!B97+'Manufacturing Jobs (Exp)'!B97+'C&amp;I Jobs'!B97+'O&amp;M Jobs'!B97+'Fuel Jobs'!C97+'Decommissioning Jobs'!B97)</f>
        <v>17952.233077658413</v>
      </c>
      <c r="C69" s="24">
        <f>('Manufacturing Jobs'!C97+'Manufacturing Jobs (Exp)'!C97+'C&amp;I Jobs'!C97+'O&amp;M Jobs'!C97+'Fuel Jobs'!D97+'Decommissioning Jobs'!C97)</f>
        <v>17538.619959543503</v>
      </c>
      <c r="D69" s="24">
        <f>('Manufacturing Jobs'!D97+'Manufacturing Jobs (Exp)'!D97+'C&amp;I Jobs'!D97+'O&amp;M Jobs'!D97+'Fuel Jobs'!E97+'Decommissioning Jobs'!D97)</f>
        <v>4148.8057272456144</v>
      </c>
      <c r="E69" s="24">
        <f>('Manufacturing Jobs'!E97+'Manufacturing Jobs (Exp)'!E97+'C&amp;I Jobs'!E97+'O&amp;M Jobs'!E97+'Fuel Jobs'!F97+'Decommissioning Jobs'!E97)</f>
        <v>3765.6416003439103</v>
      </c>
      <c r="F69" s="24">
        <f>('Manufacturing Jobs'!F97+'Manufacturing Jobs (Exp)'!F97+'C&amp;I Jobs'!F97+'O&amp;M Jobs'!F97+'Fuel Jobs'!G97+'Decommissioning Jobs'!F97)</f>
        <v>3417.8647048037992</v>
      </c>
      <c r="G69" s="24">
        <f>('Manufacturing Jobs'!G97+'Manufacturing Jobs (Exp)'!G97+'C&amp;I Jobs'!G97+'O&amp;M Jobs'!G97+'Fuel Jobs'!H97+'Decommissioning Jobs'!G97)</f>
        <v>3302.6294459867772</v>
      </c>
      <c r="H69" s="24">
        <f>('Manufacturing Jobs'!H97+'Manufacturing Jobs (Exp)'!H97+'C&amp;I Jobs'!H97+'O&amp;M Jobs'!H97+'Fuel Jobs'!I97+'Decommissioning Jobs'!H97)</f>
        <v>19939.113751656056</v>
      </c>
      <c r="I69" s="24">
        <f>('Manufacturing Jobs'!I97+'Manufacturing Jobs (Exp)'!I97+'C&amp;I Jobs'!I97+'O&amp;M Jobs'!I97+'Fuel Jobs'!J97+'Decommissioning Jobs'!I97)</f>
        <v>19266.855153905024</v>
      </c>
      <c r="J69" s="21"/>
      <c r="K69" t="s">
        <v>219</v>
      </c>
      <c r="L69" s="135">
        <f>'Decommissioning Jobs'!B116</f>
        <v>1241.978389020393</v>
      </c>
      <c r="M69" s="135">
        <f>'Decommissioning Jobs'!C116</f>
        <v>6980.0074034950085</v>
      </c>
      <c r="N69" s="135">
        <f>'Decommissioning Jobs'!D116</f>
        <v>2878.6328969042643</v>
      </c>
      <c r="O69" s="135">
        <f>'Decommissioning Jobs'!E116</f>
        <v>3351.3051584106852</v>
      </c>
      <c r="P69" s="135">
        <f>'Decommissioning Jobs'!F116</f>
        <v>1955.0186111477728</v>
      </c>
      <c r="Q69" s="135">
        <f>'Decommissioning Jobs'!G116</f>
        <v>3101.6263369356434</v>
      </c>
      <c r="R69" s="135">
        <f>'Decommissioning Jobs'!H116</f>
        <v>8344.0173377516458</v>
      </c>
      <c r="S69" s="135">
        <f>'Decommissioning Jobs'!I116</f>
        <v>11023.631214165605</v>
      </c>
      <c r="T69" s="7"/>
      <c r="U69" s="38">
        <f t="shared" si="31"/>
        <v>2.0989354691779852E-3</v>
      </c>
      <c r="V69" s="38">
        <f t="shared" si="32"/>
        <v>6.9661084238121325E-3</v>
      </c>
      <c r="W69" s="38">
        <f t="shared" si="33"/>
        <v>2.087839144736254E-3</v>
      </c>
      <c r="X69" s="38">
        <f t="shared" si="34"/>
        <v>2.311768189371316E-3</v>
      </c>
      <c r="Y69" s="38">
        <f t="shared" si="35"/>
        <v>1.2953133404249636E-3</v>
      </c>
      <c r="Z69" s="38">
        <f t="shared" si="36"/>
        <v>2.2601188307869047E-3</v>
      </c>
      <c r="AA69" s="38">
        <f t="shared" si="37"/>
        <v>5.5407535903440617E-3</v>
      </c>
      <c r="AB69" s="38">
        <f t="shared" si="38"/>
        <v>6.5215812565409753E-3</v>
      </c>
    </row>
    <row r="70" spans="1:28" x14ac:dyDescent="0.3">
      <c r="A70" s="7" t="s">
        <v>9</v>
      </c>
      <c r="B70" s="24">
        <f>('Manufacturing Jobs'!B98+'Manufacturing Jobs (Exp)'!B98+'C&amp;I Jobs'!B98+'O&amp;M Jobs'!B98+'Fuel Jobs'!C98+'Decommissioning Jobs'!B98)</f>
        <v>0</v>
      </c>
      <c r="C70" s="24">
        <f>('Manufacturing Jobs'!C98+'Manufacturing Jobs (Exp)'!C98+'C&amp;I Jobs'!C98+'O&amp;M Jobs'!C98+'Fuel Jobs'!D98+'Decommissioning Jobs'!C98)</f>
        <v>0</v>
      </c>
      <c r="D70" s="24">
        <f>('Manufacturing Jobs'!D98+'Manufacturing Jobs (Exp)'!D98+'C&amp;I Jobs'!D98+'O&amp;M Jobs'!D98+'Fuel Jobs'!E98+'Decommissioning Jobs'!D98)</f>
        <v>19283.332920753634</v>
      </c>
      <c r="E70" s="24">
        <f>('Manufacturing Jobs'!E98+'Manufacturing Jobs (Exp)'!E98+'C&amp;I Jobs'!E98+'O&amp;M Jobs'!E98+'Fuel Jobs'!F98+'Decommissioning Jobs'!E98)</f>
        <v>5756.9989504137775</v>
      </c>
      <c r="F70" s="24">
        <f>('Manufacturing Jobs'!F98+'Manufacturing Jobs (Exp)'!F98+'C&amp;I Jobs'!F98+'O&amp;M Jobs'!F98+'Fuel Jobs'!G98+'Decommissioning Jobs'!F98)</f>
        <v>2734.2917638430395</v>
      </c>
      <c r="G70" s="24">
        <f>('Manufacturing Jobs'!G98+'Manufacturing Jobs (Exp)'!G98+'C&amp;I Jobs'!G98+'O&amp;M Jobs'!G98+'Fuel Jobs'!H98+'Decommissioning Jobs'!G98)</f>
        <v>2642.1035567894219</v>
      </c>
      <c r="H70" s="24">
        <f>('Manufacturing Jobs'!H98+'Manufacturing Jobs (Exp)'!H98+'C&amp;I Jobs'!H98+'O&amp;M Jobs'!H98+'Fuel Jobs'!I98+'Decommissioning Jobs'!H98)</f>
        <v>2553.0235277408519</v>
      </c>
      <c r="I70" s="24">
        <f>('Manufacturing Jobs'!I98+'Manufacturing Jobs (Exp)'!I98+'C&amp;I Jobs'!I98+'O&amp;M Jobs'!I98+'Fuel Jobs'!J98+'Decommissioning Jobs'!I98)</f>
        <v>2960.3362592427698</v>
      </c>
      <c r="J70" s="21"/>
      <c r="K70" s="2" t="s">
        <v>41</v>
      </c>
      <c r="L70" s="5">
        <f>SUM(L63:L69)</f>
        <v>591718.23396113946</v>
      </c>
      <c r="M70" s="5">
        <f t="shared" ref="M70" si="39">SUM(M63:M69)</f>
        <v>1001995.2287327836</v>
      </c>
      <c r="N70" s="5">
        <f t="shared" ref="N70" si="40">SUM(N63:N69)</f>
        <v>1378761.8189656595</v>
      </c>
      <c r="O70" s="5">
        <f t="shared" ref="O70" si="41">SUM(O63:O69)</f>
        <v>1449671.8026568531</v>
      </c>
      <c r="P70" s="5">
        <f t="shared" ref="P70" si="42">SUM(P63:P69)</f>
        <v>1509301.6879656119</v>
      </c>
      <c r="Q70" s="5">
        <f t="shared" ref="Q70" si="43">SUM(Q63:Q69)</f>
        <v>1372328.8769979193</v>
      </c>
      <c r="R70" s="5">
        <f t="shared" ref="R70" si="44">SUM(R63:R69)</f>
        <v>1505935.4655823109</v>
      </c>
      <c r="S70" s="5">
        <f t="shared" ref="S70" si="45">SUM(S63:S69)</f>
        <v>1690331.0379072854</v>
      </c>
    </row>
    <row r="71" spans="1:28" x14ac:dyDescent="0.3">
      <c r="A71" s="7" t="s">
        <v>10</v>
      </c>
      <c r="B71" s="24">
        <f>('Manufacturing Jobs'!B99+'Manufacturing Jobs (Exp)'!B99+'C&amp;I Jobs'!B99+'O&amp;M Jobs'!B99+'Fuel Jobs'!C99+'Decommissioning Jobs'!B99)</f>
        <v>0</v>
      </c>
      <c r="C71" s="24">
        <f>('Manufacturing Jobs'!C99+'Manufacturing Jobs (Exp)'!C99+'C&amp;I Jobs'!C99+'O&amp;M Jobs'!C99+'Fuel Jobs'!D99+'Decommissioning Jobs'!C99)</f>
        <v>0</v>
      </c>
      <c r="D71" s="24">
        <f>('Manufacturing Jobs'!D99+'Manufacturing Jobs (Exp)'!D99+'C&amp;I Jobs'!D99+'O&amp;M Jobs'!D99+'Fuel Jobs'!E99+'Decommissioning Jobs'!D99)</f>
        <v>3356.0296063049573</v>
      </c>
      <c r="E71" s="24">
        <f>('Manufacturing Jobs'!E99+'Manufacturing Jobs (Exp)'!E99+'C&amp;I Jobs'!E99+'O&amp;M Jobs'!E99+'Fuel Jobs'!F99+'Decommissioning Jobs'!E99)</f>
        <v>537.94880004913011</v>
      </c>
      <c r="F71" s="24">
        <f>('Manufacturing Jobs'!F99+'Manufacturing Jobs (Exp)'!F99+'C&amp;I Jobs'!F99+'O&amp;M Jobs'!F99+'Fuel Jobs'!G99+'Decommissioning Jobs'!F99)</f>
        <v>455.71529397383983</v>
      </c>
      <c r="G71" s="24">
        <f>('Manufacturing Jobs'!G99+'Manufacturing Jobs (Exp)'!G99+'C&amp;I Jobs'!G99+'O&amp;M Jobs'!G99+'Fuel Jobs'!H99+'Decommissioning Jobs'!G99)</f>
        <v>408.89697902693422</v>
      </c>
      <c r="H71" s="24">
        <f>('Manufacturing Jobs'!H99+'Manufacturing Jobs (Exp)'!H99+'C&amp;I Jobs'!H99+'O&amp;M Jobs'!H99+'Fuel Jobs'!I99+'Decommissioning Jobs'!H99)</f>
        <v>11501.235837886368</v>
      </c>
      <c r="I71" s="24">
        <f>('Manufacturing Jobs'!I99+'Manufacturing Jobs (Exp)'!I99+'C&amp;I Jobs'!I99+'O&amp;M Jobs'!I99+'Fuel Jobs'!J99+'Decommissioning Jobs'!I99)</f>
        <v>59234.51742011663</v>
      </c>
      <c r="J71" s="21"/>
      <c r="M71" s="49"/>
      <c r="N71" s="49"/>
      <c r="O71" s="49"/>
    </row>
    <row r="72" spans="1:28" x14ac:dyDescent="0.3">
      <c r="A72" s="7" t="s">
        <v>11</v>
      </c>
      <c r="B72" s="24">
        <f>('Manufacturing Jobs'!B100+'Manufacturing Jobs (Exp)'!B100+'C&amp;I Jobs'!B100+'O&amp;M Jobs'!B100+'Fuel Jobs'!C100+'Decommissioning Jobs'!B100)</f>
        <v>0</v>
      </c>
      <c r="C72" s="24">
        <f>('Manufacturing Jobs'!C100+'Manufacturing Jobs (Exp)'!C100+'C&amp;I Jobs'!C100+'O&amp;M Jobs'!C100+'Fuel Jobs'!D100+'Decommissioning Jobs'!C100)</f>
        <v>87242.245550462176</v>
      </c>
      <c r="D72" s="24">
        <f>('Manufacturing Jobs'!D100+'Manufacturing Jobs (Exp)'!D100+'C&amp;I Jobs'!D100+'O&amp;M Jobs'!D100+'Fuel Jobs'!E100+'Decommissioning Jobs'!D100)</f>
        <v>29498.754434314764</v>
      </c>
      <c r="E72" s="24">
        <f>('Manufacturing Jobs'!E100+'Manufacturing Jobs (Exp)'!E100+'C&amp;I Jobs'!E100+'O&amp;M Jobs'!E100+'Fuel Jobs'!F100+'Decommissioning Jobs'!E100)</f>
        <v>31015.637494633287</v>
      </c>
      <c r="F72" s="24">
        <f>('Manufacturing Jobs'!F100+'Manufacturing Jobs (Exp)'!F100+'C&amp;I Jobs'!F100+'O&amp;M Jobs'!F100+'Fuel Jobs'!G100+'Decommissioning Jobs'!F100)</f>
        <v>22820.043437533765</v>
      </c>
      <c r="G72" s="24">
        <f>('Manufacturing Jobs'!G100+'Manufacturing Jobs (Exp)'!G100+'C&amp;I Jobs'!G100+'O&amp;M Jobs'!G100+'Fuel Jobs'!H100+'Decommissioning Jobs'!G100)</f>
        <v>21079.069585759244</v>
      </c>
      <c r="H72" s="24">
        <f>('Manufacturing Jobs'!H100+'Manufacturing Jobs (Exp)'!H100+'C&amp;I Jobs'!H100+'O&amp;M Jobs'!H100+'Fuel Jobs'!I100+'Decommissioning Jobs'!H100)</f>
        <v>41500.542760657889</v>
      </c>
      <c r="I72" s="24">
        <f>('Manufacturing Jobs'!I100+'Manufacturing Jobs (Exp)'!I100+'C&amp;I Jobs'!I100+'O&amp;M Jobs'!I100+'Fuel Jobs'!J100+'Decommissioning Jobs'!I100)</f>
        <v>19617.182435357881</v>
      </c>
      <c r="J72" s="21"/>
      <c r="M72" s="21"/>
      <c r="N72" s="28"/>
      <c r="O72" s="21"/>
    </row>
    <row r="73" spans="1:28" x14ac:dyDescent="0.3">
      <c r="A73" s="7" t="s">
        <v>12</v>
      </c>
      <c r="B73" s="24">
        <f>('Manufacturing Jobs'!B101+'Manufacturing Jobs (Exp)'!B101+'C&amp;I Jobs'!B101+'O&amp;M Jobs'!B101+'Fuel Jobs'!C101+'Decommissioning Jobs'!B101)</f>
        <v>0</v>
      </c>
      <c r="C73" s="24">
        <f>('Manufacturing Jobs'!C101+'Manufacturing Jobs (Exp)'!C101+'C&amp;I Jobs'!C101+'O&amp;M Jobs'!C101+'Fuel Jobs'!D101+'Decommissioning Jobs'!C101)</f>
        <v>13690.87922665627</v>
      </c>
      <c r="D73" s="24">
        <f>('Manufacturing Jobs'!D101+'Manufacturing Jobs (Exp)'!D101+'C&amp;I Jobs'!D101+'O&amp;M Jobs'!D101+'Fuel Jobs'!E101+'Decommissioning Jobs'!D101)</f>
        <v>6167.8675549474829</v>
      </c>
      <c r="E73" s="24">
        <f>('Manufacturing Jobs'!E101+'Manufacturing Jobs (Exp)'!E101+'C&amp;I Jobs'!E101+'O&amp;M Jobs'!E101+'Fuel Jobs'!F101+'Decommissioning Jobs'!E101)</f>
        <v>5374.0736306837844</v>
      </c>
      <c r="F73" s="24">
        <f>('Manufacturing Jobs'!F101+'Manufacturing Jobs (Exp)'!F101+'C&amp;I Jobs'!F101+'O&amp;M Jobs'!F101+'Fuel Jobs'!G101+'Decommissioning Jobs'!F101)</f>
        <v>4677.5554073776502</v>
      </c>
      <c r="G73" s="24">
        <f>('Manufacturing Jobs'!G101+'Manufacturing Jobs (Exp)'!G101+'C&amp;I Jobs'!G101+'O&amp;M Jobs'!G101+'Fuel Jobs'!H101+'Decommissioning Jobs'!G101)</f>
        <v>4358.5887946103403</v>
      </c>
      <c r="H73" s="24">
        <f>('Manufacturing Jobs'!H101+'Manufacturing Jobs (Exp)'!H101+'C&amp;I Jobs'!H101+'O&amp;M Jobs'!H101+'Fuel Jobs'!I101+'Decommissioning Jobs'!H101)</f>
        <v>4596.6844162993393</v>
      </c>
      <c r="I73" s="24">
        <f>('Manufacturing Jobs'!I101+'Manufacturing Jobs (Exp)'!I101+'C&amp;I Jobs'!I101+'O&amp;M Jobs'!I101+'Fuel Jobs'!J101+'Decommissioning Jobs'!I101)</f>
        <v>3701.8529074052731</v>
      </c>
      <c r="M73" s="49"/>
      <c r="N73" s="49"/>
      <c r="O73" s="49"/>
    </row>
    <row r="74" spans="1:28" x14ac:dyDescent="0.3">
      <c r="A74" s="7" t="s">
        <v>13</v>
      </c>
      <c r="B74" s="24">
        <f>('Manufacturing Jobs'!B102+'Manufacturing Jobs (Exp)'!B102+'C&amp;I Jobs'!B102+'O&amp;M Jobs'!B102+'Fuel Jobs'!C102+'Decommissioning Jobs'!B102)</f>
        <v>0</v>
      </c>
      <c r="C74" s="24">
        <f>('Manufacturing Jobs'!C102+'Manufacturing Jobs (Exp)'!C102+'C&amp;I Jobs'!C102+'O&amp;M Jobs'!C102+'Fuel Jobs'!D102+'Decommissioning Jobs'!C102)</f>
        <v>0</v>
      </c>
      <c r="D74" s="24">
        <f>('Manufacturing Jobs'!D102+'Manufacturing Jobs (Exp)'!D102+'C&amp;I Jobs'!D102+'O&amp;M Jobs'!D102+'Fuel Jobs'!E102+'Decommissioning Jobs'!D102)</f>
        <v>0</v>
      </c>
      <c r="E74" s="24">
        <f>('Manufacturing Jobs'!E102+'Manufacturing Jobs (Exp)'!E102+'C&amp;I Jobs'!E102+'O&amp;M Jobs'!E102+'Fuel Jobs'!F102+'Decommissioning Jobs'!E102)</f>
        <v>0</v>
      </c>
      <c r="F74" s="24">
        <f>('Manufacturing Jobs'!F102+'Manufacturing Jobs (Exp)'!F102+'C&amp;I Jobs'!F102+'O&amp;M Jobs'!F102+'Fuel Jobs'!G102+'Decommissioning Jobs'!F102)</f>
        <v>30925.721150648511</v>
      </c>
      <c r="G74" s="24">
        <f>('Manufacturing Jobs'!G102+'Manufacturing Jobs (Exp)'!G102+'C&amp;I Jobs'!G102+'O&amp;M Jobs'!G102+'Fuel Jobs'!H102+'Decommissioning Jobs'!G102)</f>
        <v>41544.481141638964</v>
      </c>
      <c r="H74" s="24">
        <f>('Manufacturing Jobs'!H102+'Manufacturing Jobs (Exp)'!H102+'C&amp;I Jobs'!H102+'O&amp;M Jobs'!H102+'Fuel Jobs'!I102+'Decommissioning Jobs'!H102)</f>
        <v>44199.746896779689</v>
      </c>
      <c r="I74" s="24">
        <f>('Manufacturing Jobs'!I102+'Manufacturing Jobs (Exp)'!I102+'C&amp;I Jobs'!I102+'O&amp;M Jobs'!I102+'Fuel Jobs'!J102+'Decommissioning Jobs'!I102)</f>
        <v>37489.855092289254</v>
      </c>
      <c r="M74" s="49"/>
      <c r="N74" s="49"/>
      <c r="O74" s="49"/>
    </row>
    <row r="75" spans="1:28" x14ac:dyDescent="0.3">
      <c r="A75" s="7" t="s">
        <v>297</v>
      </c>
      <c r="B75" s="24">
        <f>('Manufacturing Jobs'!B103+'Manufacturing Jobs (Exp)'!B103+'C&amp;I Jobs'!B103+'O&amp;M Jobs'!B103+'Fuel Jobs'!C103+'Decommissioning Jobs'!B103)</f>
        <v>44235.983233738174</v>
      </c>
      <c r="C75" s="24">
        <f>('Manufacturing Jobs'!C103+'Manufacturing Jobs (Exp)'!C103+'C&amp;I Jobs'!C103+'O&amp;M Jobs'!C103+'Fuel Jobs'!D103+'Decommissioning Jobs'!C103)</f>
        <v>40503.146867604177</v>
      </c>
      <c r="D75" s="24">
        <f>('Manufacturing Jobs'!D103+'Manufacturing Jobs (Exp)'!D103+'C&amp;I Jobs'!D103+'O&amp;M Jobs'!D103+'Fuel Jobs'!E103+'Decommissioning Jobs'!D103)</f>
        <v>26448.07722995798</v>
      </c>
      <c r="E75" s="24">
        <f>('Manufacturing Jobs'!E103+'Manufacturing Jobs (Exp)'!E103+'C&amp;I Jobs'!E103+'O&amp;M Jobs'!E103+'Fuel Jobs'!F103+'Decommissioning Jobs'!E103)</f>
        <v>16066.756360667909</v>
      </c>
      <c r="F75" s="24">
        <f>('Manufacturing Jobs'!F103+'Manufacturing Jobs (Exp)'!F103+'C&amp;I Jobs'!F103+'O&amp;M Jobs'!F103+'Fuel Jobs'!G103+'Decommissioning Jobs'!F103)</f>
        <v>7769.9543240063304</v>
      </c>
      <c r="G75" s="24">
        <f>('Manufacturing Jobs'!G103+'Manufacturing Jobs (Exp)'!G103+'C&amp;I Jobs'!G103+'O&amp;M Jobs'!G103+'Fuel Jobs'!H103+'Decommissioning Jobs'!G103)</f>
        <v>4500.387194941979</v>
      </c>
      <c r="H75" s="24">
        <f>('Manufacturing Jobs'!H103+'Manufacturing Jobs (Exp)'!H103+'C&amp;I Jobs'!H103+'O&amp;M Jobs'!H103+'Fuel Jobs'!I103+'Decommissioning Jobs'!H103)</f>
        <v>1627.2497095847448</v>
      </c>
      <c r="I75" s="24">
        <f>('Manufacturing Jobs'!I103+'Manufacturing Jobs (Exp)'!I103+'C&amp;I Jobs'!I103+'O&amp;M Jobs'!I103+'Fuel Jobs'!J103+'Decommissioning Jobs'!I103)</f>
        <v>579.73251743504227</v>
      </c>
      <c r="M75" s="21"/>
      <c r="N75" s="21"/>
      <c r="O75" s="21"/>
    </row>
    <row r="76" spans="1:28" x14ac:dyDescent="0.3">
      <c r="A76" s="7" t="s">
        <v>15</v>
      </c>
      <c r="B76" s="24">
        <f>('Manufacturing Jobs'!B104+'Manufacturing Jobs (Exp)'!B104+'C&amp;I Jobs'!B104+'O&amp;M Jobs'!B104+'Fuel Jobs'!C104+'Decommissioning Jobs'!B104)</f>
        <v>7295.6312837099667</v>
      </c>
      <c r="C76" s="24">
        <f>('Manufacturing Jobs'!C104+'Manufacturing Jobs (Exp)'!C104+'C&amp;I Jobs'!C104+'O&amp;M Jobs'!C104+'Fuel Jobs'!D104+'Decommissioning Jobs'!C104)</f>
        <v>1162.273117679953</v>
      </c>
      <c r="D76" s="24">
        <f>('Manufacturing Jobs'!D104+'Manufacturing Jobs (Exp)'!D104+'C&amp;I Jobs'!D104+'O&amp;M Jobs'!D104+'Fuel Jobs'!E104+'Decommissioning Jobs'!D104)</f>
        <v>996.3778479286965</v>
      </c>
      <c r="E76" s="24">
        <f>('Manufacturing Jobs'!E104+'Manufacturing Jobs (Exp)'!E104+'C&amp;I Jobs'!E104+'O&amp;M Jobs'!E104+'Fuel Jobs'!F104+'Decommissioning Jobs'!E104)</f>
        <v>792.03260950703293</v>
      </c>
      <c r="F76" s="24">
        <f>('Manufacturing Jobs'!F104+'Manufacturing Jobs (Exp)'!F104+'C&amp;I Jobs'!F104+'O&amp;M Jobs'!F104+'Fuel Jobs'!G104+'Decommissioning Jobs'!F104)</f>
        <v>718.88421373943447</v>
      </c>
      <c r="G76" s="24">
        <f>('Manufacturing Jobs'!G104+'Manufacturing Jobs (Exp)'!G104+'C&amp;I Jobs'!G104+'O&amp;M Jobs'!G104+'Fuel Jobs'!H104+'Decommissioning Jobs'!G104)</f>
        <v>591.89815061213312</v>
      </c>
      <c r="H76" s="24">
        <f>('Manufacturing Jobs'!H104+'Manufacturing Jobs (Exp)'!H104+'C&amp;I Jobs'!H104+'O&amp;M Jobs'!H104+'Fuel Jobs'!I104+'Decommissioning Jobs'!H104)</f>
        <v>571.94196671660313</v>
      </c>
      <c r="I76" s="24">
        <f>('Manufacturing Jobs'!I104+'Manufacturing Jobs (Exp)'!I104+'C&amp;I Jobs'!I104+'O&amp;M Jobs'!I104+'Fuel Jobs'!J104+'Decommissioning Jobs'!I104)</f>
        <v>520.67967587639839</v>
      </c>
      <c r="M76" s="21"/>
      <c r="N76" s="28"/>
      <c r="O76" s="21"/>
    </row>
    <row r="77" spans="1:28" x14ac:dyDescent="0.3">
      <c r="A77" s="7" t="s">
        <v>17</v>
      </c>
      <c r="B77" s="24">
        <f>('Manufacturing Jobs'!B105+'Manufacturing Jobs (Exp)'!B105+'C&amp;I Jobs'!B105+'O&amp;M Jobs'!B105+'Fuel Jobs'!C105+'Decommissioning Jobs'!B105)</f>
        <v>198625.07373707404</v>
      </c>
      <c r="C77" s="24">
        <f>('Manufacturing Jobs'!C105+'Manufacturing Jobs (Exp)'!C105+'C&amp;I Jobs'!C105+'O&amp;M Jobs'!C105+'Fuel Jobs'!D105+'Decommissioning Jobs'!C105)</f>
        <v>322079.58657042566</v>
      </c>
      <c r="D77" s="24">
        <f>('Manufacturing Jobs'!D105+'Manufacturing Jobs (Exp)'!D105+'C&amp;I Jobs'!D105+'O&amp;M Jobs'!D105+'Fuel Jobs'!E105+'Decommissioning Jobs'!D105)</f>
        <v>352939.74104263243</v>
      </c>
      <c r="E77" s="24">
        <f>('Manufacturing Jobs'!E105+'Manufacturing Jobs (Exp)'!E105+'C&amp;I Jobs'!E105+'O&amp;M Jobs'!E105+'Fuel Jobs'!F105+'Decommissioning Jobs'!E105)</f>
        <v>126633.79615570123</v>
      </c>
      <c r="F77" s="24">
        <f>('Manufacturing Jobs'!F105+'Manufacturing Jobs (Exp)'!F105+'C&amp;I Jobs'!F105+'O&amp;M Jobs'!F105+'Fuel Jobs'!G105+'Decommissioning Jobs'!F105)</f>
        <v>76055.126569963177</v>
      </c>
      <c r="G77" s="24">
        <f>('Manufacturing Jobs'!G105+'Manufacturing Jobs (Exp)'!G105+'C&amp;I Jobs'!G105+'O&amp;M Jobs'!G105+'Fuel Jobs'!H105+'Decommissioning Jobs'!G105)</f>
        <v>66856.748236262632</v>
      </c>
      <c r="H77" s="24">
        <f>('Manufacturing Jobs'!H105+'Manufacturing Jobs (Exp)'!H105+'C&amp;I Jobs'!H105+'O&amp;M Jobs'!H105+'Fuel Jobs'!I105+'Decommissioning Jobs'!H105)</f>
        <v>62513.91432703055</v>
      </c>
      <c r="I77" s="24">
        <f>('Manufacturing Jobs'!I105+'Manufacturing Jobs (Exp)'!I105+'C&amp;I Jobs'!I105+'O&amp;M Jobs'!I105+'Fuel Jobs'!J105+'Decommissioning Jobs'!I105)</f>
        <v>54683.916485091155</v>
      </c>
      <c r="M77" s="21"/>
      <c r="N77" s="21"/>
      <c r="O77" s="21"/>
    </row>
    <row r="78" spans="1:28" x14ac:dyDescent="0.3">
      <c r="A78" s="7" t="s">
        <v>18</v>
      </c>
      <c r="B78" s="24">
        <f>('Manufacturing Jobs'!B106+'Manufacturing Jobs (Exp)'!B106+'C&amp;I Jobs'!B106+'O&amp;M Jobs'!B106+'Fuel Jobs'!C106+'Decommissioning Jobs'!B106)</f>
        <v>168806.30936061178</v>
      </c>
      <c r="C78" s="24">
        <f>('Manufacturing Jobs'!C106+'Manufacturing Jobs (Exp)'!C106+'C&amp;I Jobs'!C106+'O&amp;M Jobs'!C106+'Fuel Jobs'!D106+'Decommissioning Jobs'!C106)</f>
        <v>115138.52991686674</v>
      </c>
      <c r="D78" s="24">
        <f>('Manufacturing Jobs'!D106+'Manufacturing Jobs (Exp)'!D106+'C&amp;I Jobs'!D106+'O&amp;M Jobs'!D106+'Fuel Jobs'!E106+'Decommissioning Jobs'!D106)</f>
        <v>50033.042586527066</v>
      </c>
      <c r="E78" s="24">
        <f>('Manufacturing Jobs'!E106+'Manufacturing Jobs (Exp)'!E106+'C&amp;I Jobs'!E106+'O&amp;M Jobs'!E106+'Fuel Jobs'!F106+'Decommissioning Jobs'!E106)</f>
        <v>35618.334903437586</v>
      </c>
      <c r="F78" s="24">
        <f>('Manufacturing Jobs'!F106+'Manufacturing Jobs (Exp)'!F106+'C&amp;I Jobs'!F106+'O&amp;M Jobs'!F106+'Fuel Jobs'!G106+'Decommissioning Jobs'!F106)</f>
        <v>31621.032598166348</v>
      </c>
      <c r="G78" s="24">
        <f>('Manufacturing Jobs'!G106+'Manufacturing Jobs (Exp)'!G106+'C&amp;I Jobs'!G106+'O&amp;M Jobs'!G106+'Fuel Jobs'!H106+'Decommissioning Jobs'!G106)</f>
        <v>29630.175195717678</v>
      </c>
      <c r="H78" s="24">
        <f>('Manufacturing Jobs'!H106+'Manufacturing Jobs (Exp)'!H106+'C&amp;I Jobs'!H106+'O&amp;M Jobs'!H106+'Fuel Jobs'!I106+'Decommissioning Jobs'!H106)</f>
        <v>26909.637127792616</v>
      </c>
      <c r="I78" s="24">
        <f>('Manufacturing Jobs'!I106+'Manufacturing Jobs (Exp)'!I106+'C&amp;I Jobs'!I106+'O&amp;M Jobs'!I106+'Fuel Jobs'!J106+'Decommissioning Jobs'!I106)</f>
        <v>22147.015437923747</v>
      </c>
      <c r="M78" s="21"/>
      <c r="N78" s="21"/>
      <c r="O78" s="21"/>
    </row>
    <row r="79" spans="1:28" x14ac:dyDescent="0.3">
      <c r="A79" s="7" t="s">
        <v>298</v>
      </c>
      <c r="B79" s="24">
        <f>('Manufacturing Jobs'!B107+'Manufacturing Jobs (Exp)'!B107+'C&amp;I Jobs'!B107+'O&amp;M Jobs'!B107+'Fuel Jobs'!C107+'Decommissioning Jobs'!B107)</f>
        <v>0</v>
      </c>
      <c r="C79" s="24">
        <f>('Manufacturing Jobs'!C107+'Manufacturing Jobs (Exp)'!C107+'C&amp;I Jobs'!C107+'O&amp;M Jobs'!C107+'Fuel Jobs'!D107+'Decommissioning Jobs'!C107)</f>
        <v>0</v>
      </c>
      <c r="D79" s="24">
        <f>('Manufacturing Jobs'!D107+'Manufacturing Jobs (Exp)'!D107+'C&amp;I Jobs'!D107+'O&amp;M Jobs'!D107+'Fuel Jobs'!E107+'Decommissioning Jobs'!D107)</f>
        <v>0</v>
      </c>
      <c r="E79" s="24">
        <f>('Manufacturing Jobs'!E107+'Manufacturing Jobs (Exp)'!E107+'C&amp;I Jobs'!E107+'O&amp;M Jobs'!E107+'Fuel Jobs'!F107+'Decommissioning Jobs'!E107)</f>
        <v>1007.2100322604081</v>
      </c>
      <c r="F79" s="24">
        <f>('Manufacturing Jobs'!F107+'Manufacturing Jobs (Exp)'!F107+'C&amp;I Jobs'!F107+'O&amp;M Jobs'!F107+'Fuel Jobs'!G107+'Decommissioning Jobs'!F107)</f>
        <v>5987.667232537754</v>
      </c>
      <c r="G79" s="24">
        <f>('Manufacturing Jobs'!G107+'Manufacturing Jobs (Exp)'!G107+'C&amp;I Jobs'!G107+'O&amp;M Jobs'!G107+'Fuel Jobs'!H107+'Decommissioning Jobs'!G107)</f>
        <v>1401.7054659177568</v>
      </c>
      <c r="H79" s="24">
        <f>('Manufacturing Jobs'!H107+'Manufacturing Jobs (Exp)'!H107+'C&amp;I Jobs'!H107+'O&amp;M Jobs'!H107+'Fuel Jobs'!I107+'Decommissioning Jobs'!H107)</f>
        <v>1156.9227670446705</v>
      </c>
      <c r="I79" s="24">
        <f>('Manufacturing Jobs'!I107+'Manufacturing Jobs (Exp)'!I107+'C&amp;I Jobs'!I107+'O&amp;M Jobs'!I107+'Fuel Jobs'!J107+'Decommissioning Jobs'!I107)</f>
        <v>3373.2252638213668</v>
      </c>
      <c r="M79" s="28"/>
      <c r="N79" s="28"/>
      <c r="O79" s="21"/>
    </row>
    <row r="80" spans="1:28" x14ac:dyDescent="0.3">
      <c r="A80" s="7" t="s">
        <v>299</v>
      </c>
      <c r="B80" s="24">
        <f>('Manufacturing Jobs'!B108+'Manufacturing Jobs (Exp)'!B108+'C&amp;I Jobs'!B108+'O&amp;M Jobs'!B108+'Fuel Jobs'!C108+'Decommissioning Jobs'!B108)</f>
        <v>0</v>
      </c>
      <c r="C80" s="24">
        <f>('Manufacturing Jobs'!C108+'Manufacturing Jobs (Exp)'!C108+'C&amp;I Jobs'!C108+'O&amp;M Jobs'!C108+'Fuel Jobs'!D108+'Decommissioning Jobs'!C108)</f>
        <v>0</v>
      </c>
      <c r="D80" s="24">
        <f>('Manufacturing Jobs'!D108+'Manufacturing Jobs (Exp)'!D108+'C&amp;I Jobs'!D108+'O&amp;M Jobs'!D108+'Fuel Jobs'!E108+'Decommissioning Jobs'!D108)</f>
        <v>3500.9282248789391</v>
      </c>
      <c r="E80" s="24">
        <f>('Manufacturing Jobs'!E108+'Manufacturing Jobs (Exp)'!E108+'C&amp;I Jobs'!E108+'O&amp;M Jobs'!E108+'Fuel Jobs'!F108+'Decommissioning Jobs'!E108)</f>
        <v>6055.1516933530074</v>
      </c>
      <c r="F80" s="24">
        <f>('Manufacturing Jobs'!F108+'Manufacturing Jobs (Exp)'!F108+'C&amp;I Jobs'!F108+'O&amp;M Jobs'!F108+'Fuel Jobs'!G108+'Decommissioning Jobs'!F108)</f>
        <v>18529.74842521151</v>
      </c>
      <c r="G80" s="24">
        <f>('Manufacturing Jobs'!G108+'Manufacturing Jobs (Exp)'!G108+'C&amp;I Jobs'!G108+'O&amp;M Jobs'!G108+'Fuel Jobs'!H108+'Decommissioning Jobs'!G108)</f>
        <v>8275.0683398644687</v>
      </c>
      <c r="H80" s="24">
        <f>('Manufacturing Jobs'!H108+'Manufacturing Jobs (Exp)'!H108+'C&amp;I Jobs'!H108+'O&amp;M Jobs'!H108+'Fuel Jobs'!I108+'Decommissioning Jobs'!H108)</f>
        <v>39230.780736677028</v>
      </c>
      <c r="I80" s="24">
        <f>('Manufacturing Jobs'!I108+'Manufacturing Jobs (Exp)'!I108+'C&amp;I Jobs'!I108+'O&amp;M Jobs'!I108+'Fuel Jobs'!J108+'Decommissioning Jobs'!I108)</f>
        <v>164186.16961012248</v>
      </c>
      <c r="M80" s="28"/>
      <c r="N80" s="28"/>
      <c r="O80" s="21"/>
    </row>
    <row r="81" spans="1:28" x14ac:dyDescent="0.3">
      <c r="A81" s="7" t="s">
        <v>296</v>
      </c>
      <c r="B81" s="24">
        <f>('Manufacturing Jobs'!B109+'Manufacturing Jobs (Exp)'!B109+'C&amp;I Jobs'!B109+'O&amp;M Jobs'!B109+'Fuel Jobs'!C109+'Decommissioning Jobs'!B109)</f>
        <v>124595.07799067034</v>
      </c>
      <c r="C81" s="24">
        <f>('Manufacturing Jobs'!C109+'Manufacturing Jobs (Exp)'!C109+'C&amp;I Jobs'!C109+'O&amp;M Jobs'!C109+'Fuel Jobs'!D109+'Decommissioning Jobs'!C109)</f>
        <v>23836.023916829075</v>
      </c>
      <c r="D81" s="24">
        <f>('Manufacturing Jobs'!D109+'Manufacturing Jobs (Exp)'!D109+'C&amp;I Jobs'!D109+'O&amp;M Jobs'!D109+'Fuel Jobs'!E109+'Decommissioning Jobs'!D109)</f>
        <v>11305.176467842202</v>
      </c>
      <c r="E81" s="24">
        <f>('Manufacturing Jobs'!E109+'Manufacturing Jobs (Exp)'!E109+'C&amp;I Jobs'!E109+'O&amp;M Jobs'!E109+'Fuel Jobs'!F109+'Decommissioning Jobs'!E109)</f>
        <v>7277.5368897723383</v>
      </c>
      <c r="F81" s="24">
        <f>('Manufacturing Jobs'!F109+'Manufacturing Jobs (Exp)'!F109+'C&amp;I Jobs'!F109+'O&amp;M Jobs'!F109+'Fuel Jobs'!G109+'Decommissioning Jobs'!F109)</f>
        <v>3393.6767392005722</v>
      </c>
      <c r="G81" s="24">
        <f>('Manufacturing Jobs'!G109+'Manufacturing Jobs (Exp)'!G109+'C&amp;I Jobs'!G109+'O&amp;M Jobs'!G109+'Fuel Jobs'!H109+'Decommissioning Jobs'!G109)</f>
        <v>503.01586946567829</v>
      </c>
      <c r="H81" s="24">
        <f>('Manufacturing Jobs'!H109+'Manufacturing Jobs (Exp)'!H109+'C&amp;I Jobs'!H109+'O&amp;M Jobs'!H109+'Fuel Jobs'!I109+'Decommissioning Jobs'!H109)</f>
        <v>0</v>
      </c>
      <c r="I81" s="24">
        <f>('Manufacturing Jobs'!I109+'Manufacturing Jobs (Exp)'!I109+'C&amp;I Jobs'!I109+'O&amp;M Jobs'!I109+'Fuel Jobs'!J109+'Decommissioning Jobs'!I109)</f>
        <v>0</v>
      </c>
      <c r="M81" s="28"/>
      <c r="N81" s="28"/>
      <c r="O81" s="21"/>
    </row>
    <row r="82" spans="1:28" x14ac:dyDescent="0.3">
      <c r="A82" s="7" t="s">
        <v>43</v>
      </c>
      <c r="B82" s="24">
        <f>('Manufacturing Jobs'!B110+'Manufacturing Jobs (Exp)'!B110+'C&amp;I Jobs'!B110+'O&amp;M Jobs'!B110+'Fuel Jobs'!C110+'Decommissioning Jobs'!B110)</f>
        <v>0</v>
      </c>
      <c r="C82" s="24">
        <f>('Manufacturing Jobs'!C110+'Manufacturing Jobs (Exp)'!C110+'C&amp;I Jobs'!C110+'O&amp;M Jobs'!C110+'Fuel Jobs'!D110+'Decommissioning Jobs'!C110)</f>
        <v>0.4933745673265475</v>
      </c>
      <c r="D82" s="24">
        <f>('Manufacturing Jobs'!D110+'Manufacturing Jobs (Exp)'!D110+'C&amp;I Jobs'!D110+'O&amp;M Jobs'!D110+'Fuel Jobs'!E110+'Decommissioning Jobs'!D110)</f>
        <v>5.0119990416475115</v>
      </c>
      <c r="E82" s="24">
        <f>('Manufacturing Jobs'!E110+'Manufacturing Jobs (Exp)'!E110+'C&amp;I Jobs'!E110+'O&amp;M Jobs'!E110+'Fuel Jobs'!F110+'Decommissioning Jobs'!E110)</f>
        <v>6.2510335014726843</v>
      </c>
      <c r="F82" s="24">
        <f>('Manufacturing Jobs'!F110+'Manufacturing Jobs (Exp)'!F110+'C&amp;I Jobs'!F110+'O&amp;M Jobs'!F110+'Fuel Jobs'!G110+'Decommissioning Jobs'!F110)</f>
        <v>206.41994854943817</v>
      </c>
      <c r="G82" s="24">
        <f>('Manufacturing Jobs'!G110+'Manufacturing Jobs (Exp)'!G110+'C&amp;I Jobs'!G110+'O&amp;M Jobs'!G110+'Fuel Jobs'!H110+'Decommissioning Jobs'!G110)</f>
        <v>802.10064906130458</v>
      </c>
      <c r="H82" s="24">
        <f>('Manufacturing Jobs'!H110+'Manufacturing Jobs (Exp)'!H110+'C&amp;I Jobs'!H110+'O&amp;M Jobs'!H110+'Fuel Jobs'!I110+'Decommissioning Jobs'!H110)</f>
        <v>830.5057525760169</v>
      </c>
      <c r="I82" s="24">
        <f>('Manufacturing Jobs'!I110+'Manufacturing Jobs (Exp)'!I110+'C&amp;I Jobs'!I110+'O&amp;M Jobs'!I110+'Fuel Jobs'!J110+'Decommissioning Jobs'!I110)</f>
        <v>831.99780364253036</v>
      </c>
      <c r="M82" s="28"/>
      <c r="N82" s="49"/>
      <c r="O82" s="21"/>
    </row>
    <row r="83" spans="1:28" x14ac:dyDescent="0.3">
      <c r="A83" s="7" t="s">
        <v>300</v>
      </c>
      <c r="B83" s="24">
        <f>('Manufacturing Jobs'!B111+'Manufacturing Jobs (Exp)'!B111+'C&amp;I Jobs'!B111+'O&amp;M Jobs'!B111+'Fuel Jobs'!C111+'Decommissioning Jobs'!B111)</f>
        <v>0</v>
      </c>
      <c r="C83" s="24">
        <f>('Manufacturing Jobs'!C111+'Manufacturing Jobs (Exp)'!C111+'C&amp;I Jobs'!C111+'O&amp;M Jobs'!C111+'Fuel Jobs'!D111+'Decommissioning Jobs'!C111)</f>
        <v>0</v>
      </c>
      <c r="D83" s="24">
        <f>('Manufacturing Jobs'!D111+'Manufacturing Jobs (Exp)'!D111+'C&amp;I Jobs'!D111+'O&amp;M Jobs'!D111+'Fuel Jobs'!E111+'Decommissioning Jobs'!D111)</f>
        <v>0</v>
      </c>
      <c r="E83" s="24">
        <f>('Manufacturing Jobs'!E111+'Manufacturing Jobs (Exp)'!E111+'C&amp;I Jobs'!E111+'O&amp;M Jobs'!E111+'Fuel Jobs'!F111+'Decommissioning Jobs'!E111)</f>
        <v>0</v>
      </c>
      <c r="F83" s="24">
        <f>('Manufacturing Jobs'!F111+'Manufacturing Jobs (Exp)'!F111+'C&amp;I Jobs'!F111+'O&amp;M Jobs'!F111+'Fuel Jobs'!G111+'Decommissioning Jobs'!F111)</f>
        <v>35250.489419464458</v>
      </c>
      <c r="G83" s="24">
        <f>('Manufacturing Jobs'!G111+'Manufacturing Jobs (Exp)'!G111+'C&amp;I Jobs'!G111+'O&amp;M Jobs'!G111+'Fuel Jobs'!H111+'Decommissioning Jobs'!G111)</f>
        <v>47214.390559826978</v>
      </c>
      <c r="H83" s="24">
        <f>('Manufacturing Jobs'!H111+'Manufacturing Jobs (Exp)'!H111+'C&amp;I Jobs'!H111+'O&amp;M Jobs'!H111+'Fuel Jobs'!I111+'Decommissioning Jobs'!H111)</f>
        <v>52704.617706682155</v>
      </c>
      <c r="I83" s="24">
        <f>('Manufacturing Jobs'!I111+'Manufacturing Jobs (Exp)'!I111+'C&amp;I Jobs'!I111+'O&amp;M Jobs'!I111+'Fuel Jobs'!J111+'Decommissioning Jobs'!I111)</f>
        <v>40768.76418353834</v>
      </c>
      <c r="M83" s="28"/>
      <c r="N83" s="49"/>
      <c r="O83" s="21"/>
    </row>
    <row r="84" spans="1:28" x14ac:dyDescent="0.3">
      <c r="A84" s="7" t="s">
        <v>230</v>
      </c>
      <c r="B84" s="24">
        <f>('Manufacturing Jobs'!B112+'Manufacturing Jobs (Exp)'!B112+'C&amp;I Jobs'!B112+'O&amp;M Jobs'!B112+'Fuel Jobs'!C112+'Decommissioning Jobs'!B112)</f>
        <v>0</v>
      </c>
      <c r="C84" s="24">
        <f>('Manufacturing Jobs'!C112+'Manufacturing Jobs (Exp)'!C112+'C&amp;I Jobs'!C112+'O&amp;M Jobs'!C112+'Fuel Jobs'!D112+'Decommissioning Jobs'!C112)</f>
        <v>0</v>
      </c>
      <c r="D84" s="24">
        <f>('Manufacturing Jobs'!D112+'Manufacturing Jobs (Exp)'!D112+'C&amp;I Jobs'!D112+'O&amp;M Jobs'!D112+'Fuel Jobs'!E112+'Decommissioning Jobs'!D112)</f>
        <v>8835.4552533167225</v>
      </c>
      <c r="E84" s="24">
        <f>('Manufacturing Jobs'!E112+'Manufacturing Jobs (Exp)'!E112+'C&amp;I Jobs'!E112+'O&amp;M Jobs'!E112+'Fuel Jobs'!F112+'Decommissioning Jobs'!E112)</f>
        <v>179879.11354672143</v>
      </c>
      <c r="F84" s="24">
        <f>('Manufacturing Jobs'!F112+'Manufacturing Jobs (Exp)'!F112+'C&amp;I Jobs'!F112+'O&amp;M Jobs'!F112+'Fuel Jobs'!G112+'Decommissioning Jobs'!F112)</f>
        <v>230088.90198066289</v>
      </c>
      <c r="G84" s="24">
        <f>('Manufacturing Jobs'!G112+'Manufacturing Jobs (Exp)'!G112+'C&amp;I Jobs'!G112+'O&amp;M Jobs'!G112+'Fuel Jobs'!H112+'Decommissioning Jobs'!G112)</f>
        <v>127793.78004498431</v>
      </c>
      <c r="H84" s="24">
        <f>('Manufacturing Jobs'!H112+'Manufacturing Jobs (Exp)'!H112+'C&amp;I Jobs'!H112+'O&amp;M Jobs'!H112+'Fuel Jobs'!I112+'Decommissioning Jobs'!H112)</f>
        <v>72028.462007404247</v>
      </c>
      <c r="I84" s="24">
        <f>('Manufacturing Jobs'!I112+'Manufacturing Jobs (Exp)'!I112+'C&amp;I Jobs'!I112+'O&amp;M Jobs'!I112+'Fuel Jobs'!J112+'Decommissioning Jobs'!I112)</f>
        <v>114724.85399555604</v>
      </c>
      <c r="M84" s="28"/>
      <c r="N84" s="49"/>
      <c r="O84" s="21"/>
    </row>
    <row r="85" spans="1:28" x14ac:dyDescent="0.3">
      <c r="A85" s="7" t="s">
        <v>231</v>
      </c>
      <c r="B85" s="24">
        <f>('Manufacturing Jobs'!B113+'Manufacturing Jobs (Exp)'!B113+'C&amp;I Jobs'!B113+'O&amp;M Jobs'!B113+'Fuel Jobs'!C113+'Decommissioning Jobs'!B113)</f>
        <v>0</v>
      </c>
      <c r="C85" s="24">
        <f>('Manufacturing Jobs'!C113+'Manufacturing Jobs (Exp)'!C113+'C&amp;I Jobs'!C113+'O&amp;M Jobs'!C113+'Fuel Jobs'!D113+'Decommissioning Jobs'!C113)</f>
        <v>4222.9126304338788</v>
      </c>
      <c r="D85" s="24">
        <f>('Manufacturing Jobs'!D113+'Manufacturing Jobs (Exp)'!D113+'C&amp;I Jobs'!D113+'O&amp;M Jobs'!D113+'Fuel Jobs'!E113+'Decommissioning Jobs'!D113)</f>
        <v>19378.933358256771</v>
      </c>
      <c r="E85" s="24">
        <f>('Manufacturing Jobs'!E113+'Manufacturing Jobs (Exp)'!E113+'C&amp;I Jobs'!E113+'O&amp;M Jobs'!E113+'Fuel Jobs'!F113+'Decommissioning Jobs'!E113)</f>
        <v>44733.216551210811</v>
      </c>
      <c r="F85" s="24">
        <f>('Manufacturing Jobs'!F113+'Manufacturing Jobs (Exp)'!F113+'C&amp;I Jobs'!F113+'O&amp;M Jobs'!F113+'Fuel Jobs'!G113+'Decommissioning Jobs'!F113)</f>
        <v>41935.960325808788</v>
      </c>
      <c r="G85" s="24">
        <f>('Manufacturing Jobs'!G113+'Manufacturing Jobs (Exp)'!G113+'C&amp;I Jobs'!G113+'O&amp;M Jobs'!G113+'Fuel Jobs'!H113+'Decommissioning Jobs'!G113)</f>
        <v>66857.321669408484</v>
      </c>
      <c r="H85" s="24">
        <f>('Manufacturing Jobs'!H113+'Manufacturing Jobs (Exp)'!H113+'C&amp;I Jobs'!H113+'O&amp;M Jobs'!H113+'Fuel Jobs'!I113+'Decommissioning Jobs'!H113)</f>
        <v>109095.59700103571</v>
      </c>
      <c r="I85" s="24">
        <f>('Manufacturing Jobs'!I113+'Manufacturing Jobs (Exp)'!I113+'C&amp;I Jobs'!I113+'O&amp;M Jobs'!I113+'Fuel Jobs'!J113+'Decommissioning Jobs'!I113)</f>
        <v>78502.852419627161</v>
      </c>
      <c r="M85" s="28"/>
      <c r="N85" s="49"/>
      <c r="O85" s="21"/>
    </row>
    <row r="86" spans="1:28" x14ac:dyDescent="0.3">
      <c r="A86" s="7" t="s">
        <v>295</v>
      </c>
      <c r="B86" s="24">
        <f>('Manufacturing Jobs'!B114+'Manufacturing Jobs (Exp)'!B114+'C&amp;I Jobs'!B114+'O&amp;M Jobs'!B114+'Fuel Jobs'!C114+'Decommissioning Jobs'!B114)</f>
        <v>7165.8389475600879</v>
      </c>
      <c r="C86" s="24">
        <f>('Manufacturing Jobs'!C114+'Manufacturing Jobs (Exp)'!C114+'C&amp;I Jobs'!C114+'O&amp;M Jobs'!C114+'Fuel Jobs'!D114+'Decommissioning Jobs'!C114)</f>
        <v>516.22133802924225</v>
      </c>
      <c r="D86" s="24">
        <f>('Manufacturing Jobs'!D114+'Manufacturing Jobs (Exp)'!D114+'C&amp;I Jobs'!D114+'O&amp;M Jobs'!D114+'Fuel Jobs'!E114+'Decommissioning Jobs'!D114)</f>
        <v>5708.7566806899649</v>
      </c>
      <c r="E86" s="24">
        <f>('Manufacturing Jobs'!E114+'Manufacturing Jobs (Exp)'!E114+'C&amp;I Jobs'!E114+'O&amp;M Jobs'!E114+'Fuel Jobs'!F114+'Decommissioning Jobs'!E114)</f>
        <v>803.3368747400342</v>
      </c>
      <c r="F86" s="24">
        <f>('Manufacturing Jobs'!F114+'Manufacturing Jobs (Exp)'!F114+'C&amp;I Jobs'!F114+'O&amp;M Jobs'!F114+'Fuel Jobs'!G114+'Decommissioning Jobs'!F114)</f>
        <v>729.14447035814385</v>
      </c>
      <c r="G86" s="24">
        <f>('Manufacturing Jobs'!G114+'Manufacturing Jobs (Exp)'!G114+'C&amp;I Jobs'!G114+'O&amp;M Jobs'!G114+'Fuel Jobs'!H114+'Decommissioning Jobs'!G114)</f>
        <v>704.56094847717918</v>
      </c>
      <c r="H86" s="24">
        <f>('Manufacturing Jobs'!H114+'Manufacturing Jobs (Exp)'!H114+'C&amp;I Jobs'!H114+'O&amp;M Jobs'!H114+'Fuel Jobs'!I114+'Decommissioning Jobs'!H114)</f>
        <v>680.80627406422718</v>
      </c>
      <c r="I86" s="24">
        <f>('Manufacturing Jobs'!I114+'Manufacturing Jobs (Exp)'!I114+'C&amp;I Jobs'!I114+'O&amp;M Jobs'!I114+'Fuel Jobs'!J114+'Decommissioning Jobs'!I114)</f>
        <v>657.8525020539488</v>
      </c>
      <c r="M86" s="28"/>
      <c r="N86" s="49"/>
      <c r="O86" s="21"/>
    </row>
    <row r="87" spans="1:28" x14ac:dyDescent="0.3">
      <c r="A87" s="7" t="s">
        <v>294</v>
      </c>
      <c r="B87" s="24">
        <f>('Manufacturing Jobs'!B115+'Manufacturing Jobs (Exp)'!B115+'C&amp;I Jobs'!B115+'O&amp;M Jobs'!B115+'Fuel Jobs'!C115+'Decommissioning Jobs'!B115)</f>
        <v>0</v>
      </c>
      <c r="C87" s="24">
        <f>('Manufacturing Jobs'!C115+'Manufacturing Jobs (Exp)'!C115+'C&amp;I Jobs'!C115+'O&amp;M Jobs'!C115+'Fuel Jobs'!D115+'Decommissioning Jobs'!C115)</f>
        <v>0</v>
      </c>
      <c r="D87" s="24">
        <f>('Manufacturing Jobs'!D115+'Manufacturing Jobs (Exp)'!D115+'C&amp;I Jobs'!D115+'O&amp;M Jobs'!D115+'Fuel Jobs'!E115+'Decommissioning Jobs'!D115)</f>
        <v>797.34995357644914</v>
      </c>
      <c r="E87" s="24">
        <f>('Manufacturing Jobs'!E115+'Manufacturing Jobs (Exp)'!E115+'C&amp;I Jobs'!E115+'O&amp;M Jobs'!E115+'Fuel Jobs'!F115+'Decommissioning Jobs'!E115)</f>
        <v>62.869842370959191</v>
      </c>
      <c r="F87" s="24">
        <f>('Manufacturing Jobs'!F115+'Manufacturing Jobs (Exp)'!F115+'C&amp;I Jobs'!F115+'O&amp;M Jobs'!F115+'Fuel Jobs'!G115+'Decommissioning Jobs'!F115)</f>
        <v>57.063480288898205</v>
      </c>
      <c r="G87" s="24">
        <f>('Manufacturing Jobs'!G115+'Manufacturing Jobs (Exp)'!G115+'C&amp;I Jobs'!G115+'O&amp;M Jobs'!G115+'Fuel Jobs'!H115+'Decommissioning Jobs'!G115)</f>
        <v>436.03439116169631</v>
      </c>
      <c r="H87" s="24">
        <f>('Manufacturing Jobs'!H115+'Manufacturing Jobs (Exp)'!H115+'C&amp;I Jobs'!H115+'O&amp;M Jobs'!H115+'Fuel Jobs'!I115+'Decommissioning Jobs'!H115)</f>
        <v>383.10893059325116</v>
      </c>
      <c r="I87" s="24">
        <f>('Manufacturing Jobs'!I115+'Manufacturing Jobs (Exp)'!I115+'C&amp;I Jobs'!I115+'O&amp;M Jobs'!I115+'Fuel Jobs'!J115+'Decommissioning Jobs'!I115)</f>
        <v>1085.3895917889422</v>
      </c>
      <c r="K87" s="2"/>
      <c r="L87" s="4"/>
      <c r="M87" s="4"/>
      <c r="N87" s="4"/>
      <c r="O87" s="4"/>
      <c r="P87" s="4"/>
      <c r="Q87" s="4"/>
      <c r="R87" s="4"/>
      <c r="S87" s="4"/>
    </row>
    <row r="88" spans="1:28" x14ac:dyDescent="0.3">
      <c r="A88" s="7" t="s">
        <v>190</v>
      </c>
      <c r="B88" s="24">
        <f>'Grid Jobs'!B18</f>
        <v>0</v>
      </c>
      <c r="C88" s="24">
        <f>'Grid Jobs'!C18</f>
        <v>0</v>
      </c>
      <c r="D88" s="24">
        <f>'Grid Jobs'!D18</f>
        <v>0</v>
      </c>
      <c r="E88" s="24">
        <f>'Grid Jobs'!E18</f>
        <v>0</v>
      </c>
      <c r="F88" s="24">
        <f>'Grid Jobs'!F18</f>
        <v>0</v>
      </c>
      <c r="G88" s="24">
        <f>'Grid Jobs'!G18</f>
        <v>0</v>
      </c>
      <c r="H88" s="24">
        <f>'Grid Jobs'!H18</f>
        <v>0</v>
      </c>
      <c r="I88" s="24">
        <f>'Grid Jobs'!I18</f>
        <v>0</v>
      </c>
      <c r="K88" s="2" t="s">
        <v>184</v>
      </c>
      <c r="L88" s="4">
        <f t="shared" ref="L88:S88" si="46">B89/L89</f>
        <v>434.97629757423016</v>
      </c>
      <c r="M88" s="4">
        <f t="shared" si="46"/>
        <v>648.60499456787943</v>
      </c>
      <c r="N88" s="4">
        <f t="shared" si="46"/>
        <v>787.64899613363082</v>
      </c>
      <c r="O88" s="4">
        <f t="shared" si="46"/>
        <v>731.23135580421751</v>
      </c>
      <c r="P88" s="4">
        <f t="shared" si="46"/>
        <v>670.5222265066916</v>
      </c>
      <c r="Q88" s="4">
        <f t="shared" si="46"/>
        <v>536.67162327523249</v>
      </c>
      <c r="R88" s="4">
        <f t="shared" si="46"/>
        <v>517.9027660898812</v>
      </c>
      <c r="S88" s="4">
        <f t="shared" si="46"/>
        <v>509.32358826845478</v>
      </c>
    </row>
    <row r="89" spans="1:28" x14ac:dyDescent="0.3">
      <c r="A89" s="5" t="s">
        <v>255</v>
      </c>
      <c r="B89" s="22">
        <f>SUM(B63:B88)</f>
        <v>591718.23396113922</v>
      </c>
      <c r="C89" s="22">
        <f t="shared" ref="C89:I89" si="47">SUM(C63:C88)</f>
        <v>1001995.2287327836</v>
      </c>
      <c r="D89" s="22">
        <f t="shared" si="47"/>
        <v>1378761.8189656592</v>
      </c>
      <c r="E89" s="22">
        <f t="shared" si="47"/>
        <v>1449671.8026568531</v>
      </c>
      <c r="F89" s="22">
        <f t="shared" si="47"/>
        <v>1509301.6879656115</v>
      </c>
      <c r="G89" s="22">
        <f t="shared" si="47"/>
        <v>1372328.8769979193</v>
      </c>
      <c r="H89" s="22">
        <f t="shared" si="47"/>
        <v>1505935.4655823116</v>
      </c>
      <c r="I89" s="22">
        <f t="shared" si="47"/>
        <v>1690331.0379072852</v>
      </c>
      <c r="K89" t="s">
        <v>185</v>
      </c>
      <c r="L89" s="7">
        <v>1360.3459251941435</v>
      </c>
      <c r="M89" s="7">
        <v>1544.8466125370244</v>
      </c>
      <c r="N89" s="7">
        <v>1750.4774661475496</v>
      </c>
      <c r="O89" s="7">
        <v>1982.5077127094553</v>
      </c>
      <c r="P89" s="7">
        <v>2250.934612307813</v>
      </c>
      <c r="Q89" s="7">
        <v>2557.1109361489739</v>
      </c>
      <c r="R89" s="7">
        <v>2907.7571393410149</v>
      </c>
      <c r="S89" s="7">
        <v>3318.7762688429498</v>
      </c>
    </row>
    <row r="91" spans="1:28" x14ac:dyDescent="0.3">
      <c r="A91" s="69" t="s">
        <v>34</v>
      </c>
      <c r="B91" s="168" t="s">
        <v>153</v>
      </c>
      <c r="C91" s="168"/>
      <c r="D91" s="168"/>
      <c r="E91" s="168"/>
      <c r="F91" s="168"/>
      <c r="G91" s="168"/>
      <c r="H91" s="168"/>
      <c r="I91" s="168"/>
      <c r="K91" s="69" t="s">
        <v>34</v>
      </c>
      <c r="L91" s="164" t="s">
        <v>265</v>
      </c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</row>
    <row r="92" spans="1:28" x14ac:dyDescent="0.3">
      <c r="A92" s="66" t="s">
        <v>0</v>
      </c>
      <c r="B92" s="33" t="s">
        <v>186</v>
      </c>
      <c r="C92" s="33" t="s">
        <v>146</v>
      </c>
      <c r="D92" s="33" t="s">
        <v>147</v>
      </c>
      <c r="E92" s="33" t="s">
        <v>148</v>
      </c>
      <c r="F92" s="33" t="s">
        <v>149</v>
      </c>
      <c r="G92" s="33" t="s">
        <v>150</v>
      </c>
      <c r="H92" s="33" t="s">
        <v>151</v>
      </c>
      <c r="I92" s="33" t="s">
        <v>152</v>
      </c>
      <c r="K92" s="2" t="s">
        <v>266</v>
      </c>
      <c r="L92" s="2" t="s">
        <v>186</v>
      </c>
      <c r="M92" s="2" t="s">
        <v>146</v>
      </c>
      <c r="N92" s="2" t="s">
        <v>147</v>
      </c>
      <c r="O92" s="2" t="s">
        <v>148</v>
      </c>
      <c r="P92" s="2" t="s">
        <v>149</v>
      </c>
      <c r="Q92" s="2" t="s">
        <v>150</v>
      </c>
      <c r="R92" s="2" t="s">
        <v>151</v>
      </c>
      <c r="S92" s="2" t="s">
        <v>152</v>
      </c>
      <c r="T92" s="2"/>
      <c r="U92" s="2" t="s">
        <v>186</v>
      </c>
      <c r="V92" s="2" t="s">
        <v>146</v>
      </c>
      <c r="W92" s="2" t="s">
        <v>147</v>
      </c>
      <c r="X92" s="2" t="s">
        <v>148</v>
      </c>
      <c r="Y92" s="2" t="s">
        <v>149</v>
      </c>
      <c r="Z92" s="2" t="s">
        <v>150</v>
      </c>
      <c r="AA92" s="2" t="s">
        <v>151</v>
      </c>
      <c r="AB92" s="2" t="s">
        <v>152</v>
      </c>
    </row>
    <row r="93" spans="1:28" x14ac:dyDescent="0.3">
      <c r="A93" s="7" t="s">
        <v>2</v>
      </c>
      <c r="B93" s="24">
        <f>('Manufacturing Jobs'!B120+'Manufacturing Jobs (Exp)'!B120+'C&amp;I Jobs'!B120+'O&amp;M Jobs'!B120+'Fuel Jobs'!C120+'Decommissioning Jobs'!B120)</f>
        <v>9154.9650758891494</v>
      </c>
      <c r="C93" s="24">
        <f>('Manufacturing Jobs'!C120+'Manufacturing Jobs (Exp)'!C120+'C&amp;I Jobs'!C120+'O&amp;M Jobs'!C120+'Fuel Jobs'!D120+'Decommissioning Jobs'!C120)</f>
        <v>30654.14103194097</v>
      </c>
      <c r="D93" s="24">
        <f>('Manufacturing Jobs'!D120+'Manufacturing Jobs (Exp)'!D120+'C&amp;I Jobs'!D120+'O&amp;M Jobs'!D120+'Fuel Jobs'!E120+'Decommissioning Jobs'!D120)</f>
        <v>282833.94220177567</v>
      </c>
      <c r="E93" s="24">
        <f>('Manufacturing Jobs'!E120+'Manufacturing Jobs (Exp)'!E120+'C&amp;I Jobs'!E120+'O&amp;M Jobs'!E120+'Fuel Jobs'!F120+'Decommissioning Jobs'!E120)</f>
        <v>178342.69338184752</v>
      </c>
      <c r="F93" s="24">
        <f>('Manufacturing Jobs'!F120+'Manufacturing Jobs (Exp)'!F120+'C&amp;I Jobs'!F120+'O&amp;M Jobs'!F120+'Fuel Jobs'!G120+'Decommissioning Jobs'!F120)</f>
        <v>83924.851341705915</v>
      </c>
      <c r="G93" s="24">
        <f>('Manufacturing Jobs'!G120+'Manufacturing Jobs (Exp)'!G120+'C&amp;I Jobs'!G120+'O&amp;M Jobs'!G120+'Fuel Jobs'!H120+'Decommissioning Jobs'!G120)</f>
        <v>83502.39385308756</v>
      </c>
      <c r="H93" s="24">
        <f>('Manufacturing Jobs'!H120+'Manufacturing Jobs (Exp)'!H120+'C&amp;I Jobs'!H120+'O&amp;M Jobs'!H120+'Fuel Jobs'!I120+'Decommissioning Jobs'!H120)</f>
        <v>83992.464047508227</v>
      </c>
      <c r="I93" s="24">
        <f>('Manufacturing Jobs'!I120+'Manufacturing Jobs (Exp)'!I120+'C&amp;I Jobs'!I120+'O&amp;M Jobs'!I120+'Fuel Jobs'!J120+'Decommissioning Jobs'!I120)</f>
        <v>93193.128683795177</v>
      </c>
      <c r="K93" t="s">
        <v>293</v>
      </c>
      <c r="L93" s="7">
        <f>'Manufacturing Jobs'!B145</f>
        <v>84387.501321452859</v>
      </c>
      <c r="M93" s="7">
        <f>'Manufacturing Jobs'!C145</f>
        <v>137427.15556182113</v>
      </c>
      <c r="N93" s="7">
        <f>'Manufacturing Jobs'!D145</f>
        <v>315313.36757607496</v>
      </c>
      <c r="O93" s="7">
        <f>'Manufacturing Jobs'!E145</f>
        <v>406230.86448345432</v>
      </c>
      <c r="P93" s="7">
        <f>'Manufacturing Jobs'!F145</f>
        <v>431037.26720853953</v>
      </c>
      <c r="Q93" s="7">
        <f>'Manufacturing Jobs'!G145</f>
        <v>491719.54922928271</v>
      </c>
      <c r="R93" s="7">
        <f>'Manufacturing Jobs'!H145</f>
        <v>748021.88434035901</v>
      </c>
      <c r="S93" s="7">
        <f>'Manufacturing Jobs'!I145</f>
        <v>1023472.5755923658</v>
      </c>
      <c r="T93" s="7"/>
      <c r="U93" s="38">
        <f>L93/L$100</f>
        <v>7.2551806054171691E-2</v>
      </c>
      <c r="V93" s="38">
        <f t="shared" ref="V93:AB93" si="48">M93/M$100</f>
        <v>8.13524181135198E-2</v>
      </c>
      <c r="W93" s="38">
        <f t="shared" si="48"/>
        <v>0.13049498667343523</v>
      </c>
      <c r="X93" s="38">
        <f t="shared" si="48"/>
        <v>0.14401887378486763</v>
      </c>
      <c r="Y93" s="38">
        <f t="shared" si="48"/>
        <v>0.14500925097703135</v>
      </c>
      <c r="Z93" s="38">
        <f t="shared" si="48"/>
        <v>0.14299561124101873</v>
      </c>
      <c r="AA93" s="38">
        <f t="shared" si="48"/>
        <v>0.1697341894542464</v>
      </c>
      <c r="AB93" s="38">
        <f t="shared" si="48"/>
        <v>0.18723263739681162</v>
      </c>
    </row>
    <row r="94" spans="1:28" x14ac:dyDescent="0.3">
      <c r="A94" s="7" t="s">
        <v>3</v>
      </c>
      <c r="B94" s="24">
        <f>('Manufacturing Jobs'!B121+'Manufacturing Jobs (Exp)'!B121+'C&amp;I Jobs'!B121+'O&amp;M Jobs'!B121+'Fuel Jobs'!C121+'Decommissioning Jobs'!B121)</f>
        <v>0</v>
      </c>
      <c r="C94" s="24">
        <f>('Manufacturing Jobs'!C121+'Manufacturing Jobs (Exp)'!C121+'C&amp;I Jobs'!C121+'O&amp;M Jobs'!C121+'Fuel Jobs'!D121+'Decommissioning Jobs'!C121)</f>
        <v>0</v>
      </c>
      <c r="D94" s="24">
        <f>('Manufacturing Jobs'!D121+'Manufacturing Jobs (Exp)'!D121+'C&amp;I Jobs'!D121+'O&amp;M Jobs'!D121+'Fuel Jobs'!E121+'Decommissioning Jobs'!D121)</f>
        <v>0</v>
      </c>
      <c r="E94" s="24">
        <f>('Manufacturing Jobs'!E121+'Manufacturing Jobs (Exp)'!E121+'C&amp;I Jobs'!E121+'O&amp;M Jobs'!E121+'Fuel Jobs'!F121+'Decommissioning Jobs'!E121)</f>
        <v>0</v>
      </c>
      <c r="F94" s="24">
        <f>('Manufacturing Jobs'!F121+'Manufacturing Jobs (Exp)'!F121+'C&amp;I Jobs'!F121+'O&amp;M Jobs'!F121+'Fuel Jobs'!G121+'Decommissioning Jobs'!F121)</f>
        <v>0</v>
      </c>
      <c r="G94" s="24">
        <f>('Manufacturing Jobs'!G121+'Manufacturing Jobs (Exp)'!G121+'C&amp;I Jobs'!G121+'O&amp;M Jobs'!G121+'Fuel Jobs'!H121+'Decommissioning Jobs'!G121)</f>
        <v>0</v>
      </c>
      <c r="H94" s="24">
        <f>('Manufacturing Jobs'!H121+'Manufacturing Jobs (Exp)'!H121+'C&amp;I Jobs'!H121+'O&amp;M Jobs'!H121+'Fuel Jobs'!I121+'Decommissioning Jobs'!H121)</f>
        <v>0</v>
      </c>
      <c r="I94" s="24">
        <f>('Manufacturing Jobs'!I121+'Manufacturing Jobs (Exp)'!I121+'C&amp;I Jobs'!I121+'O&amp;M Jobs'!I121+'Fuel Jobs'!J121+'Decommissioning Jobs'!I121)</f>
        <v>0</v>
      </c>
      <c r="K94" t="s">
        <v>292</v>
      </c>
      <c r="L94" s="7">
        <f>'Manufacturing Jobs (Exp)'!B145</f>
        <v>0</v>
      </c>
      <c r="M94" s="7">
        <f>'Manufacturing Jobs (Exp)'!C145</f>
        <v>0</v>
      </c>
      <c r="N94" s="7">
        <f>'Manufacturing Jobs (Exp)'!D145</f>
        <v>0</v>
      </c>
      <c r="O94" s="7">
        <f>'Manufacturing Jobs (Exp)'!E145</f>
        <v>0</v>
      </c>
      <c r="P94" s="7">
        <f>'Manufacturing Jobs (Exp)'!F145</f>
        <v>0</v>
      </c>
      <c r="Q94" s="7">
        <f>'Manufacturing Jobs (Exp)'!G145</f>
        <v>0</v>
      </c>
      <c r="R94" s="7">
        <f>'Manufacturing Jobs (Exp)'!H145</f>
        <v>0</v>
      </c>
      <c r="S94" s="7">
        <f>'Manufacturing Jobs (Exp)'!I145</f>
        <v>0</v>
      </c>
      <c r="T94" s="7"/>
      <c r="U94" s="38">
        <f t="shared" ref="U94:U99" si="49">L94/L$100</f>
        <v>0</v>
      </c>
      <c r="V94" s="38">
        <f t="shared" ref="V94:V99" si="50">M94/M$100</f>
        <v>0</v>
      </c>
      <c r="W94" s="38">
        <f t="shared" ref="W94:W99" si="51">N94/N$100</f>
        <v>0</v>
      </c>
      <c r="X94" s="38">
        <f t="shared" ref="X94:X99" si="52">O94/O$100</f>
        <v>0</v>
      </c>
      <c r="Y94" s="38">
        <f t="shared" ref="Y94:Y99" si="53">P94/P$100</f>
        <v>0</v>
      </c>
      <c r="Z94" s="38">
        <f t="shared" ref="Z94:Z99" si="54">Q94/Q$100</f>
        <v>0</v>
      </c>
      <c r="AA94" s="38">
        <f t="shared" ref="AA94:AA99" si="55">R94/R$100</f>
        <v>0</v>
      </c>
      <c r="AB94" s="38">
        <f t="shared" ref="AB94:AB99" si="56">S94/S$100</f>
        <v>0</v>
      </c>
    </row>
    <row r="95" spans="1:28" x14ac:dyDescent="0.3">
      <c r="A95" s="7" t="s">
        <v>198</v>
      </c>
      <c r="B95" s="24">
        <f>('Manufacturing Jobs'!B122+'Manufacturing Jobs (Exp)'!B122+'C&amp;I Jobs'!B122+'O&amp;M Jobs'!B122+'Fuel Jobs'!C122+'Decommissioning Jobs'!B122)</f>
        <v>27734.599599788569</v>
      </c>
      <c r="C95" s="24">
        <f>('Manufacturing Jobs'!C122+'Manufacturing Jobs (Exp)'!C122+'C&amp;I Jobs'!C122+'O&amp;M Jobs'!C122+'Fuel Jobs'!D122+'Decommissioning Jobs'!C122)</f>
        <v>411921.82906949922</v>
      </c>
      <c r="D95" s="24">
        <f>('Manufacturing Jobs'!D122+'Manufacturing Jobs (Exp)'!D122+'C&amp;I Jobs'!D122+'O&amp;M Jobs'!D122+'Fuel Jobs'!E122+'Decommissioning Jobs'!D122)</f>
        <v>533377.72366027872</v>
      </c>
      <c r="E95" s="24">
        <f>('Manufacturing Jobs'!E122+'Manufacturing Jobs (Exp)'!E122+'C&amp;I Jobs'!E122+'O&amp;M Jobs'!E122+'Fuel Jobs'!F122+'Decommissioning Jobs'!E122)</f>
        <v>906860.03029753163</v>
      </c>
      <c r="F95" s="24">
        <f>('Manufacturing Jobs'!F122+'Manufacturing Jobs (Exp)'!F122+'C&amp;I Jobs'!F122+'O&amp;M Jobs'!F122+'Fuel Jobs'!G122+'Decommissioning Jobs'!F122)</f>
        <v>1001921.9163656172</v>
      </c>
      <c r="G95" s="24">
        <f>('Manufacturing Jobs'!G122+'Manufacturing Jobs (Exp)'!G122+'C&amp;I Jobs'!G122+'O&amp;M Jobs'!G122+'Fuel Jobs'!H122+'Decommissioning Jobs'!G122)</f>
        <v>999051.56137825316</v>
      </c>
      <c r="H95" s="24">
        <f>('Manufacturing Jobs'!H122+'Manufacturing Jobs (Exp)'!H122+'C&amp;I Jobs'!H122+'O&amp;M Jobs'!H122+'Fuel Jobs'!I122+'Decommissioning Jobs'!H122)</f>
        <v>1494549.3643693812</v>
      </c>
      <c r="I95" s="24">
        <f>('Manufacturing Jobs'!I122+'Manufacturing Jobs (Exp)'!I122+'C&amp;I Jobs'!I122+'O&amp;M Jobs'!I122+'Fuel Jobs'!J122+'Decommissioning Jobs'!I122)</f>
        <v>1806008.571790169</v>
      </c>
      <c r="K95" t="s">
        <v>324</v>
      </c>
      <c r="L95" s="7">
        <f>'C&amp;I Jobs'!B145</f>
        <v>175907.18492788644</v>
      </c>
      <c r="M95" s="7">
        <f>'C&amp;I Jobs'!C145</f>
        <v>538543.75506194832</v>
      </c>
      <c r="N95" s="7">
        <f>'C&amp;I Jobs'!D145</f>
        <v>940523.8191560579</v>
      </c>
      <c r="O95" s="7">
        <f>'C&amp;I Jobs'!E145</f>
        <v>1220153.983762448</v>
      </c>
      <c r="P95" s="7">
        <f>'C&amp;I Jobs'!F145</f>
        <v>1198964.5651967339</v>
      </c>
      <c r="Q95" s="7">
        <f>'C&amp;I Jobs'!G145</f>
        <v>1341686.2460686099</v>
      </c>
      <c r="R95" s="7">
        <f>'C&amp;I Jobs'!H145</f>
        <v>1660979.4608037842</v>
      </c>
      <c r="S95" s="7">
        <f>'C&amp;I Jobs'!I145</f>
        <v>1931881.3351148625</v>
      </c>
      <c r="T95" s="7"/>
      <c r="U95" s="38">
        <f t="shared" si="49"/>
        <v>0.15123547639843318</v>
      </c>
      <c r="V95" s="38">
        <f t="shared" si="50"/>
        <v>0.31880043325582774</v>
      </c>
      <c r="W95" s="38">
        <f t="shared" si="51"/>
        <v>0.38924338726998786</v>
      </c>
      <c r="X95" s="38">
        <f t="shared" si="52"/>
        <v>0.4325747203109051</v>
      </c>
      <c r="Y95" s="38">
        <f t="shared" si="53"/>
        <v>0.40335480658813899</v>
      </c>
      <c r="Z95" s="38">
        <f t="shared" si="54"/>
        <v>0.39017209128854269</v>
      </c>
      <c r="AA95" s="38">
        <f t="shared" si="55"/>
        <v>0.37689405668698628</v>
      </c>
      <c r="AB95" s="38">
        <f t="shared" si="56"/>
        <v>0.35341566167699023</v>
      </c>
    </row>
    <row r="96" spans="1:28" x14ac:dyDescent="0.3">
      <c r="A96" s="7" t="s">
        <v>199</v>
      </c>
      <c r="B96" s="24">
        <f>('Manufacturing Jobs'!B123+'Manufacturing Jobs (Exp)'!B123+'C&amp;I Jobs'!B123+'O&amp;M Jobs'!B123+'Fuel Jobs'!C123+'Decommissioning Jobs'!B123)</f>
        <v>0</v>
      </c>
      <c r="C96" s="24">
        <f>('Manufacturing Jobs'!C123+'Manufacturing Jobs (Exp)'!C123+'C&amp;I Jobs'!C123+'O&amp;M Jobs'!C123+'Fuel Jobs'!D123+'Decommissioning Jobs'!C123)</f>
        <v>63592.360124888415</v>
      </c>
      <c r="D96" s="24">
        <f>('Manufacturing Jobs'!D123+'Manufacturing Jobs (Exp)'!D123+'C&amp;I Jobs'!D123+'O&amp;M Jobs'!D123+'Fuel Jobs'!E123+'Decommissioning Jobs'!D123)</f>
        <v>305179.5545462406</v>
      </c>
      <c r="E96" s="24">
        <f>('Manufacturing Jobs'!E123+'Manufacturing Jobs (Exp)'!E123+'C&amp;I Jobs'!E123+'O&amp;M Jobs'!E123+'Fuel Jobs'!F123+'Decommissioning Jobs'!E123)</f>
        <v>649348.13950159121</v>
      </c>
      <c r="F96" s="24">
        <f>('Manufacturing Jobs'!F123+'Manufacturing Jobs (Exp)'!F123+'C&amp;I Jobs'!F123+'O&amp;M Jobs'!F123+'Fuel Jobs'!G123+'Decommissioning Jobs'!F123)</f>
        <v>887778.96591225849</v>
      </c>
      <c r="G96" s="24">
        <f>('Manufacturing Jobs'!G123+'Manufacturing Jobs (Exp)'!G123+'C&amp;I Jobs'!G123+'O&amp;M Jobs'!G123+'Fuel Jobs'!H123+'Decommissioning Jobs'!G123)</f>
        <v>1359005.2834520515</v>
      </c>
      <c r="H96" s="24">
        <f>('Manufacturing Jobs'!H123+'Manufacturing Jobs (Exp)'!H123+'C&amp;I Jobs'!H123+'O&amp;M Jobs'!H123+'Fuel Jobs'!I123+'Decommissioning Jobs'!H123)</f>
        <v>1501772.7019357039</v>
      </c>
      <c r="I96" s="24">
        <f>('Manufacturing Jobs'!I123+'Manufacturing Jobs (Exp)'!I123+'C&amp;I Jobs'!I123+'O&amp;M Jobs'!I123+'Fuel Jobs'!J123+'Decommissioning Jobs'!I123)</f>
        <v>1829929.191304428</v>
      </c>
      <c r="K96" t="s">
        <v>325</v>
      </c>
      <c r="L96" s="7">
        <f>'O&amp;M Jobs'!B145</f>
        <v>146189.75874046667</v>
      </c>
      <c r="M96" s="7">
        <f>'O&amp;M Jobs'!C145</f>
        <v>300144.53574775043</v>
      </c>
      <c r="N96" s="7">
        <f>'O&amp;M Jobs'!D145</f>
        <v>546915.26351588161</v>
      </c>
      <c r="O96" s="7">
        <f>'O&amp;M Jobs'!E145</f>
        <v>835523.50413141691</v>
      </c>
      <c r="P96" s="7">
        <f>'O&amp;M Jobs'!F145</f>
        <v>1087312.2669944633</v>
      </c>
      <c r="Q96" s="7">
        <f>'O&amp;M Jobs'!G145</f>
        <v>1421783.1536586266</v>
      </c>
      <c r="R96" s="7">
        <f>'O&amp;M Jobs'!H145</f>
        <v>1844234.9520770989</v>
      </c>
      <c r="S96" s="7">
        <f>'O&amp;M Jobs'!I145</f>
        <v>2299376.2798655997</v>
      </c>
      <c r="T96" s="7"/>
      <c r="U96" s="38">
        <f t="shared" si="49"/>
        <v>0.12568604185639237</v>
      </c>
      <c r="V96" s="38">
        <f t="shared" si="50"/>
        <v>0.17767582881867305</v>
      </c>
      <c r="W96" s="38">
        <f t="shared" si="51"/>
        <v>0.22634530395158106</v>
      </c>
      <c r="X96" s="38">
        <f t="shared" si="52"/>
        <v>0.29621371640188093</v>
      </c>
      <c r="Y96" s="38">
        <f t="shared" si="53"/>
        <v>0.36579281980906486</v>
      </c>
      <c r="Z96" s="38">
        <f t="shared" si="54"/>
        <v>0.41346485293957314</v>
      </c>
      <c r="AA96" s="38">
        <f t="shared" si="55"/>
        <v>0.41847669340589111</v>
      </c>
      <c r="AB96" s="38">
        <f t="shared" si="56"/>
        <v>0.42064467139994438</v>
      </c>
    </row>
    <row r="97" spans="1:28" x14ac:dyDescent="0.3">
      <c r="A97" s="7" t="s">
        <v>6</v>
      </c>
      <c r="B97" s="24">
        <f>('Manufacturing Jobs'!B124+'Manufacturing Jobs (Exp)'!B124+'C&amp;I Jobs'!B124+'O&amp;M Jobs'!B124+'Fuel Jobs'!C124+'Decommissioning Jobs'!B124)</f>
        <v>0</v>
      </c>
      <c r="C97" s="24">
        <f>('Manufacturing Jobs'!C124+'Manufacturing Jobs (Exp)'!C124+'C&amp;I Jobs'!C124+'O&amp;M Jobs'!C124+'Fuel Jobs'!D124+'Decommissioning Jobs'!C124)</f>
        <v>48405.174061951402</v>
      </c>
      <c r="D97" s="24">
        <f>('Manufacturing Jobs'!D124+'Manufacturing Jobs (Exp)'!D124+'C&amp;I Jobs'!D124+'O&amp;M Jobs'!D124+'Fuel Jobs'!E124+'Decommissioning Jobs'!D124)</f>
        <v>311360.35330674151</v>
      </c>
      <c r="E97" s="24">
        <f>('Manufacturing Jobs'!E124+'Manufacturing Jobs (Exp)'!E124+'C&amp;I Jobs'!E124+'O&amp;M Jobs'!E124+'Fuel Jobs'!F124+'Decommissioning Jobs'!E124)</f>
        <v>221677.61827068249</v>
      </c>
      <c r="F97" s="24">
        <f>('Manufacturing Jobs'!F124+'Manufacturing Jobs (Exp)'!F124+'C&amp;I Jobs'!F124+'O&amp;M Jobs'!F124+'Fuel Jobs'!G124+'Decommissioning Jobs'!F124)</f>
        <v>177852.39341408448</v>
      </c>
      <c r="G97" s="24">
        <f>('Manufacturing Jobs'!G124+'Manufacturing Jobs (Exp)'!G124+'C&amp;I Jobs'!G124+'O&amp;M Jobs'!G124+'Fuel Jobs'!H124+'Decommissioning Jobs'!G124)</f>
        <v>138530.26328667911</v>
      </c>
      <c r="H97" s="24">
        <f>('Manufacturing Jobs'!H124+'Manufacturing Jobs (Exp)'!H124+'C&amp;I Jobs'!H124+'O&amp;M Jobs'!H124+'Fuel Jobs'!I124+'Decommissioning Jobs'!H124)</f>
        <v>119731.82937267501</v>
      </c>
      <c r="I97" s="24">
        <f>('Manufacturing Jobs'!I124+'Manufacturing Jobs (Exp)'!I124+'C&amp;I Jobs'!I124+'O&amp;M Jobs'!I124+'Fuel Jobs'!J124+'Decommissioning Jobs'!I124)</f>
        <v>185111.4236982303</v>
      </c>
      <c r="K97" t="s">
        <v>172</v>
      </c>
      <c r="L97" s="7">
        <f>'Fuel Jobs'!C145</f>
        <v>736736.78106779733</v>
      </c>
      <c r="M97" s="7">
        <f>'Fuel Jobs'!D145</f>
        <v>688461.57711287693</v>
      </c>
      <c r="N97" s="7">
        <f>'Fuel Jobs'!E145</f>
        <v>578486.07204088173</v>
      </c>
      <c r="O97" s="7">
        <f>'Fuel Jobs'!F145</f>
        <v>338387.66096359398</v>
      </c>
      <c r="P97" s="7">
        <f>'Fuel Jobs'!G145</f>
        <v>228398.68059835647</v>
      </c>
      <c r="Q97" s="7">
        <f>'Fuel Jobs'!H145</f>
        <v>170362.31733061787</v>
      </c>
      <c r="R97" s="7">
        <f>'Fuel Jobs'!I145</f>
        <v>138877.38563498986</v>
      </c>
      <c r="S97" s="7">
        <f>'Fuel Jobs'!J145</f>
        <v>168208.25740313542</v>
      </c>
      <c r="T97" s="7"/>
      <c r="U97" s="38">
        <f t="shared" si="49"/>
        <v>0.63340640753652944</v>
      </c>
      <c r="V97" s="38">
        <f t="shared" si="50"/>
        <v>0.40754692074802501</v>
      </c>
      <c r="W97" s="38">
        <f t="shared" si="51"/>
        <v>0.23941113832901348</v>
      </c>
      <c r="X97" s="38">
        <f t="shared" si="52"/>
        <v>0.11996678267329773</v>
      </c>
      <c r="Y97" s="38">
        <f t="shared" si="53"/>
        <v>7.683772174085865E-2</v>
      </c>
      <c r="Z97" s="38">
        <f t="shared" si="54"/>
        <v>4.9542597477182752E-2</v>
      </c>
      <c r="AA97" s="38">
        <f t="shared" si="55"/>
        <v>3.151276851354011E-2</v>
      </c>
      <c r="AB97" s="38">
        <f t="shared" si="56"/>
        <v>3.0771782670661843E-2</v>
      </c>
    </row>
    <row r="98" spans="1:28" x14ac:dyDescent="0.3">
      <c r="A98" s="7" t="s">
        <v>7</v>
      </c>
      <c r="B98" s="24">
        <f>('Manufacturing Jobs'!B125+'Manufacturing Jobs (Exp)'!B125+'C&amp;I Jobs'!B125+'O&amp;M Jobs'!B125+'Fuel Jobs'!C125+'Decommissioning Jobs'!B125)</f>
        <v>92958.106924412918</v>
      </c>
      <c r="C98" s="24">
        <f>('Manufacturing Jobs'!C125+'Manufacturing Jobs (Exp)'!C125+'C&amp;I Jobs'!C125+'O&amp;M Jobs'!C125+'Fuel Jobs'!D125+'Decommissioning Jobs'!C125)</f>
        <v>160253.20284037391</v>
      </c>
      <c r="D98" s="24">
        <f>('Manufacturing Jobs'!D125+'Manufacturing Jobs (Exp)'!D125+'C&amp;I Jobs'!D125+'O&amp;M Jobs'!D125+'Fuel Jobs'!E125+'Decommissioning Jobs'!D125)</f>
        <v>91329.536474647262</v>
      </c>
      <c r="E98" s="24">
        <f>('Manufacturing Jobs'!E125+'Manufacturing Jobs (Exp)'!E125+'C&amp;I Jobs'!E125+'O&amp;M Jobs'!E125+'Fuel Jobs'!F125+'Decommissioning Jobs'!E125)</f>
        <v>73779.744594530275</v>
      </c>
      <c r="F98" s="24">
        <f>('Manufacturing Jobs'!F125+'Manufacturing Jobs (Exp)'!F125+'C&amp;I Jobs'!F125+'O&amp;M Jobs'!F125+'Fuel Jobs'!G125+'Decommissioning Jobs'!F125)</f>
        <v>46990.357653821367</v>
      </c>
      <c r="G98" s="24">
        <f>('Manufacturing Jobs'!G125+'Manufacturing Jobs (Exp)'!G125+'C&amp;I Jobs'!G125+'O&amp;M Jobs'!G125+'Fuel Jobs'!H125+'Decommissioning Jobs'!G125)</f>
        <v>59536.273731670444</v>
      </c>
      <c r="H98" s="24">
        <f>('Manufacturing Jobs'!H125+'Manufacturing Jobs (Exp)'!H125+'C&amp;I Jobs'!H125+'O&amp;M Jobs'!H125+'Fuel Jobs'!I125+'Decommissioning Jobs'!H125)</f>
        <v>49143.567260394011</v>
      </c>
      <c r="I98" s="24">
        <f>('Manufacturing Jobs'!I125+'Manufacturing Jobs (Exp)'!I125+'C&amp;I Jobs'!I125+'O&amp;M Jobs'!I125+'Fuel Jobs'!J125+'Decommissioning Jobs'!I125)</f>
        <v>68962.879969556074</v>
      </c>
      <c r="K98" t="s">
        <v>190</v>
      </c>
      <c r="L98" s="7">
        <f>'Grid Jobs'!B23</f>
        <v>0</v>
      </c>
      <c r="M98" s="7">
        <f>'Grid Jobs'!C23</f>
        <v>0</v>
      </c>
      <c r="N98" s="7">
        <f>'Grid Jobs'!D23</f>
        <v>5554.7606311352547</v>
      </c>
      <c r="O98" s="7">
        <f>'Grid Jobs'!E23</f>
        <v>0</v>
      </c>
      <c r="P98" s="7">
        <f>'Grid Jobs'!F23</f>
        <v>9152.2339453552868</v>
      </c>
      <c r="Q98" s="7">
        <f>'Grid Jobs'!G23</f>
        <v>0</v>
      </c>
      <c r="R98" s="7">
        <f>'Grid Jobs'!H23</f>
        <v>4272.7460366262949</v>
      </c>
      <c r="S98" s="7">
        <f>'Grid Jobs'!I23</f>
        <v>20643.4398294817</v>
      </c>
      <c r="T98" s="7"/>
      <c r="U98" s="38">
        <f t="shared" si="49"/>
        <v>0</v>
      </c>
      <c r="V98" s="38">
        <f t="shared" si="50"/>
        <v>0</v>
      </c>
      <c r="W98" s="38">
        <f t="shared" si="51"/>
        <v>2.2988826008438425E-3</v>
      </c>
      <c r="X98" s="38">
        <f t="shared" si="52"/>
        <v>0</v>
      </c>
      <c r="Y98" s="38">
        <f t="shared" si="53"/>
        <v>3.0789880368753356E-3</v>
      </c>
      <c r="Z98" s="38">
        <f t="shared" si="54"/>
        <v>0</v>
      </c>
      <c r="AA98" s="38">
        <f t="shared" si="55"/>
        <v>9.6953190869562725E-4</v>
      </c>
      <c r="AB98" s="38">
        <f t="shared" si="56"/>
        <v>3.7764819267181509E-3</v>
      </c>
    </row>
    <row r="99" spans="1:28" x14ac:dyDescent="0.3">
      <c r="A99" s="7" t="s">
        <v>8</v>
      </c>
      <c r="B99" s="24">
        <f>('Manufacturing Jobs'!B126+'Manufacturing Jobs (Exp)'!B126+'C&amp;I Jobs'!B126+'O&amp;M Jobs'!B126+'Fuel Jobs'!C126+'Decommissioning Jobs'!B126)</f>
        <v>67875.600317148681</v>
      </c>
      <c r="C99" s="24">
        <f>('Manufacturing Jobs'!C126+'Manufacturing Jobs (Exp)'!C126+'C&amp;I Jobs'!C126+'O&amp;M Jobs'!C126+'Fuel Jobs'!D126+'Decommissioning Jobs'!C126)</f>
        <v>58187.480672242207</v>
      </c>
      <c r="D99" s="24">
        <f>('Manufacturing Jobs'!D126+'Manufacturing Jobs (Exp)'!D126+'C&amp;I Jobs'!D126+'O&amp;M Jobs'!D126+'Fuel Jobs'!E126+'Decommissioning Jobs'!D126)</f>
        <v>52635.059603184687</v>
      </c>
      <c r="E99" s="24">
        <f>('Manufacturing Jobs'!E126+'Manufacturing Jobs (Exp)'!E126+'C&amp;I Jobs'!E126+'O&amp;M Jobs'!E126+'Fuel Jobs'!F126+'Decommissioning Jobs'!E126)</f>
        <v>14991.820223759876</v>
      </c>
      <c r="F99" s="24">
        <f>('Manufacturing Jobs'!F126+'Manufacturing Jobs (Exp)'!F126+'C&amp;I Jobs'!F126+'O&amp;M Jobs'!F126+'Fuel Jobs'!G126+'Decommissioning Jobs'!F126)</f>
        <v>13607.246424851748</v>
      </c>
      <c r="G99" s="24">
        <f>('Manufacturing Jobs'!G126+'Manufacturing Jobs (Exp)'!G126+'C&amp;I Jobs'!G126+'O&amp;M Jobs'!G126+'Fuel Jobs'!H126+'Decommissioning Jobs'!G126)</f>
        <v>41899.792172759815</v>
      </c>
      <c r="H99" s="24">
        <f>('Manufacturing Jobs'!H126+'Manufacturing Jobs (Exp)'!H126+'C&amp;I Jobs'!H126+'O&amp;M Jobs'!H126+'Fuel Jobs'!I126+'Decommissioning Jobs'!H126)</f>
        <v>12705.162166596176</v>
      </c>
      <c r="I99" s="24">
        <f>('Manufacturing Jobs'!I126+'Manufacturing Jobs (Exp)'!I126+'C&amp;I Jobs'!I126+'O&amp;M Jobs'!I126+'Fuel Jobs'!J126+'Decommissioning Jobs'!I126)</f>
        <v>39122.070526285075</v>
      </c>
      <c r="K99" t="s">
        <v>219</v>
      </c>
      <c r="L99" s="135">
        <f>'Decommissioning Jobs'!B145</f>
        <v>19913.172808276075</v>
      </c>
      <c r="M99" s="135">
        <f>'Decommissioning Jobs'!C145</f>
        <v>24704.730501750244</v>
      </c>
      <c r="N99" s="135">
        <f>'Decommissioning Jobs'!D145</f>
        <v>29493.929439698921</v>
      </c>
      <c r="O99" s="135">
        <f>'Decommissioning Jobs'!E145</f>
        <v>20381.956202671699</v>
      </c>
      <c r="P99" s="135">
        <f>'Decommissioning Jobs'!F145</f>
        <v>17616.150563865762</v>
      </c>
      <c r="Q99" s="135">
        <f>'Decommissioning Jobs'!G145</f>
        <v>13152.516030284085</v>
      </c>
      <c r="R99" s="135">
        <f>'Decommissioning Jobs'!H145</f>
        <v>10633.080526579895</v>
      </c>
      <c r="S99" s="135">
        <f>'Decommissioning Jobs'!I145</f>
        <v>22733.119141065668</v>
      </c>
      <c r="T99" s="7"/>
      <c r="U99" s="38">
        <f t="shared" si="49"/>
        <v>1.71202681544734E-2</v>
      </c>
      <c r="V99" s="38">
        <f t="shared" si="50"/>
        <v>1.4624399063954394E-2</v>
      </c>
      <c r="W99" s="38">
        <f t="shared" si="51"/>
        <v>1.2206301175138589E-2</v>
      </c>
      <c r="X99" s="38">
        <f t="shared" si="52"/>
        <v>7.225906829048518E-3</v>
      </c>
      <c r="Y99" s="38">
        <f t="shared" si="53"/>
        <v>5.9264128480308207E-3</v>
      </c>
      <c r="Z99" s="38">
        <f t="shared" si="54"/>
        <v>3.824847053682624E-3</v>
      </c>
      <c r="AA99" s="38">
        <f t="shared" si="55"/>
        <v>2.412760030640448E-3</v>
      </c>
      <c r="AB99" s="38">
        <f t="shared" si="56"/>
        <v>4.1587649288737961E-3</v>
      </c>
    </row>
    <row r="100" spans="1:28" x14ac:dyDescent="0.3">
      <c r="A100" s="7" t="s">
        <v>9</v>
      </c>
      <c r="B100" s="24">
        <f>('Manufacturing Jobs'!B127+'Manufacturing Jobs (Exp)'!B127+'C&amp;I Jobs'!B127+'O&amp;M Jobs'!B127+'Fuel Jobs'!C127+'Decommissioning Jobs'!B127)</f>
        <v>0</v>
      </c>
      <c r="C100" s="24">
        <f>('Manufacturing Jobs'!C127+'Manufacturing Jobs (Exp)'!C127+'C&amp;I Jobs'!C127+'O&amp;M Jobs'!C127+'Fuel Jobs'!D127+'Decommissioning Jobs'!C127)</f>
        <v>0</v>
      </c>
      <c r="D100" s="24">
        <f>('Manufacturing Jobs'!D127+'Manufacturing Jobs (Exp)'!D127+'C&amp;I Jobs'!D127+'O&amp;M Jobs'!D127+'Fuel Jobs'!E127+'Decommissioning Jobs'!D127)</f>
        <v>25590.350077965166</v>
      </c>
      <c r="E100" s="24">
        <f>('Manufacturing Jobs'!E127+'Manufacturing Jobs (Exp)'!E127+'C&amp;I Jobs'!E127+'O&amp;M Jobs'!E127+'Fuel Jobs'!F127+'Decommissioning Jobs'!E127)</f>
        <v>3997.8187263359673</v>
      </c>
      <c r="F100" s="24">
        <f>('Manufacturing Jobs'!F127+'Manufacturing Jobs (Exp)'!F127+'C&amp;I Jobs'!F127+'O&amp;M Jobs'!F127+'Fuel Jobs'!G127+'Decommissioning Jobs'!F127)</f>
        <v>3628.5990466271328</v>
      </c>
      <c r="G100" s="24">
        <f>('Manufacturing Jobs'!G127+'Manufacturing Jobs (Exp)'!G127+'C&amp;I Jobs'!G127+'O&amp;M Jobs'!G127+'Fuel Jobs'!H127+'Decommissioning Jobs'!G127)</f>
        <v>3506.2587592267632</v>
      </c>
      <c r="H100" s="24">
        <f>('Manufacturing Jobs'!H127+'Manufacturing Jobs (Exp)'!H127+'C&amp;I Jobs'!H127+'O&amp;M Jobs'!H127+'Fuel Jobs'!I127+'Decommissioning Jobs'!H127)</f>
        <v>3388.0432444256471</v>
      </c>
      <c r="I100" s="24">
        <f>('Manufacturing Jobs'!I127+'Manufacturing Jobs (Exp)'!I127+'C&amp;I Jobs'!I127+'O&amp;M Jobs'!I127+'Fuel Jobs'!J127+'Decommissioning Jobs'!I127)</f>
        <v>3273.8134331619308</v>
      </c>
      <c r="K100" s="2" t="s">
        <v>41</v>
      </c>
      <c r="L100" s="5">
        <f>SUM(L93:L99)</f>
        <v>1163134.3988658793</v>
      </c>
      <c r="M100" s="5">
        <f t="shared" ref="M100" si="57">SUM(M93:M99)</f>
        <v>1689281.753986147</v>
      </c>
      <c r="N100" s="5">
        <f t="shared" ref="N100" si="58">SUM(N93:N99)</f>
        <v>2416287.2123597302</v>
      </c>
      <c r="O100" s="5">
        <f t="shared" ref="O100" si="59">SUM(O93:O99)</f>
        <v>2820677.9695435851</v>
      </c>
      <c r="P100" s="5">
        <f t="shared" ref="P100" si="60">SUM(P93:P99)</f>
        <v>2972481.1645073141</v>
      </c>
      <c r="Q100" s="5">
        <f t="shared" ref="Q100" si="61">SUM(Q93:Q99)</f>
        <v>3438703.7823174214</v>
      </c>
      <c r="R100" s="5">
        <f t="shared" ref="R100" si="62">SUM(R93:R99)</f>
        <v>4407019.5094194384</v>
      </c>
      <c r="S100" s="5">
        <f t="shared" ref="S100" si="63">SUM(S93:S99)</f>
        <v>5466315.0069465106</v>
      </c>
    </row>
    <row r="101" spans="1:28" x14ac:dyDescent="0.3">
      <c r="A101" s="7" t="s">
        <v>10</v>
      </c>
      <c r="B101" s="24">
        <f>('Manufacturing Jobs'!B128+'Manufacturing Jobs (Exp)'!B128+'C&amp;I Jobs'!B128+'O&amp;M Jobs'!B128+'Fuel Jobs'!C128+'Decommissioning Jobs'!B128)</f>
        <v>0</v>
      </c>
      <c r="C101" s="24">
        <f>('Manufacturing Jobs'!C128+'Manufacturing Jobs (Exp)'!C128+'C&amp;I Jobs'!C128+'O&amp;M Jobs'!C128+'Fuel Jobs'!D128+'Decommissioning Jobs'!C128)</f>
        <v>0</v>
      </c>
      <c r="D101" s="24">
        <f>('Manufacturing Jobs'!D128+'Manufacturing Jobs (Exp)'!D128+'C&amp;I Jobs'!D128+'O&amp;M Jobs'!D128+'Fuel Jobs'!E128+'Decommissioning Jobs'!D128)</f>
        <v>0</v>
      </c>
      <c r="E101" s="24">
        <f>('Manufacturing Jobs'!E128+'Manufacturing Jobs (Exp)'!E128+'C&amp;I Jobs'!E128+'O&amp;M Jobs'!E128+'Fuel Jobs'!F128+'Decommissioning Jobs'!E128)</f>
        <v>0</v>
      </c>
      <c r="F101" s="24">
        <f>('Manufacturing Jobs'!F128+'Manufacturing Jobs (Exp)'!F128+'C&amp;I Jobs'!F128+'O&amp;M Jobs'!F128+'Fuel Jobs'!G128+'Decommissioning Jobs'!F128)</f>
        <v>0</v>
      </c>
      <c r="G101" s="24">
        <f>('Manufacturing Jobs'!G128+'Manufacturing Jobs (Exp)'!G128+'C&amp;I Jobs'!G128+'O&amp;M Jobs'!G128+'Fuel Jobs'!H128+'Decommissioning Jobs'!G128)</f>
        <v>0</v>
      </c>
      <c r="H101" s="24">
        <f>('Manufacturing Jobs'!H128+'Manufacturing Jobs (Exp)'!H128+'C&amp;I Jobs'!H128+'O&amp;M Jobs'!H128+'Fuel Jobs'!I128+'Decommissioning Jobs'!H128)</f>
        <v>0</v>
      </c>
      <c r="I101" s="24">
        <f>('Manufacturing Jobs'!I128+'Manufacturing Jobs (Exp)'!I128+'C&amp;I Jobs'!I128+'O&amp;M Jobs'!I128+'Fuel Jobs'!J128+'Decommissioning Jobs'!I128)</f>
        <v>0</v>
      </c>
      <c r="M101" s="49"/>
      <c r="N101" s="49"/>
      <c r="O101" s="49"/>
    </row>
    <row r="102" spans="1:28" x14ac:dyDescent="0.3">
      <c r="A102" s="7" t="s">
        <v>11</v>
      </c>
      <c r="B102" s="24">
        <f>('Manufacturing Jobs'!B129+'Manufacturing Jobs (Exp)'!B129+'C&amp;I Jobs'!B129+'O&amp;M Jobs'!B129+'Fuel Jobs'!C129+'Decommissioning Jobs'!B129)</f>
        <v>0</v>
      </c>
      <c r="C102" s="24">
        <f>('Manufacturing Jobs'!C129+'Manufacturing Jobs (Exp)'!C129+'C&amp;I Jobs'!C129+'O&amp;M Jobs'!C129+'Fuel Jobs'!D129+'Decommissioning Jobs'!C129)</f>
        <v>129280.8405721044</v>
      </c>
      <c r="D102" s="24">
        <f>('Manufacturing Jobs'!D129+'Manufacturing Jobs (Exp)'!D129+'C&amp;I Jobs'!D129+'O&amp;M Jobs'!D129+'Fuel Jobs'!E129+'Decommissioning Jobs'!D129)</f>
        <v>58801.923321888957</v>
      </c>
      <c r="E102" s="24">
        <f>('Manufacturing Jobs'!E129+'Manufacturing Jobs (Exp)'!E129+'C&amp;I Jobs'!E129+'O&amp;M Jobs'!E129+'Fuel Jobs'!F129+'Decommissioning Jobs'!E129)</f>
        <v>57662.253890415443</v>
      </c>
      <c r="F102" s="24">
        <f>('Manufacturing Jobs'!F129+'Manufacturing Jobs (Exp)'!F129+'C&amp;I Jobs'!F129+'O&amp;M Jobs'!F129+'Fuel Jobs'!G129+'Decommissioning Jobs'!F129)</f>
        <v>44759.939459473717</v>
      </c>
      <c r="G102" s="24">
        <f>('Manufacturing Jobs'!G129+'Manufacturing Jobs (Exp)'!G129+'C&amp;I Jobs'!G129+'O&amp;M Jobs'!G129+'Fuel Jobs'!H129+'Decommissioning Jobs'!G129)</f>
        <v>42370.373701392906</v>
      </c>
      <c r="H102" s="24">
        <f>('Manufacturing Jobs'!H129+'Manufacturing Jobs (Exp)'!H129+'C&amp;I Jobs'!H129+'O&amp;M Jobs'!H129+'Fuel Jobs'!I129+'Decommissioning Jobs'!H129)</f>
        <v>66592.973576370365</v>
      </c>
      <c r="I102" s="24">
        <f>('Manufacturing Jobs'!I129+'Manufacturing Jobs (Exp)'!I129+'C&amp;I Jobs'!I129+'O&amp;M Jobs'!I129+'Fuel Jobs'!J129+'Decommissioning Jobs'!I129)</f>
        <v>36181.710917625926</v>
      </c>
      <c r="M102" s="21"/>
      <c r="N102" s="28"/>
      <c r="O102" s="21"/>
    </row>
    <row r="103" spans="1:28" x14ac:dyDescent="0.3">
      <c r="A103" s="7" t="s">
        <v>12</v>
      </c>
      <c r="B103" s="24">
        <f>('Manufacturing Jobs'!B130+'Manufacturing Jobs (Exp)'!B130+'C&amp;I Jobs'!B130+'O&amp;M Jobs'!B130+'Fuel Jobs'!C130+'Decommissioning Jobs'!B130)</f>
        <v>0</v>
      </c>
      <c r="C103" s="24">
        <f>('Manufacturing Jobs'!C130+'Manufacturing Jobs (Exp)'!C130+'C&amp;I Jobs'!C130+'O&amp;M Jobs'!C130+'Fuel Jobs'!D130+'Decommissioning Jobs'!C130)</f>
        <v>8920.4241214590402</v>
      </c>
      <c r="D103" s="24">
        <f>('Manufacturing Jobs'!D130+'Manufacturing Jobs (Exp)'!D130+'C&amp;I Jobs'!D130+'O&amp;M Jobs'!D130+'Fuel Jobs'!E130+'Decommissioning Jobs'!D130)</f>
        <v>7294.2342555360465</v>
      </c>
      <c r="E103" s="24">
        <f>('Manufacturing Jobs'!E130+'Manufacturing Jobs (Exp)'!E130+'C&amp;I Jobs'!E130+'O&amp;M Jobs'!E130+'Fuel Jobs'!F130+'Decommissioning Jobs'!E130)</f>
        <v>6328.4890756765235</v>
      </c>
      <c r="F103" s="24">
        <f>('Manufacturing Jobs'!F130+'Manufacturing Jobs (Exp)'!F130+'C&amp;I Jobs'!F130+'O&amp;M Jobs'!F130+'Fuel Jobs'!G130+'Decommissioning Jobs'!F130)</f>
        <v>5501.3146196113858</v>
      </c>
      <c r="G103" s="24">
        <f>('Manufacturing Jobs'!G130+'Manufacturing Jobs (Exp)'!G130+'C&amp;I Jobs'!G130+'O&amp;M Jobs'!G130+'Fuel Jobs'!H130+'Decommissioning Jobs'!G130)</f>
        <v>5100.3278476009327</v>
      </c>
      <c r="H103" s="24">
        <f>('Manufacturing Jobs'!H130+'Manufacturing Jobs (Exp)'!H130+'C&amp;I Jobs'!H130+'O&amp;M Jobs'!H130+'Fuel Jobs'!I130+'Decommissioning Jobs'!H130)</f>
        <v>6181.3421424948492</v>
      </c>
      <c r="I103" s="24">
        <f>('Manufacturing Jobs'!I130+'Manufacturing Jobs (Exp)'!I130+'C&amp;I Jobs'!I130+'O&amp;M Jobs'!I130+'Fuel Jobs'!J130+'Decommissioning Jobs'!I130)</f>
        <v>4195.275538495438</v>
      </c>
      <c r="M103" s="49"/>
      <c r="N103" s="49"/>
      <c r="O103" s="49"/>
    </row>
    <row r="104" spans="1:28" x14ac:dyDescent="0.3">
      <c r="A104" s="7" t="s">
        <v>13</v>
      </c>
      <c r="B104" s="24">
        <f>('Manufacturing Jobs'!B131+'Manufacturing Jobs (Exp)'!B131+'C&amp;I Jobs'!B131+'O&amp;M Jobs'!B131+'Fuel Jobs'!C131+'Decommissioning Jobs'!B131)</f>
        <v>0</v>
      </c>
      <c r="C104" s="24">
        <f>('Manufacturing Jobs'!C131+'Manufacturing Jobs (Exp)'!C131+'C&amp;I Jobs'!C131+'O&amp;M Jobs'!C131+'Fuel Jobs'!D131+'Decommissioning Jobs'!C131)</f>
        <v>0</v>
      </c>
      <c r="D104" s="24">
        <f>('Manufacturing Jobs'!D131+'Manufacturing Jobs (Exp)'!D131+'C&amp;I Jobs'!D131+'O&amp;M Jobs'!D131+'Fuel Jobs'!E131+'Decommissioning Jobs'!D131)</f>
        <v>0</v>
      </c>
      <c r="E104" s="24">
        <f>('Manufacturing Jobs'!E131+'Manufacturing Jobs (Exp)'!E131+'C&amp;I Jobs'!E131+'O&amp;M Jobs'!E131+'Fuel Jobs'!F131+'Decommissioning Jobs'!E131)</f>
        <v>0</v>
      </c>
      <c r="F104" s="24">
        <f>('Manufacturing Jobs'!F131+'Manufacturing Jobs (Exp)'!F131+'C&amp;I Jobs'!F131+'O&amp;M Jobs'!F131+'Fuel Jobs'!G131+'Decommissioning Jobs'!F131)</f>
        <v>12825.195239701101</v>
      </c>
      <c r="G104" s="24">
        <f>('Manufacturing Jobs'!G131+'Manufacturing Jobs (Exp)'!G131+'C&amp;I Jobs'!G131+'O&amp;M Jobs'!G131+'Fuel Jobs'!H131+'Decommissioning Jobs'!G131)</f>
        <v>27125.117247773444</v>
      </c>
      <c r="H104" s="24">
        <f>('Manufacturing Jobs'!H131+'Manufacturing Jobs (Exp)'!H131+'C&amp;I Jobs'!H131+'O&amp;M Jobs'!H131+'Fuel Jobs'!I131+'Decommissioning Jobs'!H131)</f>
        <v>130718.26508642636</v>
      </c>
      <c r="I104" s="24">
        <f>('Manufacturing Jobs'!I131+'Manufacturing Jobs (Exp)'!I131+'C&amp;I Jobs'!I131+'O&amp;M Jobs'!I131+'Fuel Jobs'!J131+'Decommissioning Jobs'!I131)</f>
        <v>79963.789887476247</v>
      </c>
      <c r="M104" s="49"/>
      <c r="N104" s="49"/>
      <c r="O104" s="49"/>
    </row>
    <row r="105" spans="1:28" x14ac:dyDescent="0.3">
      <c r="A105" s="7" t="s">
        <v>297</v>
      </c>
      <c r="B105" s="24">
        <f>('Manufacturing Jobs'!B132+'Manufacturing Jobs (Exp)'!B132+'C&amp;I Jobs'!B132+'O&amp;M Jobs'!B132+'Fuel Jobs'!C132+'Decommissioning Jobs'!B132)</f>
        <v>757156.6332448154</v>
      </c>
      <c r="C105" s="24">
        <f>('Manufacturing Jobs'!C132+'Manufacturing Jobs (Exp)'!C132+'C&amp;I Jobs'!C132+'O&amp;M Jobs'!C132+'Fuel Jobs'!D132+'Decommissioning Jobs'!C132)</f>
        <v>577220.77115977346</v>
      </c>
      <c r="D105" s="24">
        <f>('Manufacturing Jobs'!D132+'Manufacturing Jobs (Exp)'!D132+'C&amp;I Jobs'!D132+'O&amp;M Jobs'!D132+'Fuel Jobs'!E132+'Decommissioning Jobs'!D132)</f>
        <v>287311.83333670249</v>
      </c>
      <c r="E105" s="24">
        <f>('Manufacturing Jobs'!E132+'Manufacturing Jobs (Exp)'!E132+'C&amp;I Jobs'!E132+'O&amp;M Jobs'!E132+'Fuel Jobs'!F132+'Decommissioning Jobs'!E132)</f>
        <v>114468.61501897017</v>
      </c>
      <c r="F105" s="24">
        <f>('Manufacturing Jobs'!F132+'Manufacturing Jobs (Exp)'!F132+'C&amp;I Jobs'!F132+'O&amp;M Jobs'!F132+'Fuel Jobs'!G132+'Decommissioning Jobs'!F132)</f>
        <v>67567.594890998356</v>
      </c>
      <c r="G105" s="24">
        <f>('Manufacturing Jobs'!G132+'Manufacturing Jobs (Exp)'!G132+'C&amp;I Jobs'!G132+'O&amp;M Jobs'!G132+'Fuel Jobs'!H132+'Decommissioning Jobs'!G132)</f>
        <v>30859.276685670826</v>
      </c>
      <c r="H105" s="24">
        <f>('Manufacturing Jobs'!H132+'Manufacturing Jobs (Exp)'!H132+'C&amp;I Jobs'!H132+'O&amp;M Jobs'!H132+'Fuel Jobs'!I132+'Decommissioning Jobs'!H132)</f>
        <v>9952.3770305003382</v>
      </c>
      <c r="I105" s="24">
        <f>('Manufacturing Jobs'!I132+'Manufacturing Jobs (Exp)'!I132+'C&amp;I Jobs'!I132+'O&amp;M Jobs'!I132+'Fuel Jobs'!J132+'Decommissioning Jobs'!I132)</f>
        <v>4215.0347951959857</v>
      </c>
      <c r="M105" s="21"/>
      <c r="N105" s="21"/>
      <c r="O105" s="21"/>
    </row>
    <row r="106" spans="1:28" x14ac:dyDescent="0.3">
      <c r="A106" s="7" t="s">
        <v>15</v>
      </c>
      <c r="B106" s="24">
        <f>('Manufacturing Jobs'!B133+'Manufacturing Jobs (Exp)'!B133+'C&amp;I Jobs'!B133+'O&amp;M Jobs'!B133+'Fuel Jobs'!C133+'Decommissioning Jobs'!B133)</f>
        <v>9212.8745732064472</v>
      </c>
      <c r="C106" s="24">
        <f>('Manufacturing Jobs'!C133+'Manufacturing Jobs (Exp)'!C133+'C&amp;I Jobs'!C133+'O&amp;M Jobs'!C133+'Fuel Jobs'!D133+'Decommissioning Jobs'!C133)</f>
        <v>7712.0941929149631</v>
      </c>
      <c r="D106" s="24">
        <f>('Manufacturing Jobs'!D133+'Manufacturing Jobs (Exp)'!D133+'C&amp;I Jobs'!D133+'O&amp;M Jobs'!D133+'Fuel Jobs'!E133+'Decommissioning Jobs'!D133)</f>
        <v>6611.3202637763661</v>
      </c>
      <c r="E106" s="24">
        <f>('Manufacturing Jobs'!E133+'Manufacturing Jobs (Exp)'!E133+'C&amp;I Jobs'!E133+'O&amp;M Jobs'!E133+'Fuel Jobs'!F133+'Decommissioning Jobs'!E133)</f>
        <v>9494.8194750479215</v>
      </c>
      <c r="F106" s="24">
        <f>('Manufacturing Jobs'!F133+'Manufacturing Jobs (Exp)'!F133+'C&amp;I Jobs'!F133+'O&amp;M Jobs'!F133+'Fuel Jobs'!G133+'Decommissioning Jobs'!F133)</f>
        <v>0</v>
      </c>
      <c r="G106" s="24">
        <f>('Manufacturing Jobs'!G133+'Manufacturing Jobs (Exp)'!G133+'C&amp;I Jobs'!G133+'O&amp;M Jobs'!G133+'Fuel Jobs'!H133+'Decommissioning Jobs'!G133)</f>
        <v>0</v>
      </c>
      <c r="H106" s="24">
        <f>('Manufacturing Jobs'!H133+'Manufacturing Jobs (Exp)'!H133+'C&amp;I Jobs'!H133+'O&amp;M Jobs'!H133+'Fuel Jobs'!I133+'Decommissioning Jobs'!H133)</f>
        <v>0</v>
      </c>
      <c r="I106" s="24">
        <f>('Manufacturing Jobs'!I133+'Manufacturing Jobs (Exp)'!I133+'C&amp;I Jobs'!I133+'O&amp;M Jobs'!I133+'Fuel Jobs'!J133+'Decommissioning Jobs'!I133)</f>
        <v>0</v>
      </c>
      <c r="M106" s="21"/>
      <c r="N106" s="28"/>
      <c r="O106" s="21"/>
    </row>
    <row r="107" spans="1:28" x14ac:dyDescent="0.3">
      <c r="A107" s="7" t="s">
        <v>17</v>
      </c>
      <c r="B107" s="24">
        <f>('Manufacturing Jobs'!B134+'Manufacturing Jobs (Exp)'!B134+'C&amp;I Jobs'!B134+'O&amp;M Jobs'!B134+'Fuel Jobs'!C134+'Decommissioning Jobs'!B134)</f>
        <v>89421.619676325325</v>
      </c>
      <c r="C107" s="24">
        <f>('Manufacturing Jobs'!C134+'Manufacturing Jobs (Exp)'!C134+'C&amp;I Jobs'!C134+'O&amp;M Jobs'!C134+'Fuel Jobs'!D134+'Decommissioning Jobs'!C134)</f>
        <v>127497.30285780235</v>
      </c>
      <c r="D107" s="24">
        <f>('Manufacturing Jobs'!D134+'Manufacturing Jobs (Exp)'!D134+'C&amp;I Jobs'!D134+'O&amp;M Jobs'!D134+'Fuel Jobs'!E134+'Decommissioning Jobs'!D134)</f>
        <v>236658.16837641876</v>
      </c>
      <c r="E107" s="24">
        <f>('Manufacturing Jobs'!E134+'Manufacturing Jobs (Exp)'!E134+'C&amp;I Jobs'!E134+'O&amp;M Jobs'!E134+'Fuel Jobs'!F134+'Decommissioning Jobs'!E134)</f>
        <v>81744.03084283568</v>
      </c>
      <c r="F107" s="24">
        <f>('Manufacturing Jobs'!F134+'Manufacturing Jobs (Exp)'!F134+'C&amp;I Jobs'!F134+'O&amp;M Jobs'!F134+'Fuel Jobs'!G134+'Decommissioning Jobs'!F134)</f>
        <v>54636.702903424964</v>
      </c>
      <c r="G107" s="24">
        <f>('Manufacturing Jobs'!G134+'Manufacturing Jobs (Exp)'!G134+'C&amp;I Jobs'!G134+'O&amp;M Jobs'!G134+'Fuel Jobs'!H134+'Decommissioning Jobs'!G134)</f>
        <v>60147.608127688029</v>
      </c>
      <c r="H107" s="24">
        <f>('Manufacturing Jobs'!H134+'Manufacturing Jobs (Exp)'!H134+'C&amp;I Jobs'!H134+'O&amp;M Jobs'!H134+'Fuel Jobs'!I134+'Decommissioning Jobs'!H134)</f>
        <v>67584.868278832553</v>
      </c>
      <c r="I107" s="24">
        <f>('Manufacturing Jobs'!I134+'Manufacturing Jobs (Exp)'!I134+'C&amp;I Jobs'!I134+'O&amp;M Jobs'!I134+'Fuel Jobs'!J134+'Decommissioning Jobs'!I134)</f>
        <v>73821.429914151711</v>
      </c>
      <c r="M107" s="21"/>
      <c r="N107" s="21"/>
      <c r="O107" s="21"/>
    </row>
    <row r="108" spans="1:28" x14ac:dyDescent="0.3">
      <c r="A108" s="7" t="s">
        <v>18</v>
      </c>
      <c r="B108" s="24">
        <f>('Manufacturing Jobs'!B135+'Manufacturing Jobs (Exp)'!B135+'C&amp;I Jobs'!B135+'O&amp;M Jobs'!B135+'Fuel Jobs'!C135+'Decommissioning Jobs'!B135)</f>
        <v>62143.517778249232</v>
      </c>
      <c r="C108" s="24">
        <f>('Manufacturing Jobs'!C135+'Manufacturing Jobs (Exp)'!C135+'C&amp;I Jobs'!C135+'O&amp;M Jobs'!C135+'Fuel Jobs'!D135+'Decommissioning Jobs'!C135)</f>
        <v>45127.075268982378</v>
      </c>
      <c r="D108" s="24">
        <f>('Manufacturing Jobs'!D135+'Manufacturing Jobs (Exp)'!D135+'C&amp;I Jobs'!D135+'O&amp;M Jobs'!D135+'Fuel Jobs'!E135+'Decommissioning Jobs'!D135)</f>
        <v>34532.603636482621</v>
      </c>
      <c r="E108" s="24">
        <f>('Manufacturing Jobs'!E135+'Manufacturing Jobs (Exp)'!E135+'C&amp;I Jobs'!E135+'O&amp;M Jobs'!E135+'Fuel Jobs'!F135+'Decommissioning Jobs'!E135)</f>
        <v>15160.362076038851</v>
      </c>
      <c r="F108" s="24">
        <f>('Manufacturing Jobs'!F135+'Manufacturing Jobs (Exp)'!F135+'C&amp;I Jobs'!F135+'O&amp;M Jobs'!F135+'Fuel Jobs'!G135+'Decommissioning Jobs'!F135)</f>
        <v>14588.848322714906</v>
      </c>
      <c r="G108" s="24">
        <f>('Manufacturing Jobs'!G135+'Manufacturing Jobs (Exp)'!G135+'C&amp;I Jobs'!G135+'O&amp;M Jobs'!G135+'Fuel Jobs'!H135+'Decommissioning Jobs'!G135)</f>
        <v>15665.16540214031</v>
      </c>
      <c r="H108" s="24">
        <f>('Manufacturing Jobs'!H135+'Manufacturing Jobs (Exp)'!H135+'C&amp;I Jobs'!H135+'O&amp;M Jobs'!H135+'Fuel Jobs'!I135+'Decommissioning Jobs'!H135)</f>
        <v>18769.540546626689</v>
      </c>
      <c r="I108" s="24">
        <f>('Manufacturing Jobs'!I135+'Manufacturing Jobs (Exp)'!I135+'C&amp;I Jobs'!I135+'O&amp;M Jobs'!I135+'Fuel Jobs'!J135+'Decommissioning Jobs'!I135)</f>
        <v>18844.728839549221</v>
      </c>
      <c r="M108" s="21"/>
      <c r="N108" s="21"/>
      <c r="O108" s="21"/>
    </row>
    <row r="109" spans="1:28" x14ac:dyDescent="0.3">
      <c r="A109" s="7" t="s">
        <v>298</v>
      </c>
      <c r="B109" s="24">
        <f>('Manufacturing Jobs'!B136+'Manufacturing Jobs (Exp)'!B136+'C&amp;I Jobs'!B136+'O&amp;M Jobs'!B136+'Fuel Jobs'!C136+'Decommissioning Jobs'!B136)</f>
        <v>0</v>
      </c>
      <c r="C109" s="24">
        <f>('Manufacturing Jobs'!C136+'Manufacturing Jobs (Exp)'!C136+'C&amp;I Jobs'!C136+'O&amp;M Jobs'!C136+'Fuel Jobs'!D136+'Decommissioning Jobs'!C136)</f>
        <v>0</v>
      </c>
      <c r="D109" s="24">
        <f>('Manufacturing Jobs'!D136+'Manufacturing Jobs (Exp)'!D136+'C&amp;I Jobs'!D136+'O&amp;M Jobs'!D136+'Fuel Jobs'!E136+'Decommissioning Jobs'!D136)</f>
        <v>0</v>
      </c>
      <c r="E109" s="24">
        <f>('Manufacturing Jobs'!E136+'Manufacturing Jobs (Exp)'!E136+'C&amp;I Jobs'!E136+'O&amp;M Jobs'!E136+'Fuel Jobs'!F136+'Decommissioning Jobs'!E136)</f>
        <v>2697.2125683273252</v>
      </c>
      <c r="F109" s="24">
        <f>('Manufacturing Jobs'!F136+'Manufacturing Jobs (Exp)'!F136+'C&amp;I Jobs'!F136+'O&amp;M Jobs'!F136+'Fuel Jobs'!G136+'Decommissioning Jobs'!F136)</f>
        <v>12275.76542599893</v>
      </c>
      <c r="G109" s="24">
        <f>('Manufacturing Jobs'!G136+'Manufacturing Jobs (Exp)'!G136+'C&amp;I Jobs'!G136+'O&amp;M Jobs'!G136+'Fuel Jobs'!H136+'Decommissioning Jobs'!G136)</f>
        <v>5263.0789375340682</v>
      </c>
      <c r="H109" s="24">
        <f>('Manufacturing Jobs'!H136+'Manufacturing Jobs (Exp)'!H136+'C&amp;I Jobs'!H136+'O&amp;M Jobs'!H136+'Fuel Jobs'!I136+'Decommissioning Jobs'!H136)</f>
        <v>2878.7222698524502</v>
      </c>
      <c r="I109" s="24">
        <f>('Manufacturing Jobs'!I136+'Manufacturing Jobs (Exp)'!I136+'C&amp;I Jobs'!I136+'O&amp;M Jobs'!I136+'Fuel Jobs'!J136+'Decommissioning Jobs'!I136)</f>
        <v>1809.212686747383</v>
      </c>
      <c r="M109" s="28"/>
      <c r="N109" s="28"/>
      <c r="O109" s="21"/>
    </row>
    <row r="110" spans="1:28" x14ac:dyDescent="0.3">
      <c r="A110" s="7" t="s">
        <v>299</v>
      </c>
      <c r="B110" s="24">
        <f>('Manufacturing Jobs'!B137+'Manufacturing Jobs (Exp)'!B137+'C&amp;I Jobs'!B137+'O&amp;M Jobs'!B137+'Fuel Jobs'!C137+'Decommissioning Jobs'!B137)</f>
        <v>0</v>
      </c>
      <c r="C110" s="24">
        <f>('Manufacturing Jobs'!C137+'Manufacturing Jobs (Exp)'!C137+'C&amp;I Jobs'!C137+'O&amp;M Jobs'!C137+'Fuel Jobs'!D137+'Decommissioning Jobs'!C137)</f>
        <v>0</v>
      </c>
      <c r="D110" s="24">
        <f>('Manufacturing Jobs'!D137+'Manufacturing Jobs (Exp)'!D137+'C&amp;I Jobs'!D137+'O&amp;M Jobs'!D137+'Fuel Jobs'!E137+'Decommissioning Jobs'!D137)</f>
        <v>0</v>
      </c>
      <c r="E110" s="24">
        <f>('Manufacturing Jobs'!E137+'Manufacturing Jobs (Exp)'!E137+'C&amp;I Jobs'!E137+'O&amp;M Jobs'!E137+'Fuel Jobs'!F137+'Decommissioning Jobs'!E137)</f>
        <v>7028.1653208986299</v>
      </c>
      <c r="F110" s="24">
        <f>('Manufacturing Jobs'!F137+'Manufacturing Jobs (Exp)'!F137+'C&amp;I Jobs'!F137+'O&amp;M Jobs'!F137+'Fuel Jobs'!G137+'Decommissioning Jobs'!F137)</f>
        <v>39290.470476878596</v>
      </c>
      <c r="G110" s="24">
        <f>('Manufacturing Jobs'!G137+'Manufacturing Jobs (Exp)'!G137+'C&amp;I Jobs'!G137+'O&amp;M Jobs'!G137+'Fuel Jobs'!H137+'Decommissioning Jobs'!G137)</f>
        <v>13926.859791648705</v>
      </c>
      <c r="H110" s="24">
        <f>('Manufacturing Jobs'!H137+'Manufacturing Jobs (Exp)'!H137+'C&amp;I Jobs'!H137+'O&amp;M Jobs'!H137+'Fuel Jobs'!I137+'Decommissioning Jobs'!H137)</f>
        <v>12420.566534064425</v>
      </c>
      <c r="I110" s="24">
        <f>('Manufacturing Jobs'!I137+'Manufacturing Jobs (Exp)'!I137+'C&amp;I Jobs'!I137+'O&amp;M Jobs'!I137+'Fuel Jobs'!J137+'Decommissioning Jobs'!I137)</f>
        <v>242674.69454656128</v>
      </c>
      <c r="M110" s="28"/>
      <c r="N110" s="28"/>
      <c r="O110" s="21"/>
    </row>
    <row r="111" spans="1:28" x14ac:dyDescent="0.3">
      <c r="A111" s="7" t="s">
        <v>296</v>
      </c>
      <c r="B111" s="24">
        <f>('Manufacturing Jobs'!B138+'Manufacturing Jobs (Exp)'!B138+'C&amp;I Jobs'!B138+'O&amp;M Jobs'!B138+'Fuel Jobs'!C138+'Decommissioning Jobs'!B138)</f>
        <v>43480.861348323393</v>
      </c>
      <c r="C111" s="24">
        <f>('Manufacturing Jobs'!C138+'Manufacturing Jobs (Exp)'!C138+'C&amp;I Jobs'!C138+'O&amp;M Jobs'!C138+'Fuel Jobs'!D138+'Decommissioning Jobs'!C138)</f>
        <v>12410.167383993243</v>
      </c>
      <c r="D111" s="24">
        <f>('Manufacturing Jobs'!D138+'Manufacturing Jobs (Exp)'!D138+'C&amp;I Jobs'!D138+'O&amp;M Jobs'!D138+'Fuel Jobs'!E138+'Decommissioning Jobs'!D138)</f>
        <v>9715.5476930886452</v>
      </c>
      <c r="E111" s="24">
        <f>('Manufacturing Jobs'!E138+'Manufacturing Jobs (Exp)'!E138+'C&amp;I Jobs'!E138+'O&amp;M Jobs'!E138+'Fuel Jobs'!F138+'Decommissioning Jobs'!E138)</f>
        <v>7557.4150153620303</v>
      </c>
      <c r="F111" s="24">
        <f>('Manufacturing Jobs'!F138+'Manufacturing Jobs (Exp)'!F138+'C&amp;I Jobs'!F138+'O&amp;M Jobs'!F138+'Fuel Jobs'!G138+'Decommissioning Jobs'!F138)</f>
        <v>2864.4998243085347</v>
      </c>
      <c r="G111" s="24">
        <f>('Manufacturing Jobs'!G138+'Manufacturing Jobs (Exp)'!G138+'C&amp;I Jobs'!G138+'O&amp;M Jobs'!G138+'Fuel Jobs'!H138+'Decommissioning Jobs'!G138)</f>
        <v>370.85429184129219</v>
      </c>
      <c r="H111" s="24">
        <f>('Manufacturing Jobs'!H138+'Manufacturing Jobs (Exp)'!H138+'C&amp;I Jobs'!H138+'O&amp;M Jobs'!H138+'Fuel Jobs'!I138+'Decommissioning Jobs'!H138)</f>
        <v>0</v>
      </c>
      <c r="I111" s="24">
        <f>('Manufacturing Jobs'!I138+'Manufacturing Jobs (Exp)'!I138+'C&amp;I Jobs'!I138+'O&amp;M Jobs'!I138+'Fuel Jobs'!J138+'Decommissioning Jobs'!I138)</f>
        <v>0</v>
      </c>
      <c r="M111" s="28"/>
      <c r="N111" s="28"/>
      <c r="O111" s="21"/>
    </row>
    <row r="112" spans="1:28" x14ac:dyDescent="0.3">
      <c r="A112" s="7" t="s">
        <v>43</v>
      </c>
      <c r="B112" s="24">
        <f>('Manufacturing Jobs'!B139+'Manufacturing Jobs (Exp)'!B139+'C&amp;I Jobs'!B139+'O&amp;M Jobs'!B139+'Fuel Jobs'!C139+'Decommissioning Jobs'!B139)</f>
        <v>0</v>
      </c>
      <c r="C112" s="24">
        <f>('Manufacturing Jobs'!C139+'Manufacturing Jobs (Exp)'!C139+'C&amp;I Jobs'!C139+'O&amp;M Jobs'!C139+'Fuel Jobs'!D139+'Decommissioning Jobs'!C139)</f>
        <v>3.4919628466958357</v>
      </c>
      <c r="D112" s="24">
        <f>('Manufacturing Jobs'!D139+'Manufacturing Jobs (Exp)'!D139+'C&amp;I Jobs'!D139+'O&amp;M Jobs'!D139+'Fuel Jobs'!E139+'Decommissioning Jobs'!D139)</f>
        <v>16.628195264956965</v>
      </c>
      <c r="E112" s="24">
        <f>('Manufacturing Jobs'!E139+'Manufacturing Jobs (Exp)'!E139+'C&amp;I Jobs'!E139+'O&amp;M Jobs'!E139+'Fuel Jobs'!F139+'Decommissioning Jobs'!E139)</f>
        <v>26.703736893521583</v>
      </c>
      <c r="F112" s="24">
        <f>('Manufacturing Jobs'!F139+'Manufacturing Jobs (Exp)'!F139+'C&amp;I Jobs'!F139+'O&amp;M Jobs'!F139+'Fuel Jobs'!G139+'Decommissioning Jobs'!F139)</f>
        <v>278.53864876300315</v>
      </c>
      <c r="G112" s="24">
        <f>('Manufacturing Jobs'!G139+'Manufacturing Jobs (Exp)'!G139+'C&amp;I Jobs'!G139+'O&amp;M Jobs'!G139+'Fuel Jobs'!H139+'Decommissioning Jobs'!G139)</f>
        <v>280.72740170130379</v>
      </c>
      <c r="H112" s="24">
        <f>('Manufacturing Jobs'!H139+'Manufacturing Jobs (Exp)'!H139+'C&amp;I Jobs'!H139+'O&amp;M Jobs'!H139+'Fuel Jobs'!I139+'Decommissioning Jobs'!H139)</f>
        <v>2447.101280584845</v>
      </c>
      <c r="I112" s="24">
        <f>('Manufacturing Jobs'!I139+'Manufacturing Jobs (Exp)'!I139+'C&amp;I Jobs'!I139+'O&amp;M Jobs'!I139+'Fuel Jobs'!J139+'Decommissioning Jobs'!I139)</f>
        <v>1718.4734776846399</v>
      </c>
      <c r="M112" s="28"/>
      <c r="N112" s="49"/>
      <c r="O112" s="21"/>
    </row>
    <row r="113" spans="1:29" x14ac:dyDescent="0.3">
      <c r="A113" s="7" t="s">
        <v>300</v>
      </c>
      <c r="B113" s="24">
        <f>('Manufacturing Jobs'!B140+'Manufacturing Jobs (Exp)'!B140+'C&amp;I Jobs'!B140+'O&amp;M Jobs'!B140+'Fuel Jobs'!C140+'Decommissioning Jobs'!B140)</f>
        <v>0</v>
      </c>
      <c r="C113" s="24">
        <f>('Manufacturing Jobs'!C140+'Manufacturing Jobs (Exp)'!C140+'C&amp;I Jobs'!C140+'O&amp;M Jobs'!C140+'Fuel Jobs'!D140+'Decommissioning Jobs'!C140)</f>
        <v>0</v>
      </c>
      <c r="D113" s="24">
        <f>('Manufacturing Jobs'!D140+'Manufacturing Jobs (Exp)'!D140+'C&amp;I Jobs'!D140+'O&amp;M Jobs'!D140+'Fuel Jobs'!E140+'Decommissioning Jobs'!D140)</f>
        <v>0</v>
      </c>
      <c r="E113" s="24">
        <f>('Manufacturing Jobs'!E140+'Manufacturing Jobs (Exp)'!E140+'C&amp;I Jobs'!E140+'O&amp;M Jobs'!E140+'Fuel Jobs'!F140+'Decommissioning Jobs'!E140)</f>
        <v>0</v>
      </c>
      <c r="F113" s="24">
        <f>('Manufacturing Jobs'!F140+'Manufacturing Jobs (Exp)'!F140+'C&amp;I Jobs'!F140+'O&amp;M Jobs'!F140+'Fuel Jobs'!G140+'Decommissioning Jobs'!F140)</f>
        <v>10631.7952066175</v>
      </c>
      <c r="G113" s="24">
        <f>('Manufacturing Jobs'!G140+'Manufacturing Jobs (Exp)'!G140+'C&amp;I Jobs'!G140+'O&amp;M Jobs'!G140+'Fuel Jobs'!H140+'Decommissioning Jobs'!G140)</f>
        <v>34501.58619079135</v>
      </c>
      <c r="H113" s="24">
        <f>('Manufacturing Jobs'!H140+'Manufacturing Jobs (Exp)'!H140+'C&amp;I Jobs'!H140+'O&amp;M Jobs'!H140+'Fuel Jobs'!I140+'Decommissioning Jobs'!H140)</f>
        <v>184394.25357786583</v>
      </c>
      <c r="I113" s="24">
        <f>('Manufacturing Jobs'!I140+'Manufacturing Jobs (Exp)'!I140+'C&amp;I Jobs'!I140+'O&amp;M Jobs'!I140+'Fuel Jobs'!J140+'Decommissioning Jobs'!I140)</f>
        <v>87639.985605744878</v>
      </c>
      <c r="M113" s="28"/>
      <c r="N113" s="49"/>
      <c r="O113" s="21"/>
    </row>
    <row r="114" spans="1:29" x14ac:dyDescent="0.3">
      <c r="A114" s="7" t="s">
        <v>230</v>
      </c>
      <c r="B114" s="24">
        <f>('Manufacturing Jobs'!B141+'Manufacturing Jobs (Exp)'!B141+'C&amp;I Jobs'!B141+'O&amp;M Jobs'!B141+'Fuel Jobs'!C141+'Decommissioning Jobs'!B141)</f>
        <v>0</v>
      </c>
      <c r="C114" s="24">
        <f>('Manufacturing Jobs'!C141+'Manufacturing Jobs (Exp)'!C141+'C&amp;I Jobs'!C141+'O&amp;M Jobs'!C141+'Fuel Jobs'!D141+'Decommissioning Jobs'!C141)</f>
        <v>0</v>
      </c>
      <c r="D114" s="24">
        <f>('Manufacturing Jobs'!D141+'Manufacturing Jobs (Exp)'!D141+'C&amp;I Jobs'!D141+'O&amp;M Jobs'!D141+'Fuel Jobs'!E141+'Decommissioning Jobs'!D141)</f>
        <v>47826.782062823382</v>
      </c>
      <c r="E114" s="24">
        <f>('Manufacturing Jobs'!E141+'Manufacturing Jobs (Exp)'!E141+'C&amp;I Jobs'!E141+'O&amp;M Jobs'!E141+'Fuel Jobs'!F141+'Decommissioning Jobs'!E141)</f>
        <v>338365.59066998574</v>
      </c>
      <c r="F114" s="24">
        <f>('Manufacturing Jobs'!F141+'Manufacturing Jobs (Exp)'!F141+'C&amp;I Jobs'!F141+'O&amp;M Jobs'!F141+'Fuel Jobs'!G141+'Decommissioning Jobs'!F141)</f>
        <v>323137.69137593685</v>
      </c>
      <c r="G114" s="24">
        <f>('Manufacturing Jobs'!G141+'Manufacturing Jobs (Exp)'!G141+'C&amp;I Jobs'!G141+'O&amp;M Jobs'!G141+'Fuel Jobs'!H141+'Decommissioning Jobs'!G141)</f>
        <v>257888.25362342776</v>
      </c>
      <c r="H114" s="24">
        <f>('Manufacturing Jobs'!H141+'Manufacturing Jobs (Exp)'!H141+'C&amp;I Jobs'!H141+'O&amp;M Jobs'!H141+'Fuel Jobs'!I141+'Decommissioning Jobs'!H141)</f>
        <v>423077.79685083433</v>
      </c>
      <c r="I114" s="24">
        <f>('Manufacturing Jobs'!I141+'Manufacturing Jobs (Exp)'!I141+'C&amp;I Jobs'!I141+'O&amp;M Jobs'!I141+'Fuel Jobs'!J141+'Decommissioning Jobs'!I141)</f>
        <v>603533.98320257396</v>
      </c>
      <c r="M114" s="28"/>
      <c r="N114" s="49"/>
      <c r="O114" s="21"/>
    </row>
    <row r="115" spans="1:29" x14ac:dyDescent="0.3">
      <c r="A115" s="7" t="s">
        <v>231</v>
      </c>
      <c r="B115" s="24">
        <f>('Manufacturing Jobs'!B142+'Manufacturing Jobs (Exp)'!B142+'C&amp;I Jobs'!B142+'O&amp;M Jobs'!B142+'Fuel Jobs'!C142+'Decommissioning Jobs'!B142)</f>
        <v>0</v>
      </c>
      <c r="C115" s="24">
        <f>('Manufacturing Jobs'!C142+'Manufacturing Jobs (Exp)'!C142+'C&amp;I Jobs'!C142+'O&amp;M Jobs'!C142+'Fuel Jobs'!D142+'Decommissioning Jobs'!C142)</f>
        <v>4670.087073189432</v>
      </c>
      <c r="D115" s="24">
        <f>('Manufacturing Jobs'!D142+'Manufacturing Jobs (Exp)'!D142+'C&amp;I Jobs'!D142+'O&amp;M Jobs'!D142+'Fuel Jobs'!E142+'Decommissioning Jobs'!D142)</f>
        <v>63982.651938853902</v>
      </c>
      <c r="E115" s="24">
        <f>('Manufacturing Jobs'!E142+'Manufacturing Jobs (Exp)'!E142+'C&amp;I Jobs'!E142+'O&amp;M Jobs'!E142+'Fuel Jobs'!F142+'Decommissioning Jobs'!E142)</f>
        <v>127148.62813051829</v>
      </c>
      <c r="F115" s="24">
        <f>('Manufacturing Jobs'!F142+'Manufacturing Jobs (Exp)'!F142+'C&amp;I Jobs'!F142+'O&amp;M Jobs'!F142+'Fuel Jobs'!G142+'Decommissioning Jobs'!F142)</f>
        <v>155637.64496193774</v>
      </c>
      <c r="G115" s="24">
        <f>('Manufacturing Jobs'!G142+'Manufacturing Jobs (Exp)'!G142+'C&amp;I Jobs'!G142+'O&amp;M Jobs'!G142+'Fuel Jobs'!H142+'Decommissioning Jobs'!G142)</f>
        <v>256651.60418703713</v>
      </c>
      <c r="H115" s="24">
        <f>('Manufacturing Jobs'!H142+'Manufacturing Jobs (Exp)'!H142+'C&amp;I Jobs'!H142+'O&amp;M Jobs'!H142+'Fuel Jobs'!I142+'Decommissioning Jobs'!H142)</f>
        <v>208900.82578129534</v>
      </c>
      <c r="I115" s="24">
        <f>('Manufacturing Jobs'!I142+'Manufacturing Jobs (Exp)'!I142+'C&amp;I Jobs'!I142+'O&amp;M Jobs'!I142+'Fuel Jobs'!J142+'Decommissioning Jobs'!I142)</f>
        <v>258911.95326477295</v>
      </c>
      <c r="M115" s="28"/>
      <c r="N115" s="49"/>
      <c r="O115" s="21"/>
    </row>
    <row r="116" spans="1:29" x14ac:dyDescent="0.3">
      <c r="A116" s="7" t="s">
        <v>295</v>
      </c>
      <c r="B116" s="24">
        <f>('Manufacturing Jobs'!B143+'Manufacturing Jobs (Exp)'!B143+'C&amp;I Jobs'!B143+'O&amp;M Jobs'!B143+'Fuel Jobs'!C143+'Decommissioning Jobs'!B143)</f>
        <v>3995.6203277203058</v>
      </c>
      <c r="C116" s="24">
        <f>('Manufacturing Jobs'!C143+'Manufacturing Jobs (Exp)'!C143+'C&amp;I Jobs'!C143+'O&amp;M Jobs'!C143+'Fuel Jobs'!D143+'Decommissioning Jobs'!C143)</f>
        <v>3425.3115921849721</v>
      </c>
      <c r="D116" s="24">
        <f>('Manufacturing Jobs'!D143+'Manufacturing Jobs (Exp)'!D143+'C&amp;I Jobs'!D143+'O&amp;M Jobs'!D143+'Fuel Jobs'!E143+'Decommissioning Jobs'!D143)</f>
        <v>55674.238776925064</v>
      </c>
      <c r="E116" s="24">
        <f>('Manufacturing Jobs'!E143+'Manufacturing Jobs (Exp)'!E143+'C&amp;I Jobs'!E143+'O&amp;M Jobs'!E143+'Fuel Jobs'!F143+'Decommissioning Jobs'!E143)</f>
        <v>3997.8187263359673</v>
      </c>
      <c r="F116" s="24">
        <f>('Manufacturing Jobs'!F143+'Manufacturing Jobs (Exp)'!F143+'C&amp;I Jobs'!F143+'O&amp;M Jobs'!F143+'Fuel Jobs'!G143+'Decommissioning Jobs'!F143)</f>
        <v>3628.5990466271328</v>
      </c>
      <c r="G116" s="24">
        <f>('Manufacturing Jobs'!G143+'Manufacturing Jobs (Exp)'!G143+'C&amp;I Jobs'!G143+'O&amp;M Jobs'!G143+'Fuel Jobs'!H143+'Decommissioning Jobs'!G143)</f>
        <v>3506.2587592267632</v>
      </c>
      <c r="H116" s="24">
        <f>('Manufacturing Jobs'!H143+'Manufacturing Jobs (Exp)'!H143+'C&amp;I Jobs'!H143+'O&amp;M Jobs'!H143+'Fuel Jobs'!I143+'Decommissioning Jobs'!H143)</f>
        <v>3388.0432444256471</v>
      </c>
      <c r="I116" s="24">
        <f>('Manufacturing Jobs'!I143+'Manufacturing Jobs (Exp)'!I143+'C&amp;I Jobs'!I143+'O&amp;M Jobs'!I143+'Fuel Jobs'!J143+'Decommissioning Jobs'!I143)</f>
        <v>3273.8134331619308</v>
      </c>
      <c r="M116" s="28"/>
      <c r="N116" s="49"/>
      <c r="O116" s="21"/>
    </row>
    <row r="117" spans="1:29" x14ac:dyDescent="0.3">
      <c r="A117" s="7" t="s">
        <v>294</v>
      </c>
      <c r="B117" s="24">
        <f>('Manufacturing Jobs'!B144+'Manufacturing Jobs (Exp)'!B144+'C&amp;I Jobs'!B144+'O&amp;M Jobs'!B144+'Fuel Jobs'!C144+'Decommissioning Jobs'!B144)</f>
        <v>0</v>
      </c>
      <c r="C117" s="24">
        <f>('Manufacturing Jobs'!C144+'Manufacturing Jobs (Exp)'!C144+'C&amp;I Jobs'!C144+'O&amp;M Jobs'!C144+'Fuel Jobs'!D144+'Decommissioning Jobs'!C144)</f>
        <v>0</v>
      </c>
      <c r="D117" s="24">
        <f>('Manufacturing Jobs'!D144+'Manufacturing Jobs (Exp)'!D144+'C&amp;I Jobs'!D144+'O&amp;M Jobs'!D144+'Fuel Jobs'!E144+'Decommissioning Jobs'!D144)</f>
        <v>0</v>
      </c>
      <c r="E117" s="24">
        <f>('Manufacturing Jobs'!E144+'Manufacturing Jobs (Exp)'!E144+'C&amp;I Jobs'!E144+'O&amp;M Jobs'!E144+'Fuel Jobs'!F144+'Decommissioning Jobs'!E144)</f>
        <v>0</v>
      </c>
      <c r="F117" s="24">
        <f>('Manufacturing Jobs'!F144+'Manufacturing Jobs (Exp)'!F144+'C&amp;I Jobs'!F144+'O&amp;M Jobs'!F144+'Fuel Jobs'!G144+'Decommissioning Jobs'!F144)</f>
        <v>0</v>
      </c>
      <c r="G117" s="24">
        <f>('Manufacturing Jobs'!G144+'Manufacturing Jobs (Exp)'!G144+'C&amp;I Jobs'!G144+'O&amp;M Jobs'!G144+'Fuel Jobs'!H144+'Decommissioning Jobs'!G144)</f>
        <v>14.863488218461281</v>
      </c>
      <c r="H117" s="24">
        <f>('Manufacturing Jobs'!H144+'Manufacturing Jobs (Exp)'!H144+'C&amp;I Jobs'!H144+'O&amp;M Jobs'!H144+'Fuel Jobs'!I144+'Decommissioning Jobs'!H144)</f>
        <v>156.95478595371856</v>
      </c>
      <c r="I117" s="24">
        <f>('Manufacturing Jobs'!I144+'Manufacturing Jobs (Exp)'!I144+'C&amp;I Jobs'!I144+'O&amp;M Jobs'!I144+'Fuel Jobs'!J144+'Decommissioning Jobs'!I144)</f>
        <v>3286.4016016617247</v>
      </c>
      <c r="K117" s="2"/>
      <c r="L117" s="4"/>
      <c r="M117" s="4"/>
      <c r="N117" s="4"/>
      <c r="O117" s="4"/>
      <c r="P117" s="4"/>
      <c r="Q117" s="4"/>
      <c r="R117" s="4"/>
      <c r="S117" s="4"/>
    </row>
    <row r="118" spans="1:29" x14ac:dyDescent="0.3">
      <c r="A118" s="7" t="s">
        <v>190</v>
      </c>
      <c r="B118" s="24">
        <f>'Grid Jobs'!B23</f>
        <v>0</v>
      </c>
      <c r="C118" s="24">
        <f>'Grid Jobs'!C23</f>
        <v>0</v>
      </c>
      <c r="D118" s="24">
        <f>'Grid Jobs'!D23</f>
        <v>5554.7606311352547</v>
      </c>
      <c r="E118" s="24">
        <f>'Grid Jobs'!E23</f>
        <v>0</v>
      </c>
      <c r="F118" s="24">
        <f>'Grid Jobs'!F23</f>
        <v>9152.2339453552868</v>
      </c>
      <c r="G118" s="24">
        <f>'Grid Jobs'!G23</f>
        <v>0</v>
      </c>
      <c r="H118" s="24">
        <f>'Grid Jobs'!H23</f>
        <v>4272.7460366262949</v>
      </c>
      <c r="I118" s="24">
        <f>'Grid Jobs'!I23</f>
        <v>20643.4398294817</v>
      </c>
      <c r="K118" s="2" t="s">
        <v>184</v>
      </c>
      <c r="L118" s="4">
        <f t="shared" ref="L118:S118" si="64">B119/L119</f>
        <v>2398.9740357106416</v>
      </c>
      <c r="M118" s="4">
        <f t="shared" si="64"/>
        <v>2810.9781862437144</v>
      </c>
      <c r="N118" s="4">
        <f t="shared" si="64"/>
        <v>3235.0084582745935</v>
      </c>
      <c r="O118" s="4">
        <f t="shared" si="64"/>
        <v>2998.0584583926729</v>
      </c>
      <c r="P118" s="4">
        <f t="shared" si="64"/>
        <v>2477.3213455224068</v>
      </c>
      <c r="Q118" s="4">
        <f t="shared" si="64"/>
        <v>2228.5405259284639</v>
      </c>
      <c r="R118" s="4">
        <f t="shared" si="64"/>
        <v>2150.2027959024044</v>
      </c>
      <c r="S118" s="4">
        <f t="shared" si="64"/>
        <v>1990.0191657829184</v>
      </c>
    </row>
    <row r="119" spans="1:29" x14ac:dyDescent="0.3">
      <c r="A119" s="5" t="s">
        <v>255</v>
      </c>
      <c r="B119" s="22">
        <f>SUM(B93:B118)</f>
        <v>1163134.3988658793</v>
      </c>
      <c r="C119" s="22">
        <f t="shared" ref="C119:I119" si="65">SUM(C93:C118)</f>
        <v>1689281.753986147</v>
      </c>
      <c r="D119" s="22">
        <f t="shared" si="65"/>
        <v>2416287.2123597297</v>
      </c>
      <c r="E119" s="22">
        <f t="shared" si="65"/>
        <v>2820677.9695435851</v>
      </c>
      <c r="F119" s="22">
        <f t="shared" si="65"/>
        <v>2972481.1645073146</v>
      </c>
      <c r="G119" s="22">
        <f t="shared" si="65"/>
        <v>3438703.7823174214</v>
      </c>
      <c r="H119" s="22">
        <f t="shared" si="65"/>
        <v>4407019.5094194375</v>
      </c>
      <c r="I119" s="22">
        <f t="shared" si="65"/>
        <v>5466315.0069465106</v>
      </c>
      <c r="K119" t="s">
        <v>185</v>
      </c>
      <c r="L119" s="7">
        <v>484.846597567</v>
      </c>
      <c r="M119" s="7">
        <v>600.95868486390475</v>
      </c>
      <c r="N119" s="7">
        <v>746.91836003682897</v>
      </c>
      <c r="O119" s="7">
        <v>940.83487986949206</v>
      </c>
      <c r="P119" s="7">
        <v>1199.8771051159254</v>
      </c>
      <c r="Q119" s="7">
        <v>1543.0295039776197</v>
      </c>
      <c r="R119" s="7">
        <v>2049.5831917890723</v>
      </c>
      <c r="S119" s="7">
        <v>2746.8655080997369</v>
      </c>
    </row>
    <row r="121" spans="1:29" x14ac:dyDescent="0.3">
      <c r="A121" s="70" t="s">
        <v>35</v>
      </c>
      <c r="B121" s="168" t="s">
        <v>153</v>
      </c>
      <c r="C121" s="168"/>
      <c r="D121" s="168"/>
      <c r="E121" s="168"/>
      <c r="F121" s="168"/>
      <c r="G121" s="168"/>
      <c r="H121" s="168"/>
      <c r="I121" s="168"/>
      <c r="K121" s="70" t="s">
        <v>35</v>
      </c>
      <c r="L121" s="164" t="s">
        <v>265</v>
      </c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</row>
    <row r="122" spans="1:29" x14ac:dyDescent="0.3">
      <c r="A122" s="66" t="s">
        <v>0</v>
      </c>
      <c r="B122" s="33" t="s">
        <v>186</v>
      </c>
      <c r="C122" s="33" t="s">
        <v>146</v>
      </c>
      <c r="D122" s="33" t="s">
        <v>147</v>
      </c>
      <c r="E122" s="33" t="s">
        <v>148</v>
      </c>
      <c r="F122" s="33" t="s">
        <v>149</v>
      </c>
      <c r="G122" s="33" t="s">
        <v>150</v>
      </c>
      <c r="H122" s="33" t="s">
        <v>151</v>
      </c>
      <c r="I122" s="33" t="s">
        <v>152</v>
      </c>
      <c r="K122" s="2" t="s">
        <v>266</v>
      </c>
      <c r="L122" s="2" t="s">
        <v>186</v>
      </c>
      <c r="M122" s="2" t="s">
        <v>146</v>
      </c>
      <c r="N122" s="2" t="s">
        <v>147</v>
      </c>
      <c r="O122" s="2" t="s">
        <v>148</v>
      </c>
      <c r="P122" s="2" t="s">
        <v>149</v>
      </c>
      <c r="Q122" s="2" t="s">
        <v>150</v>
      </c>
      <c r="R122" s="2" t="s">
        <v>151</v>
      </c>
      <c r="S122" s="2" t="s">
        <v>152</v>
      </c>
      <c r="T122" s="2"/>
      <c r="U122" s="2" t="s">
        <v>186</v>
      </c>
      <c r="V122" s="2" t="s">
        <v>146</v>
      </c>
      <c r="W122" s="2" t="s">
        <v>147</v>
      </c>
      <c r="X122" s="2" t="s">
        <v>148</v>
      </c>
      <c r="Y122" s="2" t="s">
        <v>149</v>
      </c>
      <c r="Z122" s="2" t="s">
        <v>150</v>
      </c>
      <c r="AA122" s="2" t="s">
        <v>151</v>
      </c>
      <c r="AB122" s="2" t="s">
        <v>152</v>
      </c>
    </row>
    <row r="123" spans="1:29" x14ac:dyDescent="0.3">
      <c r="A123" s="7" t="s">
        <v>2</v>
      </c>
      <c r="B123" s="24">
        <f>('Manufacturing Jobs'!B149+'Manufacturing Jobs (Exp)'!B149+'C&amp;I Jobs'!B149+'O&amp;M Jobs'!B149+'Fuel Jobs'!C149+'Decommissioning Jobs'!B149)</f>
        <v>112879.75840533557</v>
      </c>
      <c r="C123" s="24">
        <f>('Manufacturing Jobs'!C149+'Manufacturing Jobs (Exp)'!C149+'C&amp;I Jobs'!C149+'O&amp;M Jobs'!C149+'Fuel Jobs'!D149+'Decommissioning Jobs'!C149)</f>
        <v>43234.466968456662</v>
      </c>
      <c r="D123" s="24">
        <f>('Manufacturing Jobs'!D149+'Manufacturing Jobs (Exp)'!D149+'C&amp;I Jobs'!D149+'O&amp;M Jobs'!D149+'Fuel Jobs'!E149+'Decommissioning Jobs'!D149)</f>
        <v>277058.28597870847</v>
      </c>
      <c r="E123" s="24">
        <f>('Manufacturing Jobs'!E149+'Manufacturing Jobs (Exp)'!E149+'C&amp;I Jobs'!E149+'O&amp;M Jobs'!E149+'Fuel Jobs'!F149+'Decommissioning Jobs'!E149)</f>
        <v>503898.29596386838</v>
      </c>
      <c r="F123" s="24">
        <f>('Manufacturing Jobs'!F149+'Manufacturing Jobs (Exp)'!F149+'C&amp;I Jobs'!F149+'O&amp;M Jobs'!F149+'Fuel Jobs'!G149+'Decommissioning Jobs'!F149)</f>
        <v>84881.911265984891</v>
      </c>
      <c r="G123" s="24">
        <f>('Manufacturing Jobs'!G149+'Manufacturing Jobs (Exp)'!G149+'C&amp;I Jobs'!G149+'O&amp;M Jobs'!G149+'Fuel Jobs'!H149+'Decommissioning Jobs'!G149)</f>
        <v>90614.989739238401</v>
      </c>
      <c r="H123" s="24">
        <f>('Manufacturing Jobs'!H149+'Manufacturing Jobs (Exp)'!H149+'C&amp;I Jobs'!H149+'O&amp;M Jobs'!H149+'Fuel Jobs'!I149+'Decommissioning Jobs'!H149)</f>
        <v>119906.87376735304</v>
      </c>
      <c r="I123" s="24">
        <f>('Manufacturing Jobs'!I149+'Manufacturing Jobs (Exp)'!I149+'C&amp;I Jobs'!I149+'O&amp;M Jobs'!I149+'Fuel Jobs'!J149+'Decommissioning Jobs'!I149)</f>
        <v>128420.03018398263</v>
      </c>
      <c r="K123" t="s">
        <v>293</v>
      </c>
      <c r="L123" s="7">
        <f>'Manufacturing Jobs'!B174</f>
        <v>548246.03004515916</v>
      </c>
      <c r="M123" s="7">
        <f>'Manufacturing Jobs'!C174</f>
        <v>438972.82688555721</v>
      </c>
      <c r="N123" s="7">
        <f>'Manufacturing Jobs'!D174</f>
        <v>1024582.1657594149</v>
      </c>
      <c r="O123" s="7">
        <f>'Manufacturing Jobs'!E174</f>
        <v>1761527.057924879</v>
      </c>
      <c r="P123" s="7">
        <f>'Manufacturing Jobs'!F174</f>
        <v>1037561.0703378076</v>
      </c>
      <c r="Q123" s="7">
        <f>'Manufacturing Jobs'!G174</f>
        <v>929591.80046426109</v>
      </c>
      <c r="R123" s="7">
        <f>'Manufacturing Jobs'!H174</f>
        <v>977727.11853648582</v>
      </c>
      <c r="S123" s="7">
        <f>'Manufacturing Jobs'!I174</f>
        <v>1032668.1468893373</v>
      </c>
      <c r="T123" s="7"/>
      <c r="U123" s="38">
        <f>L123/L$130</f>
        <v>0.12899328166746732</v>
      </c>
      <c r="V123" s="38">
        <f t="shared" ref="V123:AB123" si="66">M123/M$130</f>
        <v>9.8378282010775669E-2</v>
      </c>
      <c r="W123" s="38">
        <f t="shared" si="66"/>
        <v>0.17433859726209477</v>
      </c>
      <c r="X123" s="38">
        <f t="shared" si="66"/>
        <v>0.25030825562209441</v>
      </c>
      <c r="Y123" s="38">
        <f t="shared" si="66"/>
        <v>0.2020170070942191</v>
      </c>
      <c r="Z123" s="38">
        <f t="shared" si="66"/>
        <v>0.18241420650973175</v>
      </c>
      <c r="AA123" s="38">
        <f t="shared" si="66"/>
        <v>0.17943731412977543</v>
      </c>
      <c r="AB123" s="38">
        <f t="shared" si="66"/>
        <v>0.17737385679482684</v>
      </c>
      <c r="AC123" s="38"/>
    </row>
    <row r="124" spans="1:29" x14ac:dyDescent="0.3">
      <c r="A124" s="7" t="s">
        <v>3</v>
      </c>
      <c r="B124" s="24">
        <f>('Manufacturing Jobs'!B150+'Manufacturing Jobs (Exp)'!B150+'C&amp;I Jobs'!B150+'O&amp;M Jobs'!B150+'Fuel Jobs'!C150+'Decommissioning Jobs'!B150)</f>
        <v>0</v>
      </c>
      <c r="C124" s="24">
        <f>('Manufacturing Jobs'!C150+'Manufacturing Jobs (Exp)'!C150+'C&amp;I Jobs'!C150+'O&amp;M Jobs'!C150+'Fuel Jobs'!D150+'Decommissioning Jobs'!C150)</f>
        <v>0</v>
      </c>
      <c r="D124" s="24">
        <f>('Manufacturing Jobs'!D150+'Manufacturing Jobs (Exp)'!D150+'C&amp;I Jobs'!D150+'O&amp;M Jobs'!D150+'Fuel Jobs'!E150+'Decommissioning Jobs'!D150)</f>
        <v>0</v>
      </c>
      <c r="E124" s="24">
        <f>('Manufacturing Jobs'!E150+'Manufacturing Jobs (Exp)'!E150+'C&amp;I Jobs'!E150+'O&amp;M Jobs'!E150+'Fuel Jobs'!F150+'Decommissioning Jobs'!E150)</f>
        <v>0</v>
      </c>
      <c r="F124" s="24">
        <f>('Manufacturing Jobs'!F150+'Manufacturing Jobs (Exp)'!F150+'C&amp;I Jobs'!F150+'O&amp;M Jobs'!F150+'Fuel Jobs'!G150+'Decommissioning Jobs'!F150)</f>
        <v>0</v>
      </c>
      <c r="G124" s="24">
        <f>('Manufacturing Jobs'!G150+'Manufacturing Jobs (Exp)'!G150+'C&amp;I Jobs'!G150+'O&amp;M Jobs'!G150+'Fuel Jobs'!H150+'Decommissioning Jobs'!G150)</f>
        <v>0</v>
      </c>
      <c r="H124" s="24">
        <f>('Manufacturing Jobs'!H150+'Manufacturing Jobs (Exp)'!H150+'C&amp;I Jobs'!H150+'O&amp;M Jobs'!H150+'Fuel Jobs'!I150+'Decommissioning Jobs'!H150)</f>
        <v>0</v>
      </c>
      <c r="I124" s="24">
        <f>('Manufacturing Jobs'!I150+'Manufacturing Jobs (Exp)'!I150+'C&amp;I Jobs'!I150+'O&amp;M Jobs'!I150+'Fuel Jobs'!J150+'Decommissioning Jobs'!I150)</f>
        <v>0</v>
      </c>
      <c r="K124" t="s">
        <v>292</v>
      </c>
      <c r="L124" s="7">
        <f>'Manufacturing Jobs (Exp)'!B174</f>
        <v>61184.151978647322</v>
      </c>
      <c r="M124" s="7">
        <f>'Manufacturing Jobs (Exp)'!C174</f>
        <v>100488.35982992586</v>
      </c>
      <c r="N124" s="7">
        <f>'Manufacturing Jobs (Exp)'!D174</f>
        <v>207297.01416170862</v>
      </c>
      <c r="O124" s="7">
        <f>'Manufacturing Jobs (Exp)'!E174</f>
        <v>169200.39201200937</v>
      </c>
      <c r="P124" s="7">
        <f>'Manufacturing Jobs (Exp)'!F174</f>
        <v>80623.431656798755</v>
      </c>
      <c r="Q124" s="7">
        <f>'Manufacturing Jobs (Exp)'!G174</f>
        <v>40610.909722983226</v>
      </c>
      <c r="R124" s="7">
        <f>'Manufacturing Jobs (Exp)'!H174</f>
        <v>24578.751271470454</v>
      </c>
      <c r="S124" s="7">
        <f>'Manufacturing Jobs (Exp)'!I174</f>
        <v>14851.459257297633</v>
      </c>
      <c r="T124" s="7"/>
      <c r="U124" s="38">
        <f t="shared" ref="U124:U128" si="67">L124/L$130</f>
        <v>1.4395625535339832E-2</v>
      </c>
      <c r="V124" s="38">
        <f t="shared" ref="V124:V129" si="68">M124/M$130</f>
        <v>2.25204650417372E-2</v>
      </c>
      <c r="W124" s="38">
        <f t="shared" ref="W124:W129" si="69">N124/N$130</f>
        <v>3.5272789116709051E-2</v>
      </c>
      <c r="X124" s="38">
        <f t="shared" ref="X124:X129" si="70">O124/O$130</f>
        <v>2.4042920478889826E-2</v>
      </c>
      <c r="Y124" s="38">
        <f t="shared" ref="Y124:Y129" si="71">P124/P$130</f>
        <v>1.5697682604522745E-2</v>
      </c>
      <c r="Z124" s="38">
        <f t="shared" ref="Z124:Z129" si="72">Q124/Q$130</f>
        <v>7.9690966175224379E-3</v>
      </c>
      <c r="AA124" s="38">
        <f t="shared" ref="AA124:AA129" si="73">R124/R$130</f>
        <v>4.5108139369378448E-3</v>
      </c>
      <c r="AB124" s="38">
        <f t="shared" ref="AB124:AB129" si="74">S124/S$130</f>
        <v>2.5509265638077321E-3</v>
      </c>
    </row>
    <row r="125" spans="1:29" x14ac:dyDescent="0.3">
      <c r="A125" s="7" t="s">
        <v>198</v>
      </c>
      <c r="B125" s="24">
        <f>('Manufacturing Jobs'!B151+'Manufacturing Jobs (Exp)'!B151+'C&amp;I Jobs'!B151+'O&amp;M Jobs'!B151+'Fuel Jobs'!C151+'Decommissioning Jobs'!B151)</f>
        <v>133825.25749171217</v>
      </c>
      <c r="C125" s="24">
        <f>('Manufacturing Jobs'!C151+'Manufacturing Jobs (Exp)'!C151+'C&amp;I Jobs'!C151+'O&amp;M Jobs'!C151+'Fuel Jobs'!D151+'Decommissioning Jobs'!C151)</f>
        <v>924909.65454634628</v>
      </c>
      <c r="D125" s="24">
        <f>('Manufacturing Jobs'!D151+'Manufacturing Jobs (Exp)'!D151+'C&amp;I Jobs'!D151+'O&amp;M Jobs'!D151+'Fuel Jobs'!E151+'Decommissioning Jobs'!D151)</f>
        <v>1963557.1251177094</v>
      </c>
      <c r="E125" s="24">
        <f>('Manufacturing Jobs'!E151+'Manufacturing Jobs (Exp)'!E151+'C&amp;I Jobs'!E151+'O&amp;M Jobs'!E151+'Fuel Jobs'!F151+'Decommissioning Jobs'!E151)</f>
        <v>1921743.4394780267</v>
      </c>
      <c r="F125" s="24">
        <f>('Manufacturing Jobs'!F151+'Manufacturing Jobs (Exp)'!F151+'C&amp;I Jobs'!F151+'O&amp;M Jobs'!F151+'Fuel Jobs'!G151+'Decommissioning Jobs'!F151)</f>
        <v>1723183.3211259996</v>
      </c>
      <c r="G125" s="24">
        <f>('Manufacturing Jobs'!G151+'Manufacturing Jobs (Exp)'!G151+'C&amp;I Jobs'!G151+'O&amp;M Jobs'!G151+'Fuel Jobs'!H151+'Decommissioning Jobs'!G151)</f>
        <v>1593924.0504468076</v>
      </c>
      <c r="H125" s="24">
        <f>('Manufacturing Jobs'!H151+'Manufacturing Jobs (Exp)'!H151+'C&amp;I Jobs'!H151+'O&amp;M Jobs'!H151+'Fuel Jobs'!I151+'Decommissioning Jobs'!H151)</f>
        <v>1815603.3025743407</v>
      </c>
      <c r="I125" s="24">
        <f>('Manufacturing Jobs'!I151+'Manufacturing Jobs (Exp)'!I151+'C&amp;I Jobs'!I151+'O&amp;M Jobs'!I151+'Fuel Jobs'!J151+'Decommissioning Jobs'!I151)</f>
        <v>1930909.1948033164</v>
      </c>
      <c r="K125" t="s">
        <v>324</v>
      </c>
      <c r="L125" s="7">
        <f>'C&amp;I Jobs'!B174</f>
        <v>1122742.564410452</v>
      </c>
      <c r="M125" s="7">
        <f>'C&amp;I Jobs'!C174</f>
        <v>1256772.8667151437</v>
      </c>
      <c r="N125" s="7">
        <f>'C&amp;I Jobs'!D174</f>
        <v>2252545.7035951591</v>
      </c>
      <c r="O125" s="7">
        <f>'C&amp;I Jobs'!E174</f>
        <v>2783419.1352567626</v>
      </c>
      <c r="P125" s="7">
        <f>'C&amp;I Jobs'!F174</f>
        <v>1799741.4887109422</v>
      </c>
      <c r="Q125" s="7">
        <f>'C&amp;I Jobs'!G174</f>
        <v>1688267.5824659476</v>
      </c>
      <c r="R125" s="7">
        <f>'C&amp;I Jobs'!H174</f>
        <v>1775364.9266719413</v>
      </c>
      <c r="S125" s="7">
        <f>'C&amp;I Jobs'!I174</f>
        <v>1839542.133664248</v>
      </c>
      <c r="T125" s="7"/>
      <c r="U125" s="38">
        <f t="shared" si="67"/>
        <v>0.26416287563290269</v>
      </c>
      <c r="V125" s="38">
        <f t="shared" si="68"/>
        <v>0.28165560128719958</v>
      </c>
      <c r="W125" s="38">
        <f t="shared" si="69"/>
        <v>0.383283714432475</v>
      </c>
      <c r="X125" s="38">
        <f t="shared" si="70"/>
        <v>0.39551637045645099</v>
      </c>
      <c r="Y125" s="38">
        <f t="shared" si="71"/>
        <v>0.35041637498437134</v>
      </c>
      <c r="Z125" s="38">
        <f t="shared" si="72"/>
        <v>0.33128948779219453</v>
      </c>
      <c r="AA125" s="38">
        <f t="shared" si="73"/>
        <v>0.3258237477539403</v>
      </c>
      <c r="AB125" s="38">
        <f t="shared" si="74"/>
        <v>0.31596470169770624</v>
      </c>
    </row>
    <row r="126" spans="1:29" x14ac:dyDescent="0.3">
      <c r="A126" s="7" t="s">
        <v>199</v>
      </c>
      <c r="B126" s="24">
        <f>('Manufacturing Jobs'!B152+'Manufacturing Jobs (Exp)'!B152+'C&amp;I Jobs'!B152+'O&amp;M Jobs'!B152+'Fuel Jobs'!C152+'Decommissioning Jobs'!B152)</f>
        <v>832.88892949437457</v>
      </c>
      <c r="C126" s="24">
        <f>('Manufacturing Jobs'!C152+'Manufacturing Jobs (Exp)'!C152+'C&amp;I Jobs'!C152+'O&amp;M Jobs'!C152+'Fuel Jobs'!D152+'Decommissioning Jobs'!C152)</f>
        <v>262333.19487210002</v>
      </c>
      <c r="D126" s="24">
        <f>('Manufacturing Jobs'!D152+'Manufacturing Jobs (Exp)'!D152+'C&amp;I Jobs'!D152+'O&amp;M Jobs'!D152+'Fuel Jobs'!E152+'Decommissioning Jobs'!D152)</f>
        <v>1087758.6429751893</v>
      </c>
      <c r="E126" s="24">
        <f>('Manufacturing Jobs'!E152+'Manufacturing Jobs (Exp)'!E152+'C&amp;I Jobs'!E152+'O&amp;M Jobs'!E152+'Fuel Jobs'!F152+'Decommissioning Jobs'!E152)</f>
        <v>2024038.0176468662</v>
      </c>
      <c r="F126" s="24">
        <f>('Manufacturing Jobs'!F152+'Manufacturing Jobs (Exp)'!F152+'C&amp;I Jobs'!F152+'O&amp;M Jobs'!F152+'Fuel Jobs'!G152+'Decommissioning Jobs'!F152)</f>
        <v>1690745.2829949057</v>
      </c>
      <c r="G126" s="24">
        <f>('Manufacturing Jobs'!G152+'Manufacturing Jobs (Exp)'!G152+'C&amp;I Jobs'!G152+'O&amp;M Jobs'!G152+'Fuel Jobs'!H152+'Decommissioning Jobs'!G152)</f>
        <v>1970835.188406958</v>
      </c>
      <c r="H126" s="24">
        <f>('Manufacturing Jobs'!H152+'Manufacturing Jobs (Exp)'!H152+'C&amp;I Jobs'!H152+'O&amp;M Jobs'!H152+'Fuel Jobs'!I152+'Decommissioning Jobs'!H152)</f>
        <v>1957631.6460392082</v>
      </c>
      <c r="I126" s="24">
        <f>('Manufacturing Jobs'!I152+'Manufacturing Jobs (Exp)'!I152+'C&amp;I Jobs'!I152+'O&amp;M Jobs'!I152+'Fuel Jobs'!J152+'Decommissioning Jobs'!I152)</f>
        <v>2249470.7161597395</v>
      </c>
      <c r="K126" t="s">
        <v>325</v>
      </c>
      <c r="L126" s="7">
        <f>'O&amp;M Jobs'!B174</f>
        <v>397884.0252943174</v>
      </c>
      <c r="M126" s="7">
        <f>'O&amp;M Jobs'!C174</f>
        <v>841556.33900134149</v>
      </c>
      <c r="N126" s="7">
        <f>'O&amp;M Jobs'!D174</f>
        <v>1317846.5895586133</v>
      </c>
      <c r="O126" s="7">
        <f>'O&amp;M Jobs'!E174</f>
        <v>1886862.5742660575</v>
      </c>
      <c r="P126" s="7">
        <f>'O&amp;M Jobs'!F174</f>
        <v>2011241.2883000684</v>
      </c>
      <c r="Q126" s="7">
        <f>'O&amp;M Jobs'!G174</f>
        <v>2278932.3197813365</v>
      </c>
      <c r="R126" s="7">
        <f>'O&amp;M Jobs'!H174</f>
        <v>2519094.6492803902</v>
      </c>
      <c r="S126" s="7">
        <f>'O&amp;M Jobs'!I174</f>
        <v>2787957.5309774112</v>
      </c>
      <c r="T126" s="7"/>
      <c r="U126" s="38">
        <f t="shared" si="67"/>
        <v>9.361557281417611E-2</v>
      </c>
      <c r="V126" s="38">
        <f t="shared" si="68"/>
        <v>0.18860134790943214</v>
      </c>
      <c r="W126" s="38">
        <f t="shared" si="69"/>
        <v>0.22423923967092826</v>
      </c>
      <c r="X126" s="38">
        <f t="shared" si="70"/>
        <v>0.26811809528462699</v>
      </c>
      <c r="Y126" s="38">
        <f t="shared" si="71"/>
        <v>0.39159617416487796</v>
      </c>
      <c r="Z126" s="38">
        <f t="shared" si="72"/>
        <v>0.44719588812495886</v>
      </c>
      <c r="AA126" s="38">
        <f t="shared" si="73"/>
        <v>0.46231670303076883</v>
      </c>
      <c r="AB126" s="38">
        <f t="shared" si="74"/>
        <v>0.4788670797479716</v>
      </c>
    </row>
    <row r="127" spans="1:29" x14ac:dyDescent="0.3">
      <c r="A127" s="7" t="s">
        <v>6</v>
      </c>
      <c r="B127" s="24">
        <f>('Manufacturing Jobs'!B153+'Manufacturing Jobs (Exp)'!B153+'C&amp;I Jobs'!B153+'O&amp;M Jobs'!B153+'Fuel Jobs'!C153+'Decommissioning Jobs'!B153)</f>
        <v>85896.939660174976</v>
      </c>
      <c r="C127" s="24">
        <f>('Manufacturing Jobs'!C153+'Manufacturing Jobs (Exp)'!C153+'C&amp;I Jobs'!C153+'O&amp;M Jobs'!C153+'Fuel Jobs'!D153+'Decommissioning Jobs'!C153)</f>
        <v>146371.42185938754</v>
      </c>
      <c r="D127" s="24">
        <f>('Manufacturing Jobs'!D153+'Manufacturing Jobs (Exp)'!D153+'C&amp;I Jobs'!D153+'O&amp;M Jobs'!D153+'Fuel Jobs'!E153+'Decommissioning Jobs'!D153)</f>
        <v>253122.23548719735</v>
      </c>
      <c r="E127" s="24">
        <f>('Manufacturing Jobs'!E153+'Manufacturing Jobs (Exp)'!E153+'C&amp;I Jobs'!E153+'O&amp;M Jobs'!E153+'Fuel Jobs'!F153+'Decommissioning Jobs'!E153)</f>
        <v>229164.89803081454</v>
      </c>
      <c r="F127" s="24">
        <f>('Manufacturing Jobs'!F153+'Manufacturing Jobs (Exp)'!F153+'C&amp;I Jobs'!F153+'O&amp;M Jobs'!F153+'Fuel Jobs'!G153+'Decommissioning Jobs'!F153)</f>
        <v>163672.2848673421</v>
      </c>
      <c r="G127" s="24">
        <f>('Manufacturing Jobs'!G153+'Manufacturing Jobs (Exp)'!G153+'C&amp;I Jobs'!G153+'O&amp;M Jobs'!G153+'Fuel Jobs'!H153+'Decommissioning Jobs'!G153)</f>
        <v>142674.98704587831</v>
      </c>
      <c r="H127" s="24">
        <f>('Manufacturing Jobs'!H153+'Manufacturing Jobs (Exp)'!H153+'C&amp;I Jobs'!H153+'O&amp;M Jobs'!H153+'Fuel Jobs'!I153+'Decommissioning Jobs'!H153)</f>
        <v>105730.25755521102</v>
      </c>
      <c r="I127" s="24">
        <f>('Manufacturing Jobs'!I153+'Manufacturing Jobs (Exp)'!I153+'C&amp;I Jobs'!I153+'O&amp;M Jobs'!I153+'Fuel Jobs'!J153+'Decommissioning Jobs'!I153)</f>
        <v>97760.677302574666</v>
      </c>
      <c r="K127" t="s">
        <v>172</v>
      </c>
      <c r="L127" s="7">
        <f>'Fuel Jobs'!C174</f>
        <v>2099028.6915406999</v>
      </c>
      <c r="M127" s="7">
        <f>'Fuel Jobs'!D174</f>
        <v>1796902.0829048208</v>
      </c>
      <c r="N127" s="7">
        <f>'Fuel Jobs'!E174</f>
        <v>1012204.9197580712</v>
      </c>
      <c r="O127" s="7">
        <f>'Fuel Jobs'!F174</f>
        <v>384827.64540887362</v>
      </c>
      <c r="P127" s="7">
        <f>'Fuel Jobs'!G174</f>
        <v>182007.24282609386</v>
      </c>
      <c r="Q127" s="7">
        <f>'Fuel Jobs'!H174</f>
        <v>128105.73087764824</v>
      </c>
      <c r="R127" s="7">
        <f>'Fuel Jobs'!I174</f>
        <v>104006.54602827513</v>
      </c>
      <c r="S127" s="7">
        <f>'Fuel Jobs'!J174</f>
        <v>86714.685568872825</v>
      </c>
      <c r="T127" s="7"/>
      <c r="U127" s="38">
        <f t="shared" si="67"/>
        <v>0.49386695825905436</v>
      </c>
      <c r="V127" s="38">
        <f t="shared" si="68"/>
        <v>0.4027040605496231</v>
      </c>
      <c r="W127" s="38">
        <f t="shared" si="69"/>
        <v>0.1722325370768262</v>
      </c>
      <c r="X127" s="38">
        <f t="shared" si="70"/>
        <v>5.4682973051192768E-2</v>
      </c>
      <c r="Y127" s="38">
        <f t="shared" si="71"/>
        <v>3.5437488468247187E-2</v>
      </c>
      <c r="Z127" s="38">
        <f t="shared" si="72"/>
        <v>2.5138243727757428E-2</v>
      </c>
      <c r="AA127" s="38">
        <f t="shared" si="73"/>
        <v>1.9087795477294126E-2</v>
      </c>
      <c r="AB127" s="38">
        <f t="shared" si="74"/>
        <v>1.4894347488525696E-2</v>
      </c>
    </row>
    <row r="128" spans="1:29" x14ac:dyDescent="0.3">
      <c r="A128" s="7" t="s">
        <v>7</v>
      </c>
      <c r="B128" s="24">
        <f>('Manufacturing Jobs'!B154+'Manufacturing Jobs (Exp)'!B154+'C&amp;I Jobs'!B154+'O&amp;M Jobs'!B154+'Fuel Jobs'!C154+'Decommissioning Jobs'!B154)</f>
        <v>145281.62399827721</v>
      </c>
      <c r="C128" s="24">
        <f>('Manufacturing Jobs'!C154+'Manufacturing Jobs (Exp)'!C154+'C&amp;I Jobs'!C154+'O&amp;M Jobs'!C154+'Fuel Jobs'!D154+'Decommissioning Jobs'!C154)</f>
        <v>198417.15926316965</v>
      </c>
      <c r="D128" s="24">
        <f>('Manufacturing Jobs'!D154+'Manufacturing Jobs (Exp)'!D154+'C&amp;I Jobs'!D154+'O&amp;M Jobs'!D154+'Fuel Jobs'!E154+'Decommissioning Jobs'!D154)</f>
        <v>56913.289484813358</v>
      </c>
      <c r="E128" s="24">
        <f>('Manufacturing Jobs'!E154+'Manufacturing Jobs (Exp)'!E154+'C&amp;I Jobs'!E154+'O&amp;M Jobs'!E154+'Fuel Jobs'!F154+'Decommissioning Jobs'!E154)</f>
        <v>46729.902526784019</v>
      </c>
      <c r="F128" s="24">
        <f>('Manufacturing Jobs'!F154+'Manufacturing Jobs (Exp)'!F154+'C&amp;I Jobs'!F154+'O&amp;M Jobs'!F154+'Fuel Jobs'!G154+'Decommissioning Jobs'!F154)</f>
        <v>26802.376221810777</v>
      </c>
      <c r="G128" s="24">
        <f>('Manufacturing Jobs'!G154+'Manufacturing Jobs (Exp)'!G154+'C&amp;I Jobs'!G154+'O&amp;M Jobs'!G154+'Fuel Jobs'!H154+'Decommissioning Jobs'!G154)</f>
        <v>51704.310988120422</v>
      </c>
      <c r="H128" s="24">
        <f>('Manufacturing Jobs'!H154+'Manufacturing Jobs (Exp)'!H154+'C&amp;I Jobs'!H154+'O&amp;M Jobs'!H154+'Fuel Jobs'!I154+'Decommissioning Jobs'!H154)</f>
        <v>43305.561604068724</v>
      </c>
      <c r="I128" s="24">
        <f>('Manufacturing Jobs'!I154+'Manufacturing Jobs (Exp)'!I154+'C&amp;I Jobs'!I154+'O&amp;M Jobs'!I154+'Fuel Jobs'!J154+'Decommissioning Jobs'!I154)</f>
        <v>44676.194802543985</v>
      </c>
      <c r="K128" t="s">
        <v>190</v>
      </c>
      <c r="L128" s="7">
        <f>'Grid Jobs'!B28</f>
        <v>0</v>
      </c>
      <c r="M128" s="7">
        <f>'Grid Jobs'!C28</f>
        <v>8043.8419215483054</v>
      </c>
      <c r="N128" s="7">
        <f>'Grid Jobs'!D28</f>
        <v>46431.119483472932</v>
      </c>
      <c r="O128" s="7">
        <f>'Grid Jobs'!E28</f>
        <v>36105.310498868421</v>
      </c>
      <c r="P128" s="7">
        <f>'Grid Jobs'!F28</f>
        <v>8594.649938874818</v>
      </c>
      <c r="Q128" s="7">
        <f>'Grid Jobs'!G28</f>
        <v>8065.7885704655591</v>
      </c>
      <c r="R128" s="7">
        <f>'Grid Jobs'!H28</f>
        <v>17031.307602265439</v>
      </c>
      <c r="S128" s="7">
        <f>'Grid Jobs'!I28</f>
        <v>23086.998608054459</v>
      </c>
      <c r="T128" s="7"/>
      <c r="U128" s="38">
        <f t="shared" si="67"/>
        <v>0</v>
      </c>
      <c r="V128" s="38">
        <f t="shared" si="68"/>
        <v>1.8027069115475925E-3</v>
      </c>
      <c r="W128" s="38">
        <f t="shared" si="69"/>
        <v>7.9005242435169799E-3</v>
      </c>
      <c r="X128" s="38">
        <f t="shared" si="70"/>
        <v>5.1304674821811627E-3</v>
      </c>
      <c r="Y128" s="38">
        <f t="shared" si="71"/>
        <v>1.6734103729515537E-3</v>
      </c>
      <c r="Z128" s="38">
        <f t="shared" si="72"/>
        <v>1.582753226977613E-3</v>
      </c>
      <c r="AA128" s="38">
        <f t="shared" si="73"/>
        <v>3.1256697644256792E-3</v>
      </c>
      <c r="AB128" s="38">
        <f t="shared" si="74"/>
        <v>3.9654849404067551E-3</v>
      </c>
    </row>
    <row r="129" spans="1:28" x14ac:dyDescent="0.3">
      <c r="A129" s="7" t="s">
        <v>8</v>
      </c>
      <c r="B129" s="24">
        <f>('Manufacturing Jobs'!B155+'Manufacturing Jobs (Exp)'!B155+'C&amp;I Jobs'!B155+'O&amp;M Jobs'!B155+'Fuel Jobs'!C155+'Decommissioning Jobs'!B155)</f>
        <v>155201.96306677285</v>
      </c>
      <c r="C129" s="24">
        <f>('Manufacturing Jobs'!C155+'Manufacturing Jobs (Exp)'!C155+'C&amp;I Jobs'!C155+'O&amp;M Jobs'!C155+'Fuel Jobs'!D155+'Decommissioning Jobs'!C155)</f>
        <v>98694.328661280684</v>
      </c>
      <c r="D129" s="24">
        <f>('Manufacturing Jobs'!D155+'Manufacturing Jobs (Exp)'!D155+'C&amp;I Jobs'!D155+'O&amp;M Jobs'!D155+'Fuel Jobs'!E155+'Decommissioning Jobs'!D155)</f>
        <v>53845.187625793769</v>
      </c>
      <c r="E129" s="24">
        <f>('Manufacturing Jobs'!E155+'Manufacturing Jobs (Exp)'!E155+'C&amp;I Jobs'!E155+'O&amp;M Jobs'!E155+'Fuel Jobs'!F155+'Decommissioning Jobs'!E155)</f>
        <v>44212.684020506989</v>
      </c>
      <c r="F129" s="24">
        <f>('Manufacturing Jobs'!F155+'Manufacturing Jobs (Exp)'!F155+'C&amp;I Jobs'!F155+'O&amp;M Jobs'!F155+'Fuel Jobs'!G155+'Decommissioning Jobs'!F155)</f>
        <v>36332.819892259977</v>
      </c>
      <c r="G129" s="24">
        <f>('Manufacturing Jobs'!G155+'Manufacturing Jobs (Exp)'!G155+'C&amp;I Jobs'!G155+'O&amp;M Jobs'!G155+'Fuel Jobs'!H155+'Decommissioning Jobs'!G155)</f>
        <v>47663.022334764937</v>
      </c>
      <c r="H129" s="24">
        <f>('Manufacturing Jobs'!H155+'Manufacturing Jobs (Exp)'!H155+'C&amp;I Jobs'!H155+'O&amp;M Jobs'!H155+'Fuel Jobs'!I155+'Decommissioning Jobs'!H155)</f>
        <v>69240.506176983588</v>
      </c>
      <c r="I129" s="24">
        <f>('Manufacturing Jobs'!I155+'Manufacturing Jobs (Exp)'!I155+'C&amp;I Jobs'!I155+'O&amp;M Jobs'!I155+'Fuel Jobs'!J155+'Decommissioning Jobs'!I155)</f>
        <v>76403.941427648067</v>
      </c>
      <c r="K129" t="s">
        <v>219</v>
      </c>
      <c r="L129" s="135">
        <f>'Decommissioning Jobs'!B174</f>
        <v>21105.112225084693</v>
      </c>
      <c r="M129" s="135">
        <f>'Decommissioning Jobs'!C174</f>
        <v>19354.480764291755</v>
      </c>
      <c r="N129" s="135">
        <f>'Decommissioning Jobs'!D174</f>
        <v>16059.389161449761</v>
      </c>
      <c r="O129" s="135">
        <f>'Decommissioning Jobs'!E174</f>
        <v>15488.805745929169</v>
      </c>
      <c r="P129" s="135">
        <f>'Decommissioning Jobs'!F174</f>
        <v>16239.351778609682</v>
      </c>
      <c r="Q129" s="135">
        <f>'Decommissioning Jobs'!G174</f>
        <v>22475.228804994174</v>
      </c>
      <c r="R129" s="135">
        <f>'Decommissioning Jobs'!H174</f>
        <v>31047.310518317619</v>
      </c>
      <c r="S129" s="135">
        <f>'Decommissioning Jobs'!I174</f>
        <v>37165.247228332664</v>
      </c>
      <c r="T129" s="7"/>
      <c r="U129" s="38">
        <f>L129/L$130</f>
        <v>4.9656860910595405E-3</v>
      </c>
      <c r="V129" s="38">
        <f t="shared" si="68"/>
        <v>4.3375362896847982E-3</v>
      </c>
      <c r="W129" s="38">
        <f t="shared" si="69"/>
        <v>2.732598197449654E-3</v>
      </c>
      <c r="X129" s="38">
        <f t="shared" si="70"/>
        <v>2.2009176245638674E-3</v>
      </c>
      <c r="Y129" s="38">
        <f t="shared" si="71"/>
        <v>3.1618623108101104E-3</v>
      </c>
      <c r="Z129" s="38">
        <f t="shared" si="72"/>
        <v>4.4103240008572979E-3</v>
      </c>
      <c r="AA129" s="38">
        <f t="shared" si="73"/>
        <v>5.6979559068578139E-3</v>
      </c>
      <c r="AB129" s="38">
        <f t="shared" si="74"/>
        <v>6.3836027667550782E-3</v>
      </c>
    </row>
    <row r="130" spans="1:28" x14ac:dyDescent="0.3">
      <c r="A130" s="7" t="s">
        <v>9</v>
      </c>
      <c r="B130" s="24">
        <f>('Manufacturing Jobs'!B156+'Manufacturing Jobs (Exp)'!B156+'C&amp;I Jobs'!B156+'O&amp;M Jobs'!B156+'Fuel Jobs'!C156+'Decommissioning Jobs'!B156)</f>
        <v>121.20398600850973</v>
      </c>
      <c r="C130" s="24">
        <f>('Manufacturing Jobs'!C156+'Manufacturing Jobs (Exp)'!C156+'C&amp;I Jobs'!C156+'O&amp;M Jobs'!C156+'Fuel Jobs'!D156+'Decommissioning Jobs'!C156)</f>
        <v>2928.8705572885874</v>
      </c>
      <c r="D130" s="24">
        <f>('Manufacturing Jobs'!D156+'Manufacturing Jobs (Exp)'!D156+'C&amp;I Jobs'!D156+'O&amp;M Jobs'!D156+'Fuel Jobs'!E156+'Decommissioning Jobs'!D156)</f>
        <v>38340.169631016965</v>
      </c>
      <c r="E130" s="24">
        <f>('Manufacturing Jobs'!E156+'Manufacturing Jobs (Exp)'!E156+'C&amp;I Jobs'!E156+'O&amp;M Jobs'!E156+'Fuel Jobs'!F156+'Decommissioning Jobs'!E156)</f>
        <v>5502.8512716112318</v>
      </c>
      <c r="F130" s="24">
        <f>('Manufacturing Jobs'!F156+'Manufacturing Jobs (Exp)'!F156+'C&amp;I Jobs'!F156+'O&amp;M Jobs'!F156+'Fuel Jobs'!G156+'Decommissioning Jobs'!F156)</f>
        <v>4393.7338119048291</v>
      </c>
      <c r="G130" s="24">
        <f>('Manufacturing Jobs'!G156+'Manufacturing Jobs (Exp)'!G156+'C&amp;I Jobs'!G156+'O&amp;M Jobs'!G156+'Fuel Jobs'!H156+'Decommissioning Jobs'!G156)</f>
        <v>3997.3181536651591</v>
      </c>
      <c r="H130" s="24">
        <f>('Manufacturing Jobs'!H156+'Manufacturing Jobs (Exp)'!H156+'C&amp;I Jobs'!H156+'O&amp;M Jobs'!H156+'Fuel Jobs'!I156+'Decommissioning Jobs'!H156)</f>
        <v>3751.3480253004786</v>
      </c>
      <c r="I130" s="24">
        <f>('Manufacturing Jobs'!I156+'Manufacturing Jobs (Exp)'!I156+'C&amp;I Jobs'!I156+'O&amp;M Jobs'!I156+'Fuel Jobs'!J156+'Decommissioning Jobs'!I156)</f>
        <v>3520.5133707014429</v>
      </c>
      <c r="K130" s="2" t="s">
        <v>41</v>
      </c>
      <c r="L130" s="5">
        <f>SUM(L123:L129)</f>
        <v>4250190.5754943611</v>
      </c>
      <c r="M130" s="5">
        <f t="shared" ref="M130" si="75">SUM(M123:M129)</f>
        <v>4462090.7980226288</v>
      </c>
      <c r="N130" s="5">
        <f t="shared" ref="N130" si="76">SUM(N123:N129)</f>
        <v>5876966.9014778901</v>
      </c>
      <c r="O130" s="5">
        <f t="shared" ref="O130" si="77">SUM(O123:O129)</f>
        <v>7037430.9211133793</v>
      </c>
      <c r="P130" s="5">
        <f t="shared" ref="P130" si="78">SUM(P123:P129)</f>
        <v>5136008.5235491954</v>
      </c>
      <c r="Q130" s="5">
        <f t="shared" ref="Q130" si="79">SUM(Q123:Q129)</f>
        <v>5096049.3606876368</v>
      </c>
      <c r="R130" s="5">
        <f t="shared" ref="R130" si="80">SUM(R123:R129)</f>
        <v>5448850.6099091461</v>
      </c>
      <c r="S130" s="5">
        <f t="shared" ref="S130" si="81">SUM(S123:S129)</f>
        <v>5821986.2021935545</v>
      </c>
    </row>
    <row r="131" spans="1:28" x14ac:dyDescent="0.3">
      <c r="A131" s="7" t="s">
        <v>10</v>
      </c>
      <c r="B131" s="24">
        <f>('Manufacturing Jobs'!B157+'Manufacturing Jobs (Exp)'!B157+'C&amp;I Jobs'!B157+'O&amp;M Jobs'!B157+'Fuel Jobs'!C157+'Decommissioning Jobs'!B157)</f>
        <v>0</v>
      </c>
      <c r="C131" s="24">
        <f>('Manufacturing Jobs'!C157+'Manufacturing Jobs (Exp)'!C157+'C&amp;I Jobs'!C157+'O&amp;M Jobs'!C157+'Fuel Jobs'!D157+'Decommissioning Jobs'!C157)</f>
        <v>0</v>
      </c>
      <c r="D131" s="24">
        <f>('Manufacturing Jobs'!D157+'Manufacturing Jobs (Exp)'!D157+'C&amp;I Jobs'!D157+'O&amp;M Jobs'!D157+'Fuel Jobs'!E157+'Decommissioning Jobs'!D157)</f>
        <v>248.13651836802453</v>
      </c>
      <c r="E131" s="24">
        <f>('Manufacturing Jobs'!E157+'Manufacturing Jobs (Exp)'!E157+'C&amp;I Jobs'!E157+'O&amp;M Jobs'!E157+'Fuel Jobs'!F157+'Decommissioning Jobs'!E157)</f>
        <v>0</v>
      </c>
      <c r="F131" s="24">
        <f>('Manufacturing Jobs'!F157+'Manufacturing Jobs (Exp)'!F157+'C&amp;I Jobs'!F157+'O&amp;M Jobs'!F157+'Fuel Jobs'!G157+'Decommissioning Jobs'!F157)</f>
        <v>0</v>
      </c>
      <c r="G131" s="24">
        <f>('Manufacturing Jobs'!G157+'Manufacturing Jobs (Exp)'!G157+'C&amp;I Jobs'!G157+'O&amp;M Jobs'!G157+'Fuel Jobs'!H157+'Decommissioning Jobs'!G157)</f>
        <v>0</v>
      </c>
      <c r="H131" s="24">
        <f>('Manufacturing Jobs'!H157+'Manufacturing Jobs (Exp)'!H157+'C&amp;I Jobs'!H157+'O&amp;M Jobs'!H157+'Fuel Jobs'!I157+'Decommissioning Jobs'!H157)</f>
        <v>218.09589614780873</v>
      </c>
      <c r="I131" s="24">
        <f>('Manufacturing Jobs'!I157+'Manufacturing Jobs (Exp)'!I157+'C&amp;I Jobs'!I157+'O&amp;M Jobs'!I157+'Fuel Jobs'!J157+'Decommissioning Jobs'!I157)</f>
        <v>545.17186790179517</v>
      </c>
      <c r="M131" s="49"/>
      <c r="N131" s="49"/>
      <c r="O131" s="49"/>
    </row>
    <row r="132" spans="1:28" x14ac:dyDescent="0.3">
      <c r="A132" s="7" t="s">
        <v>11</v>
      </c>
      <c r="B132" s="24">
        <f>('Manufacturing Jobs'!B158+'Manufacturing Jobs (Exp)'!B158+'C&amp;I Jobs'!B158+'O&amp;M Jobs'!B158+'Fuel Jobs'!C158+'Decommissioning Jobs'!B158)</f>
        <v>1773.2633593267174</v>
      </c>
      <c r="C132" s="24">
        <f>('Manufacturing Jobs'!C158+'Manufacturing Jobs (Exp)'!C158+'C&amp;I Jobs'!C158+'O&amp;M Jobs'!C158+'Fuel Jobs'!D158+'Decommissioning Jobs'!C158)</f>
        <v>685260.50567368628</v>
      </c>
      <c r="D132" s="24">
        <f>('Manufacturing Jobs'!D158+'Manufacturing Jobs (Exp)'!D158+'C&amp;I Jobs'!D158+'O&amp;M Jobs'!D158+'Fuel Jobs'!E158+'Decommissioning Jobs'!D158)</f>
        <v>229537.12772505224</v>
      </c>
      <c r="E132" s="24">
        <f>('Manufacturing Jobs'!E158+'Manufacturing Jobs (Exp)'!E158+'C&amp;I Jobs'!E158+'O&amp;M Jobs'!E158+'Fuel Jobs'!F158+'Decommissioning Jobs'!E158)</f>
        <v>177075.11027311033</v>
      </c>
      <c r="F132" s="24">
        <f>('Manufacturing Jobs'!F158+'Manufacturing Jobs (Exp)'!F158+'C&amp;I Jobs'!F158+'O&amp;M Jobs'!F158+'Fuel Jobs'!G158+'Decommissioning Jobs'!F158)</f>
        <v>134956.36964408471</v>
      </c>
      <c r="G132" s="24">
        <f>('Manufacturing Jobs'!G158+'Manufacturing Jobs (Exp)'!G158+'C&amp;I Jobs'!G158+'O&amp;M Jobs'!G158+'Fuel Jobs'!H158+'Decommissioning Jobs'!G158)</f>
        <v>121075.34722462713</v>
      </c>
      <c r="H132" s="24">
        <f>('Manufacturing Jobs'!H158+'Manufacturing Jobs (Exp)'!H158+'C&amp;I Jobs'!H158+'O&amp;M Jobs'!H158+'Fuel Jobs'!I158+'Decommissioning Jobs'!H158)</f>
        <v>193166.09691347604</v>
      </c>
      <c r="I132" s="24">
        <f>('Manufacturing Jobs'!I158+'Manufacturing Jobs (Exp)'!I158+'C&amp;I Jobs'!I158+'O&amp;M Jobs'!I158+'Fuel Jobs'!J158+'Decommissioning Jobs'!I158)</f>
        <v>95489.194334773041</v>
      </c>
      <c r="M132" s="21"/>
      <c r="N132" s="28"/>
      <c r="O132" s="21"/>
    </row>
    <row r="133" spans="1:28" x14ac:dyDescent="0.3">
      <c r="A133" s="7" t="s">
        <v>12</v>
      </c>
      <c r="B133" s="24">
        <f>('Manufacturing Jobs'!B159+'Manufacturing Jobs (Exp)'!B159+'C&amp;I Jobs'!B159+'O&amp;M Jobs'!B159+'Fuel Jobs'!C159+'Decommissioning Jobs'!B159)</f>
        <v>2065.0146190728337</v>
      </c>
      <c r="C133" s="24">
        <f>('Manufacturing Jobs'!C159+'Manufacturing Jobs (Exp)'!C159+'C&amp;I Jobs'!C159+'O&amp;M Jobs'!C159+'Fuel Jobs'!D159+'Decommissioning Jobs'!C159)</f>
        <v>69634.105928811128</v>
      </c>
      <c r="D133" s="24">
        <f>('Manufacturing Jobs'!D159+'Manufacturing Jobs (Exp)'!D159+'C&amp;I Jobs'!D159+'O&amp;M Jobs'!D159+'Fuel Jobs'!E159+'Decommissioning Jobs'!D159)</f>
        <v>40306.307421678328</v>
      </c>
      <c r="E133" s="24">
        <f>('Manufacturing Jobs'!E159+'Manufacturing Jobs (Exp)'!E159+'C&amp;I Jobs'!E159+'O&amp;M Jobs'!E159+'Fuel Jobs'!F159+'Decommissioning Jobs'!E159)</f>
        <v>33025.297544295681</v>
      </c>
      <c r="F133" s="24">
        <f>('Manufacturing Jobs'!F159+'Manufacturing Jobs (Exp)'!F159+'C&amp;I Jobs'!F159+'O&amp;M Jobs'!F159+'Fuel Jobs'!G159+'Decommissioning Jobs'!F159)</f>
        <v>26380.148308436474</v>
      </c>
      <c r="G133" s="24">
        <f>('Manufacturing Jobs'!G159+'Manufacturing Jobs (Exp)'!G159+'C&amp;I Jobs'!G159+'O&amp;M Jobs'!G159+'Fuel Jobs'!H159+'Decommissioning Jobs'!G159)</f>
        <v>23852.969443538466</v>
      </c>
      <c r="H133" s="24">
        <f>('Manufacturing Jobs'!H159+'Manufacturing Jobs (Exp)'!H159+'C&amp;I Jobs'!H159+'O&amp;M Jobs'!H159+'Fuel Jobs'!I159+'Decommissioning Jobs'!H159)</f>
        <v>25053.678004093355</v>
      </c>
      <c r="I133" s="24">
        <f>('Manufacturing Jobs'!I159+'Manufacturing Jobs (Exp)'!I159+'C&amp;I Jobs'!I159+'O&amp;M Jobs'!I159+'Fuel Jobs'!J159+'Decommissioning Jobs'!I159)</f>
        <v>19006.432288573014</v>
      </c>
      <c r="M133" s="49"/>
      <c r="N133" s="49"/>
      <c r="O133" s="49"/>
    </row>
    <row r="134" spans="1:28" x14ac:dyDescent="0.3">
      <c r="A134" s="7" t="s">
        <v>13</v>
      </c>
      <c r="B134" s="24">
        <f>('Manufacturing Jobs'!B160+'Manufacturing Jobs (Exp)'!B160+'C&amp;I Jobs'!B160+'O&amp;M Jobs'!B160+'Fuel Jobs'!C160+'Decommissioning Jobs'!B160)</f>
        <v>0</v>
      </c>
      <c r="C134" s="24">
        <f>('Manufacturing Jobs'!C160+'Manufacturing Jobs (Exp)'!C160+'C&amp;I Jobs'!C160+'O&amp;M Jobs'!C160+'Fuel Jobs'!D160+'Decommissioning Jobs'!C160)</f>
        <v>0</v>
      </c>
      <c r="D134" s="24">
        <f>('Manufacturing Jobs'!D160+'Manufacturing Jobs (Exp)'!D160+'C&amp;I Jobs'!D160+'O&amp;M Jobs'!D160+'Fuel Jobs'!E160+'Decommissioning Jobs'!D160)</f>
        <v>0</v>
      </c>
      <c r="E134" s="24">
        <f>('Manufacturing Jobs'!E160+'Manufacturing Jobs (Exp)'!E160+'C&amp;I Jobs'!E160+'O&amp;M Jobs'!E160+'Fuel Jobs'!F160+'Decommissioning Jobs'!E160)</f>
        <v>0</v>
      </c>
      <c r="F134" s="24">
        <f>('Manufacturing Jobs'!F160+'Manufacturing Jobs (Exp)'!F160+'C&amp;I Jobs'!F160+'O&amp;M Jobs'!F160+'Fuel Jobs'!G160+'Decommissioning Jobs'!F160)</f>
        <v>520.90581940863171</v>
      </c>
      <c r="G134" s="24">
        <f>('Manufacturing Jobs'!G160+'Manufacturing Jobs (Exp)'!G160+'C&amp;I Jobs'!G160+'O&amp;M Jobs'!G160+'Fuel Jobs'!H160+'Decommissioning Jobs'!G160)</f>
        <v>5588.8960394442611</v>
      </c>
      <c r="H134" s="24">
        <f>('Manufacturing Jobs'!H160+'Manufacturing Jobs (Exp)'!H160+'C&amp;I Jobs'!H160+'O&amp;M Jobs'!H160+'Fuel Jobs'!I160+'Decommissioning Jobs'!H160)</f>
        <v>66068.904164237581</v>
      </c>
      <c r="I134" s="24">
        <f>('Manufacturing Jobs'!I160+'Manufacturing Jobs (Exp)'!I160+'C&amp;I Jobs'!I160+'O&amp;M Jobs'!I160+'Fuel Jobs'!J160+'Decommissioning Jobs'!I160)</f>
        <v>57400.502756978043</v>
      </c>
      <c r="M134" s="49"/>
      <c r="N134" s="49"/>
      <c r="O134" s="49"/>
    </row>
    <row r="135" spans="1:28" x14ac:dyDescent="0.3">
      <c r="A135" s="7" t="s">
        <v>297</v>
      </c>
      <c r="B135" s="24">
        <f>('Manufacturing Jobs'!B161+'Manufacturing Jobs (Exp)'!B161+'C&amp;I Jobs'!B161+'O&amp;M Jobs'!B161+'Fuel Jobs'!C161+'Decommissioning Jobs'!B161)</f>
        <v>3202801.189161215</v>
      </c>
      <c r="C135" s="24">
        <f>('Manufacturing Jobs'!C161+'Manufacturing Jobs (Exp)'!C161+'C&amp;I Jobs'!C161+'O&amp;M Jobs'!C161+'Fuel Jobs'!D161+'Decommissioning Jobs'!C161)</f>
        <v>1624964.8902597381</v>
      </c>
      <c r="D135" s="24">
        <f>('Manufacturing Jobs'!D161+'Manufacturing Jobs (Exp)'!D161+'C&amp;I Jobs'!D161+'O&amp;M Jobs'!D161+'Fuel Jobs'!E161+'Decommissioning Jobs'!D161)</f>
        <v>848429.09549586778</v>
      </c>
      <c r="E135" s="24">
        <f>('Manufacturing Jobs'!E161+'Manufacturing Jobs (Exp)'!E161+'C&amp;I Jobs'!E161+'O&amp;M Jobs'!E161+'Fuel Jobs'!F161+'Decommissioning Jobs'!E161)</f>
        <v>273360.37655726325</v>
      </c>
      <c r="F135" s="24">
        <f>('Manufacturing Jobs'!F161+'Manufacturing Jobs (Exp)'!F161+'C&amp;I Jobs'!F161+'O&amp;M Jobs'!F161+'Fuel Jobs'!G161+'Decommissioning Jobs'!F161)</f>
        <v>102909.59525591522</v>
      </c>
      <c r="G135" s="24">
        <f>('Manufacturing Jobs'!G161+'Manufacturing Jobs (Exp)'!G161+'C&amp;I Jobs'!G161+'O&amp;M Jobs'!G161+'Fuel Jobs'!H161+'Decommissioning Jobs'!G161)</f>
        <v>58698.739528989623</v>
      </c>
      <c r="H135" s="24">
        <f>('Manufacturing Jobs'!H161+'Manufacturing Jobs (Exp)'!H161+'C&amp;I Jobs'!H161+'O&amp;M Jobs'!H161+'Fuel Jobs'!I161+'Decommissioning Jobs'!H161)</f>
        <v>35895.044050605924</v>
      </c>
      <c r="I135" s="24">
        <f>('Manufacturing Jobs'!I161+'Manufacturing Jobs (Exp)'!I161+'C&amp;I Jobs'!I161+'O&amp;M Jobs'!I161+'Fuel Jobs'!J161+'Decommissioning Jobs'!I161)</f>
        <v>29466.696912771084</v>
      </c>
      <c r="M135" s="21"/>
      <c r="N135" s="21"/>
      <c r="O135" s="21"/>
    </row>
    <row r="136" spans="1:28" x14ac:dyDescent="0.3">
      <c r="A136" s="7" t="s">
        <v>15</v>
      </c>
      <c r="B136" s="24">
        <f>('Manufacturing Jobs'!B162+'Manufacturing Jobs (Exp)'!B162+'C&amp;I Jobs'!B162+'O&amp;M Jobs'!B162+'Fuel Jobs'!C162+'Decommissioning Jobs'!B162)</f>
        <v>46701.82208171393</v>
      </c>
      <c r="C136" s="24">
        <f>('Manufacturing Jobs'!C162+'Manufacturing Jobs (Exp)'!C162+'C&amp;I Jobs'!C162+'O&amp;M Jobs'!C162+'Fuel Jobs'!D162+'Decommissioning Jobs'!C162)</f>
        <v>16754.228056886655</v>
      </c>
      <c r="D136" s="24">
        <f>('Manufacturing Jobs'!D162+'Manufacturing Jobs (Exp)'!D162+'C&amp;I Jobs'!D162+'O&amp;M Jobs'!D162+'Fuel Jobs'!E162+'Decommissioning Jobs'!D162)</f>
        <v>11102.290510866678</v>
      </c>
      <c r="E136" s="24">
        <f>('Manufacturing Jobs'!E162+'Manufacturing Jobs (Exp)'!E162+'C&amp;I Jobs'!E162+'O&amp;M Jobs'!E162+'Fuel Jobs'!F162+'Decommissioning Jobs'!E162)</f>
        <v>8084.9185703020003</v>
      </c>
      <c r="F136" s="24">
        <f>('Manufacturing Jobs'!F162+'Manufacturing Jobs (Exp)'!F162+'C&amp;I Jobs'!F162+'O&amp;M Jobs'!F162+'Fuel Jobs'!G162+'Decommissioning Jobs'!F162)</f>
        <v>6724.7712239655611</v>
      </c>
      <c r="G136" s="24">
        <f>('Manufacturing Jobs'!G162+'Manufacturing Jobs (Exp)'!G162+'C&amp;I Jobs'!G162+'O&amp;M Jobs'!G162+'Fuel Jobs'!H162+'Decommissioning Jobs'!G162)</f>
        <v>6386.7481962020429</v>
      </c>
      <c r="H136" s="24">
        <f>('Manufacturing Jobs'!H162+'Manufacturing Jobs (Exp)'!H162+'C&amp;I Jobs'!H162+'O&amp;M Jobs'!H162+'Fuel Jobs'!I162+'Decommissioning Jobs'!H162)</f>
        <v>5148.4143805317781</v>
      </c>
      <c r="I136" s="24">
        <f>('Manufacturing Jobs'!I162+'Manufacturing Jobs (Exp)'!I162+'C&amp;I Jobs'!I162+'O&amp;M Jobs'!I162+'Fuel Jobs'!J162+'Decommissioning Jobs'!I162)</f>
        <v>2252.3050453493443</v>
      </c>
      <c r="M136" s="21"/>
      <c r="N136" s="28"/>
      <c r="O136" s="21"/>
    </row>
    <row r="137" spans="1:28" x14ac:dyDescent="0.3">
      <c r="A137" s="7" t="s">
        <v>17</v>
      </c>
      <c r="B137" s="24">
        <f>('Manufacturing Jobs'!B163+'Manufacturing Jobs (Exp)'!B163+'C&amp;I Jobs'!B163+'O&amp;M Jobs'!B163+'Fuel Jobs'!C163+'Decommissioning Jobs'!B163)</f>
        <v>165416.85242345312</v>
      </c>
      <c r="C137" s="24">
        <f>('Manufacturing Jobs'!C163+'Manufacturing Jobs (Exp)'!C163+'C&amp;I Jobs'!C163+'O&amp;M Jobs'!C163+'Fuel Jobs'!D163+'Decommissioning Jobs'!C163)</f>
        <v>210213.02430072366</v>
      </c>
      <c r="D137" s="24">
        <f>('Manufacturing Jobs'!D163+'Manufacturing Jobs (Exp)'!D163+'C&amp;I Jobs'!D163+'O&amp;M Jobs'!D163+'Fuel Jobs'!E163+'Decommissioning Jobs'!D163)</f>
        <v>215242.53928639967</v>
      </c>
      <c r="E137" s="24">
        <f>('Manufacturing Jobs'!E163+'Manufacturing Jobs (Exp)'!E163+'C&amp;I Jobs'!E163+'O&amp;M Jobs'!E163+'Fuel Jobs'!F163+'Decommissioning Jobs'!E163)</f>
        <v>62360.527940363383</v>
      </c>
      <c r="F137" s="24">
        <f>('Manufacturing Jobs'!F163+'Manufacturing Jobs (Exp)'!F163+'C&amp;I Jobs'!F163+'O&amp;M Jobs'!F163+'Fuel Jobs'!G163+'Decommissioning Jobs'!F163)</f>
        <v>43324.584009123508</v>
      </c>
      <c r="G137" s="24">
        <f>('Manufacturing Jobs'!G163+'Manufacturing Jobs (Exp)'!G163+'C&amp;I Jobs'!G163+'O&amp;M Jobs'!G163+'Fuel Jobs'!H163+'Decommissioning Jobs'!G163)</f>
        <v>39811.242813960096</v>
      </c>
      <c r="H137" s="24">
        <f>('Manufacturing Jobs'!H163+'Manufacturing Jobs (Exp)'!H163+'C&amp;I Jobs'!H163+'O&amp;M Jobs'!H163+'Fuel Jobs'!I163+'Decommissioning Jobs'!H163)</f>
        <v>39738.704695656277</v>
      </c>
      <c r="I137" s="24">
        <f>('Manufacturing Jobs'!I163+'Manufacturing Jobs (Exp)'!I163+'C&amp;I Jobs'!I163+'O&amp;M Jobs'!I163+'Fuel Jobs'!J163+'Decommissioning Jobs'!I163)</f>
        <v>37240.573367980796</v>
      </c>
      <c r="M137" s="21"/>
      <c r="N137" s="21"/>
      <c r="O137" s="21"/>
    </row>
    <row r="138" spans="1:28" x14ac:dyDescent="0.3">
      <c r="A138" s="7" t="s">
        <v>18</v>
      </c>
      <c r="B138" s="24">
        <f>('Manufacturing Jobs'!B164+'Manufacturing Jobs (Exp)'!B164+'C&amp;I Jobs'!B164+'O&amp;M Jobs'!B164+'Fuel Jobs'!C164+'Decommissioning Jobs'!B164)</f>
        <v>126218.05836655275</v>
      </c>
      <c r="C138" s="24">
        <f>('Manufacturing Jobs'!C164+'Manufacturing Jobs (Exp)'!C164+'C&amp;I Jobs'!C164+'O&amp;M Jobs'!C164+'Fuel Jobs'!D164+'Decommissioning Jobs'!C164)</f>
        <v>65159.652015744505</v>
      </c>
      <c r="D138" s="24">
        <f>('Manufacturing Jobs'!D164+'Manufacturing Jobs (Exp)'!D164+'C&amp;I Jobs'!D164+'O&amp;M Jobs'!D164+'Fuel Jobs'!E164+'Decommissioning Jobs'!D164)</f>
        <v>45935.902189737928</v>
      </c>
      <c r="E138" s="24">
        <f>('Manufacturing Jobs'!E164+'Manufacturing Jobs (Exp)'!E164+'C&amp;I Jobs'!E164+'O&amp;M Jobs'!E164+'Fuel Jobs'!F164+'Decommissioning Jobs'!E164)</f>
        <v>19531.033435111072</v>
      </c>
      <c r="F138" s="24">
        <f>('Manufacturing Jobs'!F164+'Manufacturing Jobs (Exp)'!F164+'C&amp;I Jobs'!F164+'O&amp;M Jobs'!F164+'Fuel Jobs'!G164+'Decommissioning Jobs'!F164)</f>
        <v>17211.184266641667</v>
      </c>
      <c r="G138" s="24">
        <f>('Manufacturing Jobs'!G164+'Manufacturing Jobs (Exp)'!G164+'C&amp;I Jobs'!G164+'O&amp;M Jobs'!G164+'Fuel Jobs'!H164+'Decommissioning Jobs'!G164)</f>
        <v>14199.575634561596</v>
      </c>
      <c r="H138" s="24">
        <f>('Manufacturing Jobs'!H164+'Manufacturing Jobs (Exp)'!H164+'C&amp;I Jobs'!H164+'O&amp;M Jobs'!H164+'Fuel Jobs'!I164+'Decommissioning Jobs'!H164)</f>
        <v>14248.677055371554</v>
      </c>
      <c r="I138" s="24">
        <f>('Manufacturing Jobs'!I164+'Manufacturing Jobs (Exp)'!I164+'C&amp;I Jobs'!I164+'O&amp;M Jobs'!I164+'Fuel Jobs'!J164+'Decommissioning Jobs'!I164)</f>
        <v>14676.62829264492</v>
      </c>
      <c r="M138" s="21"/>
      <c r="N138" s="21"/>
      <c r="O138" s="21"/>
    </row>
    <row r="139" spans="1:28" x14ac:dyDescent="0.3">
      <c r="A139" s="7" t="s">
        <v>298</v>
      </c>
      <c r="B139" s="24">
        <f>('Manufacturing Jobs'!B165+'Manufacturing Jobs (Exp)'!B165+'C&amp;I Jobs'!B165+'O&amp;M Jobs'!B165+'Fuel Jobs'!C165+'Decommissioning Jobs'!B165)</f>
        <v>0</v>
      </c>
      <c r="C139" s="24">
        <f>('Manufacturing Jobs'!C165+'Manufacturing Jobs (Exp)'!C165+'C&amp;I Jobs'!C165+'O&amp;M Jobs'!C165+'Fuel Jobs'!D165+'Decommissioning Jobs'!C165)</f>
        <v>0</v>
      </c>
      <c r="D139" s="24">
        <f>('Manufacturing Jobs'!D165+'Manufacturing Jobs (Exp)'!D165+'C&amp;I Jobs'!D165+'O&amp;M Jobs'!D165+'Fuel Jobs'!E165+'Decommissioning Jobs'!D165)</f>
        <v>0</v>
      </c>
      <c r="E139" s="24">
        <f>('Manufacturing Jobs'!E165+'Manufacturing Jobs (Exp)'!E165+'C&amp;I Jobs'!E165+'O&amp;M Jobs'!E165+'Fuel Jobs'!F165+'Decommissioning Jobs'!E165)</f>
        <v>1469.4487118369375</v>
      </c>
      <c r="F139" s="24">
        <f>('Manufacturing Jobs'!F165+'Manufacturing Jobs (Exp)'!F165+'C&amp;I Jobs'!F165+'O&amp;M Jobs'!F165+'Fuel Jobs'!G165+'Decommissioning Jobs'!F165)</f>
        <v>13814.687748662367</v>
      </c>
      <c r="G139" s="24">
        <f>('Manufacturing Jobs'!G165+'Manufacturing Jobs (Exp)'!G165+'C&amp;I Jobs'!G165+'O&amp;M Jobs'!G165+'Fuel Jobs'!H165+'Decommissioning Jobs'!G165)</f>
        <v>4058.8852686382425</v>
      </c>
      <c r="H139" s="24">
        <f>('Manufacturing Jobs'!H165+'Manufacturing Jobs (Exp)'!H165+'C&amp;I Jobs'!H165+'O&amp;M Jobs'!H165+'Fuel Jobs'!I165+'Decommissioning Jobs'!H165)</f>
        <v>2762.4235820518597</v>
      </c>
      <c r="I139" s="24">
        <f>('Manufacturing Jobs'!I165+'Manufacturing Jobs (Exp)'!I165+'C&amp;I Jobs'!I165+'O&amp;M Jobs'!I165+'Fuel Jobs'!J165+'Decommissioning Jobs'!I165)</f>
        <v>2360.5042150553181</v>
      </c>
      <c r="M139" s="28"/>
      <c r="N139" s="28"/>
      <c r="O139" s="21"/>
    </row>
    <row r="140" spans="1:28" x14ac:dyDescent="0.3">
      <c r="A140" s="7" t="s">
        <v>299</v>
      </c>
      <c r="B140" s="24">
        <f>('Manufacturing Jobs'!B166+'Manufacturing Jobs (Exp)'!B166+'C&amp;I Jobs'!B166+'O&amp;M Jobs'!B166+'Fuel Jobs'!C166+'Decommissioning Jobs'!B166)</f>
        <v>0</v>
      </c>
      <c r="C140" s="24">
        <f>('Manufacturing Jobs'!C166+'Manufacturing Jobs (Exp)'!C166+'C&amp;I Jobs'!C166+'O&amp;M Jobs'!C166+'Fuel Jobs'!D166+'Decommissioning Jobs'!C166)</f>
        <v>0</v>
      </c>
      <c r="D140" s="24">
        <f>('Manufacturing Jobs'!D166+'Manufacturing Jobs (Exp)'!D166+'C&amp;I Jobs'!D166+'O&amp;M Jobs'!D166+'Fuel Jobs'!E166+'Decommissioning Jobs'!D166)</f>
        <v>308.1601507199274</v>
      </c>
      <c r="E140" s="24">
        <f>('Manufacturing Jobs'!E166+'Manufacturing Jobs (Exp)'!E166+'C&amp;I Jobs'!E166+'O&amp;M Jobs'!E166+'Fuel Jobs'!F166+'Decommissioning Jobs'!E166)</f>
        <v>4094.2664447869356</v>
      </c>
      <c r="F140" s="24">
        <f>('Manufacturing Jobs'!F166+'Manufacturing Jobs (Exp)'!F166+'C&amp;I Jobs'!F166+'O&amp;M Jobs'!F166+'Fuel Jobs'!G166+'Decommissioning Jobs'!F166)</f>
        <v>45490.769100198297</v>
      </c>
      <c r="G140" s="24">
        <f>('Manufacturing Jobs'!G166+'Manufacturing Jobs (Exp)'!G166+'C&amp;I Jobs'!G166+'O&amp;M Jobs'!G166+'Fuel Jobs'!H166+'Decommissioning Jobs'!G166)</f>
        <v>14174.346269443125</v>
      </c>
      <c r="H140" s="24">
        <f>('Manufacturing Jobs'!H166+'Manufacturing Jobs (Exp)'!H166+'C&amp;I Jobs'!H166+'O&amp;M Jobs'!H166+'Fuel Jobs'!I166+'Decommissioning Jobs'!H166)</f>
        <v>11290.837297333586</v>
      </c>
      <c r="I140" s="24">
        <f>('Manufacturing Jobs'!I166+'Manufacturing Jobs (Exp)'!I166+'C&amp;I Jobs'!I166+'O&amp;M Jobs'!I166+'Fuel Jobs'!J166+'Decommissioning Jobs'!I166)</f>
        <v>11883.436554588792</v>
      </c>
      <c r="M140" s="28"/>
      <c r="N140" s="28"/>
      <c r="O140" s="21"/>
    </row>
    <row r="141" spans="1:28" x14ac:dyDescent="0.3">
      <c r="A141" s="7" t="s">
        <v>296</v>
      </c>
      <c r="B141" s="24">
        <f>('Manufacturing Jobs'!B167+'Manufacturing Jobs (Exp)'!B167+'C&amp;I Jobs'!B167+'O&amp;M Jobs'!B167+'Fuel Jobs'!C167+'Decommissioning Jobs'!B167)</f>
        <v>63063.396266219766</v>
      </c>
      <c r="C141" s="24">
        <f>('Manufacturing Jobs'!C167+'Manufacturing Jobs (Exp)'!C167+'C&amp;I Jobs'!C167+'O&amp;M Jobs'!C167+'Fuel Jobs'!D167+'Decommissioning Jobs'!C167)</f>
        <v>10720.461491850558</v>
      </c>
      <c r="D141" s="24">
        <f>('Manufacturing Jobs'!D167+'Manufacturing Jobs (Exp)'!D167+'C&amp;I Jobs'!D167+'O&amp;M Jobs'!D167+'Fuel Jobs'!E167+'Decommissioning Jobs'!D167)</f>
        <v>4130.1371179109838</v>
      </c>
      <c r="E141" s="24">
        <f>('Manufacturing Jobs'!E167+'Manufacturing Jobs (Exp)'!E167+'C&amp;I Jobs'!E167+'O&amp;M Jobs'!E167+'Fuel Jobs'!F167+'Decommissioning Jobs'!E167)</f>
        <v>2255.3554214851602</v>
      </c>
      <c r="F141" s="24">
        <f>('Manufacturing Jobs'!F167+'Manufacturing Jobs (Exp)'!F167+'C&amp;I Jobs'!F167+'O&amp;M Jobs'!F167+'Fuel Jobs'!G167+'Decommissioning Jobs'!F167)</f>
        <v>627.44476592729598</v>
      </c>
      <c r="G141" s="24">
        <f>('Manufacturing Jobs'!G167+'Manufacturing Jobs (Exp)'!G167+'C&amp;I Jobs'!G167+'O&amp;M Jobs'!G167+'Fuel Jobs'!H167+'Decommissioning Jobs'!G167)</f>
        <v>84.558653250609126</v>
      </c>
      <c r="H141" s="24">
        <f>('Manufacturing Jobs'!H167+'Manufacturing Jobs (Exp)'!H167+'C&amp;I Jobs'!H167+'O&amp;M Jobs'!H167+'Fuel Jobs'!I167+'Decommissioning Jobs'!H167)</f>
        <v>0</v>
      </c>
      <c r="I141" s="24">
        <f>('Manufacturing Jobs'!I167+'Manufacturing Jobs (Exp)'!I167+'C&amp;I Jobs'!I167+'O&amp;M Jobs'!I167+'Fuel Jobs'!J167+'Decommissioning Jobs'!I167)</f>
        <v>0</v>
      </c>
      <c r="M141" s="28"/>
      <c r="N141" s="28"/>
      <c r="O141" s="21"/>
    </row>
    <row r="142" spans="1:28" x14ac:dyDescent="0.3">
      <c r="A142" s="7" t="s">
        <v>43</v>
      </c>
      <c r="B142" s="24">
        <f>('Manufacturing Jobs'!B168+'Manufacturing Jobs (Exp)'!B168+'C&amp;I Jobs'!B168+'O&amp;M Jobs'!B168+'Fuel Jobs'!C168+'Decommissioning Jobs'!B168)</f>
        <v>0</v>
      </c>
      <c r="C142" s="24">
        <f>('Manufacturing Jobs'!C168+'Manufacturing Jobs (Exp)'!C168+'C&amp;I Jobs'!C168+'O&amp;M Jobs'!C168+'Fuel Jobs'!D168+'Decommissioning Jobs'!C168)</f>
        <v>27.499811864501339</v>
      </c>
      <c r="D142" s="24">
        <f>('Manufacturing Jobs'!D168+'Manufacturing Jobs (Exp)'!D168+'C&amp;I Jobs'!D168+'O&amp;M Jobs'!D168+'Fuel Jobs'!E168+'Decommissioning Jobs'!D168)</f>
        <v>11.794421420967602</v>
      </c>
      <c r="E142" s="24">
        <f>('Manufacturing Jobs'!E168+'Manufacturing Jobs (Exp)'!E168+'C&amp;I Jobs'!E168+'O&amp;M Jobs'!E168+'Fuel Jobs'!F168+'Decommissioning Jobs'!E168)</f>
        <v>79.329164927556079</v>
      </c>
      <c r="F142" s="24">
        <f>('Manufacturing Jobs'!F168+'Manufacturing Jobs (Exp)'!F168+'C&amp;I Jobs'!F168+'O&amp;M Jobs'!F168+'Fuel Jobs'!G168+'Decommissioning Jobs'!F168)</f>
        <v>340.54470514142167</v>
      </c>
      <c r="G142" s="24">
        <f>('Manufacturing Jobs'!G168+'Manufacturing Jobs (Exp)'!G168+'C&amp;I Jobs'!G168+'O&amp;M Jobs'!G168+'Fuel Jobs'!H168+'Decommissioning Jobs'!G168)</f>
        <v>387.60141659673121</v>
      </c>
      <c r="H142" s="24">
        <f>('Manufacturing Jobs'!H168+'Manufacturing Jobs (Exp)'!H168+'C&amp;I Jobs'!H168+'O&amp;M Jobs'!H168+'Fuel Jobs'!I168+'Decommissioning Jobs'!H168)</f>
        <v>1456.8119283459584</v>
      </c>
      <c r="I142" s="24">
        <f>('Manufacturing Jobs'!I168+'Manufacturing Jobs (Exp)'!I168+'C&amp;I Jobs'!I168+'O&amp;M Jobs'!I168+'Fuel Jobs'!J168+'Decommissioning Jobs'!I168)</f>
        <v>1358.6822417708468</v>
      </c>
      <c r="M142" s="28"/>
      <c r="N142" s="49"/>
      <c r="O142" s="21"/>
    </row>
    <row r="143" spans="1:28" x14ac:dyDescent="0.3">
      <c r="A143" s="7" t="s">
        <v>300</v>
      </c>
      <c r="B143" s="24">
        <f>('Manufacturing Jobs'!B169+'Manufacturing Jobs (Exp)'!B169+'C&amp;I Jobs'!B169+'O&amp;M Jobs'!B169+'Fuel Jobs'!C169+'Decommissioning Jobs'!B169)</f>
        <v>0</v>
      </c>
      <c r="C143" s="24">
        <f>('Manufacturing Jobs'!C169+'Manufacturing Jobs (Exp)'!C169+'C&amp;I Jobs'!C169+'O&amp;M Jobs'!C169+'Fuel Jobs'!D169+'Decommissioning Jobs'!C169)</f>
        <v>0</v>
      </c>
      <c r="D143" s="24">
        <f>('Manufacturing Jobs'!D169+'Manufacturing Jobs (Exp)'!D169+'C&amp;I Jobs'!D169+'O&amp;M Jobs'!D169+'Fuel Jobs'!E169+'Decommissioning Jobs'!D169)</f>
        <v>0</v>
      </c>
      <c r="E143" s="24">
        <f>('Manufacturing Jobs'!E169+'Manufacturing Jobs (Exp)'!E169+'C&amp;I Jobs'!E169+'O&amp;M Jobs'!E169+'Fuel Jobs'!F169+'Decommissioning Jobs'!E169)</f>
        <v>0</v>
      </c>
      <c r="F143" s="24">
        <f>('Manufacturing Jobs'!F169+'Manufacturing Jobs (Exp)'!F169+'C&amp;I Jobs'!F169+'O&amp;M Jobs'!F169+'Fuel Jobs'!G169+'Decommissioning Jobs'!F169)</f>
        <v>1806.3332074923349</v>
      </c>
      <c r="G143" s="24">
        <f>('Manufacturing Jobs'!G169+'Manufacturing Jobs (Exp)'!G169+'C&amp;I Jobs'!G169+'O&amp;M Jobs'!G169+'Fuel Jobs'!H169+'Decommissioning Jobs'!G169)</f>
        <v>6361.4520292873458</v>
      </c>
      <c r="H143" s="24">
        <f>('Manufacturing Jobs'!H169+'Manufacturing Jobs (Exp)'!H169+'C&amp;I Jobs'!H169+'O&amp;M Jobs'!H169+'Fuel Jobs'!I169+'Decommissioning Jobs'!H169)</f>
        <v>94704.281437920712</v>
      </c>
      <c r="I143" s="24">
        <f>('Manufacturing Jobs'!I169+'Manufacturing Jobs (Exp)'!I169+'C&amp;I Jobs'!I169+'O&amp;M Jobs'!I169+'Fuel Jobs'!J169+'Decommissioning Jobs'!I169)</f>
        <v>75064.49170549729</v>
      </c>
      <c r="M143" s="28"/>
      <c r="N143" s="49"/>
      <c r="O143" s="21"/>
    </row>
    <row r="144" spans="1:28" x14ac:dyDescent="0.3">
      <c r="A144" s="7" t="s">
        <v>230</v>
      </c>
      <c r="B144" s="24">
        <f>('Manufacturing Jobs'!B170+'Manufacturing Jobs (Exp)'!B170+'C&amp;I Jobs'!B170+'O&amp;M Jobs'!B170+'Fuel Jobs'!C170+'Decommissioning Jobs'!B170)</f>
        <v>0</v>
      </c>
      <c r="C144" s="24">
        <f>('Manufacturing Jobs'!C170+'Manufacturing Jobs (Exp)'!C170+'C&amp;I Jobs'!C170+'O&amp;M Jobs'!C170+'Fuel Jobs'!D170+'Decommissioning Jobs'!C170)</f>
        <v>0</v>
      </c>
      <c r="D144" s="24">
        <f>('Manufacturing Jobs'!D170+'Manufacturing Jobs (Exp)'!D170+'C&amp;I Jobs'!D170+'O&amp;M Jobs'!D170+'Fuel Jobs'!E170+'Decommissioning Jobs'!D170)</f>
        <v>114981.82670311263</v>
      </c>
      <c r="E144" s="24">
        <f>('Manufacturing Jobs'!E170+'Manufacturing Jobs (Exp)'!E170+'C&amp;I Jobs'!E170+'O&amp;M Jobs'!E170+'Fuel Jobs'!F170+'Decommissioning Jobs'!E170)</f>
        <v>1060477.6497467256</v>
      </c>
      <c r="F144" s="24">
        <f>('Manufacturing Jobs'!F170+'Manufacturing Jobs (Exp)'!F170+'C&amp;I Jobs'!F170+'O&amp;M Jobs'!F170+'Fuel Jobs'!G170+'Decommissioning Jobs'!F170)</f>
        <v>683683.90135758393</v>
      </c>
      <c r="G144" s="24">
        <f>('Manufacturing Jobs'!G170+'Manufacturing Jobs (Exp)'!G170+'C&amp;I Jobs'!G170+'O&amp;M Jobs'!G170+'Fuel Jobs'!H170+'Decommissioning Jobs'!G170)</f>
        <v>586894.65013070591</v>
      </c>
      <c r="H144" s="24">
        <f>('Manufacturing Jobs'!H170+'Manufacturing Jobs (Exp)'!H170+'C&amp;I Jobs'!H170+'O&amp;M Jobs'!H170+'Fuel Jobs'!I170+'Decommissioning Jobs'!H170)</f>
        <v>561320.25501223817</v>
      </c>
      <c r="I144" s="24">
        <f>('Manufacturing Jobs'!I170+'Manufacturing Jobs (Exp)'!I170+'C&amp;I Jobs'!I170+'O&amp;M Jobs'!I170+'Fuel Jobs'!J170+'Decommissioning Jobs'!I170)</f>
        <v>605322.20174278016</v>
      </c>
      <c r="M144" s="28"/>
      <c r="N144" s="49"/>
      <c r="O144" s="21"/>
    </row>
    <row r="145" spans="1:28" x14ac:dyDescent="0.3">
      <c r="A145" s="7" t="s">
        <v>231</v>
      </c>
      <c r="B145" s="24">
        <f>('Manufacturing Jobs'!B171+'Manufacturing Jobs (Exp)'!B171+'C&amp;I Jobs'!B171+'O&amp;M Jobs'!B171+'Fuel Jobs'!C171+'Decommissioning Jobs'!B171)</f>
        <v>0</v>
      </c>
      <c r="C145" s="24">
        <f>('Manufacturing Jobs'!C171+'Manufacturing Jobs (Exp)'!C171+'C&amp;I Jobs'!C171+'O&amp;M Jobs'!C171+'Fuel Jobs'!D171+'Decommissioning Jobs'!C171)</f>
        <v>1619.1306811819547</v>
      </c>
      <c r="D145" s="24">
        <f>('Manufacturing Jobs'!D171+'Manufacturing Jobs (Exp)'!D171+'C&amp;I Jobs'!D171+'O&amp;M Jobs'!D171+'Fuel Jobs'!E171+'Decommissioning Jobs'!D171)</f>
        <v>258125.44167354185</v>
      </c>
      <c r="E145" s="24">
        <f>('Manufacturing Jobs'!E171+'Manufacturing Jobs (Exp)'!E171+'C&amp;I Jobs'!E171+'O&amp;M Jobs'!E171+'Fuel Jobs'!F171+'Decommissioning Jobs'!E171)</f>
        <v>553978.94691573747</v>
      </c>
      <c r="F145" s="24">
        <f>('Manufacturing Jobs'!F171+'Manufacturing Jobs (Exp)'!F171+'C&amp;I Jobs'!F171+'O&amp;M Jobs'!F171+'Fuel Jobs'!G171+'Decommissioning Jobs'!F171)</f>
        <v>294614.92149926868</v>
      </c>
      <c r="G145" s="24">
        <f>('Manufacturing Jobs'!G171+'Manufacturing Jobs (Exp)'!G171+'C&amp;I Jobs'!G171+'O&amp;M Jobs'!G171+'Fuel Jobs'!H171+'Decommissioning Jobs'!G171)</f>
        <v>281473.09035006003</v>
      </c>
      <c r="H145" s="24">
        <f>('Manufacturing Jobs'!H171+'Manufacturing Jobs (Exp)'!H171+'C&amp;I Jobs'!H171+'O&amp;M Jobs'!H171+'Fuel Jobs'!I171+'Decommissioning Jobs'!H171)</f>
        <v>217247.21584249687</v>
      </c>
      <c r="I145" s="24">
        <f>('Manufacturing Jobs'!I171+'Manufacturing Jobs (Exp)'!I171+'C&amp;I Jobs'!I171+'O&amp;M Jobs'!I171+'Fuel Jobs'!J171+'Decommissioning Jobs'!I171)</f>
        <v>288834.12060768506</v>
      </c>
      <c r="M145" s="28"/>
      <c r="N145" s="49"/>
      <c r="O145" s="21"/>
    </row>
    <row r="146" spans="1:28" x14ac:dyDescent="0.3">
      <c r="A146" s="7" t="s">
        <v>295</v>
      </c>
      <c r="B146" s="24">
        <f>('Manufacturing Jobs'!B172+'Manufacturing Jobs (Exp)'!B172+'C&amp;I Jobs'!B172+'O&amp;M Jobs'!B172+'Fuel Jobs'!C172+'Decommissioning Jobs'!B172)</f>
        <v>8111.3436790310388</v>
      </c>
      <c r="C146" s="24">
        <f>('Manufacturing Jobs'!C172+'Manufacturing Jobs (Exp)'!C172+'C&amp;I Jobs'!C172+'O&amp;M Jobs'!C172+'Fuel Jobs'!D172+'Decommissioning Jobs'!C172)</f>
        <v>92804.361152564452</v>
      </c>
      <c r="D146" s="24">
        <f>('Manufacturing Jobs'!D172+'Manufacturing Jobs (Exp)'!D172+'C&amp;I Jobs'!D172+'O&amp;M Jobs'!D172+'Fuel Jobs'!E172+'Decommissioning Jobs'!D172)</f>
        <v>331494.08805839106</v>
      </c>
      <c r="E146" s="24">
        <f>('Manufacturing Jobs'!E172+'Manufacturing Jobs (Exp)'!E172+'C&amp;I Jobs'!E172+'O&amp;M Jobs'!E172+'Fuel Jobs'!F172+'Decommissioning Jobs'!E172)</f>
        <v>30243.260950087926</v>
      </c>
      <c r="F146" s="24">
        <f>('Manufacturing Jobs'!F172+'Manufacturing Jobs (Exp)'!F172+'C&amp;I Jobs'!F172+'O&amp;M Jobs'!F172+'Fuel Jobs'!G172+'Decommissioning Jobs'!F172)</f>
        <v>24988.574837974818</v>
      </c>
      <c r="G146" s="24">
        <f>('Manufacturing Jobs'!G172+'Manufacturing Jobs (Exp)'!G172+'C&amp;I Jobs'!G172+'O&amp;M Jobs'!G172+'Fuel Jobs'!H172+'Decommissioning Jobs'!G172)</f>
        <v>23497.568546628365</v>
      </c>
      <c r="H146" s="24">
        <f>('Manufacturing Jobs'!H172+'Manufacturing Jobs (Exp)'!H172+'C&amp;I Jobs'!H172+'O&amp;M Jobs'!H172+'Fuel Jobs'!I172+'Decommissioning Jobs'!H172)</f>
        <v>48257.340997465355</v>
      </c>
      <c r="I146" s="24">
        <f>('Manufacturing Jobs'!I172+'Manufacturing Jobs (Exp)'!I172+'C&amp;I Jobs'!I172+'O&amp;M Jobs'!I172+'Fuel Jobs'!J172+'Decommissioning Jobs'!I172)</f>
        <v>26812.229831262193</v>
      </c>
      <c r="M146" s="28"/>
      <c r="N146" s="49"/>
      <c r="O146" s="21"/>
    </row>
    <row r="147" spans="1:28" x14ac:dyDescent="0.3">
      <c r="A147" s="7" t="s">
        <v>294</v>
      </c>
      <c r="B147" s="24">
        <f>('Manufacturing Jobs'!B173+'Manufacturing Jobs (Exp)'!B173+'C&amp;I Jobs'!B173+'O&amp;M Jobs'!B173+'Fuel Jobs'!C173+'Decommissioning Jobs'!B173)</f>
        <v>0</v>
      </c>
      <c r="C147" s="24">
        <f>('Manufacturing Jobs'!C173+'Manufacturing Jobs (Exp)'!C173+'C&amp;I Jobs'!C173+'O&amp;M Jobs'!C173+'Fuel Jobs'!D173+'Decommissioning Jobs'!C173)</f>
        <v>0</v>
      </c>
      <c r="D147" s="24">
        <f>('Manufacturing Jobs'!D173+'Manufacturing Jobs (Exp)'!D173+'C&amp;I Jobs'!D173+'O&amp;M Jobs'!D173+'Fuel Jobs'!E173+'Decommissioning Jobs'!D173)</f>
        <v>87.998420919868664</v>
      </c>
      <c r="E147" s="24">
        <f>('Manufacturing Jobs'!E173+'Manufacturing Jobs (Exp)'!E173+'C&amp;I Jobs'!E173+'O&amp;M Jobs'!E173+'Fuel Jobs'!F173+'Decommissioning Jobs'!E173)</f>
        <v>0</v>
      </c>
      <c r="F147" s="24">
        <f>('Manufacturing Jobs'!F173+'Manufacturing Jobs (Exp)'!F173+'C&amp;I Jobs'!F173+'O&amp;M Jobs'!F173+'Fuel Jobs'!G173+'Decommissioning Jobs'!F173)</f>
        <v>7.4076802879372003</v>
      </c>
      <c r="G147" s="24">
        <f>('Manufacturing Jobs'!G173+'Manufacturing Jobs (Exp)'!G173+'C&amp;I Jobs'!G173+'O&amp;M Jobs'!G173+'Fuel Jobs'!H173+'Decommissioning Jobs'!G173)</f>
        <v>24.033455804645953</v>
      </c>
      <c r="H147" s="24">
        <f>('Manufacturing Jobs'!H173+'Manufacturing Jobs (Exp)'!H173+'C&amp;I Jobs'!H173+'O&amp;M Jobs'!H173+'Fuel Jobs'!I173+'Decommissioning Jobs'!H173)</f>
        <v>73.025306440544455</v>
      </c>
      <c r="I147" s="24">
        <f>('Manufacturing Jobs'!I173+'Manufacturing Jobs (Exp)'!I173+'C&amp;I Jobs'!I173+'O&amp;M Jobs'!I173+'Fuel Jobs'!J173+'Decommissioning Jobs'!I173)</f>
        <v>24.763769380134963</v>
      </c>
      <c r="K147" s="2"/>
      <c r="L147" s="4"/>
      <c r="M147" s="4"/>
      <c r="N147" s="4"/>
      <c r="O147" s="4"/>
      <c r="P147" s="4"/>
      <c r="Q147" s="4"/>
      <c r="R147" s="4"/>
      <c r="S147" s="4"/>
    </row>
    <row r="148" spans="1:28" x14ac:dyDescent="0.3">
      <c r="A148" s="7" t="s">
        <v>190</v>
      </c>
      <c r="B148" s="24">
        <f>'Grid Jobs'!B28</f>
        <v>0</v>
      </c>
      <c r="C148" s="24">
        <f>'Grid Jobs'!C28</f>
        <v>8043.8419215483054</v>
      </c>
      <c r="D148" s="24">
        <f>'Grid Jobs'!D28</f>
        <v>46431.119483472932</v>
      </c>
      <c r="E148" s="24">
        <f>'Grid Jobs'!E28</f>
        <v>36105.310498868421</v>
      </c>
      <c r="F148" s="24">
        <f>'Grid Jobs'!F28</f>
        <v>8594.649938874818</v>
      </c>
      <c r="G148" s="24">
        <f>'Grid Jobs'!G28</f>
        <v>8065.7885704655591</v>
      </c>
      <c r="H148" s="24">
        <f>'Grid Jobs'!H28</f>
        <v>17031.307602265439</v>
      </c>
      <c r="I148" s="24">
        <f>'Grid Jobs'!I28</f>
        <v>23086.998608054459</v>
      </c>
      <c r="K148" s="2" t="s">
        <v>184</v>
      </c>
      <c r="L148" s="4">
        <f t="shared" ref="L148:S148" si="82">B149/L149</f>
        <v>2508.3527933063651</v>
      </c>
      <c r="M148" s="4">
        <f t="shared" si="82"/>
        <v>2159.6162587114804</v>
      </c>
      <c r="N148" s="4">
        <f t="shared" si="82"/>
        <v>2349.2506109681458</v>
      </c>
      <c r="O148" s="4">
        <f t="shared" si="82"/>
        <v>2335.1619358491607</v>
      </c>
      <c r="P148" s="4">
        <f t="shared" si="82"/>
        <v>1398.7677858561119</v>
      </c>
      <c r="Q148" s="4">
        <f t="shared" si="82"/>
        <v>1129.9569489557366</v>
      </c>
      <c r="R148" s="4">
        <f t="shared" si="82"/>
        <v>973.54685231504197</v>
      </c>
      <c r="S148" s="4">
        <f t="shared" si="82"/>
        <v>834.23008482591968</v>
      </c>
    </row>
    <row r="149" spans="1:28" x14ac:dyDescent="0.3">
      <c r="A149" s="5" t="s">
        <v>255</v>
      </c>
      <c r="B149" s="22">
        <f>SUM(B123:B148)</f>
        <v>4250190.5754943611</v>
      </c>
      <c r="C149" s="22">
        <f t="shared" ref="C149:I149" si="83">SUM(C123:C148)</f>
        <v>4462090.7980226297</v>
      </c>
      <c r="D149" s="22">
        <f t="shared" si="83"/>
        <v>5876966.9014778892</v>
      </c>
      <c r="E149" s="22">
        <f t="shared" si="83"/>
        <v>7037430.9211133812</v>
      </c>
      <c r="F149" s="22">
        <f t="shared" si="83"/>
        <v>5136008.5235491963</v>
      </c>
      <c r="G149" s="22">
        <f t="shared" si="83"/>
        <v>5096049.3606876368</v>
      </c>
      <c r="H149" s="22">
        <f t="shared" si="83"/>
        <v>5448850.6099091452</v>
      </c>
      <c r="I149" s="22">
        <f t="shared" si="83"/>
        <v>5821986.2021935545</v>
      </c>
      <c r="K149" t="s">
        <v>185</v>
      </c>
      <c r="L149" s="7">
        <v>1694.41499092</v>
      </c>
      <c r="M149" s="7">
        <v>2066.1498449196265</v>
      </c>
      <c r="N149" s="7">
        <v>2501.6347230217139</v>
      </c>
      <c r="O149" s="7">
        <v>3013.6800420885083</v>
      </c>
      <c r="P149" s="7">
        <v>3671.8092706186512</v>
      </c>
      <c r="Q149" s="7">
        <v>4509.950016588873</v>
      </c>
      <c r="R149" s="7">
        <v>5596.9064015276426</v>
      </c>
      <c r="S149" s="7">
        <v>6978.8734643973421</v>
      </c>
    </row>
    <row r="151" spans="1:28" x14ac:dyDescent="0.3">
      <c r="A151" s="71" t="s">
        <v>36</v>
      </c>
      <c r="B151" s="168" t="s">
        <v>153</v>
      </c>
      <c r="C151" s="168"/>
      <c r="D151" s="168"/>
      <c r="E151" s="168"/>
      <c r="F151" s="168"/>
      <c r="G151" s="168"/>
      <c r="H151" s="168"/>
      <c r="I151" s="168"/>
      <c r="K151" s="71" t="s">
        <v>36</v>
      </c>
      <c r="L151" s="164" t="s">
        <v>265</v>
      </c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</row>
    <row r="152" spans="1:28" x14ac:dyDescent="0.3">
      <c r="A152" s="66" t="s">
        <v>0</v>
      </c>
      <c r="B152" s="33" t="s">
        <v>186</v>
      </c>
      <c r="C152" s="33" t="s">
        <v>146</v>
      </c>
      <c r="D152" s="33" t="s">
        <v>147</v>
      </c>
      <c r="E152" s="33" t="s">
        <v>148</v>
      </c>
      <c r="F152" s="33" t="s">
        <v>149</v>
      </c>
      <c r="G152" s="33" t="s">
        <v>150</v>
      </c>
      <c r="H152" s="33" t="s">
        <v>151</v>
      </c>
      <c r="I152" s="33" t="s">
        <v>152</v>
      </c>
      <c r="K152" s="2" t="s">
        <v>266</v>
      </c>
      <c r="L152" s="2" t="s">
        <v>186</v>
      </c>
      <c r="M152" s="2" t="s">
        <v>146</v>
      </c>
      <c r="N152" s="2" t="s">
        <v>147</v>
      </c>
      <c r="O152" s="2" t="s">
        <v>148</v>
      </c>
      <c r="P152" s="2" t="s">
        <v>149</v>
      </c>
      <c r="Q152" s="2" t="s">
        <v>150</v>
      </c>
      <c r="R152" s="2" t="s">
        <v>151</v>
      </c>
      <c r="S152" s="2" t="s">
        <v>152</v>
      </c>
      <c r="T152" s="2"/>
      <c r="U152" s="2" t="s">
        <v>186</v>
      </c>
      <c r="V152" s="2" t="s">
        <v>146</v>
      </c>
      <c r="W152" s="2" t="s">
        <v>147</v>
      </c>
      <c r="X152" s="2" t="s">
        <v>148</v>
      </c>
      <c r="Y152" s="2" t="s">
        <v>149</v>
      </c>
      <c r="Z152" s="2" t="s">
        <v>150</v>
      </c>
      <c r="AA152" s="2" t="s">
        <v>151</v>
      </c>
      <c r="AB152" s="2" t="s">
        <v>152</v>
      </c>
    </row>
    <row r="153" spans="1:28" x14ac:dyDescent="0.3">
      <c r="A153" s="7" t="s">
        <v>2</v>
      </c>
      <c r="B153" s="24">
        <f>('Manufacturing Jobs'!B178+'Manufacturing Jobs (Exp)'!B178+'C&amp;I Jobs'!B178+'O&amp;M Jobs'!B178+'Fuel Jobs'!C178+'Decommissioning Jobs'!B178)</f>
        <v>338595.94698777812</v>
      </c>
      <c r="C153" s="24">
        <f>('Manufacturing Jobs'!C178+'Manufacturing Jobs (Exp)'!C178+'C&amp;I Jobs'!C178+'O&amp;M Jobs'!C178+'Fuel Jobs'!D178+'Decommissioning Jobs'!C178)</f>
        <v>754499.47368030017</v>
      </c>
      <c r="D153" s="24">
        <f>('Manufacturing Jobs'!D178+'Manufacturing Jobs (Exp)'!D178+'C&amp;I Jobs'!D178+'O&amp;M Jobs'!D178+'Fuel Jobs'!E178+'Decommissioning Jobs'!D178)</f>
        <v>2058479.3747963673</v>
      </c>
      <c r="E153" s="24">
        <f>('Manufacturing Jobs'!E178+'Manufacturing Jobs (Exp)'!E178+'C&amp;I Jobs'!E178+'O&amp;M Jobs'!E178+'Fuel Jobs'!F178+'Decommissioning Jobs'!E178)</f>
        <v>870006.99762927205</v>
      </c>
      <c r="F153" s="24">
        <f>('Manufacturing Jobs'!F178+'Manufacturing Jobs (Exp)'!F178+'C&amp;I Jobs'!F178+'O&amp;M Jobs'!F178+'Fuel Jobs'!G178+'Decommissioning Jobs'!F178)</f>
        <v>399688.01411246281</v>
      </c>
      <c r="G153" s="24">
        <f>('Manufacturing Jobs'!G178+'Manufacturing Jobs (Exp)'!G178+'C&amp;I Jobs'!G178+'O&amp;M Jobs'!G178+'Fuel Jobs'!H178+'Decommissioning Jobs'!G178)</f>
        <v>393263.61143020244</v>
      </c>
      <c r="H153" s="24">
        <f>('Manufacturing Jobs'!H178+'Manufacturing Jobs (Exp)'!H178+'C&amp;I Jobs'!H178+'O&amp;M Jobs'!H178+'Fuel Jobs'!I178+'Decommissioning Jobs'!H178)</f>
        <v>355058.22065354424</v>
      </c>
      <c r="I153" s="24">
        <f>('Manufacturing Jobs'!I178+'Manufacturing Jobs (Exp)'!I178+'C&amp;I Jobs'!I178+'O&amp;M Jobs'!I178+'Fuel Jobs'!J178+'Decommissioning Jobs'!I178)</f>
        <v>364390.10846336972</v>
      </c>
      <c r="K153" t="s">
        <v>293</v>
      </c>
      <c r="L153" s="7">
        <f>'Manufacturing Jobs'!B203</f>
        <v>1104051.3537943675</v>
      </c>
      <c r="M153" s="7">
        <f>'Manufacturing Jobs'!C203</f>
        <v>860118.95703149948</v>
      </c>
      <c r="N153" s="7">
        <f>'Manufacturing Jobs'!D203</f>
        <v>1769231.3990751689</v>
      </c>
      <c r="O153" s="7">
        <f>'Manufacturing Jobs'!E203</f>
        <v>1866910.576305466</v>
      </c>
      <c r="P153" s="7">
        <f>'Manufacturing Jobs'!F203</f>
        <v>1366661.1448511477</v>
      </c>
      <c r="Q153" s="7">
        <f>'Manufacturing Jobs'!G203</f>
        <v>1252342.5843279001</v>
      </c>
      <c r="R153" s="7">
        <f>'Manufacturing Jobs'!H203</f>
        <v>1303365.8336702513</v>
      </c>
      <c r="S153" s="7">
        <f>'Manufacturing Jobs'!I203</f>
        <v>1774746.7640532062</v>
      </c>
      <c r="T153" s="7"/>
      <c r="U153" s="38">
        <f>L153/L$160</f>
        <v>0.13578374894016032</v>
      </c>
      <c r="V153" s="38">
        <f t="shared" ref="V153:AB153" si="84">M153/M$160</f>
        <v>0.12866362129699199</v>
      </c>
      <c r="W153" s="38">
        <f t="shared" si="84"/>
        <v>0.22035647364335284</v>
      </c>
      <c r="X153" s="38">
        <f t="shared" si="84"/>
        <v>0.19556848494025506</v>
      </c>
      <c r="Y153" s="38">
        <f t="shared" si="84"/>
        <v>0.17272703694433561</v>
      </c>
      <c r="Z153" s="38">
        <f t="shared" si="84"/>
        <v>0.15595592356170207</v>
      </c>
      <c r="AA153" s="38">
        <f t="shared" si="84"/>
        <v>0.15796720988459292</v>
      </c>
      <c r="AB153" s="38">
        <f t="shared" si="84"/>
        <v>0.17442498175346391</v>
      </c>
    </row>
    <row r="154" spans="1:28" x14ac:dyDescent="0.3">
      <c r="A154" s="7" t="s">
        <v>3</v>
      </c>
      <c r="B154" s="24">
        <f>('Manufacturing Jobs'!B179+'Manufacturing Jobs (Exp)'!B179+'C&amp;I Jobs'!B179+'O&amp;M Jobs'!B179+'Fuel Jobs'!C179+'Decommissioning Jobs'!B179)</f>
        <v>2597.729580537929</v>
      </c>
      <c r="C154" s="24">
        <f>('Manufacturing Jobs'!C179+'Manufacturing Jobs (Exp)'!C179+'C&amp;I Jobs'!C179+'O&amp;M Jobs'!C179+'Fuel Jobs'!D179+'Decommissioning Jobs'!C179)</f>
        <v>0</v>
      </c>
      <c r="D154" s="24">
        <f>('Manufacturing Jobs'!D179+'Manufacturing Jobs (Exp)'!D179+'C&amp;I Jobs'!D179+'O&amp;M Jobs'!D179+'Fuel Jobs'!E179+'Decommissioning Jobs'!D179)</f>
        <v>0</v>
      </c>
      <c r="E154" s="24">
        <f>('Manufacturing Jobs'!E179+'Manufacturing Jobs (Exp)'!E179+'C&amp;I Jobs'!E179+'O&amp;M Jobs'!E179+'Fuel Jobs'!F179+'Decommissioning Jobs'!E179)</f>
        <v>0</v>
      </c>
      <c r="F154" s="24">
        <f>('Manufacturing Jobs'!F179+'Manufacturing Jobs (Exp)'!F179+'C&amp;I Jobs'!F179+'O&amp;M Jobs'!F179+'Fuel Jobs'!G179+'Decommissioning Jobs'!F179)</f>
        <v>0</v>
      </c>
      <c r="G154" s="24">
        <f>('Manufacturing Jobs'!G179+'Manufacturing Jobs (Exp)'!G179+'C&amp;I Jobs'!G179+'O&amp;M Jobs'!G179+'Fuel Jobs'!H179+'Decommissioning Jobs'!G179)</f>
        <v>0</v>
      </c>
      <c r="H154" s="24">
        <f>('Manufacturing Jobs'!H179+'Manufacturing Jobs (Exp)'!H179+'C&amp;I Jobs'!H179+'O&amp;M Jobs'!H179+'Fuel Jobs'!I179+'Decommissioning Jobs'!H179)</f>
        <v>0</v>
      </c>
      <c r="I154" s="24">
        <f>('Manufacturing Jobs'!I179+'Manufacturing Jobs (Exp)'!I179+'C&amp;I Jobs'!I179+'O&amp;M Jobs'!I179+'Fuel Jobs'!J179+'Decommissioning Jobs'!I179)</f>
        <v>0</v>
      </c>
      <c r="K154" t="s">
        <v>292</v>
      </c>
      <c r="L154" s="7">
        <f>'Manufacturing Jobs (Exp)'!B203</f>
        <v>199725.83932360171</v>
      </c>
      <c r="M154" s="7">
        <f>'Manufacturing Jobs (Exp)'!C203</f>
        <v>237888.80665539953</v>
      </c>
      <c r="N154" s="7">
        <f>'Manufacturing Jobs (Exp)'!D203</f>
        <v>428374.86372199637</v>
      </c>
      <c r="O154" s="7">
        <f>'Manufacturing Jobs (Exp)'!E203</f>
        <v>328193.54000864387</v>
      </c>
      <c r="P154" s="7">
        <f>'Manufacturing Jobs (Exp)'!F203</f>
        <v>135868.98511787839</v>
      </c>
      <c r="Q154" s="7">
        <f>'Manufacturing Jobs (Exp)'!G203</f>
        <v>77668.623411560271</v>
      </c>
      <c r="R154" s="7">
        <f>'Manufacturing Jobs (Exp)'!H203</f>
        <v>55804.074985868639</v>
      </c>
      <c r="S154" s="7">
        <f>'Manufacturing Jobs (Exp)'!I203</f>
        <v>35962.152237439892</v>
      </c>
      <c r="T154" s="7"/>
      <c r="U154" s="38">
        <f t="shared" ref="U154:U158" si="85">L154/L$160</f>
        <v>2.456364292328907E-2</v>
      </c>
      <c r="V154" s="38">
        <f t="shared" ref="V154:V159" si="86">M154/M$160</f>
        <v>3.5585351398298215E-2</v>
      </c>
      <c r="W154" s="38">
        <f t="shared" ref="W154:W159" si="87">N154/N$160</f>
        <v>5.3353775213674251E-2</v>
      </c>
      <c r="X154" s="38">
        <f t="shared" ref="X154:X159" si="88">O154/O$160</f>
        <v>3.4379961312173503E-2</v>
      </c>
      <c r="Y154" s="38">
        <f t="shared" ref="Y154:Y159" si="89">P154/P$160</f>
        <v>1.7171957584702718E-2</v>
      </c>
      <c r="Z154" s="38">
        <f t="shared" ref="Z154:Z159" si="90">Q154/Q$160</f>
        <v>9.6721792004035283E-3</v>
      </c>
      <c r="AA154" s="38">
        <f t="shared" ref="AA154:AA159" si="91">R154/R$160</f>
        <v>6.763422669201641E-3</v>
      </c>
      <c r="AB154" s="38">
        <f t="shared" ref="AB154:AB159" si="92">S154/S$160</f>
        <v>3.534418473036129E-3</v>
      </c>
    </row>
    <row r="155" spans="1:28" x14ac:dyDescent="0.3">
      <c r="A155" s="7" t="s">
        <v>198</v>
      </c>
      <c r="B155" s="24">
        <f>('Manufacturing Jobs'!B180+'Manufacturing Jobs (Exp)'!B180+'C&amp;I Jobs'!B180+'O&amp;M Jobs'!B180+'Fuel Jobs'!C180+'Decommissioning Jobs'!B180)</f>
        <v>537433.39353719773</v>
      </c>
      <c r="C155" s="24">
        <f>('Manufacturing Jobs'!C180+'Manufacturing Jobs (Exp)'!C180+'C&amp;I Jobs'!C180+'O&amp;M Jobs'!C180+'Fuel Jobs'!D180+'Decommissioning Jobs'!C180)</f>
        <v>854592.20725242794</v>
      </c>
      <c r="D155" s="24">
        <f>('Manufacturing Jobs'!D180+'Manufacturing Jobs (Exp)'!D180+'C&amp;I Jobs'!D180+'O&amp;M Jobs'!D180+'Fuel Jobs'!E180+'Decommissioning Jobs'!D180)</f>
        <v>1754501.1541341748</v>
      </c>
      <c r="E155" s="24">
        <f>('Manufacturing Jobs'!E180+'Manufacturing Jobs (Exp)'!E180+'C&amp;I Jobs'!E180+'O&amp;M Jobs'!E180+'Fuel Jobs'!F180+'Decommissioning Jobs'!E180)</f>
        <v>2000108.6001395681</v>
      </c>
      <c r="F155" s="24">
        <f>('Manufacturing Jobs'!F180+'Manufacturing Jobs (Exp)'!F180+'C&amp;I Jobs'!F180+'O&amp;M Jobs'!F180+'Fuel Jobs'!G180+'Decommissioning Jobs'!F180)</f>
        <v>2167772.8480469063</v>
      </c>
      <c r="G155" s="24">
        <f>('Manufacturing Jobs'!G180+'Manufacturing Jobs (Exp)'!G180+'C&amp;I Jobs'!G180+'O&amp;M Jobs'!G180+'Fuel Jobs'!H180+'Decommissioning Jobs'!G180)</f>
        <v>2213365.5468892339</v>
      </c>
      <c r="H155" s="24">
        <f>('Manufacturing Jobs'!H180+'Manufacturing Jobs (Exp)'!H180+'C&amp;I Jobs'!H180+'O&amp;M Jobs'!H180+'Fuel Jobs'!I180+'Decommissioning Jobs'!H180)</f>
        <v>2593775.2324153753</v>
      </c>
      <c r="I155" s="24">
        <f>('Manufacturing Jobs'!I180+'Manufacturing Jobs (Exp)'!I180+'C&amp;I Jobs'!I180+'O&amp;M Jobs'!I180+'Fuel Jobs'!J180+'Decommissioning Jobs'!I180)</f>
        <v>3330295.3161894153</v>
      </c>
      <c r="K155" t="s">
        <v>324</v>
      </c>
      <c r="L155" s="7">
        <f>'C&amp;I Jobs'!B203</f>
        <v>2246332.9979626006</v>
      </c>
      <c r="M155" s="7">
        <f>'C&amp;I Jobs'!C203</f>
        <v>1612256.2685101454</v>
      </c>
      <c r="N155" s="7">
        <f>'C&amp;I Jobs'!D203</f>
        <v>2718260.2695153002</v>
      </c>
      <c r="O155" s="7">
        <f>'C&amp;I Jobs'!E203</f>
        <v>3747469.6019301615</v>
      </c>
      <c r="P155" s="7">
        <f>'C&amp;I Jobs'!F203</f>
        <v>2618292.362497306</v>
      </c>
      <c r="Q155" s="7">
        <f>'C&amp;I Jobs'!G203</f>
        <v>2414821.8780462178</v>
      </c>
      <c r="R155" s="7">
        <f>'C&amp;I Jobs'!H203</f>
        <v>2270057.8252417608</v>
      </c>
      <c r="S155" s="7">
        <f>'C&amp;I Jobs'!I203</f>
        <v>3110842.0028519225</v>
      </c>
      <c r="T155" s="7"/>
      <c r="U155" s="38">
        <f t="shared" si="85"/>
        <v>0.27626931916081987</v>
      </c>
      <c r="V155" s="38">
        <f t="shared" si="86"/>
        <v>0.2411744657753124</v>
      </c>
      <c r="W155" s="38">
        <f t="shared" si="87"/>
        <v>0.33855732367644492</v>
      </c>
      <c r="X155" s="38">
        <f t="shared" si="88"/>
        <v>0.39256671514470365</v>
      </c>
      <c r="Y155" s="38">
        <f t="shared" si="89"/>
        <v>0.33091588454971516</v>
      </c>
      <c r="Z155" s="38">
        <f t="shared" si="90"/>
        <v>0.30072104944815592</v>
      </c>
      <c r="AA155" s="38">
        <f t="shared" si="91"/>
        <v>0.2751297384559579</v>
      </c>
      <c r="AB155" s="38">
        <f t="shared" si="92"/>
        <v>0.30573858230124856</v>
      </c>
    </row>
    <row r="156" spans="1:28" x14ac:dyDescent="0.3">
      <c r="A156" s="7" t="s">
        <v>199</v>
      </c>
      <c r="B156" s="24">
        <f>('Manufacturing Jobs'!B181+'Manufacturing Jobs (Exp)'!B181+'C&amp;I Jobs'!B181+'O&amp;M Jobs'!B181+'Fuel Jobs'!C181+'Decommissioning Jobs'!B181)</f>
        <v>490874.08643986413</v>
      </c>
      <c r="C156" s="24">
        <f>('Manufacturing Jobs'!C181+'Manufacturing Jobs (Exp)'!C181+'C&amp;I Jobs'!C181+'O&amp;M Jobs'!C181+'Fuel Jobs'!D181+'Decommissioning Jobs'!C181)</f>
        <v>991275.62957760203</v>
      </c>
      <c r="D156" s="24">
        <f>('Manufacturing Jobs'!D181+'Manufacturing Jobs (Exp)'!D181+'C&amp;I Jobs'!D181+'O&amp;M Jobs'!D181+'Fuel Jobs'!E181+'Decommissioning Jobs'!D181)</f>
        <v>1713640.3269061898</v>
      </c>
      <c r="E156" s="24">
        <f>('Manufacturing Jobs'!E181+'Manufacturing Jobs (Exp)'!E181+'C&amp;I Jobs'!E181+'O&amp;M Jobs'!E181+'Fuel Jobs'!F181+'Decommissioning Jobs'!E181)</f>
        <v>3722399.4388180207</v>
      </c>
      <c r="F156" s="24">
        <f>('Manufacturing Jobs'!F181+'Manufacturing Jobs (Exp)'!F181+'C&amp;I Jobs'!F181+'O&amp;M Jobs'!F181+'Fuel Jobs'!G181+'Decommissioning Jobs'!F181)</f>
        <v>3086523.4084307523</v>
      </c>
      <c r="G156" s="24">
        <f>('Manufacturing Jobs'!G181+'Manufacturing Jobs (Exp)'!G181+'C&amp;I Jobs'!G181+'O&amp;M Jobs'!G181+'Fuel Jobs'!H181+'Decommissioning Jobs'!G181)</f>
        <v>3264662.2382371258</v>
      </c>
      <c r="H156" s="24">
        <f>('Manufacturing Jobs'!H181+'Manufacturing Jobs (Exp)'!H181+'C&amp;I Jobs'!H181+'O&amp;M Jobs'!H181+'Fuel Jobs'!I181+'Decommissioning Jobs'!H181)</f>
        <v>2906076.117024763</v>
      </c>
      <c r="I156" s="24">
        <f>('Manufacturing Jobs'!I181+'Manufacturing Jobs (Exp)'!I181+'C&amp;I Jobs'!I181+'O&amp;M Jobs'!I181+'Fuel Jobs'!J181+'Decommissioning Jobs'!I181)</f>
        <v>3333878.8052810407</v>
      </c>
      <c r="K156" t="s">
        <v>325</v>
      </c>
      <c r="L156" s="7">
        <f>'O&amp;M Jobs'!B203</f>
        <v>1044250.2866813685</v>
      </c>
      <c r="M156" s="7">
        <f>'O&amp;M Jobs'!C203</f>
        <v>1401745.0729279844</v>
      </c>
      <c r="N156" s="7">
        <f>'O&amp;M Jobs'!D203</f>
        <v>2105698.4860798097</v>
      </c>
      <c r="O156" s="7">
        <f>'O&amp;M Jobs'!E203</f>
        <v>3102429.6284061945</v>
      </c>
      <c r="P156" s="7">
        <f>'O&amp;M Jobs'!F203</f>
        <v>3526463.3751353389</v>
      </c>
      <c r="Q156" s="7">
        <f>'O&amp;M Jobs'!G203</f>
        <v>4042655.2805397562</v>
      </c>
      <c r="R156" s="7">
        <f>'O&amp;M Jobs'!H203</f>
        <v>4380858.1193057001</v>
      </c>
      <c r="S156" s="7">
        <f>'O&amp;M Jobs'!I203</f>
        <v>4862940.468872197</v>
      </c>
      <c r="T156" s="7"/>
      <c r="U156" s="38">
        <f t="shared" si="85"/>
        <v>0.12842900673970148</v>
      </c>
      <c r="V156" s="38">
        <f t="shared" si="86"/>
        <v>0.20968448113337612</v>
      </c>
      <c r="W156" s="38">
        <f t="shared" si="87"/>
        <v>0.26226320264903891</v>
      </c>
      <c r="X156" s="38">
        <f t="shared" si="88"/>
        <v>0.32499546028705067</v>
      </c>
      <c r="Y156" s="38">
        <f t="shared" si="89"/>
        <v>0.44569612004751258</v>
      </c>
      <c r="Z156" s="38">
        <f t="shared" si="90"/>
        <v>0.50343735476864715</v>
      </c>
      <c r="AA156" s="38">
        <f t="shared" si="91"/>
        <v>0.53095755322835103</v>
      </c>
      <c r="AB156" s="38">
        <f t="shared" si="92"/>
        <v>0.47793765270152366</v>
      </c>
    </row>
    <row r="157" spans="1:28" x14ac:dyDescent="0.3">
      <c r="A157" s="7" t="s">
        <v>6</v>
      </c>
      <c r="B157" s="24">
        <f>('Manufacturing Jobs'!B182+'Manufacturing Jobs (Exp)'!B182+'C&amp;I Jobs'!B182+'O&amp;M Jobs'!B182+'Fuel Jobs'!C182+'Decommissioning Jobs'!B182)</f>
        <v>75645.907083352882</v>
      </c>
      <c r="C157" s="24">
        <f>('Manufacturing Jobs'!C182+'Manufacturing Jobs (Exp)'!C182+'C&amp;I Jobs'!C182+'O&amp;M Jobs'!C182+'Fuel Jobs'!D182+'Decommissioning Jobs'!C182)</f>
        <v>61617.910250021785</v>
      </c>
      <c r="D157" s="24">
        <f>('Manufacturing Jobs'!D182+'Manufacturing Jobs (Exp)'!D182+'C&amp;I Jobs'!D182+'O&amp;M Jobs'!D182+'Fuel Jobs'!E182+'Decommissioning Jobs'!D182)</f>
        <v>232505.73541581861</v>
      </c>
      <c r="E157" s="24">
        <f>('Manufacturing Jobs'!E182+'Manufacturing Jobs (Exp)'!E182+'C&amp;I Jobs'!E182+'O&amp;M Jobs'!E182+'Fuel Jobs'!F182+'Decommissioning Jobs'!E182)</f>
        <v>156877.63773174869</v>
      </c>
      <c r="F157" s="24">
        <f>('Manufacturing Jobs'!F182+'Manufacturing Jobs (Exp)'!F182+'C&amp;I Jobs'!F182+'O&amp;M Jobs'!F182+'Fuel Jobs'!G182+'Decommissioning Jobs'!F182)</f>
        <v>130841.06401547804</v>
      </c>
      <c r="G157" s="24">
        <f>('Manufacturing Jobs'!G182+'Manufacturing Jobs (Exp)'!G182+'C&amp;I Jobs'!G182+'O&amp;M Jobs'!G182+'Fuel Jobs'!H182+'Decommissioning Jobs'!G182)</f>
        <v>113927.06314864091</v>
      </c>
      <c r="H157" s="24">
        <f>('Manufacturing Jobs'!H182+'Manufacturing Jobs (Exp)'!H182+'C&amp;I Jobs'!H182+'O&amp;M Jobs'!H182+'Fuel Jobs'!I182+'Decommissioning Jobs'!H182)</f>
        <v>98765.488488525181</v>
      </c>
      <c r="I157" s="24">
        <f>('Manufacturing Jobs'!I182+'Manufacturing Jobs (Exp)'!I182+'C&amp;I Jobs'!I182+'O&amp;M Jobs'!I182+'Fuel Jobs'!J182+'Decommissioning Jobs'!I182)</f>
        <v>98249.001919859104</v>
      </c>
      <c r="K157" t="s">
        <v>172</v>
      </c>
      <c r="L157" s="7">
        <f>'Fuel Jobs'!C203</f>
        <v>3521817.9391329419</v>
      </c>
      <c r="M157" s="7">
        <f>'Fuel Jobs'!D203</f>
        <v>2549424.1226645</v>
      </c>
      <c r="N157" s="7">
        <f>'Fuel Jobs'!E203</f>
        <v>938811.0024414534</v>
      </c>
      <c r="O157" s="7">
        <f>'Fuel Jobs'!F203</f>
        <v>402674.43125714856</v>
      </c>
      <c r="P157" s="7">
        <f>'Fuel Jobs'!G203</f>
        <v>214032.32015482979</v>
      </c>
      <c r="Q157" s="7">
        <f>'Fuel Jobs'!H203</f>
        <v>157425.77521755482</v>
      </c>
      <c r="R157" s="7">
        <f>'Fuel Jobs'!I203</f>
        <v>125388.88094018989</v>
      </c>
      <c r="S157" s="7">
        <f>'Fuel Jobs'!J203</f>
        <v>96836.376323541728</v>
      </c>
      <c r="T157" s="7"/>
      <c r="U157" s="38">
        <f t="shared" si="85"/>
        <v>0.43313713734121034</v>
      </c>
      <c r="V157" s="38">
        <f t="shared" si="86"/>
        <v>0.38136369064111736</v>
      </c>
      <c r="W157" s="38">
        <f t="shared" si="87"/>
        <v>0.11692822206508355</v>
      </c>
      <c r="X157" s="38">
        <f t="shared" si="88"/>
        <v>4.2182217747666881E-2</v>
      </c>
      <c r="Y157" s="38">
        <f t="shared" si="89"/>
        <v>2.705072037055075E-2</v>
      </c>
      <c r="Z157" s="38">
        <f t="shared" si="90"/>
        <v>1.9604445679411931E-2</v>
      </c>
      <c r="AA157" s="38">
        <f t="shared" si="91"/>
        <v>1.5197062222274288E-2</v>
      </c>
      <c r="AB157" s="38">
        <f t="shared" si="92"/>
        <v>9.5172356504147175E-3</v>
      </c>
    </row>
    <row r="158" spans="1:28" x14ac:dyDescent="0.3">
      <c r="A158" s="7" t="s">
        <v>7</v>
      </c>
      <c r="B158" s="24">
        <f>('Manufacturing Jobs'!B183+'Manufacturing Jobs (Exp)'!B183+'C&amp;I Jobs'!B183+'O&amp;M Jobs'!B183+'Fuel Jobs'!C183+'Decommissioning Jobs'!B183)</f>
        <v>360135.24127111421</v>
      </c>
      <c r="C158" s="24">
        <f>('Manufacturing Jobs'!C183+'Manufacturing Jobs (Exp)'!C183+'C&amp;I Jobs'!C183+'O&amp;M Jobs'!C183+'Fuel Jobs'!D183+'Decommissioning Jobs'!C183)</f>
        <v>383249.31947105087</v>
      </c>
      <c r="D158" s="24">
        <f>('Manufacturing Jobs'!D183+'Manufacturing Jobs (Exp)'!D183+'C&amp;I Jobs'!D183+'O&amp;M Jobs'!D183+'Fuel Jobs'!E183+'Decommissioning Jobs'!D183)</f>
        <v>246499.13086704828</v>
      </c>
      <c r="E158" s="24">
        <f>('Manufacturing Jobs'!E183+'Manufacturing Jobs (Exp)'!E183+'C&amp;I Jobs'!E183+'O&amp;M Jobs'!E183+'Fuel Jobs'!F183+'Decommissioning Jobs'!E183)</f>
        <v>122073.73608906829</v>
      </c>
      <c r="F158" s="24">
        <f>('Manufacturing Jobs'!F183+'Manufacturing Jobs (Exp)'!F183+'C&amp;I Jobs'!F183+'O&amp;M Jobs'!F183+'Fuel Jobs'!G183+'Decommissioning Jobs'!F183)</f>
        <v>112127.5376922906</v>
      </c>
      <c r="G158" s="24">
        <f>('Manufacturing Jobs'!G183+'Manufacturing Jobs (Exp)'!G183+'C&amp;I Jobs'!G183+'O&amp;M Jobs'!G183+'Fuel Jobs'!H183+'Decommissioning Jobs'!G183)</f>
        <v>172409.51452537332</v>
      </c>
      <c r="H158" s="24">
        <f>('Manufacturing Jobs'!H183+'Manufacturing Jobs (Exp)'!H183+'C&amp;I Jobs'!H183+'O&amp;M Jobs'!H183+'Fuel Jobs'!I183+'Decommissioning Jobs'!H183)</f>
        <v>217529.2737434225</v>
      </c>
      <c r="I158" s="24">
        <f>('Manufacturing Jobs'!I183+'Manufacturing Jobs (Exp)'!I183+'C&amp;I Jobs'!I183+'O&amp;M Jobs'!I183+'Fuel Jobs'!J183+'Decommissioning Jobs'!I183)</f>
        <v>383266.43958112219</v>
      </c>
      <c r="K158" t="s">
        <v>190</v>
      </c>
      <c r="L158" s="7">
        <f>'Grid Jobs'!B33</f>
        <v>0</v>
      </c>
      <c r="M158" s="7">
        <f>'Grid Jobs'!C33</f>
        <v>0</v>
      </c>
      <c r="N158" s="7">
        <f>'Grid Jobs'!D33</f>
        <v>40383.380662157571</v>
      </c>
      <c r="O158" s="7">
        <f>'Grid Jobs'!E33</f>
        <v>60656.226027449899</v>
      </c>
      <c r="P158" s="7">
        <f>'Grid Jobs'!F33</f>
        <v>1423.5349169194137</v>
      </c>
      <c r="Q158" s="7">
        <f>'Grid Jobs'!G33</f>
        <v>1430.5543062425911</v>
      </c>
      <c r="R158" s="7">
        <f>'Grid Jobs'!H33</f>
        <v>2875.2166157439929</v>
      </c>
      <c r="S158" s="7">
        <f>'Grid Jobs'!I33</f>
        <v>0</v>
      </c>
      <c r="T158" s="7"/>
      <c r="U158" s="38">
        <f t="shared" si="85"/>
        <v>0</v>
      </c>
      <c r="V158" s="38">
        <f t="shared" si="86"/>
        <v>0</v>
      </c>
      <c r="W158" s="38">
        <f t="shared" si="87"/>
        <v>5.0297204544085374E-3</v>
      </c>
      <c r="X158" s="38">
        <f t="shared" si="88"/>
        <v>6.3540516492532288E-3</v>
      </c>
      <c r="Y158" s="38">
        <f t="shared" si="89"/>
        <v>1.7991509388603572E-4</v>
      </c>
      <c r="Z158" s="38">
        <f t="shared" si="90"/>
        <v>1.7814887142480036E-4</v>
      </c>
      <c r="AA158" s="38">
        <f t="shared" si="91"/>
        <v>3.4847464531420988E-4</v>
      </c>
      <c r="AB158" s="38">
        <f t="shared" si="92"/>
        <v>0</v>
      </c>
    </row>
    <row r="159" spans="1:28" x14ac:dyDescent="0.3">
      <c r="A159" s="7" t="s">
        <v>8</v>
      </c>
      <c r="B159" s="24">
        <f>('Manufacturing Jobs'!B184+'Manufacturing Jobs (Exp)'!B184+'C&amp;I Jobs'!B184+'O&amp;M Jobs'!B184+'Fuel Jobs'!C184+'Decommissioning Jobs'!B184)</f>
        <v>409181.26386434742</v>
      </c>
      <c r="C159" s="24">
        <f>('Manufacturing Jobs'!C184+'Manufacturing Jobs (Exp)'!C184+'C&amp;I Jobs'!C184+'O&amp;M Jobs'!C184+'Fuel Jobs'!D184+'Decommissioning Jobs'!C184)</f>
        <v>104500.17357181753</v>
      </c>
      <c r="D159" s="24">
        <f>('Manufacturing Jobs'!D184+'Manufacturing Jobs (Exp)'!D184+'C&amp;I Jobs'!D184+'O&amp;M Jobs'!D184+'Fuel Jobs'!E184+'Decommissioning Jobs'!D184)</f>
        <v>96553.464994802765</v>
      </c>
      <c r="E159" s="24">
        <f>('Manufacturing Jobs'!E184+'Manufacturing Jobs (Exp)'!E184+'C&amp;I Jobs'!E184+'O&amp;M Jobs'!E184+'Fuel Jobs'!F184+'Decommissioning Jobs'!E184)</f>
        <v>99042.075876667936</v>
      </c>
      <c r="F159" s="24">
        <f>('Manufacturing Jobs'!F184+'Manufacturing Jobs (Exp)'!F184+'C&amp;I Jobs'!F184+'O&amp;M Jobs'!F184+'Fuel Jobs'!G184+'Decommissioning Jobs'!F184)</f>
        <v>99874.258772419998</v>
      </c>
      <c r="G159" s="24">
        <f>('Manufacturing Jobs'!G184+'Manufacturing Jobs (Exp)'!G184+'C&amp;I Jobs'!G184+'O&amp;M Jobs'!G184+'Fuel Jobs'!H184+'Decommissioning Jobs'!G184)</f>
        <v>156983.09409245997</v>
      </c>
      <c r="H159" s="24">
        <f>('Manufacturing Jobs'!H184+'Manufacturing Jobs (Exp)'!H184+'C&amp;I Jobs'!H184+'O&amp;M Jobs'!H184+'Fuel Jobs'!I184+'Decommissioning Jobs'!H184)</f>
        <v>129340.57498814659</v>
      </c>
      <c r="I159" s="24">
        <f>('Manufacturing Jobs'!I184+'Manufacturing Jobs (Exp)'!I184+'C&amp;I Jobs'!I184+'O&amp;M Jobs'!I184+'Fuel Jobs'!J184+'Decommissioning Jobs'!I184)</f>
        <v>421054.95570956467</v>
      </c>
      <c r="K159" t="s">
        <v>219</v>
      </c>
      <c r="L159" s="135">
        <f>'Decommissioning Jobs'!B203</f>
        <v>14775.12071087024</v>
      </c>
      <c r="M159" s="135">
        <f>'Decommissioning Jobs'!C203</f>
        <v>23587.358146738799</v>
      </c>
      <c r="N159" s="135">
        <f>'Decommissioning Jobs'!D203</f>
        <v>28191.914627783553</v>
      </c>
      <c r="O159" s="135">
        <f>'Decommissioning Jobs'!E203</f>
        <v>37736.657070441201</v>
      </c>
      <c r="P159" s="135">
        <f>'Decommissioning Jobs'!F203</f>
        <v>49517.81137728531</v>
      </c>
      <c r="Q159" s="135">
        <f>'Decommissioning Jobs'!G203</f>
        <v>83761.21950848728</v>
      </c>
      <c r="R159" s="135">
        <f>'Decommissioning Jobs'!H203</f>
        <v>112513.21649183703</v>
      </c>
      <c r="S159" s="135">
        <f>'Decommissioning Jobs'!I203</f>
        <v>293515.00309091504</v>
      </c>
      <c r="T159" s="7"/>
      <c r="U159" s="38">
        <f>L159/L$160</f>
        <v>1.8171448948189339E-3</v>
      </c>
      <c r="V159" s="38">
        <f t="shared" si="86"/>
        <v>3.5283897549038411E-3</v>
      </c>
      <c r="W159" s="38">
        <f t="shared" si="87"/>
        <v>3.5112822979968495E-3</v>
      </c>
      <c r="X159" s="38">
        <f t="shared" si="88"/>
        <v>3.953108918896932E-3</v>
      </c>
      <c r="Y159" s="38">
        <f t="shared" si="89"/>
        <v>6.2583654092972498E-3</v>
      </c>
      <c r="Z159" s="38">
        <f t="shared" si="90"/>
        <v>1.0430898470254604E-2</v>
      </c>
      <c r="AA159" s="38">
        <f t="shared" si="91"/>
        <v>1.3636538894308083E-2</v>
      </c>
      <c r="AB159" s="38">
        <f t="shared" si="92"/>
        <v>2.8847129120313141E-2</v>
      </c>
    </row>
    <row r="160" spans="1:28" x14ac:dyDescent="0.3">
      <c r="A160" s="7" t="s">
        <v>9</v>
      </c>
      <c r="B160" s="24">
        <f>('Manufacturing Jobs'!B185+'Manufacturing Jobs (Exp)'!B185+'C&amp;I Jobs'!B185+'O&amp;M Jobs'!B185+'Fuel Jobs'!C185+'Decommissioning Jobs'!B185)</f>
        <v>1087.2719449482258</v>
      </c>
      <c r="C160" s="24">
        <f>('Manufacturing Jobs'!C185+'Manufacturing Jobs (Exp)'!C185+'C&amp;I Jobs'!C185+'O&amp;M Jobs'!C185+'Fuel Jobs'!D185+'Decommissioning Jobs'!C185)</f>
        <v>8277.0749057067569</v>
      </c>
      <c r="D160" s="24">
        <f>('Manufacturing Jobs'!D185+'Manufacturing Jobs (Exp)'!D185+'C&amp;I Jobs'!D185+'O&amp;M Jobs'!D185+'Fuel Jobs'!E185+'Decommissioning Jobs'!D185)</f>
        <v>11776.080090432597</v>
      </c>
      <c r="E160" s="24">
        <f>('Manufacturing Jobs'!E185+'Manufacturing Jobs (Exp)'!E185+'C&amp;I Jobs'!E185+'O&amp;M Jobs'!E185+'Fuel Jobs'!F185+'Decommissioning Jobs'!E185)</f>
        <v>5657.5142392828693</v>
      </c>
      <c r="F160" s="24">
        <f>('Manufacturing Jobs'!F185+'Manufacturing Jobs (Exp)'!F185+'C&amp;I Jobs'!F185+'O&amp;M Jobs'!F185+'Fuel Jobs'!G185+'Decommissioning Jobs'!F185)</f>
        <v>2435.5401865880235</v>
      </c>
      <c r="G160" s="24">
        <f>('Manufacturing Jobs'!G185+'Manufacturing Jobs (Exp)'!G185+'C&amp;I Jobs'!G185+'O&amp;M Jobs'!G185+'Fuel Jobs'!H185+'Decommissioning Jobs'!G185)</f>
        <v>2268.6955000378093</v>
      </c>
      <c r="H160" s="24">
        <f>('Manufacturing Jobs'!H185+'Manufacturing Jobs (Exp)'!H185+'C&amp;I Jobs'!H185+'O&amp;M Jobs'!H185+'Fuel Jobs'!I185+'Decommissioning Jobs'!H185)</f>
        <v>2279.8823397712299</v>
      </c>
      <c r="I160" s="24">
        <f>('Manufacturing Jobs'!I185+'Manufacturing Jobs (Exp)'!I185+'C&amp;I Jobs'!I185+'O&amp;M Jobs'!I185+'Fuel Jobs'!J185+'Decommissioning Jobs'!I185)</f>
        <v>2863.9054266615517</v>
      </c>
      <c r="K160" s="2" t="s">
        <v>41</v>
      </c>
      <c r="L160" s="5">
        <f>SUM(L153:L159)</f>
        <v>8130953.5376057504</v>
      </c>
      <c r="M160" s="5">
        <f t="shared" ref="M160" si="93">SUM(M153:M159)</f>
        <v>6685020.5859362679</v>
      </c>
      <c r="N160" s="5">
        <f t="shared" ref="N160" si="94">SUM(N153:N159)</f>
        <v>8028951.3161236709</v>
      </c>
      <c r="O160" s="5">
        <f t="shared" ref="O160" si="95">SUM(O153:O159)</f>
        <v>9546070.6610055063</v>
      </c>
      <c r="P160" s="5">
        <f t="shared" ref="P160" si="96">SUM(P153:P159)</f>
        <v>7912259.5340507049</v>
      </c>
      <c r="Q160" s="5">
        <f t="shared" ref="Q160" si="97">SUM(Q153:Q159)</f>
        <v>8030105.9153577192</v>
      </c>
      <c r="R160" s="5">
        <f t="shared" ref="R160" si="98">SUM(R153:R159)</f>
        <v>8250863.1672513513</v>
      </c>
      <c r="S160" s="5">
        <f t="shared" ref="S160" si="99">SUM(S153:S159)</f>
        <v>10174842.767429221</v>
      </c>
    </row>
    <row r="161" spans="1:15" x14ac:dyDescent="0.3">
      <c r="A161" s="7" t="s">
        <v>10</v>
      </c>
      <c r="B161" s="24">
        <f>('Manufacturing Jobs'!B186+'Manufacturing Jobs (Exp)'!B186+'C&amp;I Jobs'!B186+'O&amp;M Jobs'!B186+'Fuel Jobs'!C186+'Decommissioning Jobs'!B186)</f>
        <v>444.0563385534922</v>
      </c>
      <c r="C161" s="24">
        <f>('Manufacturing Jobs'!C186+'Manufacturing Jobs (Exp)'!C186+'C&amp;I Jobs'!C186+'O&amp;M Jobs'!C186+'Fuel Jobs'!D186+'Decommissioning Jobs'!C186)</f>
        <v>58.896576840381286</v>
      </c>
      <c r="D161" s="24">
        <f>('Manufacturing Jobs'!D186+'Manufacturing Jobs (Exp)'!D186+'C&amp;I Jobs'!D186+'O&amp;M Jobs'!D186+'Fuel Jobs'!E186+'Decommissioning Jobs'!D186)</f>
        <v>258.97953585216135</v>
      </c>
      <c r="E161" s="24">
        <f>('Manufacturing Jobs'!E186+'Manufacturing Jobs (Exp)'!E186+'C&amp;I Jobs'!E186+'O&amp;M Jobs'!E186+'Fuel Jobs'!F186+'Decommissioning Jobs'!E186)</f>
        <v>0</v>
      </c>
      <c r="F161" s="24">
        <f>('Manufacturing Jobs'!F186+'Manufacturing Jobs (Exp)'!F186+'C&amp;I Jobs'!F186+'O&amp;M Jobs'!F186+'Fuel Jobs'!G186+'Decommissioning Jobs'!F186)</f>
        <v>0</v>
      </c>
      <c r="G161" s="24">
        <f>('Manufacturing Jobs'!G186+'Manufacturing Jobs (Exp)'!G186+'C&amp;I Jobs'!G186+'O&amp;M Jobs'!G186+'Fuel Jobs'!H186+'Decommissioning Jobs'!G186)</f>
        <v>0</v>
      </c>
      <c r="H161" s="24">
        <f>('Manufacturing Jobs'!H186+'Manufacturing Jobs (Exp)'!H186+'C&amp;I Jobs'!H186+'O&amp;M Jobs'!H186+'Fuel Jobs'!I186+'Decommissioning Jobs'!H186)</f>
        <v>331.36953613104288</v>
      </c>
      <c r="I161" s="24">
        <f>('Manufacturing Jobs'!I186+'Manufacturing Jobs (Exp)'!I186+'C&amp;I Jobs'!I186+'O&amp;M Jobs'!I186+'Fuel Jobs'!J186+'Decommissioning Jobs'!I186)</f>
        <v>4794.8644957451179</v>
      </c>
      <c r="M161" s="49"/>
      <c r="N161" s="49"/>
      <c r="O161" s="49"/>
    </row>
    <row r="162" spans="1:15" x14ac:dyDescent="0.3">
      <c r="A162" s="7" t="s">
        <v>11</v>
      </c>
      <c r="B162" s="24">
        <f>('Manufacturing Jobs'!B187+'Manufacturing Jobs (Exp)'!B187+'C&amp;I Jobs'!B187+'O&amp;M Jobs'!B187+'Fuel Jobs'!C187+'Decommissioning Jobs'!B187)</f>
        <v>23324.294253371936</v>
      </c>
      <c r="C162" s="24">
        <f>('Manufacturing Jobs'!C187+'Manufacturing Jobs (Exp)'!C187+'C&amp;I Jobs'!C187+'O&amp;M Jobs'!C187+'Fuel Jobs'!D187+'Decommissioning Jobs'!C187)</f>
        <v>353675.11755878275</v>
      </c>
      <c r="D162" s="24">
        <f>('Manufacturing Jobs'!D187+'Manufacturing Jobs (Exp)'!D187+'C&amp;I Jobs'!D187+'O&amp;M Jobs'!D187+'Fuel Jobs'!E187+'Decommissioning Jobs'!D187)</f>
        <v>122699.9511086452</v>
      </c>
      <c r="E162" s="24">
        <f>('Manufacturing Jobs'!E187+'Manufacturing Jobs (Exp)'!E187+'C&amp;I Jobs'!E187+'O&amp;M Jobs'!E187+'Fuel Jobs'!F187+'Decommissioning Jobs'!E187)</f>
        <v>120145.65570710279</v>
      </c>
      <c r="F162" s="24">
        <f>('Manufacturing Jobs'!F187+'Manufacturing Jobs (Exp)'!F187+'C&amp;I Jobs'!F187+'O&amp;M Jobs'!F187+'Fuel Jobs'!G187+'Decommissioning Jobs'!F187)</f>
        <v>95946.418169556695</v>
      </c>
      <c r="G162" s="24">
        <f>('Manufacturing Jobs'!G187+'Manufacturing Jobs (Exp)'!G187+'C&amp;I Jobs'!G187+'O&amp;M Jobs'!G187+'Fuel Jobs'!H187+'Decommissioning Jobs'!G187)</f>
        <v>95355.006111097289</v>
      </c>
      <c r="H162" s="24">
        <f>('Manufacturing Jobs'!H187+'Manufacturing Jobs (Exp)'!H187+'C&amp;I Jobs'!H187+'O&amp;M Jobs'!H187+'Fuel Jobs'!I187+'Decommissioning Jobs'!H187)</f>
        <v>189419.30627634042</v>
      </c>
      <c r="I162" s="24">
        <f>('Manufacturing Jobs'!I187+'Manufacturing Jobs (Exp)'!I187+'C&amp;I Jobs'!I187+'O&amp;M Jobs'!I187+'Fuel Jobs'!J187+'Decommissioning Jobs'!I187)</f>
        <v>123414.30879183029</v>
      </c>
      <c r="M162" s="21"/>
      <c r="N162" s="28"/>
      <c r="O162" s="21"/>
    </row>
    <row r="163" spans="1:15" x14ac:dyDescent="0.3">
      <c r="A163" s="7" t="s">
        <v>12</v>
      </c>
      <c r="B163" s="24">
        <f>('Manufacturing Jobs'!B188+'Manufacturing Jobs (Exp)'!B188+'C&amp;I Jobs'!B188+'O&amp;M Jobs'!B188+'Fuel Jobs'!C188+'Decommissioning Jobs'!B188)</f>
        <v>24949.207969221803</v>
      </c>
      <c r="C163" s="24">
        <f>('Manufacturing Jobs'!C188+'Manufacturing Jobs (Exp)'!C188+'C&amp;I Jobs'!C188+'O&amp;M Jobs'!C188+'Fuel Jobs'!D188+'Decommissioning Jobs'!C188)</f>
        <v>53056.909730743348</v>
      </c>
      <c r="D163" s="24">
        <f>('Manufacturing Jobs'!D188+'Manufacturing Jobs (Exp)'!D188+'C&amp;I Jobs'!D188+'O&amp;M Jobs'!D188+'Fuel Jobs'!E188+'Decommissioning Jobs'!D188)</f>
        <v>33105.251531695001</v>
      </c>
      <c r="E163" s="24">
        <f>('Manufacturing Jobs'!E188+'Manufacturing Jobs (Exp)'!E188+'C&amp;I Jobs'!E188+'O&amp;M Jobs'!E188+'Fuel Jobs'!F188+'Decommissioning Jobs'!E188)</f>
        <v>29764.03950129023</v>
      </c>
      <c r="F163" s="24">
        <f>('Manufacturing Jobs'!F188+'Manufacturing Jobs (Exp)'!F188+'C&amp;I Jobs'!F188+'O&amp;M Jobs'!F188+'Fuel Jobs'!G188+'Decommissioning Jobs'!F188)</f>
        <v>24016.277982507301</v>
      </c>
      <c r="G163" s="24">
        <f>('Manufacturing Jobs'!G188+'Manufacturing Jobs (Exp)'!G188+'C&amp;I Jobs'!G188+'O&amp;M Jobs'!G188+'Fuel Jobs'!H188+'Decommissioning Jobs'!G188)</f>
        <v>23340.606483593467</v>
      </c>
      <c r="H163" s="24">
        <f>('Manufacturing Jobs'!H188+'Manufacturing Jobs (Exp)'!H188+'C&amp;I Jobs'!H188+'O&amp;M Jobs'!H188+'Fuel Jobs'!I188+'Decommissioning Jobs'!H188)</f>
        <v>31696.856718214571</v>
      </c>
      <c r="I163" s="24">
        <f>('Manufacturing Jobs'!I188+'Manufacturing Jobs (Exp)'!I188+'C&amp;I Jobs'!I188+'O&amp;M Jobs'!I188+'Fuel Jobs'!J188+'Decommissioning Jobs'!I188)</f>
        <v>21961.075865468672</v>
      </c>
      <c r="M163" s="49"/>
      <c r="N163" s="49"/>
      <c r="O163" s="49"/>
    </row>
    <row r="164" spans="1:15" x14ac:dyDescent="0.3">
      <c r="A164" s="7" t="s">
        <v>13</v>
      </c>
      <c r="B164" s="24">
        <f>('Manufacturing Jobs'!B189+'Manufacturing Jobs (Exp)'!B189+'C&amp;I Jobs'!B189+'O&amp;M Jobs'!B189+'Fuel Jobs'!C189+'Decommissioning Jobs'!B189)</f>
        <v>0</v>
      </c>
      <c r="C164" s="24">
        <f>('Manufacturing Jobs'!C189+'Manufacturing Jobs (Exp)'!C189+'C&amp;I Jobs'!C189+'O&amp;M Jobs'!C189+'Fuel Jobs'!D189+'Decommissioning Jobs'!C189)</f>
        <v>93.574237443723462</v>
      </c>
      <c r="D164" s="24">
        <f>('Manufacturing Jobs'!D189+'Manufacturing Jobs (Exp)'!D189+'C&amp;I Jobs'!D189+'O&amp;M Jobs'!D189+'Fuel Jobs'!E189+'Decommissioning Jobs'!D189)</f>
        <v>0</v>
      </c>
      <c r="E164" s="24">
        <f>('Manufacturing Jobs'!E189+'Manufacturing Jobs (Exp)'!E189+'C&amp;I Jobs'!E189+'O&amp;M Jobs'!E189+'Fuel Jobs'!F189+'Decommissioning Jobs'!E189)</f>
        <v>9552.0596754647886</v>
      </c>
      <c r="F164" s="24">
        <f>('Manufacturing Jobs'!F189+'Manufacturing Jobs (Exp)'!F189+'C&amp;I Jobs'!F189+'O&amp;M Jobs'!F189+'Fuel Jobs'!G189+'Decommissioning Jobs'!F189)</f>
        <v>7919.9898829604817</v>
      </c>
      <c r="G164" s="24">
        <f>('Manufacturing Jobs'!G189+'Manufacturing Jobs (Exp)'!G189+'C&amp;I Jobs'!G189+'O&amp;M Jobs'!G189+'Fuel Jobs'!H189+'Decommissioning Jobs'!G189)</f>
        <v>34324.626415799976</v>
      </c>
      <c r="H164" s="24">
        <f>('Manufacturing Jobs'!H189+'Manufacturing Jobs (Exp)'!H189+'C&amp;I Jobs'!H189+'O&amp;M Jobs'!H189+'Fuel Jobs'!I189+'Decommissioning Jobs'!H189)</f>
        <v>83329.396080045524</v>
      </c>
      <c r="I164" s="24">
        <f>('Manufacturing Jobs'!I189+'Manufacturing Jobs (Exp)'!I189+'C&amp;I Jobs'!I189+'O&amp;M Jobs'!I189+'Fuel Jobs'!J189+'Decommissioning Jobs'!I189)</f>
        <v>102128.50166408053</v>
      </c>
      <c r="M164" s="49"/>
      <c r="N164" s="49"/>
      <c r="O164" s="49"/>
    </row>
    <row r="165" spans="1:15" x14ac:dyDescent="0.3">
      <c r="A165" s="7" t="s">
        <v>297</v>
      </c>
      <c r="B165" s="24">
        <f>('Manufacturing Jobs'!B190+'Manufacturing Jobs (Exp)'!B190+'C&amp;I Jobs'!B190+'O&amp;M Jobs'!B190+'Fuel Jobs'!C190+'Decommissioning Jobs'!B190)</f>
        <v>4944249.4065784449</v>
      </c>
      <c r="C165" s="24">
        <f>('Manufacturing Jobs'!C190+'Manufacturing Jobs (Exp)'!C190+'C&amp;I Jobs'!C190+'O&amp;M Jobs'!C190+'Fuel Jobs'!D190+'Decommissioning Jobs'!C190)</f>
        <v>2651892.9351178971</v>
      </c>
      <c r="D165" s="24">
        <f>('Manufacturing Jobs'!D190+'Manufacturing Jobs (Exp)'!D190+'C&amp;I Jobs'!D190+'O&amp;M Jobs'!D190+'Fuel Jobs'!E190+'Decommissioning Jobs'!D190)</f>
        <v>1000789.3282316972</v>
      </c>
      <c r="E165" s="24">
        <f>('Manufacturing Jobs'!E190+'Manufacturing Jobs (Exp)'!E190+'C&amp;I Jobs'!E190+'O&amp;M Jobs'!E190+'Fuel Jobs'!F190+'Decommissioning Jobs'!E190)</f>
        <v>473505.94256135792</v>
      </c>
      <c r="F165" s="24">
        <f>('Manufacturing Jobs'!F190+'Manufacturing Jobs (Exp)'!F190+'C&amp;I Jobs'!F190+'O&amp;M Jobs'!F190+'Fuel Jobs'!G190+'Decommissioning Jobs'!F190)</f>
        <v>293212.63108506182</v>
      </c>
      <c r="G165" s="24">
        <f>('Manufacturing Jobs'!G190+'Manufacturing Jobs (Exp)'!G190+'C&amp;I Jobs'!G190+'O&amp;M Jobs'!G190+'Fuel Jobs'!H190+'Decommissioning Jobs'!G190)</f>
        <v>241184.68959754283</v>
      </c>
      <c r="H165" s="24">
        <f>('Manufacturing Jobs'!H190+'Manufacturing Jobs (Exp)'!H190+'C&amp;I Jobs'!H190+'O&amp;M Jobs'!H190+'Fuel Jobs'!I190+'Decommissioning Jobs'!H190)</f>
        <v>208704.93640597927</v>
      </c>
      <c r="I165" s="24">
        <f>('Manufacturing Jobs'!I190+'Manufacturing Jobs (Exp)'!I190+'C&amp;I Jobs'!I190+'O&amp;M Jobs'!I190+'Fuel Jobs'!J190+'Decommissioning Jobs'!I190)</f>
        <v>194673.97137731902</v>
      </c>
      <c r="M165" s="21"/>
      <c r="N165" s="21"/>
      <c r="O165" s="21"/>
    </row>
    <row r="166" spans="1:15" x14ac:dyDescent="0.3">
      <c r="A166" s="7" t="s">
        <v>15</v>
      </c>
      <c r="B166" s="24">
        <f>('Manufacturing Jobs'!B191+'Manufacturing Jobs (Exp)'!B191+'C&amp;I Jobs'!B191+'O&amp;M Jobs'!B191+'Fuel Jobs'!C191+'Decommissioning Jobs'!B191)</f>
        <v>184674.76215528225</v>
      </c>
      <c r="C166" s="24">
        <f>('Manufacturing Jobs'!C191+'Manufacturing Jobs (Exp)'!C191+'C&amp;I Jobs'!C191+'O&amp;M Jobs'!C191+'Fuel Jobs'!D191+'Decommissioning Jobs'!C191)</f>
        <v>93184.786409364286</v>
      </c>
      <c r="D166" s="24">
        <f>('Manufacturing Jobs'!D191+'Manufacturing Jobs (Exp)'!D191+'C&amp;I Jobs'!D191+'O&amp;M Jobs'!D191+'Fuel Jobs'!E191+'Decommissioning Jobs'!D191)</f>
        <v>78887.921871634171</v>
      </c>
      <c r="E166" s="24">
        <f>('Manufacturing Jobs'!E191+'Manufacturing Jobs (Exp)'!E191+'C&amp;I Jobs'!E191+'O&amp;M Jobs'!E191+'Fuel Jobs'!F191+'Decommissioning Jobs'!E191)</f>
        <v>65600.610318642095</v>
      </c>
      <c r="F166" s="24">
        <f>('Manufacturing Jobs'!F191+'Manufacturing Jobs (Exp)'!F191+'C&amp;I Jobs'!F191+'O&amp;M Jobs'!F191+'Fuel Jobs'!G191+'Decommissioning Jobs'!F191)</f>
        <v>54012.785561767145</v>
      </c>
      <c r="G166" s="24">
        <f>('Manufacturing Jobs'!G191+'Manufacturing Jobs (Exp)'!G191+'C&amp;I Jobs'!G191+'O&amp;M Jobs'!G191+'Fuel Jobs'!H191+'Decommissioning Jobs'!G191)</f>
        <v>40997.384105580903</v>
      </c>
      <c r="H166" s="24">
        <f>('Manufacturing Jobs'!H191+'Manufacturing Jobs (Exp)'!H191+'C&amp;I Jobs'!H191+'O&amp;M Jobs'!H191+'Fuel Jobs'!I191+'Decommissioning Jobs'!H191)</f>
        <v>31381.29713984453</v>
      </c>
      <c r="I166" s="24">
        <f>('Manufacturing Jobs'!I191+'Manufacturing Jobs (Exp)'!I191+'C&amp;I Jobs'!I191+'O&amp;M Jobs'!I191+'Fuel Jobs'!J191+'Decommissioning Jobs'!I191)</f>
        <v>27242.272321682336</v>
      </c>
      <c r="M166" s="21"/>
      <c r="N166" s="28"/>
      <c r="O166" s="21"/>
    </row>
    <row r="167" spans="1:15" x14ac:dyDescent="0.3">
      <c r="A167" s="7" t="s">
        <v>17</v>
      </c>
      <c r="B167" s="24">
        <f>('Manufacturing Jobs'!B192+'Manufacturing Jobs (Exp)'!B192+'C&amp;I Jobs'!B192+'O&amp;M Jobs'!B192+'Fuel Jobs'!C192+'Decommissioning Jobs'!B192)</f>
        <v>291222.79717634909</v>
      </c>
      <c r="C167" s="24">
        <f>('Manufacturing Jobs'!C192+'Manufacturing Jobs (Exp)'!C192+'C&amp;I Jobs'!C192+'O&amp;M Jobs'!C192+'Fuel Jobs'!D192+'Decommissioning Jobs'!C192)</f>
        <v>110626.29168607639</v>
      </c>
      <c r="D167" s="24">
        <f>('Manufacturing Jobs'!D192+'Manufacturing Jobs (Exp)'!D192+'C&amp;I Jobs'!D192+'O&amp;M Jobs'!D192+'Fuel Jobs'!E192+'Decommissioning Jobs'!D192)</f>
        <v>199492.49867216175</v>
      </c>
      <c r="E167" s="24">
        <f>('Manufacturing Jobs'!E192+'Manufacturing Jobs (Exp)'!E192+'C&amp;I Jobs'!E192+'O&amp;M Jobs'!E192+'Fuel Jobs'!F192+'Decommissioning Jobs'!E192)</f>
        <v>70460.326817565074</v>
      </c>
      <c r="F167" s="24">
        <f>('Manufacturing Jobs'!F192+'Manufacturing Jobs (Exp)'!F192+'C&amp;I Jobs'!F192+'O&amp;M Jobs'!F192+'Fuel Jobs'!G192+'Decommissioning Jobs'!F192)</f>
        <v>58765.279766201747</v>
      </c>
      <c r="G167" s="24">
        <f>('Manufacturing Jobs'!G192+'Manufacturing Jobs (Exp)'!G192+'C&amp;I Jobs'!G192+'O&amp;M Jobs'!G192+'Fuel Jobs'!H192+'Decommissioning Jobs'!G192)</f>
        <v>60319.374253560149</v>
      </c>
      <c r="H167" s="24">
        <f>('Manufacturing Jobs'!H192+'Manufacturing Jobs (Exp)'!H192+'C&amp;I Jobs'!H192+'O&amp;M Jobs'!H192+'Fuel Jobs'!I192+'Decommissioning Jobs'!H192)</f>
        <v>63174.29672035425</v>
      </c>
      <c r="I167" s="24">
        <f>('Manufacturing Jobs'!I192+'Manufacturing Jobs (Exp)'!I192+'C&amp;I Jobs'!I192+'O&amp;M Jobs'!I192+'Fuel Jobs'!J192+'Decommissioning Jobs'!I192)</f>
        <v>141700.56837586834</v>
      </c>
      <c r="M167" s="21"/>
      <c r="N167" s="21"/>
      <c r="O167" s="21"/>
    </row>
    <row r="168" spans="1:15" x14ac:dyDescent="0.3">
      <c r="A168" s="7" t="s">
        <v>18</v>
      </c>
      <c r="B168" s="24">
        <f>('Manufacturing Jobs'!B193+'Manufacturing Jobs (Exp)'!B193+'C&amp;I Jobs'!B193+'O&amp;M Jobs'!B193+'Fuel Jobs'!C193+'Decommissioning Jobs'!B193)</f>
        <v>214856.72024103161</v>
      </c>
      <c r="C168" s="24">
        <f>('Manufacturing Jobs'!C193+'Manufacturing Jobs (Exp)'!C193+'C&amp;I Jobs'!C193+'O&amp;M Jobs'!C193+'Fuel Jobs'!D193+'Decommissioning Jobs'!C193)</f>
        <v>44646.729101533143</v>
      </c>
      <c r="D168" s="24">
        <f>('Manufacturing Jobs'!D193+'Manufacturing Jobs (Exp)'!D193+'C&amp;I Jobs'!D193+'O&amp;M Jobs'!D193+'Fuel Jobs'!E193+'Decommissioning Jobs'!D193)</f>
        <v>27718.843455485137</v>
      </c>
      <c r="E168" s="24">
        <f>('Manufacturing Jobs'!E193+'Manufacturing Jobs (Exp)'!E193+'C&amp;I Jobs'!E193+'O&amp;M Jobs'!E193+'Fuel Jobs'!F193+'Decommissioning Jobs'!E193)</f>
        <v>23707.66205224943</v>
      </c>
      <c r="F168" s="24">
        <f>('Manufacturing Jobs'!F193+'Manufacturing Jobs (Exp)'!F193+'C&amp;I Jobs'!F193+'O&amp;M Jobs'!F193+'Fuel Jobs'!G193+'Decommissioning Jobs'!F193)</f>
        <v>20418.661343286374</v>
      </c>
      <c r="G168" s="24">
        <f>('Manufacturing Jobs'!G193+'Manufacturing Jobs (Exp)'!G193+'C&amp;I Jobs'!G193+'O&amp;M Jobs'!G193+'Fuel Jobs'!H193+'Decommissioning Jobs'!G193)</f>
        <v>18127.276898373511</v>
      </c>
      <c r="H168" s="24">
        <f>('Manufacturing Jobs'!H193+'Manufacturing Jobs (Exp)'!H193+'C&amp;I Jobs'!H193+'O&amp;M Jobs'!H193+'Fuel Jobs'!I193+'Decommissioning Jobs'!H193)</f>
        <v>19618.825041372609</v>
      </c>
      <c r="I168" s="24">
        <f>('Manufacturing Jobs'!I193+'Manufacturing Jobs (Exp)'!I193+'C&amp;I Jobs'!I193+'O&amp;M Jobs'!I193+'Fuel Jobs'!J193+'Decommissioning Jobs'!I193)</f>
        <v>36083.138962017874</v>
      </c>
      <c r="M168" s="21"/>
      <c r="N168" s="21"/>
      <c r="O168" s="21"/>
    </row>
    <row r="169" spans="1:15" x14ac:dyDescent="0.3">
      <c r="A169" s="7" t="s">
        <v>298</v>
      </c>
      <c r="B169" s="24">
        <f>('Manufacturing Jobs'!B194+'Manufacturing Jobs (Exp)'!B194+'C&amp;I Jobs'!B194+'O&amp;M Jobs'!B194+'Fuel Jobs'!C194+'Decommissioning Jobs'!B194)</f>
        <v>16914.105935502525</v>
      </c>
      <c r="C169" s="24">
        <f>('Manufacturing Jobs'!C194+'Manufacturing Jobs (Exp)'!C194+'C&amp;I Jobs'!C194+'O&amp;M Jobs'!C194+'Fuel Jobs'!D194+'Decommissioning Jobs'!C194)</f>
        <v>17.073100076472425</v>
      </c>
      <c r="D169" s="24">
        <f>('Manufacturing Jobs'!D194+'Manufacturing Jobs (Exp)'!D194+'C&amp;I Jobs'!D194+'O&amp;M Jobs'!D194+'Fuel Jobs'!E194+'Decommissioning Jobs'!D194)</f>
        <v>6221.9870407500966</v>
      </c>
      <c r="E169" s="24">
        <f>('Manufacturing Jobs'!E194+'Manufacturing Jobs (Exp)'!E194+'C&amp;I Jobs'!E194+'O&amp;M Jobs'!E194+'Fuel Jobs'!F194+'Decommissioning Jobs'!E194)</f>
        <v>8024.270714990671</v>
      </c>
      <c r="F169" s="24">
        <f>('Manufacturing Jobs'!F194+'Manufacturing Jobs (Exp)'!F194+'C&amp;I Jobs'!F194+'O&amp;M Jobs'!F194+'Fuel Jobs'!G194+'Decommissioning Jobs'!F194)</f>
        <v>8316.1363563923314</v>
      </c>
      <c r="G169" s="24">
        <f>('Manufacturing Jobs'!G194+'Manufacturing Jobs (Exp)'!G194+'C&amp;I Jobs'!G194+'O&amp;M Jobs'!G194+'Fuel Jobs'!H194+'Decommissioning Jobs'!G194)</f>
        <v>3543.8217760853768</v>
      </c>
      <c r="H169" s="24">
        <f>('Manufacturing Jobs'!H194+'Manufacturing Jobs (Exp)'!H194+'C&amp;I Jobs'!H194+'O&amp;M Jobs'!H194+'Fuel Jobs'!I194+'Decommissioning Jobs'!H194)</f>
        <v>1429.4262301328831</v>
      </c>
      <c r="I169" s="24">
        <f>('Manufacturing Jobs'!I194+'Manufacturing Jobs (Exp)'!I194+'C&amp;I Jobs'!I194+'O&amp;M Jobs'!I194+'Fuel Jobs'!J194+'Decommissioning Jobs'!I194)</f>
        <v>516.85956358012959</v>
      </c>
      <c r="M169" s="28"/>
      <c r="N169" s="28"/>
      <c r="O169" s="21"/>
    </row>
    <row r="170" spans="1:15" x14ac:dyDescent="0.3">
      <c r="A170" s="7" t="s">
        <v>299</v>
      </c>
      <c r="B170" s="24">
        <f>('Manufacturing Jobs'!B195+'Manufacturing Jobs (Exp)'!B195+'C&amp;I Jobs'!B195+'O&amp;M Jobs'!B195+'Fuel Jobs'!C195+'Decommissioning Jobs'!B195)</f>
        <v>0</v>
      </c>
      <c r="C170" s="24">
        <f>('Manufacturing Jobs'!C195+'Manufacturing Jobs (Exp)'!C195+'C&amp;I Jobs'!C195+'O&amp;M Jobs'!C195+'Fuel Jobs'!D195+'Decommissioning Jobs'!C195)</f>
        <v>4475.416725375766</v>
      </c>
      <c r="D170" s="24">
        <f>('Manufacturing Jobs'!D195+'Manufacturing Jobs (Exp)'!D195+'C&amp;I Jobs'!D195+'O&amp;M Jobs'!D195+'Fuel Jobs'!E195+'Decommissioning Jobs'!D195)</f>
        <v>81011.727415753747</v>
      </c>
      <c r="E170" s="24">
        <f>('Manufacturing Jobs'!E195+'Manufacturing Jobs (Exp)'!E195+'C&amp;I Jobs'!E195+'O&amp;M Jobs'!E195+'Fuel Jobs'!F195+'Decommissioning Jobs'!E195)</f>
        <v>33984.981829385215</v>
      </c>
      <c r="F170" s="24">
        <f>('Manufacturing Jobs'!F195+'Manufacturing Jobs (Exp)'!F195+'C&amp;I Jobs'!F195+'O&amp;M Jobs'!F195+'Fuel Jobs'!G195+'Decommissioning Jobs'!F195)</f>
        <v>29534.180088393725</v>
      </c>
      <c r="G170" s="24">
        <f>('Manufacturing Jobs'!G195+'Manufacturing Jobs (Exp)'!G195+'C&amp;I Jobs'!G195+'O&amp;M Jobs'!G195+'Fuel Jobs'!H195+'Decommissioning Jobs'!G195)</f>
        <v>18037.603877375608</v>
      </c>
      <c r="H170" s="24">
        <f>('Manufacturing Jobs'!H195+'Manufacturing Jobs (Exp)'!H195+'C&amp;I Jobs'!H195+'O&amp;M Jobs'!H195+'Fuel Jobs'!I195+'Decommissioning Jobs'!H195)</f>
        <v>18604.067880767216</v>
      </c>
      <c r="I170" s="24">
        <f>('Manufacturing Jobs'!I195+'Manufacturing Jobs (Exp)'!I195+'C&amp;I Jobs'!I195+'O&amp;M Jobs'!I195+'Fuel Jobs'!J195+'Decommissioning Jobs'!I195)</f>
        <v>21551.002891845244</v>
      </c>
      <c r="M170" s="28"/>
      <c r="N170" s="28"/>
      <c r="O170" s="21"/>
    </row>
    <row r="171" spans="1:15" x14ac:dyDescent="0.3">
      <c r="A171" s="7" t="s">
        <v>296</v>
      </c>
      <c r="B171" s="24">
        <f>('Manufacturing Jobs'!B196+'Manufacturing Jobs (Exp)'!B196+'C&amp;I Jobs'!B196+'O&amp;M Jobs'!B196+'Fuel Jobs'!C196+'Decommissioning Jobs'!B196)</f>
        <v>87887.12863396146</v>
      </c>
      <c r="C171" s="24">
        <f>('Manufacturing Jobs'!C196+'Manufacturing Jobs (Exp)'!C196+'C&amp;I Jobs'!C196+'O&amp;M Jobs'!C196+'Fuel Jobs'!D196+'Decommissioning Jobs'!C196)</f>
        <v>23856.540093443338</v>
      </c>
      <c r="D171" s="24">
        <f>('Manufacturing Jobs'!D196+'Manufacturing Jobs (Exp)'!D196+'C&amp;I Jobs'!D196+'O&amp;M Jobs'!D196+'Fuel Jobs'!E196+'Decommissioning Jobs'!D196)</f>
        <v>6275.0238103553093</v>
      </c>
      <c r="E171" s="24">
        <f>('Manufacturing Jobs'!E196+'Manufacturing Jobs (Exp)'!E196+'C&amp;I Jobs'!E196+'O&amp;M Jobs'!E196+'Fuel Jobs'!F196+'Decommissioning Jobs'!E196)</f>
        <v>2148.1748583568151</v>
      </c>
      <c r="F171" s="24">
        <f>('Manufacturing Jobs'!F196+'Manufacturing Jobs (Exp)'!F196+'C&amp;I Jobs'!F196+'O&amp;M Jobs'!F196+'Fuel Jobs'!G196+'Decommissioning Jobs'!F196)</f>
        <v>1068.0012185767462</v>
      </c>
      <c r="G171" s="24">
        <f>('Manufacturing Jobs'!G196+'Manufacturing Jobs (Exp)'!G196+'C&amp;I Jobs'!G196+'O&amp;M Jobs'!G196+'Fuel Jobs'!H196+'Decommissioning Jobs'!G196)</f>
        <v>179.96863341646079</v>
      </c>
      <c r="H171" s="24">
        <f>('Manufacturing Jobs'!H196+'Manufacturing Jobs (Exp)'!H196+'C&amp;I Jobs'!H196+'O&amp;M Jobs'!H196+'Fuel Jobs'!I196+'Decommissioning Jobs'!H196)</f>
        <v>0</v>
      </c>
      <c r="I171" s="24">
        <f>('Manufacturing Jobs'!I196+'Manufacturing Jobs (Exp)'!I196+'C&amp;I Jobs'!I196+'O&amp;M Jobs'!I196+'Fuel Jobs'!J196+'Decommissioning Jobs'!I196)</f>
        <v>0</v>
      </c>
      <c r="M171" s="28"/>
      <c r="N171" s="28"/>
      <c r="O171" s="21"/>
    </row>
    <row r="172" spans="1:15" x14ac:dyDescent="0.3">
      <c r="A172" s="7" t="s">
        <v>43</v>
      </c>
      <c r="B172" s="24">
        <f>('Manufacturing Jobs'!B197+'Manufacturing Jobs (Exp)'!B197+'C&amp;I Jobs'!B197+'O&amp;M Jobs'!B197+'Fuel Jobs'!C197+'Decommissioning Jobs'!B197)</f>
        <v>0</v>
      </c>
      <c r="C172" s="24">
        <f>('Manufacturing Jobs'!C197+'Manufacturing Jobs (Exp)'!C197+'C&amp;I Jobs'!C197+'O&amp;M Jobs'!C197+'Fuel Jobs'!D197+'Decommissioning Jobs'!C197)</f>
        <v>98.540763011823273</v>
      </c>
      <c r="D172" s="24">
        <f>('Manufacturing Jobs'!D197+'Manufacturing Jobs (Exp)'!D197+'C&amp;I Jobs'!D197+'O&amp;M Jobs'!D197+'Fuel Jobs'!E197+'Decommissioning Jobs'!D197)</f>
        <v>38.928928971398534</v>
      </c>
      <c r="E172" s="24">
        <f>('Manufacturing Jobs'!E197+'Manufacturing Jobs (Exp)'!E197+'C&amp;I Jobs'!E197+'O&amp;M Jobs'!E197+'Fuel Jobs'!F197+'Decommissioning Jobs'!E197)</f>
        <v>137.66216711110582</v>
      </c>
      <c r="F172" s="24">
        <f>('Manufacturing Jobs'!F197+'Manufacturing Jobs (Exp)'!F197+'C&amp;I Jobs'!F197+'O&amp;M Jobs'!F197+'Fuel Jobs'!G197+'Decommissioning Jobs'!F197)</f>
        <v>420.68161525877304</v>
      </c>
      <c r="G172" s="24">
        <f>('Manufacturing Jobs'!G197+'Manufacturing Jobs (Exp)'!G197+'C&amp;I Jobs'!G197+'O&amp;M Jobs'!G197+'Fuel Jobs'!H197+'Decommissioning Jobs'!G197)</f>
        <v>602.6937876602077</v>
      </c>
      <c r="H172" s="24">
        <f>('Manufacturing Jobs'!H197+'Manufacturing Jobs (Exp)'!H197+'C&amp;I Jobs'!H197+'O&amp;M Jobs'!H197+'Fuel Jobs'!I197+'Decommissioning Jobs'!H197)</f>
        <v>1855.6314599188104</v>
      </c>
      <c r="I172" s="24">
        <f>('Manufacturing Jobs'!I197+'Manufacturing Jobs (Exp)'!I197+'C&amp;I Jobs'!I197+'O&amp;M Jobs'!I197+'Fuel Jobs'!J197+'Decommissioning Jobs'!I197)</f>
        <v>2527.3677840991386</v>
      </c>
      <c r="M172" s="28"/>
      <c r="N172" s="49"/>
      <c r="O172" s="21"/>
    </row>
    <row r="173" spans="1:15" x14ac:dyDescent="0.3">
      <c r="A173" s="7" t="s">
        <v>300</v>
      </c>
      <c r="B173" s="24">
        <f>('Manufacturing Jobs'!B198+'Manufacturing Jobs (Exp)'!B198+'C&amp;I Jobs'!B198+'O&amp;M Jobs'!B198+'Fuel Jobs'!C198+'Decommissioning Jobs'!B198)</f>
        <v>0</v>
      </c>
      <c r="C173" s="24">
        <f>('Manufacturing Jobs'!C198+'Manufacturing Jobs (Exp)'!C198+'C&amp;I Jobs'!C198+'O&amp;M Jobs'!C198+'Fuel Jobs'!D198+'Decommissioning Jobs'!C198)</f>
        <v>70.138140854697539</v>
      </c>
      <c r="D173" s="24">
        <f>('Manufacturing Jobs'!D198+'Manufacturing Jobs (Exp)'!D198+'C&amp;I Jobs'!D198+'O&amp;M Jobs'!D198+'Fuel Jobs'!E198+'Decommissioning Jobs'!D198)</f>
        <v>0</v>
      </c>
      <c r="E173" s="24">
        <f>('Manufacturing Jobs'!E198+'Manufacturing Jobs (Exp)'!E198+'C&amp;I Jobs'!E198+'O&amp;M Jobs'!E198+'Fuel Jobs'!F198+'Decommissioning Jobs'!E198)</f>
        <v>7074.154857290011</v>
      </c>
      <c r="F173" s="24">
        <f>('Manufacturing Jobs'!F198+'Manufacturing Jobs (Exp)'!F198+'C&amp;I Jobs'!F198+'O&amp;M Jobs'!F198+'Fuel Jobs'!G198+'Decommissioning Jobs'!F198)</f>
        <v>10714.396615243591</v>
      </c>
      <c r="G173" s="24">
        <f>('Manufacturing Jobs'!G198+'Manufacturing Jobs (Exp)'!G198+'C&amp;I Jobs'!G198+'O&amp;M Jobs'!G198+'Fuel Jobs'!H198+'Decommissioning Jobs'!G198)</f>
        <v>45326.550982192901</v>
      </c>
      <c r="H173" s="24">
        <f>('Manufacturing Jobs'!H198+'Manufacturing Jobs (Exp)'!H198+'C&amp;I Jobs'!H198+'O&amp;M Jobs'!H198+'Fuel Jobs'!I198+'Decommissioning Jobs'!H198)</f>
        <v>114026.60531190326</v>
      </c>
      <c r="I173" s="24">
        <f>('Manufacturing Jobs'!I198+'Manufacturing Jobs (Exp)'!I198+'C&amp;I Jobs'!I198+'O&amp;M Jobs'!I198+'Fuel Jobs'!J198+'Decommissioning Jobs'!I198)</f>
        <v>133929.67810619948</v>
      </c>
      <c r="M173" s="28"/>
      <c r="N173" s="49"/>
      <c r="O173" s="21"/>
    </row>
    <row r="174" spans="1:15" x14ac:dyDescent="0.3">
      <c r="A174" s="7" t="s">
        <v>230</v>
      </c>
      <c r="B174" s="24">
        <f>('Manufacturing Jobs'!B199+'Manufacturing Jobs (Exp)'!B199+'C&amp;I Jobs'!B199+'O&amp;M Jobs'!B199+'Fuel Jobs'!C199+'Decommissioning Jobs'!B199)</f>
        <v>0</v>
      </c>
      <c r="C174" s="24">
        <f>('Manufacturing Jobs'!C199+'Manufacturing Jobs (Exp)'!C199+'C&amp;I Jobs'!C199+'O&amp;M Jobs'!C199+'Fuel Jobs'!D199+'Decommissioning Jobs'!C199)</f>
        <v>1652.3942646520679</v>
      </c>
      <c r="D174" s="24">
        <f>('Manufacturing Jobs'!D199+'Manufacturing Jobs (Exp)'!D199+'C&amp;I Jobs'!D199+'O&amp;M Jobs'!D199+'Fuel Jobs'!E199+'Decommissioning Jobs'!D199)</f>
        <v>14313.661410093633</v>
      </c>
      <c r="E174" s="24">
        <f>('Manufacturing Jobs'!E199+'Manufacturing Jobs (Exp)'!E199+'C&amp;I Jobs'!E199+'O&amp;M Jobs'!E199+'Fuel Jobs'!F199+'Decommissioning Jobs'!E199)</f>
        <v>504894.98533519887</v>
      </c>
      <c r="F174" s="24">
        <f>('Manufacturing Jobs'!F199+'Manufacturing Jobs (Exp)'!F199+'C&amp;I Jobs'!F199+'O&amp;M Jobs'!F199+'Fuel Jobs'!G199+'Decommissioning Jobs'!F199)</f>
        <v>675027.74693850498</v>
      </c>
      <c r="G174" s="24">
        <f>('Manufacturing Jobs'!G199+'Manufacturing Jobs (Exp)'!G199+'C&amp;I Jobs'!G199+'O&amp;M Jobs'!G199+'Fuel Jobs'!H199+'Decommissioning Jobs'!G199)</f>
        <v>605284.87776536657</v>
      </c>
      <c r="H174" s="24">
        <f>('Manufacturing Jobs'!H199+'Manufacturing Jobs (Exp)'!H199+'C&amp;I Jobs'!H199+'O&amp;M Jobs'!H199+'Fuel Jobs'!I199+'Decommissioning Jobs'!H199)</f>
        <v>793643.24608043663</v>
      </c>
      <c r="I174" s="24">
        <f>('Manufacturing Jobs'!I199+'Manufacturing Jobs (Exp)'!I199+'C&amp;I Jobs'!I199+'O&amp;M Jobs'!I199+'Fuel Jobs'!J199+'Decommissioning Jobs'!I199)</f>
        <v>917236.13880118344</v>
      </c>
      <c r="M174" s="28"/>
      <c r="N174" s="49"/>
      <c r="O174" s="21"/>
    </row>
    <row r="175" spans="1:15" x14ac:dyDescent="0.3">
      <c r="A175" s="7" t="s">
        <v>231</v>
      </c>
      <c r="B175" s="24">
        <f>('Manufacturing Jobs'!B200+'Manufacturing Jobs (Exp)'!B200+'C&amp;I Jobs'!B200+'O&amp;M Jobs'!B200+'Fuel Jobs'!C200+'Decommissioning Jobs'!B200)</f>
        <v>0</v>
      </c>
      <c r="C175" s="24">
        <f>('Manufacturing Jobs'!C200+'Manufacturing Jobs (Exp)'!C200+'C&amp;I Jobs'!C200+'O&amp;M Jobs'!C200+'Fuel Jobs'!D200+'Decommissioning Jobs'!C200)</f>
        <v>125243.80951904427</v>
      </c>
      <c r="D175" s="24">
        <f>('Manufacturing Jobs'!D200+'Manufacturing Jobs (Exp)'!D200+'C&amp;I Jobs'!D200+'O&amp;M Jobs'!D200+'Fuel Jobs'!E200+'Decommissioning Jobs'!D200)</f>
        <v>225437.40554285367</v>
      </c>
      <c r="E175" s="24">
        <f>('Manufacturing Jobs'!E200+'Manufacturing Jobs (Exp)'!E200+'C&amp;I Jobs'!E200+'O&amp;M Jobs'!E200+'Fuel Jobs'!F200+'Decommissioning Jobs'!E200)</f>
        <v>929076.78426960018</v>
      </c>
      <c r="F175" s="24">
        <f>('Manufacturing Jobs'!F200+'Manufacturing Jobs (Exp)'!F200+'C&amp;I Jobs'!F200+'O&amp;M Jobs'!F200+'Fuel Jobs'!G200+'Decommissioning Jobs'!F200)</f>
        <v>560394.82836764306</v>
      </c>
      <c r="G175" s="24">
        <f>('Manufacturing Jobs'!G200+'Manufacturing Jobs (Exp)'!G200+'C&amp;I Jobs'!G200+'O&amp;M Jobs'!G200+'Fuel Jobs'!H200+'Decommissioning Jobs'!G200)</f>
        <v>467756.82316165906</v>
      </c>
      <c r="H175" s="24">
        <f>('Manufacturing Jobs'!H200+'Manufacturing Jobs (Exp)'!H200+'C&amp;I Jobs'!H200+'O&amp;M Jobs'!H200+'Fuel Jobs'!I200+'Decommissioning Jobs'!H200)</f>
        <v>320426.22109166998</v>
      </c>
      <c r="I175" s="24">
        <f>('Manufacturing Jobs'!I200+'Manufacturing Jobs (Exp)'!I200+'C&amp;I Jobs'!I200+'O&amp;M Jobs'!I200+'Fuel Jobs'!J200+'Decommissioning Jobs'!I200)</f>
        <v>398366.00920368702</v>
      </c>
      <c r="M175" s="28"/>
      <c r="N175" s="49"/>
      <c r="O175" s="21"/>
    </row>
    <row r="176" spans="1:15" x14ac:dyDescent="0.3">
      <c r="A176" s="7" t="s">
        <v>295</v>
      </c>
      <c r="B176" s="24">
        <f>('Manufacturing Jobs'!B201+'Manufacturing Jobs (Exp)'!B201+'C&amp;I Jobs'!B201+'O&amp;M Jobs'!B201+'Fuel Jobs'!C201+'Decommissioning Jobs'!B201)</f>
        <v>126880.21761488936</v>
      </c>
      <c r="C176" s="24">
        <f>('Manufacturing Jobs'!C201+'Manufacturing Jobs (Exp)'!C201+'C&amp;I Jobs'!C201+'O&amp;M Jobs'!C201+'Fuel Jobs'!D201+'Decommissioning Jobs'!C201)</f>
        <v>63716.353011926061</v>
      </c>
      <c r="D176" s="24">
        <f>('Manufacturing Jobs'!D201+'Manufacturing Jobs (Exp)'!D201+'C&amp;I Jobs'!D201+'O&amp;M Jobs'!D201+'Fuel Jobs'!E201+'Decommissioning Jobs'!D201)</f>
        <v>77750.849815122245</v>
      </c>
      <c r="E176" s="24">
        <f>('Manufacturing Jobs'!E201+'Manufacturing Jobs (Exp)'!E201+'C&amp;I Jobs'!E201+'O&amp;M Jobs'!E201+'Fuel Jobs'!F201+'Decommissioning Jobs'!E201)</f>
        <v>228045.52576540809</v>
      </c>
      <c r="F176" s="24">
        <f>('Manufacturing Jobs'!F201+'Manufacturing Jobs (Exp)'!F201+'C&amp;I Jobs'!F201+'O&amp;M Jobs'!F201+'Fuel Jobs'!G201+'Decommissioning Jobs'!F201)</f>
        <v>71429.310768290597</v>
      </c>
      <c r="G176" s="24">
        <f>('Manufacturing Jobs'!G201+'Manufacturing Jobs (Exp)'!G201+'C&amp;I Jobs'!G201+'O&amp;M Jobs'!G201+'Fuel Jobs'!H201+'Decommissioning Jobs'!G201)</f>
        <v>56965.053426366023</v>
      </c>
      <c r="H176" s="24">
        <f>('Manufacturing Jobs'!H201+'Manufacturing Jobs (Exp)'!H201+'C&amp;I Jobs'!H201+'O&amp;M Jobs'!H201+'Fuel Jobs'!I201+'Decommissioning Jobs'!H201)</f>
        <v>67150.134514061952</v>
      </c>
      <c r="I176" s="24">
        <f>('Manufacturing Jobs'!I201+'Manufacturing Jobs (Exp)'!I201+'C&amp;I Jobs'!I201+'O&amp;M Jobs'!I201+'Fuel Jobs'!J201+'Decommissioning Jobs'!I201)</f>
        <v>102550.72551789685</v>
      </c>
      <c r="M176" s="28"/>
      <c r="N176" s="49"/>
      <c r="O176" s="21"/>
    </row>
    <row r="177" spans="1:28" x14ac:dyDescent="0.3">
      <c r="A177" s="7" t="s">
        <v>294</v>
      </c>
      <c r="B177" s="24">
        <f>('Manufacturing Jobs'!B202+'Manufacturing Jobs (Exp)'!B202+'C&amp;I Jobs'!B202+'O&amp;M Jobs'!B202+'Fuel Jobs'!C202+'Decommissioning Jobs'!B202)</f>
        <v>0</v>
      </c>
      <c r="C177" s="24">
        <f>('Manufacturing Jobs'!C202+'Manufacturing Jobs (Exp)'!C202+'C&amp;I Jobs'!C202+'O&amp;M Jobs'!C202+'Fuel Jobs'!D202+'Decommissioning Jobs'!C202)</f>
        <v>643.29119027457671</v>
      </c>
      <c r="D177" s="24">
        <f>('Manufacturing Jobs'!D202+'Manufacturing Jobs (Exp)'!D202+'C&amp;I Jobs'!D202+'O&amp;M Jobs'!D202+'Fuel Jobs'!E202+'Decommissioning Jobs'!D202)</f>
        <v>610.30988560794412</v>
      </c>
      <c r="E177" s="24">
        <f>('Manufacturing Jobs'!E202+'Manufacturing Jobs (Exp)'!E202+'C&amp;I Jobs'!E202+'O&amp;M Jobs'!E202+'Fuel Jobs'!F202+'Decommissioning Jobs'!E202)</f>
        <v>3125.5980234132662</v>
      </c>
      <c r="F177" s="24">
        <f>('Manufacturing Jobs'!F202+'Manufacturing Jobs (Exp)'!F202+'C&amp;I Jobs'!F202+'O&amp;M Jobs'!F202+'Fuel Jobs'!G202+'Decommissioning Jobs'!F202)</f>
        <v>376.00211724302045</v>
      </c>
      <c r="G177" s="24">
        <f>('Manufacturing Jobs'!G202+'Manufacturing Jobs (Exp)'!G202+'C&amp;I Jobs'!G202+'O&amp;M Jobs'!G202+'Fuel Jobs'!H202+'Decommissioning Jobs'!G202)</f>
        <v>449.23995273162973</v>
      </c>
      <c r="H177" s="24">
        <f>('Manufacturing Jobs'!H202+'Manufacturing Jobs (Exp)'!H202+'C&amp;I Jobs'!H202+'O&amp;M Jobs'!H202+'Fuel Jobs'!I202+'Decommissioning Jobs'!H202)</f>
        <v>371.54449488698765</v>
      </c>
      <c r="I177" s="24">
        <f>('Manufacturing Jobs'!I202+'Manufacturing Jobs (Exp)'!I202+'C&amp;I Jobs'!I202+'O&amp;M Jobs'!I202+'Fuel Jobs'!J202+'Decommissioning Jobs'!I202)</f>
        <v>12167.751135688406</v>
      </c>
      <c r="K177" s="2"/>
      <c r="L177" s="4"/>
      <c r="M177" s="4"/>
      <c r="N177" s="4"/>
      <c r="O177" s="4"/>
      <c r="P177" s="4"/>
      <c r="Q177" s="4"/>
      <c r="R177" s="4"/>
      <c r="S177" s="4"/>
    </row>
    <row r="178" spans="1:28" x14ac:dyDescent="0.3">
      <c r="A178" s="7" t="s">
        <v>190</v>
      </c>
      <c r="B178" s="24">
        <f>'Grid Jobs'!B33</f>
        <v>0</v>
      </c>
      <c r="C178" s="24">
        <f>'Grid Jobs'!C33</f>
        <v>0</v>
      </c>
      <c r="D178" s="24">
        <f>'Grid Jobs'!D33</f>
        <v>40383.380662157571</v>
      </c>
      <c r="E178" s="24">
        <f>'Grid Jobs'!E33</f>
        <v>60656.226027449899</v>
      </c>
      <c r="F178" s="24">
        <f>'Grid Jobs'!F33</f>
        <v>1423.5349169194137</v>
      </c>
      <c r="G178" s="24">
        <f>'Grid Jobs'!G33</f>
        <v>1430.5543062425911</v>
      </c>
      <c r="H178" s="24">
        <f>'Grid Jobs'!H33</f>
        <v>2875.2166157439929</v>
      </c>
      <c r="I178" s="24">
        <f>'Grid Jobs'!I33</f>
        <v>0</v>
      </c>
      <c r="J178" s="24"/>
      <c r="K178" s="2" t="s">
        <v>184</v>
      </c>
      <c r="L178" s="4">
        <f t="shared" ref="L178:S178" si="100">B179/L179</f>
        <v>1187.4411050944441</v>
      </c>
      <c r="M178" s="4">
        <f t="shared" si="100"/>
        <v>882.5177155296019</v>
      </c>
      <c r="N178" s="4">
        <f t="shared" si="100"/>
        <v>957.28285923927024</v>
      </c>
      <c r="O178" s="4">
        <f t="shared" si="100"/>
        <v>1022.1394803935948</v>
      </c>
      <c r="P178" s="4">
        <f t="shared" si="100"/>
        <v>755.40240256986567</v>
      </c>
      <c r="Q178" s="4">
        <f t="shared" si="100"/>
        <v>681.74949636505937</v>
      </c>
      <c r="R178" s="4">
        <f t="shared" si="100"/>
        <v>620.06010082354362</v>
      </c>
      <c r="S178" s="4">
        <f t="shared" si="100"/>
        <v>674.81141148158497</v>
      </c>
    </row>
    <row r="179" spans="1:28" x14ac:dyDescent="0.3">
      <c r="A179" s="5" t="s">
        <v>255</v>
      </c>
      <c r="B179" s="22">
        <f>SUM(B153:B178)</f>
        <v>8130953.5376057485</v>
      </c>
      <c r="C179" s="22">
        <f t="shared" ref="C179:I179" si="101">SUM(C153:C178)</f>
        <v>6685020.5859362669</v>
      </c>
      <c r="D179" s="22">
        <f t="shared" si="101"/>
        <v>8028951.316123669</v>
      </c>
      <c r="E179" s="22">
        <f t="shared" si="101"/>
        <v>9546070.6610055044</v>
      </c>
      <c r="F179" s="22">
        <f t="shared" si="101"/>
        <v>7912259.5340507049</v>
      </c>
      <c r="G179" s="22">
        <f t="shared" si="101"/>
        <v>8030105.9153577201</v>
      </c>
      <c r="H179" s="22">
        <f t="shared" si="101"/>
        <v>8250863.1672513494</v>
      </c>
      <c r="I179" s="22">
        <f t="shared" si="101"/>
        <v>10174842.767429227</v>
      </c>
      <c r="K179" t="s">
        <v>185</v>
      </c>
      <c r="L179" s="7">
        <v>6847.4583730694139</v>
      </c>
      <c r="M179" s="7">
        <v>7574.9420870543809</v>
      </c>
      <c r="N179" s="7">
        <v>8387.2297917295673</v>
      </c>
      <c r="O179" s="7">
        <v>9339.3033378669643</v>
      </c>
      <c r="P179" s="7">
        <v>10474.231359515587</v>
      </c>
      <c r="Q179" s="7">
        <v>11778.675243872574</v>
      </c>
      <c r="R179" s="7">
        <v>13306.55392322909</v>
      </c>
      <c r="S179" s="7">
        <v>15078.053800379292</v>
      </c>
    </row>
    <row r="181" spans="1:28" x14ac:dyDescent="0.3">
      <c r="A181" s="72" t="s">
        <v>37</v>
      </c>
      <c r="B181" s="168" t="s">
        <v>153</v>
      </c>
      <c r="C181" s="168"/>
      <c r="D181" s="168"/>
      <c r="E181" s="168"/>
      <c r="F181" s="168"/>
      <c r="G181" s="168"/>
      <c r="H181" s="168"/>
      <c r="I181" s="168"/>
      <c r="K181" s="72" t="s">
        <v>37</v>
      </c>
      <c r="L181" s="164" t="s">
        <v>265</v>
      </c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</row>
    <row r="182" spans="1:28" x14ac:dyDescent="0.3">
      <c r="A182" s="66" t="s">
        <v>0</v>
      </c>
      <c r="B182" s="33" t="s">
        <v>186</v>
      </c>
      <c r="C182" s="33" t="s">
        <v>146</v>
      </c>
      <c r="D182" s="33" t="s">
        <v>147</v>
      </c>
      <c r="E182" s="33" t="s">
        <v>148</v>
      </c>
      <c r="F182" s="33" t="s">
        <v>149</v>
      </c>
      <c r="G182" s="33" t="s">
        <v>150</v>
      </c>
      <c r="H182" s="33" t="s">
        <v>151</v>
      </c>
      <c r="I182" s="33" t="s">
        <v>152</v>
      </c>
      <c r="K182" s="2" t="s">
        <v>266</v>
      </c>
      <c r="L182" s="2" t="s">
        <v>186</v>
      </c>
      <c r="M182" s="2" t="s">
        <v>146</v>
      </c>
      <c r="N182" s="2" t="s">
        <v>147</v>
      </c>
      <c r="O182" s="2" t="s">
        <v>148</v>
      </c>
      <c r="P182" s="2" t="s">
        <v>149</v>
      </c>
      <c r="Q182" s="2" t="s">
        <v>150</v>
      </c>
      <c r="R182" s="2" t="s">
        <v>151</v>
      </c>
      <c r="S182" s="2" t="s">
        <v>152</v>
      </c>
      <c r="T182" s="2"/>
      <c r="U182" s="2" t="s">
        <v>186</v>
      </c>
      <c r="V182" s="2" t="s">
        <v>146</v>
      </c>
      <c r="W182" s="2" t="s">
        <v>147</v>
      </c>
      <c r="X182" s="2" t="s">
        <v>148</v>
      </c>
      <c r="Y182" s="2" t="s">
        <v>149</v>
      </c>
      <c r="Z182" s="2" t="s">
        <v>150</v>
      </c>
      <c r="AA182" s="2" t="s">
        <v>151</v>
      </c>
      <c r="AB182" s="2" t="s">
        <v>152</v>
      </c>
    </row>
    <row r="183" spans="1:28" x14ac:dyDescent="0.3">
      <c r="A183" s="7" t="s">
        <v>2</v>
      </c>
      <c r="B183" s="24">
        <f>('Manufacturing Jobs'!B207+'Manufacturing Jobs (Exp)'!B207+'C&amp;I Jobs'!B207+'O&amp;M Jobs'!B207+'Fuel Jobs'!C207+'Decommissioning Jobs'!B207)</f>
        <v>15028.488101594085</v>
      </c>
      <c r="C183" s="24">
        <f>('Manufacturing Jobs'!C207+'Manufacturing Jobs (Exp)'!C207+'C&amp;I Jobs'!C207+'O&amp;M Jobs'!C207+'Fuel Jobs'!D207+'Decommissioning Jobs'!C207)</f>
        <v>28389.469818167487</v>
      </c>
      <c r="D183" s="24">
        <f>('Manufacturing Jobs'!D207+'Manufacturing Jobs (Exp)'!D207+'C&amp;I Jobs'!D207+'O&amp;M Jobs'!D207+'Fuel Jobs'!E207+'Decommissioning Jobs'!D207)</f>
        <v>96082.487237938098</v>
      </c>
      <c r="E183" s="24">
        <f>('Manufacturing Jobs'!E207+'Manufacturing Jobs (Exp)'!E207+'C&amp;I Jobs'!E207+'O&amp;M Jobs'!E207+'Fuel Jobs'!F207+'Decommissioning Jobs'!E207)</f>
        <v>91338.968177760486</v>
      </c>
      <c r="F183" s="24">
        <f>('Manufacturing Jobs'!F207+'Manufacturing Jobs (Exp)'!F207+'C&amp;I Jobs'!F207+'O&amp;M Jobs'!F207+'Fuel Jobs'!G207+'Decommissioning Jobs'!F207)</f>
        <v>26664.456284894019</v>
      </c>
      <c r="G183" s="24">
        <f>('Manufacturing Jobs'!G207+'Manufacturing Jobs (Exp)'!G207+'C&amp;I Jobs'!G207+'O&amp;M Jobs'!G207+'Fuel Jobs'!H207+'Decommissioning Jobs'!G207)</f>
        <v>25272.988740922574</v>
      </c>
      <c r="H183" s="24">
        <f>('Manufacturing Jobs'!H207+'Manufacturing Jobs (Exp)'!H207+'C&amp;I Jobs'!H207+'O&amp;M Jobs'!H207+'Fuel Jobs'!I207+'Decommissioning Jobs'!H207)</f>
        <v>37365.996440511757</v>
      </c>
      <c r="I183" s="24">
        <f>('Manufacturing Jobs'!I207+'Manufacturing Jobs (Exp)'!I207+'C&amp;I Jobs'!I207+'O&amp;M Jobs'!I207+'Fuel Jobs'!J207+'Decommissioning Jobs'!I207)</f>
        <v>48721.622626900331</v>
      </c>
      <c r="K183" t="s">
        <v>293</v>
      </c>
      <c r="L183" s="7">
        <f>'Manufacturing Jobs'!B232</f>
        <v>139874.07539470674</v>
      </c>
      <c r="M183" s="7">
        <f>'Manufacturing Jobs'!C232</f>
        <v>183749.59091030332</v>
      </c>
      <c r="N183" s="7">
        <f>'Manufacturing Jobs'!D232</f>
        <v>447348.35239367746</v>
      </c>
      <c r="O183" s="7">
        <f>'Manufacturing Jobs'!E232</f>
        <v>709280.28809973784</v>
      </c>
      <c r="P183" s="7">
        <f>'Manufacturing Jobs'!F232</f>
        <v>605520.15207403118</v>
      </c>
      <c r="Q183" s="7">
        <f>'Manufacturing Jobs'!G232</f>
        <v>386453.9056511856</v>
      </c>
      <c r="R183" s="7">
        <f>'Manufacturing Jobs'!H232</f>
        <v>455077.79603211157</v>
      </c>
      <c r="S183" s="7">
        <f>'Manufacturing Jobs'!I232</f>
        <v>550771.83717397775</v>
      </c>
      <c r="T183" s="7"/>
      <c r="U183" s="38">
        <f>L183/L$190</f>
        <v>0.11605246758470919</v>
      </c>
      <c r="V183" s="38">
        <f t="shared" ref="V183:AB183" si="102">M183/M$190</f>
        <v>0.11032732406818688</v>
      </c>
      <c r="W183" s="38">
        <f t="shared" si="102"/>
        <v>0.18686869812710408</v>
      </c>
      <c r="X183" s="38">
        <f t="shared" si="102"/>
        <v>0.21417747532555009</v>
      </c>
      <c r="Y183" s="38">
        <f t="shared" si="102"/>
        <v>0.21282007998830141</v>
      </c>
      <c r="Z183" s="38">
        <f t="shared" si="102"/>
        <v>0.15628631539318685</v>
      </c>
      <c r="AA183" s="38">
        <f t="shared" si="102"/>
        <v>0.16458672202993718</v>
      </c>
      <c r="AB183" s="38">
        <f t="shared" si="102"/>
        <v>0.17431944719267203</v>
      </c>
    </row>
    <row r="184" spans="1:28" x14ac:dyDescent="0.3">
      <c r="A184" s="7" t="s">
        <v>3</v>
      </c>
      <c r="B184" s="24">
        <f>('Manufacturing Jobs'!B208+'Manufacturing Jobs (Exp)'!B208+'C&amp;I Jobs'!B208+'O&amp;M Jobs'!B208+'Fuel Jobs'!C208+'Decommissioning Jobs'!B208)</f>
        <v>0</v>
      </c>
      <c r="C184" s="24">
        <f>('Manufacturing Jobs'!C208+'Manufacturing Jobs (Exp)'!C208+'C&amp;I Jobs'!C208+'O&amp;M Jobs'!C208+'Fuel Jobs'!D208+'Decommissioning Jobs'!C208)</f>
        <v>0</v>
      </c>
      <c r="D184" s="24">
        <f>('Manufacturing Jobs'!D208+'Manufacturing Jobs (Exp)'!D208+'C&amp;I Jobs'!D208+'O&amp;M Jobs'!D208+'Fuel Jobs'!E208+'Decommissioning Jobs'!D208)</f>
        <v>0</v>
      </c>
      <c r="E184" s="24">
        <f>('Manufacturing Jobs'!E208+'Manufacturing Jobs (Exp)'!E208+'C&amp;I Jobs'!E208+'O&amp;M Jobs'!E208+'Fuel Jobs'!F208+'Decommissioning Jobs'!E208)</f>
        <v>0</v>
      </c>
      <c r="F184" s="24">
        <f>('Manufacturing Jobs'!F208+'Manufacturing Jobs (Exp)'!F208+'C&amp;I Jobs'!F208+'O&amp;M Jobs'!F208+'Fuel Jobs'!G208+'Decommissioning Jobs'!F208)</f>
        <v>0</v>
      </c>
      <c r="G184" s="24">
        <f>('Manufacturing Jobs'!G208+'Manufacturing Jobs (Exp)'!G208+'C&amp;I Jobs'!G208+'O&amp;M Jobs'!G208+'Fuel Jobs'!H208+'Decommissioning Jobs'!G208)</f>
        <v>0</v>
      </c>
      <c r="H184" s="24">
        <f>('Manufacturing Jobs'!H208+'Manufacturing Jobs (Exp)'!H208+'C&amp;I Jobs'!H208+'O&amp;M Jobs'!H208+'Fuel Jobs'!I208+'Decommissioning Jobs'!H208)</f>
        <v>0</v>
      </c>
      <c r="I184" s="24">
        <f>('Manufacturing Jobs'!I208+'Manufacturing Jobs (Exp)'!I208+'C&amp;I Jobs'!I208+'O&amp;M Jobs'!I208+'Fuel Jobs'!J208+'Decommissioning Jobs'!I208)</f>
        <v>0</v>
      </c>
      <c r="K184" t="s">
        <v>292</v>
      </c>
      <c r="L184" s="7">
        <f>'Manufacturing Jobs (Exp)'!B232</f>
        <v>0</v>
      </c>
      <c r="M184" s="7">
        <f>'Manufacturing Jobs (Exp)'!C232</f>
        <v>0</v>
      </c>
      <c r="N184" s="7">
        <f>'Manufacturing Jobs (Exp)'!D232</f>
        <v>0</v>
      </c>
      <c r="O184" s="7">
        <f>'Manufacturing Jobs (Exp)'!E232</f>
        <v>0</v>
      </c>
      <c r="P184" s="7">
        <f>'Manufacturing Jobs (Exp)'!F232</f>
        <v>0</v>
      </c>
      <c r="Q184" s="7">
        <f>'Manufacturing Jobs (Exp)'!G232</f>
        <v>0</v>
      </c>
      <c r="R184" s="7">
        <f>'Manufacturing Jobs (Exp)'!H232</f>
        <v>0</v>
      </c>
      <c r="S184" s="7">
        <f>'Manufacturing Jobs (Exp)'!I232</f>
        <v>0</v>
      </c>
      <c r="T184" s="7"/>
      <c r="U184" s="38">
        <f t="shared" ref="U184:U188" si="103">L184/L$190</f>
        <v>0</v>
      </c>
      <c r="V184" s="38">
        <f t="shared" ref="V184:V189" si="104">M184/M$190</f>
        <v>0</v>
      </c>
      <c r="W184" s="38">
        <f t="shared" ref="W184:W189" si="105">N184/N$190</f>
        <v>0</v>
      </c>
      <c r="X184" s="38">
        <f t="shared" ref="X184:X189" si="106">O184/O$190</f>
        <v>0</v>
      </c>
      <c r="Y184" s="38">
        <f t="shared" ref="Y184:Y189" si="107">P184/P$190</f>
        <v>0</v>
      </c>
      <c r="Z184" s="38">
        <f t="shared" ref="Z184:Z189" si="108">Q184/Q$190</f>
        <v>0</v>
      </c>
      <c r="AA184" s="38">
        <f t="shared" ref="AA184:AA189" si="109">R184/R$190</f>
        <v>0</v>
      </c>
      <c r="AB184" s="38">
        <f t="shared" ref="AB184:AB189" si="110">S184/S$190</f>
        <v>0</v>
      </c>
    </row>
    <row r="185" spans="1:28" x14ac:dyDescent="0.3">
      <c r="A185" s="7" t="s">
        <v>198</v>
      </c>
      <c r="B185" s="24">
        <f>('Manufacturing Jobs'!B209+'Manufacturing Jobs (Exp)'!B209+'C&amp;I Jobs'!B209+'O&amp;M Jobs'!B209+'Fuel Jobs'!C209+'Decommissioning Jobs'!B209)</f>
        <v>22731.912516207773</v>
      </c>
      <c r="C185" s="24">
        <f>('Manufacturing Jobs'!C209+'Manufacturing Jobs (Exp)'!C209+'C&amp;I Jobs'!C209+'O&amp;M Jobs'!C209+'Fuel Jobs'!D209+'Decommissioning Jobs'!C209)</f>
        <v>273746.02402494702</v>
      </c>
      <c r="D185" s="24">
        <f>('Manufacturing Jobs'!D209+'Manufacturing Jobs (Exp)'!D209+'C&amp;I Jobs'!D209+'O&amp;M Jobs'!D209+'Fuel Jobs'!E209+'Decommissioning Jobs'!D209)</f>
        <v>806287.55408495385</v>
      </c>
      <c r="E185" s="24">
        <f>('Manufacturing Jobs'!E209+'Manufacturing Jobs (Exp)'!E209+'C&amp;I Jobs'!E209+'O&amp;M Jobs'!E209+'Fuel Jobs'!F209+'Decommissioning Jobs'!E209)</f>
        <v>939543.05941913393</v>
      </c>
      <c r="F185" s="24">
        <f>('Manufacturing Jobs'!F209+'Manufacturing Jobs (Exp)'!F209+'C&amp;I Jobs'!F209+'O&amp;M Jobs'!F209+'Fuel Jobs'!G209+'Decommissioning Jobs'!F209)</f>
        <v>1053885.9528461935</v>
      </c>
      <c r="G185" s="24">
        <f>('Manufacturing Jobs'!G209+'Manufacturing Jobs (Exp)'!G209+'C&amp;I Jobs'!G209+'O&amp;M Jobs'!G209+'Fuel Jobs'!H209+'Decommissioning Jobs'!G209)</f>
        <v>784195.87104289071</v>
      </c>
      <c r="H185" s="24">
        <f>('Manufacturing Jobs'!H209+'Manufacturing Jobs (Exp)'!H209+'C&amp;I Jobs'!H209+'O&amp;M Jobs'!H209+'Fuel Jobs'!I209+'Decommissioning Jobs'!H209)</f>
        <v>959844.58286951017</v>
      </c>
      <c r="I185" s="24">
        <f>('Manufacturing Jobs'!I209+'Manufacturing Jobs (Exp)'!I209+'C&amp;I Jobs'!I209+'O&amp;M Jobs'!I209+'Fuel Jobs'!J209+'Decommissioning Jobs'!I209)</f>
        <v>1035572.5771907531</v>
      </c>
      <c r="K185" t="s">
        <v>324</v>
      </c>
      <c r="L185" s="7">
        <f>'C&amp;I Jobs'!B232</f>
        <v>314056.21996796597</v>
      </c>
      <c r="M185" s="7">
        <f>'C&amp;I Jobs'!C232</f>
        <v>514901.41553148458</v>
      </c>
      <c r="N185" s="7">
        <f>'C&amp;I Jobs'!D232</f>
        <v>956800.06346932531</v>
      </c>
      <c r="O185" s="7">
        <f>'C&amp;I Jobs'!E232</f>
        <v>1406899.3180906551</v>
      </c>
      <c r="P185" s="7">
        <f>'C&amp;I Jobs'!F232</f>
        <v>1009462.3451288139</v>
      </c>
      <c r="Q185" s="7">
        <f>'C&amp;I Jobs'!G232</f>
        <v>746130.58954897942</v>
      </c>
      <c r="R185" s="7">
        <f>'C&amp;I Jobs'!H232</f>
        <v>851492.10581524251</v>
      </c>
      <c r="S185" s="7">
        <f>'C&amp;I Jobs'!I232</f>
        <v>974195.78718786174</v>
      </c>
      <c r="T185" s="7"/>
      <c r="U185" s="38">
        <f t="shared" si="103"/>
        <v>0.26057008194520609</v>
      </c>
      <c r="V185" s="38">
        <f t="shared" si="104"/>
        <v>0.30915821392081749</v>
      </c>
      <c r="W185" s="38">
        <f t="shared" si="105"/>
        <v>0.3996795367005142</v>
      </c>
      <c r="X185" s="38">
        <f t="shared" si="106"/>
        <v>0.42483366454915855</v>
      </c>
      <c r="Y185" s="38">
        <f t="shared" si="107"/>
        <v>0.35479224977012297</v>
      </c>
      <c r="Z185" s="38">
        <f t="shared" si="108"/>
        <v>0.3017436204875848</v>
      </c>
      <c r="AA185" s="38">
        <f t="shared" si="109"/>
        <v>0.30795678398822651</v>
      </c>
      <c r="AB185" s="38">
        <f t="shared" si="110"/>
        <v>0.3083332509363127</v>
      </c>
    </row>
    <row r="186" spans="1:28" x14ac:dyDescent="0.3">
      <c r="A186" s="7" t="s">
        <v>199</v>
      </c>
      <c r="B186" s="24">
        <f>('Manufacturing Jobs'!B210+'Manufacturing Jobs (Exp)'!B210+'C&amp;I Jobs'!B210+'O&amp;M Jobs'!B210+'Fuel Jobs'!C210+'Decommissioning Jobs'!B210)</f>
        <v>82290.935855388627</v>
      </c>
      <c r="C186" s="24">
        <f>('Manufacturing Jobs'!C210+'Manufacturing Jobs (Exp)'!C210+'C&amp;I Jobs'!C210+'O&amp;M Jobs'!C210+'Fuel Jobs'!D210+'Decommissioning Jobs'!C210)</f>
        <v>206822.74149764454</v>
      </c>
      <c r="D186" s="24">
        <f>('Manufacturing Jobs'!D210+'Manufacturing Jobs (Exp)'!D210+'C&amp;I Jobs'!D210+'O&amp;M Jobs'!D210+'Fuel Jobs'!E210+'Decommissioning Jobs'!D210)</f>
        <v>489212.56344559195</v>
      </c>
      <c r="E186" s="24">
        <f>('Manufacturing Jobs'!E210+'Manufacturing Jobs (Exp)'!E210+'C&amp;I Jobs'!E210+'O&amp;M Jobs'!E210+'Fuel Jobs'!F210+'Decommissioning Jobs'!E210)</f>
        <v>1103549.0967033496</v>
      </c>
      <c r="F186" s="24">
        <f>('Manufacturing Jobs'!F210+'Manufacturing Jobs (Exp)'!F210+'C&amp;I Jobs'!F210+'O&amp;M Jobs'!F210+'Fuel Jobs'!G210+'Decommissioning Jobs'!F210)</f>
        <v>879969.63483331748</v>
      </c>
      <c r="G186" s="24">
        <f>('Manufacturing Jobs'!G210+'Manufacturing Jobs (Exp)'!G210+'C&amp;I Jobs'!G210+'O&amp;M Jobs'!G210+'Fuel Jobs'!H210+'Decommissioning Jobs'!G210)</f>
        <v>974331.75514294475</v>
      </c>
      <c r="H186" s="24">
        <f>('Manufacturing Jobs'!H210+'Manufacturing Jobs (Exp)'!H210+'C&amp;I Jobs'!H210+'O&amp;M Jobs'!H210+'Fuel Jobs'!I210+'Decommissioning Jobs'!H210)</f>
        <v>926378.41711224429</v>
      </c>
      <c r="I186" s="24">
        <f>('Manufacturing Jobs'!I210+'Manufacturing Jobs (Exp)'!I210+'C&amp;I Jobs'!I210+'O&amp;M Jobs'!I210+'Fuel Jobs'!J210+'Decommissioning Jobs'!I210)</f>
        <v>1061137.220699844</v>
      </c>
      <c r="K186" t="s">
        <v>325</v>
      </c>
      <c r="L186" s="7">
        <f>'O&amp;M Jobs'!B232</f>
        <v>183395.64869193811</v>
      </c>
      <c r="M186" s="7">
        <f>'O&amp;M Jobs'!C232</f>
        <v>377242.11769439711</v>
      </c>
      <c r="N186" s="7">
        <f>'O&amp;M Jobs'!D232</f>
        <v>626599.69676264038</v>
      </c>
      <c r="O186" s="7">
        <f>'O&amp;M Jobs'!E232</f>
        <v>976751.09373379743</v>
      </c>
      <c r="P186" s="7">
        <f>'O&amp;M Jobs'!F232</f>
        <v>1138057.4844592935</v>
      </c>
      <c r="Q186" s="7">
        <f>'O&amp;M Jobs'!G232</f>
        <v>1252115.7409972735</v>
      </c>
      <c r="R186" s="7">
        <f>'O&amp;M Jobs'!H232</f>
        <v>1367752.3732792453</v>
      </c>
      <c r="S186" s="7">
        <f>'O&amp;M Jobs'!I232</f>
        <v>1537047.5591515177</v>
      </c>
      <c r="T186" s="7"/>
      <c r="U186" s="38">
        <f t="shared" si="103"/>
        <v>0.15216198938179573</v>
      </c>
      <c r="V186" s="38">
        <f t="shared" si="104"/>
        <v>0.22650452262152546</v>
      </c>
      <c r="W186" s="38">
        <f t="shared" si="105"/>
        <v>0.26174650907807323</v>
      </c>
      <c r="X186" s="38">
        <f t="shared" si="106"/>
        <v>0.29494416634338688</v>
      </c>
      <c r="Y186" s="38">
        <f t="shared" si="107"/>
        <v>0.39998913998868907</v>
      </c>
      <c r="Z186" s="38">
        <f t="shared" si="108"/>
        <v>0.50636971898765804</v>
      </c>
      <c r="AA186" s="38">
        <f t="shared" si="109"/>
        <v>0.49467120046176322</v>
      </c>
      <c r="AB186" s="38">
        <f t="shared" si="110"/>
        <v>0.48647600101510352</v>
      </c>
    </row>
    <row r="187" spans="1:28" x14ac:dyDescent="0.3">
      <c r="A187" s="7" t="s">
        <v>6</v>
      </c>
      <c r="B187" s="24">
        <f>('Manufacturing Jobs'!B211+'Manufacturing Jobs (Exp)'!B211+'C&amp;I Jobs'!B211+'O&amp;M Jobs'!B211+'Fuel Jobs'!C211+'Decommissioning Jobs'!B211)</f>
        <v>32723.30595773043</v>
      </c>
      <c r="C187" s="24">
        <f>('Manufacturing Jobs'!C211+'Manufacturing Jobs (Exp)'!C211+'C&amp;I Jobs'!C211+'O&amp;M Jobs'!C211+'Fuel Jobs'!D211+'Decommissioning Jobs'!C211)</f>
        <v>50141.731087490647</v>
      </c>
      <c r="D187" s="24">
        <f>('Manufacturing Jobs'!D211+'Manufacturing Jobs (Exp)'!D211+'C&amp;I Jobs'!D211+'O&amp;M Jobs'!D211+'Fuel Jobs'!E211+'Decommissioning Jobs'!D211)</f>
        <v>122682.64164734774</v>
      </c>
      <c r="E187" s="24">
        <f>('Manufacturing Jobs'!E211+'Manufacturing Jobs (Exp)'!E211+'C&amp;I Jobs'!E211+'O&amp;M Jobs'!E211+'Fuel Jobs'!F211+'Decommissioning Jobs'!E211)</f>
        <v>87674.898840938913</v>
      </c>
      <c r="F187" s="24">
        <f>('Manufacturing Jobs'!F211+'Manufacturing Jobs (Exp)'!F211+'C&amp;I Jobs'!F211+'O&amp;M Jobs'!F211+'Fuel Jobs'!G211+'Decommissioning Jobs'!F211)</f>
        <v>61664.959488672845</v>
      </c>
      <c r="G187" s="24">
        <f>('Manufacturing Jobs'!G211+'Manufacturing Jobs (Exp)'!G211+'C&amp;I Jobs'!G211+'O&amp;M Jobs'!G211+'Fuel Jobs'!H211+'Decommissioning Jobs'!G211)</f>
        <v>52610.598670193431</v>
      </c>
      <c r="H187" s="24">
        <f>('Manufacturing Jobs'!H211+'Manufacturing Jobs (Exp)'!H211+'C&amp;I Jobs'!H211+'O&amp;M Jobs'!H211+'Fuel Jobs'!I211+'Decommissioning Jobs'!H211)</f>
        <v>58151.198227724031</v>
      </c>
      <c r="I187" s="24">
        <f>('Manufacturing Jobs'!I211+'Manufacturing Jobs (Exp)'!I211+'C&amp;I Jobs'!I211+'O&amp;M Jobs'!I211+'Fuel Jobs'!J211+'Decommissioning Jobs'!I211)</f>
        <v>81148.836730589988</v>
      </c>
      <c r="K187" t="s">
        <v>172</v>
      </c>
      <c r="L187" s="7">
        <f>'Fuel Jobs'!C232</f>
        <v>559881.0113649515</v>
      </c>
      <c r="M187" s="7">
        <f>'Fuel Jobs'!D232</f>
        <v>579320.03938735952</v>
      </c>
      <c r="N187" s="7">
        <f>'Fuel Jobs'!E232</f>
        <v>352492.94108714088</v>
      </c>
      <c r="O187" s="7">
        <f>'Fuel Jobs'!F232</f>
        <v>201205.23743685894</v>
      </c>
      <c r="P187" s="7">
        <f>'Fuel Jobs'!G232</f>
        <v>86641.591437322568</v>
      </c>
      <c r="Q187" s="7">
        <f>'Fuel Jobs'!H232</f>
        <v>76452.989876310079</v>
      </c>
      <c r="R187" s="7">
        <f>'Fuel Jobs'!I232</f>
        <v>70158.072423630831</v>
      </c>
      <c r="S187" s="7">
        <f>'Fuel Jobs'!J232</f>
        <v>50920.968757054776</v>
      </c>
      <c r="T187" s="7"/>
      <c r="U187" s="38">
        <f t="shared" si="103"/>
        <v>0.46452906115284398</v>
      </c>
      <c r="V187" s="38">
        <f t="shared" si="104"/>
        <v>0.34783658242746124</v>
      </c>
      <c r="W187" s="38">
        <f t="shared" si="105"/>
        <v>0.14724519861868385</v>
      </c>
      <c r="X187" s="38">
        <f t="shared" si="106"/>
        <v>6.0756841124061448E-2</v>
      </c>
      <c r="Y187" s="38">
        <f t="shared" si="107"/>
        <v>3.0451621398308724E-2</v>
      </c>
      <c r="Z187" s="38">
        <f t="shared" si="108"/>
        <v>3.0918450852314375E-2</v>
      </c>
      <c r="AA187" s="38">
        <f t="shared" si="109"/>
        <v>2.5373875115035353E-2</v>
      </c>
      <c r="AB187" s="38">
        <f t="shared" si="110"/>
        <v>1.6116501471445426E-2</v>
      </c>
    </row>
    <row r="188" spans="1:28" x14ac:dyDescent="0.3">
      <c r="A188" s="7" t="s">
        <v>7</v>
      </c>
      <c r="B188" s="24">
        <f>('Manufacturing Jobs'!B212+'Manufacturing Jobs (Exp)'!B212+'C&amp;I Jobs'!B212+'O&amp;M Jobs'!B212+'Fuel Jobs'!C212+'Decommissioning Jobs'!B212)</f>
        <v>73765.207459385259</v>
      </c>
      <c r="C188" s="24">
        <f>('Manufacturing Jobs'!C212+'Manufacturing Jobs (Exp)'!C212+'C&amp;I Jobs'!C212+'O&amp;M Jobs'!C212+'Fuel Jobs'!D212+'Decommissioning Jobs'!C212)</f>
        <v>69394.405273971541</v>
      </c>
      <c r="D188" s="24">
        <f>('Manufacturing Jobs'!D212+'Manufacturing Jobs (Exp)'!D212+'C&amp;I Jobs'!D212+'O&amp;M Jobs'!D212+'Fuel Jobs'!E212+'Decommissioning Jobs'!D212)</f>
        <v>31632.146544559848</v>
      </c>
      <c r="E188" s="24">
        <f>('Manufacturing Jobs'!E212+'Manufacturing Jobs (Exp)'!E212+'C&amp;I Jobs'!E212+'O&amp;M Jobs'!E212+'Fuel Jobs'!F212+'Decommissioning Jobs'!E212)</f>
        <v>34921.970937299491</v>
      </c>
      <c r="F188" s="24">
        <f>('Manufacturing Jobs'!F212+'Manufacturing Jobs (Exp)'!F212+'C&amp;I Jobs'!F212+'O&amp;M Jobs'!F212+'Fuel Jobs'!G212+'Decommissioning Jobs'!F212)</f>
        <v>19304.647382949926</v>
      </c>
      <c r="G188" s="24">
        <f>('Manufacturing Jobs'!G212+'Manufacturing Jobs (Exp)'!G212+'C&amp;I Jobs'!G212+'O&amp;M Jobs'!G212+'Fuel Jobs'!H212+'Decommissioning Jobs'!G212)</f>
        <v>31072.805686922555</v>
      </c>
      <c r="H188" s="24">
        <f>('Manufacturing Jobs'!H212+'Manufacturing Jobs (Exp)'!H212+'C&amp;I Jobs'!H212+'O&amp;M Jobs'!H212+'Fuel Jobs'!I212+'Decommissioning Jobs'!H212)</f>
        <v>26025.064654287333</v>
      </c>
      <c r="I188" s="24">
        <f>('Manufacturing Jobs'!I212+'Manufacturing Jobs (Exp)'!I212+'C&amp;I Jobs'!I212+'O&amp;M Jobs'!I212+'Fuel Jobs'!J212+'Decommissioning Jobs'!I212)</f>
        <v>59215.915704890955</v>
      </c>
      <c r="K188" t="s">
        <v>190</v>
      </c>
      <c r="L188" s="7">
        <f>'Grid Jobs'!B38</f>
        <v>0</v>
      </c>
      <c r="M188" s="7">
        <f>'Grid Jobs'!C38</f>
        <v>2223.4506948967828</v>
      </c>
      <c r="N188" s="7">
        <f>'Grid Jobs'!D38</f>
        <v>1942.638948673389</v>
      </c>
      <c r="O188" s="7">
        <f>'Grid Jobs'!E38</f>
        <v>3577.6580502276051</v>
      </c>
      <c r="P188" s="7">
        <f>'Grid Jobs'!F38</f>
        <v>0</v>
      </c>
      <c r="Q188" s="7">
        <f>'Grid Jobs'!G38</f>
        <v>0</v>
      </c>
      <c r="R188" s="7">
        <f>'Grid Jobs'!H38</f>
        <v>3075.9943450926066</v>
      </c>
      <c r="S188" s="7">
        <f>'Grid Jobs'!I38</f>
        <v>14861.427202652856</v>
      </c>
      <c r="T188" s="7"/>
      <c r="U188" s="38">
        <f t="shared" si="103"/>
        <v>0</v>
      </c>
      <c r="V188" s="38">
        <f t="shared" si="104"/>
        <v>1.3350090421984043E-3</v>
      </c>
      <c r="W188" s="38">
        <f t="shared" si="105"/>
        <v>8.1148932219635703E-4</v>
      </c>
      <c r="X188" s="38">
        <f t="shared" si="106"/>
        <v>1.0803257634986315E-3</v>
      </c>
      <c r="Y188" s="38">
        <f t="shared" si="107"/>
        <v>0</v>
      </c>
      <c r="Z188" s="38">
        <f t="shared" si="108"/>
        <v>0</v>
      </c>
      <c r="AA188" s="38">
        <f t="shared" si="109"/>
        <v>1.1124863279545546E-3</v>
      </c>
      <c r="AB188" s="38">
        <f t="shared" si="110"/>
        <v>4.7036460465248054E-3</v>
      </c>
    </row>
    <row r="189" spans="1:28" x14ac:dyDescent="0.3">
      <c r="A189" s="7" t="s">
        <v>8</v>
      </c>
      <c r="B189" s="24">
        <f>('Manufacturing Jobs'!B213+'Manufacturing Jobs (Exp)'!B213+'C&amp;I Jobs'!B213+'O&amp;M Jobs'!B213+'Fuel Jobs'!C213+'Decommissioning Jobs'!B213)</f>
        <v>94237.045229196883</v>
      </c>
      <c r="C189" s="24">
        <f>('Manufacturing Jobs'!C213+'Manufacturing Jobs (Exp)'!C213+'C&amp;I Jobs'!C213+'O&amp;M Jobs'!C213+'Fuel Jobs'!D213+'Decommissioning Jobs'!C213)</f>
        <v>34291.6967118584</v>
      </c>
      <c r="D189" s="24">
        <f>('Manufacturing Jobs'!D213+'Manufacturing Jobs (Exp)'!D213+'C&amp;I Jobs'!D213+'O&amp;M Jobs'!D213+'Fuel Jobs'!E213+'Decommissioning Jobs'!D213)</f>
        <v>64331.021186617021</v>
      </c>
      <c r="E189" s="24">
        <f>('Manufacturing Jobs'!E213+'Manufacturing Jobs (Exp)'!E213+'C&amp;I Jobs'!E213+'O&amp;M Jobs'!E213+'Fuel Jobs'!F213+'Decommissioning Jobs'!E213)</f>
        <v>41879.414781631494</v>
      </c>
      <c r="F189" s="24">
        <f>('Manufacturing Jobs'!F213+'Manufacturing Jobs (Exp)'!F213+'C&amp;I Jobs'!F213+'O&amp;M Jobs'!F213+'Fuel Jobs'!G213+'Decommissioning Jobs'!F213)</f>
        <v>17142.99708397955</v>
      </c>
      <c r="G189" s="24">
        <f>('Manufacturing Jobs'!G213+'Manufacturing Jobs (Exp)'!G213+'C&amp;I Jobs'!G213+'O&amp;M Jobs'!G213+'Fuel Jobs'!H213+'Decommissioning Jobs'!G213)</f>
        <v>37263.386998634778</v>
      </c>
      <c r="H189" s="24">
        <f>('Manufacturing Jobs'!H213+'Manufacturing Jobs (Exp)'!H213+'C&amp;I Jobs'!H213+'O&amp;M Jobs'!H213+'Fuel Jobs'!I213+'Decommissioning Jobs'!H213)</f>
        <v>36007.030642822559</v>
      </c>
      <c r="I189" s="24">
        <f>('Manufacturing Jobs'!I213+'Manufacturing Jobs (Exp)'!I213+'C&amp;I Jobs'!I213+'O&amp;M Jobs'!I213+'Fuel Jobs'!J213+'Decommissioning Jobs'!I213)</f>
        <v>63782.317164720851</v>
      </c>
      <c r="K189" t="s">
        <v>219</v>
      </c>
      <c r="L189" s="135">
        <f>'Decommissioning Jobs'!B232</f>
        <v>8058.8894674465973</v>
      </c>
      <c r="M189" s="135">
        <f>'Decommissioning Jobs'!C232</f>
        <v>8058.2435806875474</v>
      </c>
      <c r="N189" s="135">
        <f>'Decommissioning Jobs'!D232</f>
        <v>8734.3732170810363</v>
      </c>
      <c r="O189" s="135">
        <f>'Decommissioning Jobs'!E232</f>
        <v>13933.845672949323</v>
      </c>
      <c r="P189" s="135">
        <f>'Decommissioning Jobs'!F232</f>
        <v>5539.3858782643665</v>
      </c>
      <c r="Q189" s="135">
        <f>'Decommissioning Jobs'!G232</f>
        <v>11577.061788887388</v>
      </c>
      <c r="R189" s="135">
        <f>'Decommissioning Jobs'!H232</f>
        <v>17416.375340858256</v>
      </c>
      <c r="S189" s="135">
        <f>'Decommissioning Jobs'!I232</f>
        <v>31757.169259128441</v>
      </c>
      <c r="T189" s="7"/>
      <c r="U189" s="38">
        <f>L189/L$190</f>
        <v>6.6863999354450313E-3</v>
      </c>
      <c r="V189" s="38">
        <f t="shared" si="104"/>
        <v>4.8383479198105287E-3</v>
      </c>
      <c r="W189" s="38">
        <f t="shared" si="105"/>
        <v>3.6485681534282706E-3</v>
      </c>
      <c r="X189" s="38">
        <f t="shared" si="106"/>
        <v>4.2075268943445911E-3</v>
      </c>
      <c r="Y189" s="38">
        <f t="shared" si="107"/>
        <v>1.9469088545779032E-3</v>
      </c>
      <c r="Z189" s="38">
        <f t="shared" si="108"/>
        <v>4.6818942792561094E-3</v>
      </c>
      <c r="AA189" s="38">
        <f t="shared" si="109"/>
        <v>6.2989320770829738E-3</v>
      </c>
      <c r="AB189" s="38">
        <f t="shared" si="110"/>
        <v>1.0051153337941481E-2</v>
      </c>
    </row>
    <row r="190" spans="1:28" x14ac:dyDescent="0.3">
      <c r="A190" s="7" t="s">
        <v>9</v>
      </c>
      <c r="B190" s="24">
        <f>('Manufacturing Jobs'!B214+'Manufacturing Jobs (Exp)'!B214+'C&amp;I Jobs'!B214+'O&amp;M Jobs'!B214+'Fuel Jobs'!C214+'Decommissioning Jobs'!B214)</f>
        <v>9433.7941423232423</v>
      </c>
      <c r="C190" s="24">
        <f>('Manufacturing Jobs'!C214+'Manufacturing Jobs (Exp)'!C214+'C&amp;I Jobs'!C214+'O&amp;M Jobs'!C214+'Fuel Jobs'!D214+'Decommissioning Jobs'!C214)</f>
        <v>24910.992977245136</v>
      </c>
      <c r="D190" s="24">
        <f>('Manufacturing Jobs'!D214+'Manufacturing Jobs (Exp)'!D214+'C&amp;I Jobs'!D214+'O&amp;M Jobs'!D214+'Fuel Jobs'!E214+'Decommissioning Jobs'!D214)</f>
        <v>33010.365848247486</v>
      </c>
      <c r="E190" s="24">
        <f>('Manufacturing Jobs'!E214+'Manufacturing Jobs (Exp)'!E214+'C&amp;I Jobs'!E214+'O&amp;M Jobs'!E214+'Fuel Jobs'!F214+'Decommissioning Jobs'!E214)</f>
        <v>13159.670178606479</v>
      </c>
      <c r="F190" s="24">
        <f>('Manufacturing Jobs'!F214+'Manufacturing Jobs (Exp)'!F214+'C&amp;I Jobs'!F214+'O&amp;M Jobs'!F214+'Fuel Jobs'!G214+'Decommissioning Jobs'!F214)</f>
        <v>9142.931778122429</v>
      </c>
      <c r="G190" s="24">
        <f>('Manufacturing Jobs'!G214+'Manufacturing Jobs (Exp)'!G214+'C&amp;I Jobs'!G214+'O&amp;M Jobs'!G214+'Fuel Jobs'!H214+'Decommissioning Jobs'!G214)</f>
        <v>8834.6726161030838</v>
      </c>
      <c r="H190" s="24">
        <f>('Manufacturing Jobs'!H214+'Manufacturing Jobs (Exp)'!H214+'C&amp;I Jobs'!H214+'O&amp;M Jobs'!H214+'Fuel Jobs'!I214+'Decommissioning Jobs'!H214)</f>
        <v>7991.5297932272442</v>
      </c>
      <c r="I190" s="24">
        <f>('Manufacturing Jobs'!I214+'Manufacturing Jobs (Exp)'!I214+'C&amp;I Jobs'!I214+'O&amp;M Jobs'!I214+'Fuel Jobs'!J214+'Decommissioning Jobs'!I214)</f>
        <v>10416.557957405159</v>
      </c>
      <c r="K190" s="2" t="s">
        <v>41</v>
      </c>
      <c r="L190" s="5">
        <f>SUM(L183:L189)</f>
        <v>1205265.8448870089</v>
      </c>
      <c r="M190" s="5">
        <f t="shared" ref="M190" si="111">SUM(M183:M189)</f>
        <v>1665494.8577991289</v>
      </c>
      <c r="N190" s="5">
        <f t="shared" ref="N190" si="112">SUM(N183:N189)</f>
        <v>2393918.0658785384</v>
      </c>
      <c r="O190" s="5">
        <f t="shared" ref="O190" si="113">SUM(O183:O189)</f>
        <v>3311647.4410842257</v>
      </c>
      <c r="P190" s="5">
        <f t="shared" ref="P190" si="114">SUM(P183:P189)</f>
        <v>2845220.9589777254</v>
      </c>
      <c r="Q190" s="5">
        <f t="shared" ref="Q190" si="115">SUM(Q183:Q189)</f>
        <v>2472730.2878626357</v>
      </c>
      <c r="R190" s="5">
        <f t="shared" ref="R190" si="116">SUM(R183:R189)</f>
        <v>2764972.7172361817</v>
      </c>
      <c r="S190" s="5">
        <f t="shared" ref="S190" si="117">SUM(S183:S189)</f>
        <v>3159554.7487321934</v>
      </c>
    </row>
    <row r="191" spans="1:28" x14ac:dyDescent="0.3">
      <c r="A191" s="7" t="s">
        <v>10</v>
      </c>
      <c r="B191" s="24">
        <f>('Manufacturing Jobs'!B215+'Manufacturing Jobs (Exp)'!B215+'C&amp;I Jobs'!B215+'O&amp;M Jobs'!B215+'Fuel Jobs'!C215+'Decommissioning Jobs'!B215)</f>
        <v>0</v>
      </c>
      <c r="C191" s="24">
        <f>('Manufacturing Jobs'!C215+'Manufacturing Jobs (Exp)'!C215+'C&amp;I Jobs'!C215+'O&amp;M Jobs'!C215+'Fuel Jobs'!D215+'Decommissioning Jobs'!C215)</f>
        <v>0</v>
      </c>
      <c r="D191" s="24">
        <f>('Manufacturing Jobs'!D215+'Manufacturing Jobs (Exp)'!D215+'C&amp;I Jobs'!D215+'O&amp;M Jobs'!D215+'Fuel Jobs'!E215+'Decommissioning Jobs'!D215)</f>
        <v>0</v>
      </c>
      <c r="E191" s="24">
        <f>('Manufacturing Jobs'!E215+'Manufacturing Jobs (Exp)'!E215+'C&amp;I Jobs'!E215+'O&amp;M Jobs'!E215+'Fuel Jobs'!F215+'Decommissioning Jobs'!E215)</f>
        <v>0</v>
      </c>
      <c r="F191" s="24">
        <f>('Manufacturing Jobs'!F215+'Manufacturing Jobs (Exp)'!F215+'C&amp;I Jobs'!F215+'O&amp;M Jobs'!F215+'Fuel Jobs'!G215+'Decommissioning Jobs'!F215)</f>
        <v>0</v>
      </c>
      <c r="G191" s="24">
        <f>('Manufacturing Jobs'!G215+'Manufacturing Jobs (Exp)'!G215+'C&amp;I Jobs'!G215+'O&amp;M Jobs'!G215+'Fuel Jobs'!H215+'Decommissioning Jobs'!G215)</f>
        <v>0</v>
      </c>
      <c r="H191" s="24">
        <f>('Manufacturing Jobs'!H215+'Manufacturing Jobs (Exp)'!H215+'C&amp;I Jobs'!H215+'O&amp;M Jobs'!H215+'Fuel Jobs'!I215+'Decommissioning Jobs'!H215)</f>
        <v>0</v>
      </c>
      <c r="I191" s="24">
        <f>('Manufacturing Jobs'!I215+'Manufacturing Jobs (Exp)'!I215+'C&amp;I Jobs'!I215+'O&amp;M Jobs'!I215+'Fuel Jobs'!J215+'Decommissioning Jobs'!I215)</f>
        <v>0</v>
      </c>
      <c r="M191" s="49"/>
      <c r="N191" s="49"/>
      <c r="O191" s="49"/>
    </row>
    <row r="192" spans="1:28" x14ac:dyDescent="0.3">
      <c r="A192" s="7" t="s">
        <v>11</v>
      </c>
      <c r="B192" s="24">
        <f>('Manufacturing Jobs'!B216+'Manufacturing Jobs (Exp)'!B216+'C&amp;I Jobs'!B216+'O&amp;M Jobs'!B216+'Fuel Jobs'!C216+'Decommissioning Jobs'!B216)</f>
        <v>37956.536116775183</v>
      </c>
      <c r="C192" s="24">
        <f>('Manufacturing Jobs'!C216+'Manufacturing Jobs (Exp)'!C216+'C&amp;I Jobs'!C216+'O&amp;M Jobs'!C216+'Fuel Jobs'!D216+'Decommissioning Jobs'!C216)</f>
        <v>302730.75053359434</v>
      </c>
      <c r="D192" s="24">
        <f>('Manufacturing Jobs'!D216+'Manufacturing Jobs (Exp)'!D216+'C&amp;I Jobs'!D216+'O&amp;M Jobs'!D216+'Fuel Jobs'!E216+'Decommissioning Jobs'!D216)</f>
        <v>128951.45226684997</v>
      </c>
      <c r="E192" s="24">
        <f>('Manufacturing Jobs'!E216+'Manufacturing Jobs (Exp)'!E216+'C&amp;I Jobs'!E216+'O&amp;M Jobs'!E216+'Fuel Jobs'!F216+'Decommissioning Jobs'!E216)</f>
        <v>108858.01064382121</v>
      </c>
      <c r="F192" s="24">
        <f>('Manufacturing Jobs'!F216+'Manufacturing Jobs (Exp)'!F216+'C&amp;I Jobs'!F216+'O&amp;M Jobs'!F216+'Fuel Jobs'!G216+'Decommissioning Jobs'!F216)</f>
        <v>97824.999388222903</v>
      </c>
      <c r="G192" s="24">
        <f>('Manufacturing Jobs'!G216+'Manufacturing Jobs (Exp)'!G216+'C&amp;I Jobs'!G216+'O&amp;M Jobs'!G216+'Fuel Jobs'!H216+'Decommissioning Jobs'!G216)</f>
        <v>103236.90639896346</v>
      </c>
      <c r="H192" s="24">
        <f>('Manufacturing Jobs'!H216+'Manufacturing Jobs (Exp)'!H216+'C&amp;I Jobs'!H216+'O&amp;M Jobs'!H216+'Fuel Jobs'!I216+'Decommissioning Jobs'!H216)</f>
        <v>162828.99956436889</v>
      </c>
      <c r="I192" s="24">
        <f>('Manufacturing Jobs'!I216+'Manufacturing Jobs (Exp)'!I216+'C&amp;I Jobs'!I216+'O&amp;M Jobs'!I216+'Fuel Jobs'!J216+'Decommissioning Jobs'!I216)</f>
        <v>85689.397620354343</v>
      </c>
      <c r="M192" s="21"/>
      <c r="N192" s="28"/>
      <c r="O192" s="21"/>
    </row>
    <row r="193" spans="1:19" x14ac:dyDescent="0.3">
      <c r="A193" s="7" t="s">
        <v>12</v>
      </c>
      <c r="B193" s="24">
        <f>('Manufacturing Jobs'!B217+'Manufacturing Jobs (Exp)'!B217+'C&amp;I Jobs'!B217+'O&amp;M Jobs'!B217+'Fuel Jobs'!C217+'Decommissioning Jobs'!B217)</f>
        <v>1005.6268914405358</v>
      </c>
      <c r="C193" s="24">
        <f>('Manufacturing Jobs'!C217+'Manufacturing Jobs (Exp)'!C217+'C&amp;I Jobs'!C217+'O&amp;M Jobs'!C217+'Fuel Jobs'!D217+'Decommissioning Jobs'!C217)</f>
        <v>38059.886866293353</v>
      </c>
      <c r="D193" s="24">
        <f>('Manufacturing Jobs'!D217+'Manufacturing Jobs (Exp)'!D217+'C&amp;I Jobs'!D217+'O&amp;M Jobs'!D217+'Fuel Jobs'!E217+'Decommissioning Jobs'!D217)</f>
        <v>24657.985414659284</v>
      </c>
      <c r="E193" s="24">
        <f>('Manufacturing Jobs'!E217+'Manufacturing Jobs (Exp)'!E217+'C&amp;I Jobs'!E217+'O&amp;M Jobs'!E217+'Fuel Jobs'!F217+'Decommissioning Jobs'!E217)</f>
        <v>21784.542943651177</v>
      </c>
      <c r="F193" s="24">
        <f>('Manufacturing Jobs'!F217+'Manufacturing Jobs (Exp)'!F217+'C&amp;I Jobs'!F217+'O&amp;M Jobs'!F217+'Fuel Jobs'!G217+'Decommissioning Jobs'!F217)</f>
        <v>16617.63928281227</v>
      </c>
      <c r="G193" s="24">
        <f>('Manufacturing Jobs'!G217+'Manufacturing Jobs (Exp)'!G217+'C&amp;I Jobs'!G217+'O&amp;M Jobs'!G217+'Fuel Jobs'!H217+'Decommissioning Jobs'!G217)</f>
        <v>15458.882222629434</v>
      </c>
      <c r="H193" s="24">
        <f>('Manufacturing Jobs'!H217+'Manufacturing Jobs (Exp)'!H217+'C&amp;I Jobs'!H217+'O&amp;M Jobs'!H217+'Fuel Jobs'!I217+'Decommissioning Jobs'!H217)</f>
        <v>17097.628026008806</v>
      </c>
      <c r="I193" s="24">
        <f>('Manufacturing Jobs'!I217+'Manufacturing Jobs (Exp)'!I217+'C&amp;I Jobs'!I217+'O&amp;M Jobs'!I217+'Fuel Jobs'!J217+'Decommissioning Jobs'!I217)</f>
        <v>15527.593894572648</v>
      </c>
      <c r="M193" s="49"/>
      <c r="N193" s="49"/>
      <c r="O193" s="49"/>
    </row>
    <row r="194" spans="1:19" x14ac:dyDescent="0.3">
      <c r="A194" s="7" t="s">
        <v>13</v>
      </c>
      <c r="B194" s="24">
        <f>('Manufacturing Jobs'!B218+'Manufacturing Jobs (Exp)'!B218+'C&amp;I Jobs'!B218+'O&amp;M Jobs'!B218+'Fuel Jobs'!C218+'Decommissioning Jobs'!B218)</f>
        <v>0</v>
      </c>
      <c r="C194" s="24">
        <f>('Manufacturing Jobs'!C218+'Manufacturing Jobs (Exp)'!C218+'C&amp;I Jobs'!C218+'O&amp;M Jobs'!C218+'Fuel Jobs'!D218+'Decommissioning Jobs'!C218)</f>
        <v>0</v>
      </c>
      <c r="D194" s="24">
        <f>('Manufacturing Jobs'!D218+'Manufacturing Jobs (Exp)'!D218+'C&amp;I Jobs'!D218+'O&amp;M Jobs'!D218+'Fuel Jobs'!E218+'Decommissioning Jobs'!D218)</f>
        <v>0</v>
      </c>
      <c r="E194" s="24">
        <f>('Manufacturing Jobs'!E218+'Manufacturing Jobs (Exp)'!E218+'C&amp;I Jobs'!E218+'O&amp;M Jobs'!E218+'Fuel Jobs'!F218+'Decommissioning Jobs'!E218)</f>
        <v>0</v>
      </c>
      <c r="F194" s="24">
        <f>('Manufacturing Jobs'!F218+'Manufacturing Jobs (Exp)'!F218+'C&amp;I Jobs'!F218+'O&amp;M Jobs'!F218+'Fuel Jobs'!G218+'Decommissioning Jobs'!F218)</f>
        <v>0</v>
      </c>
      <c r="G194" s="24">
        <f>('Manufacturing Jobs'!G218+'Manufacturing Jobs (Exp)'!G218+'C&amp;I Jobs'!G218+'O&amp;M Jobs'!G218+'Fuel Jobs'!H218+'Decommissioning Jobs'!G218)</f>
        <v>9763.8271206502122</v>
      </c>
      <c r="H194" s="24">
        <f>('Manufacturing Jobs'!H218+'Manufacturing Jobs (Exp)'!H218+'C&amp;I Jobs'!H218+'O&amp;M Jobs'!H218+'Fuel Jobs'!I218+'Decommissioning Jobs'!H218)</f>
        <v>42060.883351705677</v>
      </c>
      <c r="I194" s="24">
        <f>('Manufacturing Jobs'!I218+'Manufacturing Jobs (Exp)'!I218+'C&amp;I Jobs'!I218+'O&amp;M Jobs'!I218+'Fuel Jobs'!J218+'Decommissioning Jobs'!I218)</f>
        <v>42232.883614734208</v>
      </c>
      <c r="M194" s="49"/>
      <c r="N194" s="49"/>
      <c r="O194" s="49"/>
    </row>
    <row r="195" spans="1:19" x14ac:dyDescent="0.3">
      <c r="A195" s="7" t="s">
        <v>297</v>
      </c>
      <c r="B195" s="24">
        <f>('Manufacturing Jobs'!B219+'Manufacturing Jobs (Exp)'!B219+'C&amp;I Jobs'!B219+'O&amp;M Jobs'!B219+'Fuel Jobs'!C219+'Decommissioning Jobs'!B219)</f>
        <v>593144.04566786089</v>
      </c>
      <c r="C195" s="24">
        <f>('Manufacturing Jobs'!C219+'Manufacturing Jobs (Exp)'!C219+'C&amp;I Jobs'!C219+'O&amp;M Jobs'!C219+'Fuel Jobs'!D219+'Decommissioning Jobs'!C219)</f>
        <v>449751.13728160085</v>
      </c>
      <c r="D195" s="24">
        <f>('Manufacturing Jobs'!D219+'Manufacturing Jobs (Exp)'!D219+'C&amp;I Jobs'!D219+'O&amp;M Jobs'!D219+'Fuel Jobs'!E219+'Decommissioning Jobs'!D219)</f>
        <v>235436.91547528637</v>
      </c>
      <c r="E195" s="24">
        <f>('Manufacturing Jobs'!E219+'Manufacturing Jobs (Exp)'!E219+'C&amp;I Jobs'!E219+'O&amp;M Jobs'!E219+'Fuel Jobs'!F219+'Decommissioning Jobs'!E219)</f>
        <v>126819.57459822342</v>
      </c>
      <c r="F195" s="24">
        <f>('Manufacturing Jobs'!F219+'Manufacturing Jobs (Exp)'!F219+'C&amp;I Jobs'!F219+'O&amp;M Jobs'!F219+'Fuel Jobs'!G219+'Decommissioning Jobs'!F219)</f>
        <v>36197.019055633595</v>
      </c>
      <c r="G195" s="24">
        <f>('Manufacturing Jobs'!G219+'Manufacturing Jobs (Exp)'!G219+'C&amp;I Jobs'!G219+'O&amp;M Jobs'!G219+'Fuel Jobs'!H219+'Decommissioning Jobs'!G219)</f>
        <v>30729.809288356017</v>
      </c>
      <c r="H195" s="24">
        <f>('Manufacturing Jobs'!H219+'Manufacturing Jobs (Exp)'!H219+'C&amp;I Jobs'!H219+'O&amp;M Jobs'!H219+'Fuel Jobs'!I219+'Decommissioning Jobs'!H219)</f>
        <v>24714.650808353388</v>
      </c>
      <c r="I195" s="24">
        <f>('Manufacturing Jobs'!I219+'Manufacturing Jobs (Exp)'!I219+'C&amp;I Jobs'!I219+'O&amp;M Jobs'!I219+'Fuel Jobs'!J219+'Decommissioning Jobs'!I219)</f>
        <v>10001.892229756457</v>
      </c>
      <c r="M195" s="21"/>
      <c r="N195" s="21"/>
      <c r="O195" s="21"/>
    </row>
    <row r="196" spans="1:19" x14ac:dyDescent="0.3">
      <c r="A196" s="7" t="s">
        <v>15</v>
      </c>
      <c r="B196" s="24">
        <f>('Manufacturing Jobs'!B220+'Manufacturing Jobs (Exp)'!B220+'C&amp;I Jobs'!B220+'O&amp;M Jobs'!B220+'Fuel Jobs'!C220+'Decommissioning Jobs'!B220)</f>
        <v>0</v>
      </c>
      <c r="C196" s="24">
        <f>('Manufacturing Jobs'!C220+'Manufacturing Jobs (Exp)'!C220+'C&amp;I Jobs'!C220+'O&amp;M Jobs'!C220+'Fuel Jobs'!D220+'Decommissioning Jobs'!C220)</f>
        <v>0</v>
      </c>
      <c r="D196" s="24">
        <f>('Manufacturing Jobs'!D220+'Manufacturing Jobs (Exp)'!D220+'C&amp;I Jobs'!D220+'O&amp;M Jobs'!D220+'Fuel Jobs'!E220+'Decommissioning Jobs'!D220)</f>
        <v>0</v>
      </c>
      <c r="E196" s="24">
        <f>('Manufacturing Jobs'!E220+'Manufacturing Jobs (Exp)'!E220+'C&amp;I Jobs'!E220+'O&amp;M Jobs'!E220+'Fuel Jobs'!F220+'Decommissioning Jobs'!E220)</f>
        <v>0</v>
      </c>
      <c r="F196" s="24">
        <f>('Manufacturing Jobs'!F220+'Manufacturing Jobs (Exp)'!F220+'C&amp;I Jobs'!F220+'O&amp;M Jobs'!F220+'Fuel Jobs'!G220+'Decommissioning Jobs'!F220)</f>
        <v>0</v>
      </c>
      <c r="G196" s="24">
        <f>('Manufacturing Jobs'!G220+'Manufacturing Jobs (Exp)'!G220+'C&amp;I Jobs'!G220+'O&amp;M Jobs'!G220+'Fuel Jobs'!H220+'Decommissioning Jobs'!G220)</f>
        <v>0</v>
      </c>
      <c r="H196" s="24">
        <f>('Manufacturing Jobs'!H220+'Manufacturing Jobs (Exp)'!H220+'C&amp;I Jobs'!H220+'O&amp;M Jobs'!H220+'Fuel Jobs'!I220+'Decommissioning Jobs'!H220)</f>
        <v>0</v>
      </c>
      <c r="I196" s="24">
        <f>('Manufacturing Jobs'!I220+'Manufacturing Jobs (Exp)'!I220+'C&amp;I Jobs'!I220+'O&amp;M Jobs'!I220+'Fuel Jobs'!J220+'Decommissioning Jobs'!I220)</f>
        <v>0</v>
      </c>
      <c r="M196" s="21"/>
      <c r="N196" s="28"/>
      <c r="O196" s="21"/>
    </row>
    <row r="197" spans="1:19" x14ac:dyDescent="0.3">
      <c r="A197" s="7" t="s">
        <v>17</v>
      </c>
      <c r="B197" s="24">
        <f>('Manufacturing Jobs'!B221+'Manufacturing Jobs (Exp)'!B221+'C&amp;I Jobs'!B221+'O&amp;M Jobs'!B221+'Fuel Jobs'!C221+'Decommissioning Jobs'!B221)</f>
        <v>112246.1156443583</v>
      </c>
      <c r="C197" s="24">
        <f>('Manufacturing Jobs'!C221+'Manufacturing Jobs (Exp)'!C221+'C&amp;I Jobs'!C221+'O&amp;M Jobs'!C221+'Fuel Jobs'!D221+'Decommissioning Jobs'!C221)</f>
        <v>125703.03731386486</v>
      </c>
      <c r="D197" s="24">
        <f>('Manufacturing Jobs'!D221+'Manufacturing Jobs (Exp)'!D221+'C&amp;I Jobs'!D221+'O&amp;M Jobs'!D221+'Fuel Jobs'!E221+'Decommissioning Jobs'!D221)</f>
        <v>126453.09704944991</v>
      </c>
      <c r="E197" s="24">
        <f>('Manufacturing Jobs'!E221+'Manufacturing Jobs (Exp)'!E221+'C&amp;I Jobs'!E221+'O&amp;M Jobs'!E221+'Fuel Jobs'!F221+'Decommissioning Jobs'!E221)</f>
        <v>54961.017422296994</v>
      </c>
      <c r="F197" s="24">
        <f>('Manufacturing Jobs'!F221+'Manufacturing Jobs (Exp)'!F221+'C&amp;I Jobs'!F221+'O&amp;M Jobs'!F221+'Fuel Jobs'!G221+'Decommissioning Jobs'!F221)</f>
        <v>29521.117439067981</v>
      </c>
      <c r="G197" s="24">
        <f>('Manufacturing Jobs'!G221+'Manufacturing Jobs (Exp)'!G221+'C&amp;I Jobs'!G221+'O&amp;M Jobs'!G221+'Fuel Jobs'!H221+'Decommissioning Jobs'!G221)</f>
        <v>26183.63703292171</v>
      </c>
      <c r="H197" s="24">
        <f>('Manufacturing Jobs'!H221+'Manufacturing Jobs (Exp)'!H221+'C&amp;I Jobs'!H221+'O&amp;M Jobs'!H221+'Fuel Jobs'!I221+'Decommissioning Jobs'!H221)</f>
        <v>27557.983588562907</v>
      </c>
      <c r="I197" s="24">
        <f>('Manufacturing Jobs'!I221+'Manufacturing Jobs (Exp)'!I221+'C&amp;I Jobs'!I221+'O&amp;M Jobs'!I221+'Fuel Jobs'!J221+'Decommissioning Jobs'!I221)</f>
        <v>32954.790874923048</v>
      </c>
      <c r="M197" s="21"/>
      <c r="N197" s="21"/>
      <c r="O197" s="21"/>
    </row>
    <row r="198" spans="1:19" x14ac:dyDescent="0.3">
      <c r="A198" s="7" t="s">
        <v>18</v>
      </c>
      <c r="B198" s="24">
        <f>('Manufacturing Jobs'!B222+'Manufacturing Jobs (Exp)'!B222+'C&amp;I Jobs'!B222+'O&amp;M Jobs'!B222+'Fuel Jobs'!C222+'Decommissioning Jobs'!B222)</f>
        <v>86005.010966376489</v>
      </c>
      <c r="C198" s="24">
        <f>('Manufacturing Jobs'!C222+'Manufacturing Jobs (Exp)'!C222+'C&amp;I Jobs'!C222+'O&amp;M Jobs'!C222+'Fuel Jobs'!D222+'Decommissioning Jobs'!C222)</f>
        <v>24875.677880684616</v>
      </c>
      <c r="D198" s="24">
        <f>('Manufacturing Jobs'!D222+'Manufacturing Jobs (Exp)'!D222+'C&amp;I Jobs'!D222+'O&amp;M Jobs'!D222+'Fuel Jobs'!E222+'Decommissioning Jobs'!D222)</f>
        <v>37302.212947426873</v>
      </c>
      <c r="E198" s="24">
        <f>('Manufacturing Jobs'!E222+'Manufacturing Jobs (Exp)'!E222+'C&amp;I Jobs'!E222+'O&amp;M Jobs'!E222+'Fuel Jobs'!F222+'Decommissioning Jobs'!E222)</f>
        <v>18619.106051198636</v>
      </c>
      <c r="F198" s="24">
        <f>('Manufacturing Jobs'!F222+'Manufacturing Jobs (Exp)'!F222+'C&amp;I Jobs'!F222+'O&amp;M Jobs'!F222+'Fuel Jobs'!G222+'Decommissioning Jobs'!F222)</f>
        <v>16499.147401186521</v>
      </c>
      <c r="G198" s="24">
        <f>('Manufacturing Jobs'!G222+'Manufacturing Jobs (Exp)'!G222+'C&amp;I Jobs'!G222+'O&amp;M Jobs'!G222+'Fuel Jobs'!H222+'Decommissioning Jobs'!G222)</f>
        <v>14390.908761568904</v>
      </c>
      <c r="H198" s="24">
        <f>('Manufacturing Jobs'!H222+'Manufacturing Jobs (Exp)'!H222+'C&amp;I Jobs'!H222+'O&amp;M Jobs'!H222+'Fuel Jobs'!I222+'Decommissioning Jobs'!H222)</f>
        <v>13066.688131469255</v>
      </c>
      <c r="I198" s="24">
        <f>('Manufacturing Jobs'!I222+'Manufacturing Jobs (Exp)'!I222+'C&amp;I Jobs'!I222+'O&amp;M Jobs'!I222+'Fuel Jobs'!J222+'Decommissioning Jobs'!I222)</f>
        <v>21865.186849946371</v>
      </c>
      <c r="M198" s="21"/>
      <c r="N198" s="21"/>
      <c r="O198" s="21"/>
    </row>
    <row r="199" spans="1:19" x14ac:dyDescent="0.3">
      <c r="A199" s="7" t="s">
        <v>298</v>
      </c>
      <c r="B199" s="24">
        <f>('Manufacturing Jobs'!B223+'Manufacturing Jobs (Exp)'!B223+'C&amp;I Jobs'!B223+'O&amp;M Jobs'!B223+'Fuel Jobs'!C223+'Decommissioning Jobs'!B223)</f>
        <v>0</v>
      </c>
      <c r="C199" s="24">
        <f>('Manufacturing Jobs'!C223+'Manufacturing Jobs (Exp)'!C223+'C&amp;I Jobs'!C223+'O&amp;M Jobs'!C223+'Fuel Jobs'!D223+'Decommissioning Jobs'!C223)</f>
        <v>0</v>
      </c>
      <c r="D199" s="24">
        <f>('Manufacturing Jobs'!D223+'Manufacturing Jobs (Exp)'!D223+'C&amp;I Jobs'!D223+'O&amp;M Jobs'!D223+'Fuel Jobs'!E223+'Decommissioning Jobs'!D223)</f>
        <v>0</v>
      </c>
      <c r="E199" s="24">
        <f>('Manufacturing Jobs'!E223+'Manufacturing Jobs (Exp)'!E223+'C&amp;I Jobs'!E223+'O&amp;M Jobs'!E223+'Fuel Jobs'!F223+'Decommissioning Jobs'!E223)</f>
        <v>956.97980878299154</v>
      </c>
      <c r="F199" s="24">
        <f>('Manufacturing Jobs'!F223+'Manufacturing Jobs (Exp)'!F223+'C&amp;I Jobs'!F223+'O&amp;M Jobs'!F223+'Fuel Jobs'!G223+'Decommissioning Jobs'!F223)</f>
        <v>13696.610196525076</v>
      </c>
      <c r="G199" s="24">
        <f>('Manufacturing Jobs'!G223+'Manufacturing Jobs (Exp)'!G223+'C&amp;I Jobs'!G223+'O&amp;M Jobs'!G223+'Fuel Jobs'!H223+'Decommissioning Jobs'!G223)</f>
        <v>3161.8828310263671</v>
      </c>
      <c r="H199" s="24">
        <f>('Manufacturing Jobs'!H223+'Manufacturing Jobs (Exp)'!H223+'C&amp;I Jobs'!H223+'O&amp;M Jobs'!H223+'Fuel Jobs'!I223+'Decommissioning Jobs'!H223)</f>
        <v>2417.8258131410894</v>
      </c>
      <c r="I199" s="24">
        <f>('Manufacturing Jobs'!I223+'Manufacturing Jobs (Exp)'!I223+'C&amp;I Jobs'!I223+'O&amp;M Jobs'!I223+'Fuel Jobs'!J223+'Decommissioning Jobs'!I223)</f>
        <v>2279.3243279965882</v>
      </c>
      <c r="M199" s="28"/>
      <c r="N199" s="28"/>
      <c r="O199" s="21"/>
    </row>
    <row r="200" spans="1:19" x14ac:dyDescent="0.3">
      <c r="A200" s="7" t="s">
        <v>299</v>
      </c>
      <c r="B200" s="24">
        <f>('Manufacturing Jobs'!B224+'Manufacturing Jobs (Exp)'!B224+'C&amp;I Jobs'!B224+'O&amp;M Jobs'!B224+'Fuel Jobs'!C224+'Decommissioning Jobs'!B224)</f>
        <v>0</v>
      </c>
      <c r="C200" s="24">
        <f>('Manufacturing Jobs'!C224+'Manufacturing Jobs (Exp)'!C224+'C&amp;I Jobs'!C224+'O&amp;M Jobs'!C224+'Fuel Jobs'!D224+'Decommissioning Jobs'!C224)</f>
        <v>0</v>
      </c>
      <c r="D200" s="24">
        <f>('Manufacturing Jobs'!D224+'Manufacturing Jobs (Exp)'!D224+'C&amp;I Jobs'!D224+'O&amp;M Jobs'!D224+'Fuel Jobs'!E224+'Decommissioning Jobs'!D224)</f>
        <v>0</v>
      </c>
      <c r="E200" s="24">
        <f>('Manufacturing Jobs'!E224+'Manufacturing Jobs (Exp)'!E224+'C&amp;I Jobs'!E224+'O&amp;M Jobs'!E224+'Fuel Jobs'!F224+'Decommissioning Jobs'!E224)</f>
        <v>6234.039897214916</v>
      </c>
      <c r="F200" s="24">
        <f>('Manufacturing Jobs'!F224+'Manufacturing Jobs (Exp)'!F224+'C&amp;I Jobs'!F224+'O&amp;M Jobs'!F224+'Fuel Jobs'!G224+'Decommissioning Jobs'!F224)</f>
        <v>41480.175344230294</v>
      </c>
      <c r="G200" s="24">
        <f>('Manufacturing Jobs'!G224+'Manufacturing Jobs (Exp)'!G224+'C&amp;I Jobs'!G224+'O&amp;M Jobs'!G224+'Fuel Jobs'!H224+'Decommissioning Jobs'!G224)</f>
        <v>10248.220234679577</v>
      </c>
      <c r="H200" s="24">
        <f>('Manufacturing Jobs'!H224+'Manufacturing Jobs (Exp)'!H224+'C&amp;I Jobs'!H224+'O&amp;M Jobs'!H224+'Fuel Jobs'!I224+'Decommissioning Jobs'!H224)</f>
        <v>9902.6956416501016</v>
      </c>
      <c r="I200" s="24">
        <f>('Manufacturing Jobs'!I224+'Manufacturing Jobs (Exp)'!I224+'C&amp;I Jobs'!I224+'O&amp;M Jobs'!I224+'Fuel Jobs'!J224+'Decommissioning Jobs'!I224)</f>
        <v>93816.865295478172</v>
      </c>
      <c r="M200" s="28"/>
      <c r="N200" s="28"/>
      <c r="O200" s="21"/>
    </row>
    <row r="201" spans="1:19" x14ac:dyDescent="0.3">
      <c r="A201" s="7" t="s">
        <v>296</v>
      </c>
      <c r="B201" s="24">
        <f>('Manufacturing Jobs'!B225+'Manufacturing Jobs (Exp)'!B225+'C&amp;I Jobs'!B225+'O&amp;M Jobs'!B225+'Fuel Jobs'!C225+'Decommissioning Jobs'!B225)</f>
        <v>24357.147620805805</v>
      </c>
      <c r="C201" s="24">
        <f>('Manufacturing Jobs'!C225+'Manufacturing Jobs (Exp)'!C225+'C&amp;I Jobs'!C225+'O&amp;M Jobs'!C225+'Fuel Jobs'!D225+'Decommissioning Jobs'!C225)</f>
        <v>6113.1035368282273</v>
      </c>
      <c r="D201" s="24">
        <f>('Manufacturing Jobs'!D225+'Manufacturing Jobs (Exp)'!D225+'C&amp;I Jobs'!D225+'O&amp;M Jobs'!D225+'Fuel Jobs'!E225+'Decommissioning Jobs'!D225)</f>
        <v>3237.8056388908158</v>
      </c>
      <c r="E201" s="24">
        <f>('Manufacturing Jobs'!E225+'Manufacturing Jobs (Exp)'!E225+'C&amp;I Jobs'!E225+'O&amp;M Jobs'!E225+'Fuel Jobs'!F225+'Decommissioning Jobs'!E225)</f>
        <v>2384.0688151596378</v>
      </c>
      <c r="F201" s="24">
        <f>('Manufacturing Jobs'!F225+'Manufacturing Jobs (Exp)'!F225+'C&amp;I Jobs'!F225+'O&amp;M Jobs'!F225+'Fuel Jobs'!G225+'Decommissioning Jobs'!F225)</f>
        <v>892.94292503366012</v>
      </c>
      <c r="G201" s="24">
        <f>('Manufacturing Jobs'!G225+'Manufacturing Jobs (Exp)'!G225+'C&amp;I Jobs'!G225+'O&amp;M Jobs'!G225+'Fuel Jobs'!H225+'Decommissioning Jobs'!G225)</f>
        <v>133.49093238617291</v>
      </c>
      <c r="H201" s="24">
        <f>('Manufacturing Jobs'!H225+'Manufacturing Jobs (Exp)'!H225+'C&amp;I Jobs'!H225+'O&amp;M Jobs'!H225+'Fuel Jobs'!I225+'Decommissioning Jobs'!H225)</f>
        <v>0</v>
      </c>
      <c r="I201" s="24">
        <f>('Manufacturing Jobs'!I225+'Manufacturing Jobs (Exp)'!I225+'C&amp;I Jobs'!I225+'O&amp;M Jobs'!I225+'Fuel Jobs'!J225+'Decommissioning Jobs'!I225)</f>
        <v>0</v>
      </c>
      <c r="M201" s="28"/>
      <c r="N201" s="28"/>
      <c r="O201" s="21"/>
    </row>
    <row r="202" spans="1:19" x14ac:dyDescent="0.3">
      <c r="A202" s="7" t="s">
        <v>43</v>
      </c>
      <c r="B202" s="24">
        <f>('Manufacturing Jobs'!B226+'Manufacturing Jobs (Exp)'!B226+'C&amp;I Jobs'!B226+'O&amp;M Jobs'!B226+'Fuel Jobs'!C226+'Decommissioning Jobs'!B226)</f>
        <v>0</v>
      </c>
      <c r="C202" s="24">
        <f>('Manufacturing Jobs'!C226+'Manufacturing Jobs (Exp)'!C226+'C&amp;I Jobs'!C226+'O&amp;M Jobs'!C226+'Fuel Jobs'!D226+'Decommissioning Jobs'!C226)</f>
        <v>11.308489624851475</v>
      </c>
      <c r="D202" s="24">
        <f>('Manufacturing Jobs'!D226+'Manufacturing Jobs (Exp)'!D226+'C&amp;I Jobs'!D226+'O&amp;M Jobs'!D226+'Fuel Jobs'!E226+'Decommissioning Jobs'!D226)</f>
        <v>19.915959002718594</v>
      </c>
      <c r="E202" s="24">
        <f>('Manufacturing Jobs'!E226+'Manufacturing Jobs (Exp)'!E226+'C&amp;I Jobs'!E226+'O&amp;M Jobs'!E226+'Fuel Jobs'!F226+'Decommissioning Jobs'!E226)</f>
        <v>101.73492077603814</v>
      </c>
      <c r="F202" s="24">
        <f>('Manufacturing Jobs'!F226+'Manufacturing Jobs (Exp)'!F226+'C&amp;I Jobs'!F226+'O&amp;M Jobs'!F226+'Fuel Jobs'!G226+'Decommissioning Jobs'!F226)</f>
        <v>269.80500205891411</v>
      </c>
      <c r="G202" s="24">
        <f>('Manufacturing Jobs'!G226+'Manufacturing Jobs (Exp)'!G226+'C&amp;I Jobs'!G226+'O&amp;M Jobs'!G226+'Fuel Jobs'!H226+'Decommissioning Jobs'!G226)</f>
        <v>465.02508970913061</v>
      </c>
      <c r="H202" s="24">
        <f>('Manufacturing Jobs'!H226+'Manufacturing Jobs (Exp)'!H226+'C&amp;I Jobs'!H226+'O&amp;M Jobs'!H226+'Fuel Jobs'!I226+'Decommissioning Jobs'!H226)</f>
        <v>949.29167793494162</v>
      </c>
      <c r="I202" s="24">
        <f>('Manufacturing Jobs'!I226+'Manufacturing Jobs (Exp)'!I226+'C&amp;I Jobs'!I226+'O&amp;M Jobs'!I226+'Fuel Jobs'!J226+'Decommissioning Jobs'!I226)</f>
        <v>949.00283114096192</v>
      </c>
      <c r="M202" s="28"/>
      <c r="N202" s="49"/>
      <c r="O202" s="21"/>
    </row>
    <row r="203" spans="1:19" x14ac:dyDescent="0.3">
      <c r="A203" s="7" t="s">
        <v>300</v>
      </c>
      <c r="B203" s="24">
        <f>('Manufacturing Jobs'!B227+'Manufacturing Jobs (Exp)'!B227+'C&amp;I Jobs'!B227+'O&amp;M Jobs'!B227+'Fuel Jobs'!C227+'Decommissioning Jobs'!B227)</f>
        <v>0</v>
      </c>
      <c r="C203" s="24">
        <f>('Manufacturing Jobs'!C227+'Manufacturing Jobs (Exp)'!C227+'C&amp;I Jobs'!C227+'O&amp;M Jobs'!C227+'Fuel Jobs'!D227+'Decommissioning Jobs'!C227)</f>
        <v>0</v>
      </c>
      <c r="D203" s="24">
        <f>('Manufacturing Jobs'!D227+'Manufacturing Jobs (Exp)'!D227+'C&amp;I Jobs'!D227+'O&amp;M Jobs'!D227+'Fuel Jobs'!E227+'Decommissioning Jobs'!D227)</f>
        <v>0</v>
      </c>
      <c r="E203" s="24">
        <f>('Manufacturing Jobs'!E227+'Manufacturing Jobs (Exp)'!E227+'C&amp;I Jobs'!E227+'O&amp;M Jobs'!E227+'Fuel Jobs'!F227+'Decommissioning Jobs'!E227)</f>
        <v>0</v>
      </c>
      <c r="F203" s="24">
        <f>('Manufacturing Jobs'!F227+'Manufacturing Jobs (Exp)'!F227+'C&amp;I Jobs'!F227+'O&amp;M Jobs'!F227+'Fuel Jobs'!G227+'Decommissioning Jobs'!F227)</f>
        <v>0</v>
      </c>
      <c r="G203" s="24">
        <f>('Manufacturing Jobs'!G227+'Manufacturing Jobs (Exp)'!G227+'C&amp;I Jobs'!G227+'O&amp;M Jobs'!G227+'Fuel Jobs'!H227+'Decommissioning Jobs'!G227)</f>
        <v>12942.795382591015</v>
      </c>
      <c r="H203" s="24">
        <f>('Manufacturing Jobs'!H227+'Manufacturing Jobs (Exp)'!H227+'C&amp;I Jobs'!H227+'O&amp;M Jobs'!H227+'Fuel Jobs'!I227+'Decommissioning Jobs'!H227)</f>
        <v>58373.463902411575</v>
      </c>
      <c r="I203" s="24">
        <f>('Manufacturing Jobs'!I227+'Manufacturing Jobs (Exp)'!I227+'C&amp;I Jobs'!I227+'O&amp;M Jobs'!I227+'Fuel Jobs'!J227+'Decommissioning Jobs'!I227)</f>
        <v>51927.349761910846</v>
      </c>
      <c r="M203" s="28"/>
      <c r="N203" s="49"/>
      <c r="O203" s="21"/>
    </row>
    <row r="204" spans="1:19" x14ac:dyDescent="0.3">
      <c r="A204" s="7" t="s">
        <v>230</v>
      </c>
      <c r="B204" s="24">
        <f>('Manufacturing Jobs'!B228+'Manufacturing Jobs (Exp)'!B228+'C&amp;I Jobs'!B228+'O&amp;M Jobs'!B228+'Fuel Jobs'!C228+'Decommissioning Jobs'!B228)</f>
        <v>0</v>
      </c>
      <c r="C204" s="24">
        <f>('Manufacturing Jobs'!C228+'Manufacturing Jobs (Exp)'!C228+'C&amp;I Jobs'!C228+'O&amp;M Jobs'!C228+'Fuel Jobs'!D228+'Decommissioning Jobs'!C228)</f>
        <v>0</v>
      </c>
      <c r="D204" s="24">
        <f>('Manufacturing Jobs'!D228+'Manufacturing Jobs (Exp)'!D228+'C&amp;I Jobs'!D228+'O&amp;M Jobs'!D228+'Fuel Jobs'!E228+'Decommissioning Jobs'!D228)</f>
        <v>73128.20008171277</v>
      </c>
      <c r="E204" s="24">
        <f>('Manufacturing Jobs'!E228+'Manufacturing Jobs (Exp)'!E228+'C&amp;I Jobs'!E228+'O&amp;M Jobs'!E228+'Fuel Jobs'!F228+'Decommissioning Jobs'!E228)</f>
        <v>355408.45082615194</v>
      </c>
      <c r="F204" s="24">
        <f>('Manufacturing Jobs'!F228+'Manufacturing Jobs (Exp)'!F228+'C&amp;I Jobs'!F228+'O&amp;M Jobs'!F228+'Fuel Jobs'!G228+'Decommissioning Jobs'!F228)</f>
        <v>386749.00743629178</v>
      </c>
      <c r="G204" s="24">
        <f>('Manufacturing Jobs'!G228+'Manufacturing Jobs (Exp)'!G228+'C&amp;I Jobs'!G228+'O&amp;M Jobs'!G228+'Fuel Jobs'!H228+'Decommissioning Jobs'!G228)</f>
        <v>210804.0707054986</v>
      </c>
      <c r="H204" s="24">
        <f>('Manufacturing Jobs'!H228+'Manufacturing Jobs (Exp)'!H228+'C&amp;I Jobs'!H228+'O&amp;M Jobs'!H228+'Fuel Jobs'!I228+'Decommissioning Jobs'!H228)</f>
        <v>244387.18075026292</v>
      </c>
      <c r="I204" s="24">
        <f>('Manufacturing Jobs'!I228+'Manufacturing Jobs (Exp)'!I228+'C&amp;I Jobs'!I228+'O&amp;M Jobs'!I228+'Fuel Jobs'!J228+'Decommissioning Jobs'!I228)</f>
        <v>290834.3639245386</v>
      </c>
      <c r="M204" s="28"/>
      <c r="N204" s="49"/>
      <c r="O204" s="21"/>
    </row>
    <row r="205" spans="1:19" x14ac:dyDescent="0.3">
      <c r="A205" s="7" t="s">
        <v>231</v>
      </c>
      <c r="B205" s="24">
        <f>('Manufacturing Jobs'!B229+'Manufacturing Jobs (Exp)'!B229+'C&amp;I Jobs'!B229+'O&amp;M Jobs'!B229+'Fuel Jobs'!C229+'Decommissioning Jobs'!B229)</f>
        <v>0</v>
      </c>
      <c r="C205" s="24">
        <f>('Manufacturing Jobs'!C229+'Manufacturing Jobs (Exp)'!C229+'C&amp;I Jobs'!C229+'O&amp;M Jobs'!C229+'Fuel Jobs'!D229+'Decommissioning Jobs'!C229)</f>
        <v>25978.684824170468</v>
      </c>
      <c r="D205" s="24">
        <f>('Manufacturing Jobs'!D229+'Manufacturing Jobs (Exp)'!D229+'C&amp;I Jobs'!D229+'O&amp;M Jobs'!D229+'Fuel Jobs'!E229+'Decommissioning Jobs'!D229)</f>
        <v>98024.517289253548</v>
      </c>
      <c r="E205" s="24">
        <f>('Manufacturing Jobs'!E229+'Manufacturing Jobs (Exp)'!E229+'C&amp;I Jobs'!E229+'O&amp;M Jobs'!E229+'Fuel Jobs'!F229+'Decommissioning Jobs'!E229)</f>
        <v>290939.01166243723</v>
      </c>
      <c r="F205" s="24">
        <f>('Manufacturing Jobs'!F229+'Manufacturing Jobs (Exp)'!F229+'C&amp;I Jobs'!F229+'O&amp;M Jobs'!F229+'Fuel Jobs'!G229+'Decommissioning Jobs'!F229)</f>
        <v>134213.89417877179</v>
      </c>
      <c r="G205" s="24">
        <f>('Manufacturing Jobs'!G229+'Manufacturing Jobs (Exp)'!G229+'C&amp;I Jobs'!G229+'O&amp;M Jobs'!G229+'Fuel Jobs'!H229+'Decommissioning Jobs'!G229)</f>
        <v>118263.16339500416</v>
      </c>
      <c r="H205" s="24">
        <f>('Manufacturing Jobs'!H229+'Manufacturing Jobs (Exp)'!H229+'C&amp;I Jobs'!H229+'O&amp;M Jobs'!H229+'Fuel Jobs'!I229+'Decommissioning Jobs'!H229)</f>
        <v>92856.552011060878</v>
      </c>
      <c r="I205" s="24">
        <f>('Manufacturing Jobs'!I229+'Manufacturing Jobs (Exp)'!I229+'C&amp;I Jobs'!I229+'O&amp;M Jobs'!I229+'Fuel Jobs'!J229+'Decommissioning Jobs'!I229)</f>
        <v>123378.62602824369</v>
      </c>
      <c r="M205" s="28"/>
      <c r="N205" s="49"/>
      <c r="O205" s="21"/>
    </row>
    <row r="206" spans="1:19" x14ac:dyDescent="0.3">
      <c r="A206" s="7" t="s">
        <v>295</v>
      </c>
      <c r="B206" s="24">
        <f>('Manufacturing Jobs'!B230+'Manufacturing Jobs (Exp)'!B230+'C&amp;I Jobs'!B230+'O&amp;M Jobs'!B230+'Fuel Jobs'!C230+'Decommissioning Jobs'!B230)</f>
        <v>20340.672717565409</v>
      </c>
      <c r="C206" s="24">
        <f>('Manufacturing Jobs'!C230+'Manufacturing Jobs (Exp)'!C230+'C&amp;I Jobs'!C230+'O&amp;M Jobs'!C230+'Fuel Jobs'!D230+'Decommissioning Jobs'!C230)</f>
        <v>2350.7589862456484</v>
      </c>
      <c r="D206" s="24">
        <f>('Manufacturing Jobs'!D230+'Manufacturing Jobs (Exp)'!D230+'C&amp;I Jobs'!D230+'O&amp;M Jobs'!D230+'Fuel Jobs'!E230+'Decommissioning Jobs'!D230)</f>
        <v>21524.544812076114</v>
      </c>
      <c r="E206" s="24">
        <f>('Manufacturing Jobs'!E230+'Manufacturing Jobs (Exp)'!E230+'C&amp;I Jobs'!E230+'O&amp;M Jobs'!E230+'Fuel Jobs'!F230+'Decommissioning Jobs'!E230)</f>
        <v>8936.1664055640431</v>
      </c>
      <c r="F206" s="24">
        <f>('Manufacturing Jobs'!F230+'Manufacturing Jobs (Exp)'!F230+'C&amp;I Jobs'!F230+'O&amp;M Jobs'!F230+'Fuel Jobs'!G230+'Decommissioning Jobs'!F230)</f>
        <v>3483.021629760925</v>
      </c>
      <c r="G206" s="24">
        <f>('Manufacturing Jobs'!G230+'Manufacturing Jobs (Exp)'!G230+'C&amp;I Jobs'!G230+'O&amp;M Jobs'!G230+'Fuel Jobs'!H230+'Decommissioning Jobs'!G230)</f>
        <v>3365.5895680392696</v>
      </c>
      <c r="H206" s="24">
        <f>('Manufacturing Jobs'!H230+'Manufacturing Jobs (Exp)'!H230+'C&amp;I Jobs'!H230+'O&amp;M Jobs'!H230+'Fuel Jobs'!I230+'Decommissioning Jobs'!H230)</f>
        <v>13919.059883830025</v>
      </c>
      <c r="I206" s="24">
        <f>('Manufacturing Jobs'!I230+'Manufacturing Jobs (Exp)'!I230+'C&amp;I Jobs'!I230+'O&amp;M Jobs'!I230+'Fuel Jobs'!J230+'Decommissioning Jobs'!I230)</f>
        <v>3142.4698218184253</v>
      </c>
      <c r="M206" s="28"/>
      <c r="N206" s="49"/>
      <c r="O206" s="21"/>
    </row>
    <row r="207" spans="1:19" x14ac:dyDescent="0.3">
      <c r="A207" s="7" t="s">
        <v>294</v>
      </c>
      <c r="B207" s="24">
        <f>('Manufacturing Jobs'!B231+'Manufacturing Jobs (Exp)'!B231+'C&amp;I Jobs'!B231+'O&amp;M Jobs'!B231+'Fuel Jobs'!C231+'Decommissioning Jobs'!B231)</f>
        <v>0</v>
      </c>
      <c r="C207" s="24">
        <f>('Manufacturing Jobs'!C231+'Manufacturing Jobs (Exp)'!C231+'C&amp;I Jobs'!C231+'O&amp;M Jobs'!C231+'Fuel Jobs'!D231+'Decommissioning Jobs'!C231)</f>
        <v>0</v>
      </c>
      <c r="D207" s="24">
        <f>('Manufacturing Jobs'!D231+'Manufacturing Jobs (Exp)'!D231+'C&amp;I Jobs'!D231+'O&amp;M Jobs'!D231+'Fuel Jobs'!E231+'Decommissioning Jobs'!D231)</f>
        <v>0</v>
      </c>
      <c r="E207" s="24">
        <f>('Manufacturing Jobs'!E231+'Manufacturing Jobs (Exp)'!E231+'C&amp;I Jobs'!E231+'O&amp;M Jobs'!E231+'Fuel Jobs'!F231+'Decommissioning Jobs'!E231)</f>
        <v>0</v>
      </c>
      <c r="F207" s="24">
        <f>('Manufacturing Jobs'!F231+'Manufacturing Jobs (Exp)'!F231+'C&amp;I Jobs'!F231+'O&amp;M Jobs'!F231+'Fuel Jobs'!G231+'Decommissioning Jobs'!F231)</f>
        <v>0</v>
      </c>
      <c r="G207" s="24">
        <f>('Manufacturing Jobs'!G231+'Manufacturing Jobs (Exp)'!G231+'C&amp;I Jobs'!G231+'O&amp;M Jobs'!G231+'Fuel Jobs'!H231+'Decommissioning Jobs'!G231)</f>
        <v>0</v>
      </c>
      <c r="H207" s="24">
        <f>('Manufacturing Jobs'!H231+'Manufacturing Jobs (Exp)'!H231+'C&amp;I Jobs'!H231+'O&amp;M Jobs'!H231+'Fuel Jobs'!I231+'Decommissioning Jobs'!H231)</f>
        <v>0</v>
      </c>
      <c r="I207" s="24">
        <f>('Manufacturing Jobs'!I231+'Manufacturing Jobs (Exp)'!I231+'C&amp;I Jobs'!I231+'O&amp;M Jobs'!I231+'Fuel Jobs'!J231+'Decommissioning Jobs'!I231)</f>
        <v>10098.526379022434</v>
      </c>
      <c r="K207" s="2"/>
      <c r="L207" s="4"/>
      <c r="M207" s="4"/>
      <c r="N207" s="4"/>
      <c r="O207" s="4"/>
      <c r="P207" s="4"/>
      <c r="Q207" s="4"/>
      <c r="R207" s="4"/>
      <c r="S207" s="4"/>
    </row>
    <row r="208" spans="1:19" x14ac:dyDescent="0.3">
      <c r="A208" s="7" t="s">
        <v>190</v>
      </c>
      <c r="B208" s="24">
        <f>'Grid Jobs'!B38</f>
        <v>0</v>
      </c>
      <c r="C208" s="24">
        <f>'Grid Jobs'!C38</f>
        <v>2223.4506948967828</v>
      </c>
      <c r="D208" s="24">
        <f>'Grid Jobs'!D38</f>
        <v>1942.638948673389</v>
      </c>
      <c r="E208" s="24">
        <f>'Grid Jobs'!E38</f>
        <v>3577.6580502276051</v>
      </c>
      <c r="F208" s="24">
        <f>'Grid Jobs'!F38</f>
        <v>0</v>
      </c>
      <c r="G208" s="24">
        <f>'Grid Jobs'!G38</f>
        <v>0</v>
      </c>
      <c r="H208" s="24">
        <f>'Grid Jobs'!H38</f>
        <v>3075.9943450926066</v>
      </c>
      <c r="I208" s="24">
        <f>'Grid Jobs'!I38</f>
        <v>14861.427202652856</v>
      </c>
      <c r="K208" s="2" t="s">
        <v>184</v>
      </c>
      <c r="L208" s="4">
        <f t="shared" ref="L208:S208" si="118">B209/L209</f>
        <v>997.35692300896437</v>
      </c>
      <c r="M208" s="4">
        <f t="shared" si="118"/>
        <v>1134.8086338421369</v>
      </c>
      <c r="N208" s="4">
        <f t="shared" si="118"/>
        <v>1352.0401120440126</v>
      </c>
      <c r="O208" s="4">
        <f t="shared" si="118"/>
        <v>1540.9122815033147</v>
      </c>
      <c r="P208" s="4">
        <f t="shared" si="118"/>
        <v>1128.0026098551509</v>
      </c>
      <c r="Q208" s="4">
        <f t="shared" si="118"/>
        <v>829.97293906523487</v>
      </c>
      <c r="R208" s="4">
        <f t="shared" si="118"/>
        <v>780.53033554931039</v>
      </c>
      <c r="S208" s="4">
        <f t="shared" si="118"/>
        <v>748.28458506431264</v>
      </c>
    </row>
    <row r="209" spans="1:28" x14ac:dyDescent="0.3">
      <c r="A209" s="5" t="s">
        <v>255</v>
      </c>
      <c r="B209" s="22">
        <f>SUM(B183:B208)</f>
        <v>1205265.8448870089</v>
      </c>
      <c r="C209" s="22">
        <f t="shared" ref="C209:I209" si="119">SUM(C183:C208)</f>
        <v>1665494.8577991286</v>
      </c>
      <c r="D209" s="22">
        <f t="shared" si="119"/>
        <v>2393918.0658785375</v>
      </c>
      <c r="E209" s="22">
        <f t="shared" si="119"/>
        <v>3311647.4410842266</v>
      </c>
      <c r="F209" s="22">
        <f t="shared" si="119"/>
        <v>2845220.9589777258</v>
      </c>
      <c r="G209" s="22">
        <f t="shared" si="119"/>
        <v>2472730.2878626361</v>
      </c>
      <c r="H209" s="22">
        <f t="shared" si="119"/>
        <v>2764972.7172361803</v>
      </c>
      <c r="I209" s="22">
        <f t="shared" si="119"/>
        <v>3159554.7487321938</v>
      </c>
      <c r="K209" t="s">
        <v>185</v>
      </c>
      <c r="L209" s="7">
        <v>1208.4598974365126</v>
      </c>
      <c r="M209" s="7">
        <v>1467.6438018983342</v>
      </c>
      <c r="N209" s="7">
        <v>1770.5969257520142</v>
      </c>
      <c r="O209" s="7">
        <v>2149.1472816696496</v>
      </c>
      <c r="P209" s="7">
        <v>2522.3531702139289</v>
      </c>
      <c r="Q209" s="7">
        <v>2979.2902533034062</v>
      </c>
      <c r="R209" s="7">
        <v>3542.4282584613288</v>
      </c>
      <c r="S209" s="7">
        <v>4222.3972159745081</v>
      </c>
    </row>
    <row r="211" spans="1:28" x14ac:dyDescent="0.3">
      <c r="A211" s="73" t="s">
        <v>30</v>
      </c>
      <c r="B211" s="168" t="s">
        <v>153</v>
      </c>
      <c r="C211" s="168"/>
      <c r="D211" s="168"/>
      <c r="E211" s="168"/>
      <c r="F211" s="168"/>
      <c r="G211" s="168"/>
      <c r="H211" s="168"/>
      <c r="I211" s="168"/>
      <c r="K211" s="73" t="s">
        <v>30</v>
      </c>
      <c r="L211" s="164" t="s">
        <v>265</v>
      </c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</row>
    <row r="212" spans="1:28" x14ac:dyDescent="0.3">
      <c r="A212" s="66" t="s">
        <v>0</v>
      </c>
      <c r="B212" s="33" t="s">
        <v>186</v>
      </c>
      <c r="C212" s="33" t="s">
        <v>146</v>
      </c>
      <c r="D212" s="33" t="s">
        <v>147</v>
      </c>
      <c r="E212" s="33" t="s">
        <v>148</v>
      </c>
      <c r="F212" s="33" t="s">
        <v>149</v>
      </c>
      <c r="G212" s="33" t="s">
        <v>150</v>
      </c>
      <c r="H212" s="33" t="s">
        <v>151</v>
      </c>
      <c r="I212" s="33" t="s">
        <v>152</v>
      </c>
      <c r="K212" s="2" t="s">
        <v>266</v>
      </c>
      <c r="L212" s="2" t="s">
        <v>186</v>
      </c>
      <c r="M212" s="2" t="s">
        <v>146</v>
      </c>
      <c r="N212" s="2" t="s">
        <v>147</v>
      </c>
      <c r="O212" s="2" t="s">
        <v>148</v>
      </c>
      <c r="P212" s="2" t="s">
        <v>149</v>
      </c>
      <c r="Q212" s="2" t="s">
        <v>150</v>
      </c>
      <c r="R212" s="2" t="s">
        <v>151</v>
      </c>
      <c r="S212" s="2" t="s">
        <v>152</v>
      </c>
      <c r="T212" s="2"/>
      <c r="U212" s="2" t="s">
        <v>186</v>
      </c>
      <c r="V212" s="2" t="s">
        <v>146</v>
      </c>
      <c r="W212" s="2" t="s">
        <v>147</v>
      </c>
      <c r="X212" s="2" t="s">
        <v>148</v>
      </c>
      <c r="Y212" s="2" t="s">
        <v>149</v>
      </c>
      <c r="Z212" s="2" t="s">
        <v>150</v>
      </c>
      <c r="AA212" s="2" t="s">
        <v>151</v>
      </c>
      <c r="AB212" s="2" t="s">
        <v>152</v>
      </c>
    </row>
    <row r="213" spans="1:28" x14ac:dyDescent="0.3">
      <c r="A213" s="7" t="s">
        <v>2</v>
      </c>
      <c r="B213" s="24">
        <f>('Manufacturing Jobs'!B236+'Manufacturing Jobs (Exp)'!B236+'C&amp;I Jobs'!B236+'O&amp;M Jobs'!B236+'Fuel Jobs'!C236+'Decommissioning Jobs'!B236)</f>
        <v>72799.08805476228</v>
      </c>
      <c r="C213" s="24">
        <f>('Manufacturing Jobs'!C236+'Manufacturing Jobs (Exp)'!C236+'C&amp;I Jobs'!C236+'O&amp;M Jobs'!C236+'Fuel Jobs'!D236+'Decommissioning Jobs'!C236)</f>
        <v>101197.70000000001</v>
      </c>
      <c r="D213" s="24">
        <f>('Manufacturing Jobs'!D236+'Manufacturing Jobs (Exp)'!D236+'C&amp;I Jobs'!D236+'O&amp;M Jobs'!D236+'Fuel Jobs'!E236+'Decommissioning Jobs'!D236)</f>
        <v>762318.07035567693</v>
      </c>
      <c r="E213" s="24">
        <f>('Manufacturing Jobs'!E236+'Manufacturing Jobs (Exp)'!E236+'C&amp;I Jobs'!E236+'O&amp;M Jobs'!E236+'Fuel Jobs'!F236+'Decommissioning Jobs'!E236)</f>
        <v>417728</v>
      </c>
      <c r="F213" s="24">
        <f>('Manufacturing Jobs'!F236+'Manufacturing Jobs (Exp)'!F236+'C&amp;I Jobs'!F236+'O&amp;M Jobs'!F236+'Fuel Jobs'!G236+'Decommissioning Jobs'!F236)</f>
        <v>295939.60529014847</v>
      </c>
      <c r="G213" s="24">
        <f>('Manufacturing Jobs'!G236+'Manufacturing Jobs (Exp)'!G236+'C&amp;I Jobs'!G236+'O&amp;M Jobs'!G236+'Fuel Jobs'!H236+'Decommissioning Jobs'!G236)</f>
        <v>216543.23132076379</v>
      </c>
      <c r="H213" s="24">
        <f>('Manufacturing Jobs'!H236+'Manufacturing Jobs (Exp)'!H236+'C&amp;I Jobs'!H236+'O&amp;M Jobs'!H236+'Fuel Jobs'!I236+'Decommissioning Jobs'!H236)</f>
        <v>186332.19831070016</v>
      </c>
      <c r="I213" s="24">
        <f>('Manufacturing Jobs'!I236+'Manufacturing Jobs (Exp)'!I236+'C&amp;I Jobs'!I236+'O&amp;M Jobs'!I236+'Fuel Jobs'!J236+'Decommissioning Jobs'!I236)</f>
        <v>177098.48148093352</v>
      </c>
      <c r="K213" t="s">
        <v>293</v>
      </c>
      <c r="L213" s="7">
        <f>'Manufacturing Jobs'!B261</f>
        <v>171480.66666666666</v>
      </c>
      <c r="M213" s="7">
        <f>'Manufacturing Jobs'!C261</f>
        <v>231962.58882977048</v>
      </c>
      <c r="N213" s="7">
        <f>'Manufacturing Jobs'!D261</f>
        <v>817876.55660439644</v>
      </c>
      <c r="O213" s="7">
        <f>'Manufacturing Jobs'!E261</f>
        <v>617907.07831420866</v>
      </c>
      <c r="P213" s="7">
        <f>'Manufacturing Jobs'!F261</f>
        <v>422757.5788494717</v>
      </c>
      <c r="Q213" s="7">
        <f>'Manufacturing Jobs'!G261</f>
        <v>377136.72393279045</v>
      </c>
      <c r="R213" s="7">
        <f>'Manufacturing Jobs'!H261</f>
        <v>269661.90034860233</v>
      </c>
      <c r="S213" s="7">
        <f>'Manufacturing Jobs'!I261</f>
        <v>283564.90597892186</v>
      </c>
      <c r="T213" s="7"/>
      <c r="U213" s="38">
        <f>L213/L$220</f>
        <v>9.5715452368610371E-2</v>
      </c>
      <c r="V213" s="38">
        <f t="shared" ref="V213:AB213" si="120">M213/M$220</f>
        <v>9.6801062202736418E-2</v>
      </c>
      <c r="W213" s="38">
        <f t="shared" si="120"/>
        <v>0.21408534757457845</v>
      </c>
      <c r="X213" s="38">
        <f t="shared" si="120"/>
        <v>0.17336596031444601</v>
      </c>
      <c r="Y213" s="38">
        <f t="shared" si="120"/>
        <v>0.14216864055914991</v>
      </c>
      <c r="Z213" s="38">
        <f t="shared" si="120"/>
        <v>0.12506893089411025</v>
      </c>
      <c r="AA213" s="38">
        <f t="shared" si="120"/>
        <v>0.10260374915695071</v>
      </c>
      <c r="AB213" s="38">
        <f t="shared" si="120"/>
        <v>0.10734679889926727</v>
      </c>
    </row>
    <row r="214" spans="1:28" x14ac:dyDescent="0.3">
      <c r="A214" s="7" t="s">
        <v>3</v>
      </c>
      <c r="B214" s="24">
        <f>('Manufacturing Jobs'!B237+'Manufacturing Jobs (Exp)'!B237+'C&amp;I Jobs'!B237+'O&amp;M Jobs'!B237+'Fuel Jobs'!C237+'Decommissioning Jobs'!B237)</f>
        <v>389.99999999999989</v>
      </c>
      <c r="C214" s="24">
        <f>('Manufacturing Jobs'!C237+'Manufacturing Jobs (Exp)'!C237+'C&amp;I Jobs'!C237+'O&amp;M Jobs'!C237+'Fuel Jobs'!D237+'Decommissioning Jobs'!C237)</f>
        <v>0</v>
      </c>
      <c r="D214" s="24">
        <f>('Manufacturing Jobs'!D237+'Manufacturing Jobs (Exp)'!D237+'C&amp;I Jobs'!D237+'O&amp;M Jobs'!D237+'Fuel Jobs'!E237+'Decommissioning Jobs'!D237)</f>
        <v>0</v>
      </c>
      <c r="E214" s="24">
        <f>('Manufacturing Jobs'!E237+'Manufacturing Jobs (Exp)'!E237+'C&amp;I Jobs'!E237+'O&amp;M Jobs'!E237+'Fuel Jobs'!F237+'Decommissioning Jobs'!E237)</f>
        <v>0</v>
      </c>
      <c r="F214" s="24">
        <f>('Manufacturing Jobs'!F237+'Manufacturing Jobs (Exp)'!F237+'C&amp;I Jobs'!F237+'O&amp;M Jobs'!F237+'Fuel Jobs'!G237+'Decommissioning Jobs'!F237)</f>
        <v>0</v>
      </c>
      <c r="G214" s="24">
        <f>('Manufacturing Jobs'!G237+'Manufacturing Jobs (Exp)'!G237+'C&amp;I Jobs'!G237+'O&amp;M Jobs'!G237+'Fuel Jobs'!H237+'Decommissioning Jobs'!G237)</f>
        <v>0</v>
      </c>
      <c r="H214" s="24">
        <f>('Manufacturing Jobs'!H237+'Manufacturing Jobs (Exp)'!H237+'C&amp;I Jobs'!H237+'O&amp;M Jobs'!H237+'Fuel Jobs'!I237+'Decommissioning Jobs'!H237)</f>
        <v>0</v>
      </c>
      <c r="I214" s="24">
        <f>('Manufacturing Jobs'!I237+'Manufacturing Jobs (Exp)'!I237+'C&amp;I Jobs'!I237+'O&amp;M Jobs'!I237+'Fuel Jobs'!J237+'Decommissioning Jobs'!I237)</f>
        <v>0</v>
      </c>
      <c r="K214" t="s">
        <v>292</v>
      </c>
      <c r="L214" s="7">
        <f>'Manufacturing Jobs (Exp)'!B261</f>
        <v>23642.500000000004</v>
      </c>
      <c r="M214" s="7">
        <f>'Manufacturing Jobs (Exp)'!C261</f>
        <v>47648.252917292419</v>
      </c>
      <c r="N214" s="7">
        <f>'Manufacturing Jobs (Exp)'!D261</f>
        <v>49810.92484984015</v>
      </c>
      <c r="O214" s="7">
        <f>'Manufacturing Jobs (Exp)'!E261</f>
        <v>35076.064698261056</v>
      </c>
      <c r="P214" s="7">
        <f>'Manufacturing Jobs (Exp)'!F261</f>
        <v>13364.909292420611</v>
      </c>
      <c r="Q214" s="7">
        <f>'Manufacturing Jobs (Exp)'!G261</f>
        <v>7068.8630774441999</v>
      </c>
      <c r="R214" s="7">
        <f>'Manufacturing Jobs (Exp)'!H261</f>
        <v>6477.4308719576529</v>
      </c>
      <c r="S214" s="7">
        <f>'Manufacturing Jobs (Exp)'!I261</f>
        <v>4119.9334286522535</v>
      </c>
      <c r="T214" s="7"/>
      <c r="U214" s="38">
        <f t="shared" ref="U214:U219" si="121">L214/L$220</f>
        <v>1.319654644814112E-2</v>
      </c>
      <c r="V214" s="38">
        <f t="shared" ref="V214:V219" si="122">M214/M$220</f>
        <v>1.988424735974742E-2</v>
      </c>
      <c r="W214" s="38">
        <f t="shared" ref="W214:W219" si="123">N214/N$220</f>
        <v>1.303838467233053E-2</v>
      </c>
      <c r="X214" s="38">
        <f t="shared" ref="X214:X219" si="124">O214/O$220</f>
        <v>9.8412784929669504E-3</v>
      </c>
      <c r="Y214" s="38">
        <f t="shared" ref="Y214:Y219" si="125">P214/P$220</f>
        <v>4.4944693610716631E-3</v>
      </c>
      <c r="Z214" s="38">
        <f t="shared" ref="Z214:Z219" si="126">Q214/Q$220</f>
        <v>2.3442298021614854E-3</v>
      </c>
      <c r="AA214" s="38">
        <f t="shared" ref="AA214:AA219" si="127">R214/R$220</f>
        <v>2.4645998990167547E-3</v>
      </c>
      <c r="AB214" s="38">
        <f t="shared" ref="AB214:AB219" si="128">S214/S$220</f>
        <v>1.5596487996888326E-3</v>
      </c>
    </row>
    <row r="215" spans="1:28" x14ac:dyDescent="0.3">
      <c r="A215" s="7" t="s">
        <v>198</v>
      </c>
      <c r="B215" s="24">
        <f>('Manufacturing Jobs'!B238+'Manufacturing Jobs (Exp)'!B238+'C&amp;I Jobs'!B238+'O&amp;M Jobs'!B238+'Fuel Jobs'!C238+'Decommissioning Jobs'!B238)</f>
        <v>68725.5</v>
      </c>
      <c r="C215" s="24">
        <f>('Manufacturing Jobs'!C238+'Manufacturing Jobs (Exp)'!C238+'C&amp;I Jobs'!C238+'O&amp;M Jobs'!C238+'Fuel Jobs'!D238+'Decommissioning Jobs'!C238)</f>
        <v>333114.85130736366</v>
      </c>
      <c r="D215" s="24">
        <f>('Manufacturing Jobs'!D238+'Manufacturing Jobs (Exp)'!D238+'C&amp;I Jobs'!D238+'O&amp;M Jobs'!D238+'Fuel Jobs'!E238+'Decommissioning Jobs'!D238)</f>
        <v>491097.42870067857</v>
      </c>
      <c r="E215" s="24">
        <f>('Manufacturing Jobs'!E238+'Manufacturing Jobs (Exp)'!E238+'C&amp;I Jobs'!E238+'O&amp;M Jobs'!E238+'Fuel Jobs'!F238+'Decommissioning Jobs'!E238)</f>
        <v>499666.87818798691</v>
      </c>
      <c r="F215" s="24">
        <f>('Manufacturing Jobs'!F238+'Manufacturing Jobs (Exp)'!F238+'C&amp;I Jobs'!F238+'O&amp;M Jobs'!F238+'Fuel Jobs'!G238+'Decommissioning Jobs'!F238)</f>
        <v>441240.40680371947</v>
      </c>
      <c r="G215" s="24">
        <f>('Manufacturing Jobs'!G238+'Manufacturing Jobs (Exp)'!G238+'C&amp;I Jobs'!G238+'O&amp;M Jobs'!G238+'Fuel Jobs'!H238+'Decommissioning Jobs'!G238)</f>
        <v>412048.19874480052</v>
      </c>
      <c r="H215" s="24">
        <f>('Manufacturing Jobs'!H238+'Manufacturing Jobs (Exp)'!H238+'C&amp;I Jobs'!H238+'O&amp;M Jobs'!H238+'Fuel Jobs'!I238+'Decommissioning Jobs'!H238)</f>
        <v>402683.22503242025</v>
      </c>
      <c r="I215" s="24">
        <f>('Manufacturing Jobs'!I238+'Manufacturing Jobs (Exp)'!I238+'C&amp;I Jobs'!I238+'O&amp;M Jobs'!I238+'Fuel Jobs'!J238+'Decommissioning Jobs'!I238)</f>
        <v>440110.76532287308</v>
      </c>
      <c r="K215" t="s">
        <v>324</v>
      </c>
      <c r="L215" s="7">
        <f>'C&amp;I Jobs'!B261</f>
        <v>368206.66666666669</v>
      </c>
      <c r="M215" s="7">
        <f>'C&amp;I Jobs'!C261</f>
        <v>585765.4961110173</v>
      </c>
      <c r="N215" s="7">
        <f>'C&amp;I Jobs'!D261</f>
        <v>1473768.7150273318</v>
      </c>
      <c r="O215" s="7">
        <f>'C&amp;I Jobs'!E261</f>
        <v>1336240.0365035695</v>
      </c>
      <c r="P215" s="7">
        <f>'C&amp;I Jobs'!F261</f>
        <v>828506.67881965043</v>
      </c>
      <c r="Q215" s="7">
        <f>'C&amp;I Jobs'!G261</f>
        <v>796265.51116023259</v>
      </c>
      <c r="R215" s="7">
        <f>'C&amp;I Jobs'!H261</f>
        <v>561112.87533785065</v>
      </c>
      <c r="S215" s="7">
        <f>'C&amp;I Jobs'!I261</f>
        <v>532064.46512790816</v>
      </c>
      <c r="T215" s="7"/>
      <c r="U215" s="38">
        <f t="shared" si="121"/>
        <v>0.20552210549569125</v>
      </c>
      <c r="V215" s="38">
        <f t="shared" si="122"/>
        <v>0.24444770387897144</v>
      </c>
      <c r="W215" s="38">
        <f t="shared" si="123"/>
        <v>0.38577005912859069</v>
      </c>
      <c r="X215" s="38">
        <f t="shared" si="124"/>
        <v>0.37490837258422255</v>
      </c>
      <c r="Y215" s="38">
        <f t="shared" si="125"/>
        <v>0.27861752009868934</v>
      </c>
      <c r="Z215" s="38">
        <f t="shared" si="126"/>
        <v>0.26406358720560474</v>
      </c>
      <c r="AA215" s="38">
        <f t="shared" si="127"/>
        <v>0.21349803081367547</v>
      </c>
      <c r="AB215" s="38">
        <f t="shared" si="128"/>
        <v>0.20141920221882922</v>
      </c>
    </row>
    <row r="216" spans="1:28" x14ac:dyDescent="0.3">
      <c r="A216" s="7" t="s">
        <v>199</v>
      </c>
      <c r="B216" s="24">
        <f>('Manufacturing Jobs'!B239+'Manufacturing Jobs (Exp)'!B239+'C&amp;I Jobs'!B239+'O&amp;M Jobs'!B239+'Fuel Jobs'!C239+'Decommissioning Jobs'!B239)</f>
        <v>86998</v>
      </c>
      <c r="C216" s="24">
        <f>('Manufacturing Jobs'!C239+'Manufacturing Jobs (Exp)'!C239+'C&amp;I Jobs'!C239+'O&amp;M Jobs'!C239+'Fuel Jobs'!D239+'Decommissioning Jobs'!C239)</f>
        <v>315137.32521143195</v>
      </c>
      <c r="D216" s="24">
        <f>('Manufacturing Jobs'!D239+'Manufacturing Jobs (Exp)'!D239+'C&amp;I Jobs'!D239+'O&amp;M Jobs'!D239+'Fuel Jobs'!E239+'Decommissioning Jobs'!D239)</f>
        <v>1128726.9163181791</v>
      </c>
      <c r="E216" s="24">
        <f>('Manufacturing Jobs'!E239+'Manufacturing Jobs (Exp)'!E239+'C&amp;I Jobs'!E239+'O&amp;M Jobs'!E239+'Fuel Jobs'!F239+'Decommissioning Jobs'!E239)</f>
        <v>1542801.3739518411</v>
      </c>
      <c r="F216" s="24">
        <f>('Manufacturing Jobs'!F239+'Manufacturing Jobs (Exp)'!F239+'C&amp;I Jobs'!F239+'O&amp;M Jobs'!F239+'Fuel Jobs'!G239+'Decommissioning Jobs'!F239)</f>
        <v>1266233.1988401278</v>
      </c>
      <c r="G216" s="24">
        <f>('Manufacturing Jobs'!G239+'Manufacturing Jobs (Exp)'!G239+'C&amp;I Jobs'!G239+'O&amp;M Jobs'!G239+'Fuel Jobs'!H239+'Decommissioning Jobs'!G239)</f>
        <v>1262854.7576023715</v>
      </c>
      <c r="H216" s="24">
        <f>('Manufacturing Jobs'!H239+'Manufacturing Jobs (Exp)'!H239+'C&amp;I Jobs'!H239+'O&amp;M Jobs'!H239+'Fuel Jobs'!I239+'Decommissioning Jobs'!H239)</f>
        <v>1125117.147381336</v>
      </c>
      <c r="I216" s="24">
        <f>('Manufacturing Jobs'!I239+'Manufacturing Jobs (Exp)'!I239+'C&amp;I Jobs'!I239+'O&amp;M Jobs'!I239+'Fuel Jobs'!J239+'Decommissioning Jobs'!I239)</f>
        <v>1135727.5708009733</v>
      </c>
      <c r="K216" t="s">
        <v>325</v>
      </c>
      <c r="L216" s="7">
        <f>'O&amp;M Jobs'!B261</f>
        <v>373076.66666666669</v>
      </c>
      <c r="M216" s="7">
        <f>'O&amp;M Jobs'!C261</f>
        <v>544497.39250502456</v>
      </c>
      <c r="N216" s="7">
        <f>'O&amp;M Jobs'!D261</f>
        <v>996160.59735256084</v>
      </c>
      <c r="O216" s="7">
        <f>'O&amp;M Jobs'!E261</f>
        <v>1365969.9799339017</v>
      </c>
      <c r="P216" s="7">
        <f>'O&amp;M Jobs'!F261</f>
        <v>1545629.2599482981</v>
      </c>
      <c r="Q216" s="7">
        <f>'O&amp;M Jobs'!G261</f>
        <v>1672903.9323667258</v>
      </c>
      <c r="R216" s="7">
        <f>'O&amp;M Jobs'!H261</f>
        <v>1672964.3702565753</v>
      </c>
      <c r="S216" s="7">
        <f>'O&amp;M Jobs'!I261</f>
        <v>1684825.0215186812</v>
      </c>
      <c r="T216" s="7"/>
      <c r="U216" s="38">
        <f t="shared" si="121"/>
        <v>0.20824039591347479</v>
      </c>
      <c r="V216" s="38">
        <f t="shared" si="122"/>
        <v>0.22722597737425337</v>
      </c>
      <c r="W216" s="38">
        <f t="shared" si="123"/>
        <v>0.26075253777872653</v>
      </c>
      <c r="X216" s="38">
        <f t="shared" si="124"/>
        <v>0.38324969181130669</v>
      </c>
      <c r="Y216" s="38">
        <f t="shared" si="125"/>
        <v>0.51977781520396049</v>
      </c>
      <c r="Z216" s="38">
        <f t="shared" si="126"/>
        <v>0.55478104632140224</v>
      </c>
      <c r="AA216" s="38">
        <f t="shared" si="127"/>
        <v>0.63654678830201805</v>
      </c>
      <c r="AB216" s="38">
        <f t="shared" si="128"/>
        <v>0.63781014135389291</v>
      </c>
    </row>
    <row r="217" spans="1:28" x14ac:dyDescent="0.3">
      <c r="A217" s="7" t="s">
        <v>6</v>
      </c>
      <c r="B217" s="24">
        <f>('Manufacturing Jobs'!B240+'Manufacturing Jobs (Exp)'!B240+'C&amp;I Jobs'!B240+'O&amp;M Jobs'!B240+'Fuel Jobs'!C240+'Decommissioning Jobs'!B240)</f>
        <v>29903.217211281913</v>
      </c>
      <c r="C217" s="24">
        <f>('Manufacturing Jobs'!C240+'Manufacturing Jobs (Exp)'!C240+'C&amp;I Jobs'!C240+'O&amp;M Jobs'!C240+'Fuel Jobs'!D240+'Decommissioning Jobs'!C240)</f>
        <v>23877.762391659002</v>
      </c>
      <c r="D217" s="24">
        <f>('Manufacturing Jobs'!D240+'Manufacturing Jobs (Exp)'!D240+'C&amp;I Jobs'!D240+'O&amp;M Jobs'!D240+'Fuel Jobs'!E240+'Decommissioning Jobs'!D240)</f>
        <v>36081.903246376663</v>
      </c>
      <c r="E217" s="24">
        <f>('Manufacturing Jobs'!E240+'Manufacturing Jobs (Exp)'!E240+'C&amp;I Jobs'!E240+'O&amp;M Jobs'!E240+'Fuel Jobs'!F240+'Decommissioning Jobs'!E240)</f>
        <v>24543.845550430222</v>
      </c>
      <c r="F217" s="24">
        <f>('Manufacturing Jobs'!F240+'Manufacturing Jobs (Exp)'!F240+'C&amp;I Jobs'!F240+'O&amp;M Jobs'!F240+'Fuel Jobs'!G240+'Decommissioning Jobs'!F240)</f>
        <v>22287.945666625041</v>
      </c>
      <c r="G217" s="24">
        <f>('Manufacturing Jobs'!G240+'Manufacturing Jobs (Exp)'!G240+'C&amp;I Jobs'!G240+'O&amp;M Jobs'!G240+'Fuel Jobs'!H240+'Decommissioning Jobs'!G240)</f>
        <v>16572.578815226796</v>
      </c>
      <c r="H217" s="24">
        <f>('Manufacturing Jobs'!H240+'Manufacturing Jobs (Exp)'!H240+'C&amp;I Jobs'!H240+'O&amp;M Jobs'!H240+'Fuel Jobs'!I240+'Decommissioning Jobs'!H240)</f>
        <v>12445.175015791589</v>
      </c>
      <c r="I217" s="24">
        <f>('Manufacturing Jobs'!I240+'Manufacturing Jobs (Exp)'!I240+'C&amp;I Jobs'!I240+'O&amp;M Jobs'!I240+'Fuel Jobs'!J240+'Decommissioning Jobs'!I240)</f>
        <v>11588.646405158168</v>
      </c>
      <c r="K217" t="s">
        <v>172</v>
      </c>
      <c r="L217" s="7">
        <f>'Fuel Jobs'!C261</f>
        <v>794235.50408202421</v>
      </c>
      <c r="M217" s="7">
        <f>'Fuel Jobs'!D261</f>
        <v>820182.11305869056</v>
      </c>
      <c r="N217" s="7">
        <f>'Fuel Jobs'!E261</f>
        <v>276298.0444030686</v>
      </c>
      <c r="O217" s="7">
        <f>'Fuel Jobs'!F261</f>
        <v>120130.17653779835</v>
      </c>
      <c r="P217" s="7">
        <f>'Fuel Jobs'!G261</f>
        <v>82391.505519782018</v>
      </c>
      <c r="Q217" s="7">
        <f>'Fuel Jobs'!H261</f>
        <v>58123.083985704048</v>
      </c>
      <c r="R217" s="7">
        <f>'Fuel Jobs'!I261</f>
        <v>50646.761376750037</v>
      </c>
      <c r="S217" s="7">
        <f>'Fuel Jobs'!J261</f>
        <v>45344.763227979842</v>
      </c>
      <c r="T217" s="7"/>
      <c r="U217" s="38">
        <f t="shared" si="121"/>
        <v>0.44331884193216481</v>
      </c>
      <c r="V217" s="38">
        <f t="shared" si="122"/>
        <v>0.34227286453519901</v>
      </c>
      <c r="W217" s="38">
        <f t="shared" si="123"/>
        <v>7.2323093738971819E-2</v>
      </c>
      <c r="X217" s="38">
        <f t="shared" si="124"/>
        <v>3.3704879178660226E-2</v>
      </c>
      <c r="Y217" s="38">
        <f t="shared" si="125"/>
        <v>2.7707340848263876E-2</v>
      </c>
      <c r="Z217" s="38">
        <f t="shared" si="126"/>
        <v>1.9275216421660555E-2</v>
      </c>
      <c r="AA217" s="38">
        <f t="shared" si="127"/>
        <v>1.9270603645506552E-2</v>
      </c>
      <c r="AB217" s="38">
        <f t="shared" si="128"/>
        <v>1.7165788419991099E-2</v>
      </c>
    </row>
    <row r="218" spans="1:28" x14ac:dyDescent="0.3">
      <c r="A218" s="7" t="s">
        <v>7</v>
      </c>
      <c r="B218" s="24">
        <f>('Manufacturing Jobs'!B241+'Manufacturing Jobs (Exp)'!B241+'C&amp;I Jobs'!B241+'O&amp;M Jobs'!B241+'Fuel Jobs'!C241+'Decommissioning Jobs'!B241)</f>
        <v>66476.32728612535</v>
      </c>
      <c r="C218" s="24">
        <f>('Manufacturing Jobs'!C241+'Manufacturing Jobs (Exp)'!C241+'C&amp;I Jobs'!C241+'O&amp;M Jobs'!C241+'Fuel Jobs'!D241+'Decommissioning Jobs'!C241)</f>
        <v>67178.750616151417</v>
      </c>
      <c r="D218" s="24">
        <f>('Manufacturing Jobs'!D241+'Manufacturing Jobs (Exp)'!D241+'C&amp;I Jobs'!D241+'O&amp;M Jobs'!D241+'Fuel Jobs'!E241+'Decommissioning Jobs'!D241)</f>
        <v>98349.814786864386</v>
      </c>
      <c r="E218" s="24">
        <f>('Manufacturing Jobs'!E241+'Manufacturing Jobs (Exp)'!E241+'C&amp;I Jobs'!E241+'O&amp;M Jobs'!E241+'Fuel Jobs'!F241+'Decommissioning Jobs'!E241)</f>
        <v>60458.373390550274</v>
      </c>
      <c r="F218" s="24">
        <f>('Manufacturing Jobs'!F241+'Manufacturing Jobs (Exp)'!F241+'C&amp;I Jobs'!F241+'O&amp;M Jobs'!F241+'Fuel Jobs'!G241+'Decommissioning Jobs'!F241)</f>
        <v>44250.819955514613</v>
      </c>
      <c r="G218" s="24">
        <f>('Manufacturing Jobs'!G241+'Manufacturing Jobs (Exp)'!G241+'C&amp;I Jobs'!G241+'O&amp;M Jobs'!G241+'Fuel Jobs'!H241+'Decommissioning Jobs'!G241)</f>
        <v>137802.33166191104</v>
      </c>
      <c r="H218" s="24">
        <f>('Manufacturing Jobs'!H241+'Manufacturing Jobs (Exp)'!H241+'C&amp;I Jobs'!H241+'O&amp;M Jobs'!H241+'Fuel Jobs'!I241+'Decommissioning Jobs'!H241)</f>
        <v>67295.731884337991</v>
      </c>
      <c r="I218" s="24">
        <f>('Manufacturing Jobs'!I241+'Manufacturing Jobs (Exp)'!I241+'C&amp;I Jobs'!I241+'O&amp;M Jobs'!I241+'Fuel Jobs'!J241+'Decommissioning Jobs'!I241)</f>
        <v>61135.639911029226</v>
      </c>
      <c r="K218" t="s">
        <v>190</v>
      </c>
      <c r="L218" s="7">
        <f>'Grid Jobs'!B43</f>
        <v>0</v>
      </c>
      <c r="M218" s="7">
        <f>'Grid Jobs'!C43</f>
        <v>24213.599999999999</v>
      </c>
      <c r="N218" s="7">
        <f>'Grid Jobs'!D43</f>
        <v>89792.1</v>
      </c>
      <c r="O218" s="7">
        <f>'Grid Jobs'!E43</f>
        <v>7062.2999999999993</v>
      </c>
      <c r="P218" s="7">
        <f>'Grid Jobs'!F43</f>
        <v>6053.4</v>
      </c>
      <c r="Q218" s="7">
        <f>'Grid Jobs'!G43</f>
        <v>1008.9000000000001</v>
      </c>
      <c r="R218" s="7">
        <f>'Grid Jobs'!H43</f>
        <v>2017.8000000000002</v>
      </c>
      <c r="S218" s="7">
        <f>'Grid Jobs'!I43</f>
        <v>1008.9000000000001</v>
      </c>
      <c r="T218" s="7"/>
      <c r="U218" s="38">
        <f t="shared" si="121"/>
        <v>0</v>
      </c>
      <c r="V218" s="38">
        <f t="shared" si="122"/>
        <v>1.0104656149842718E-2</v>
      </c>
      <c r="W218" s="38">
        <f t="shared" si="123"/>
        <v>2.3503758339474542E-2</v>
      </c>
      <c r="X218" s="38">
        <f t="shared" si="124"/>
        <v>1.9814668976912381E-3</v>
      </c>
      <c r="Y218" s="38">
        <f t="shared" si="125"/>
        <v>2.0356906459320671E-3</v>
      </c>
      <c r="Z218" s="38">
        <f t="shared" si="126"/>
        <v>3.3457904354484118E-4</v>
      </c>
      <c r="AA218" s="38">
        <f t="shared" si="127"/>
        <v>7.6775341559654712E-4</v>
      </c>
      <c r="AB218" s="38">
        <f t="shared" si="128"/>
        <v>3.8193084943142136E-4</v>
      </c>
    </row>
    <row r="219" spans="1:28" x14ac:dyDescent="0.3">
      <c r="A219" s="7" t="s">
        <v>8</v>
      </c>
      <c r="B219" s="24">
        <f>('Manufacturing Jobs'!B242+'Manufacturing Jobs (Exp)'!B242+'C&amp;I Jobs'!B242+'O&amp;M Jobs'!B242+'Fuel Jobs'!C242+'Decommissioning Jobs'!B242)</f>
        <v>63071.767053828342</v>
      </c>
      <c r="C219" s="24">
        <f>('Manufacturing Jobs'!C242+'Manufacturing Jobs (Exp)'!C242+'C&amp;I Jobs'!C242+'O&amp;M Jobs'!C242+'Fuel Jobs'!D242+'Decommissioning Jobs'!C242)</f>
        <v>71471.823558491058</v>
      </c>
      <c r="D219" s="24">
        <f>('Manufacturing Jobs'!D242+'Manufacturing Jobs (Exp)'!D242+'C&amp;I Jobs'!D242+'O&amp;M Jobs'!D242+'Fuel Jobs'!E242+'Decommissioning Jobs'!D242)</f>
        <v>63815.740715331252</v>
      </c>
      <c r="E219" s="24">
        <f>('Manufacturing Jobs'!E242+'Manufacturing Jobs (Exp)'!E242+'C&amp;I Jobs'!E242+'O&amp;M Jobs'!E242+'Fuel Jobs'!F242+'Decommissioning Jobs'!E242)</f>
        <v>55238.591738187846</v>
      </c>
      <c r="F219" s="24">
        <f>('Manufacturing Jobs'!F242+'Manufacturing Jobs (Exp)'!F242+'C&amp;I Jobs'!F242+'O&amp;M Jobs'!F242+'Fuel Jobs'!G242+'Decommissioning Jobs'!F242)</f>
        <v>46654.319955514613</v>
      </c>
      <c r="G219" s="24">
        <f>('Manufacturing Jobs'!G242+'Manufacturing Jobs (Exp)'!G242+'C&amp;I Jobs'!G242+'O&amp;M Jobs'!G242+'Fuel Jobs'!H242+'Decommissioning Jobs'!G242)</f>
        <v>221447.40942168995</v>
      </c>
      <c r="H219" s="24">
        <f>('Manufacturing Jobs'!H242+'Manufacturing Jobs (Exp)'!H242+'C&amp;I Jobs'!H242+'O&amp;M Jobs'!H242+'Fuel Jobs'!I242+'Decommissioning Jobs'!H242)</f>
        <v>90267.279822058452</v>
      </c>
      <c r="I219" s="24">
        <f>('Manufacturing Jobs'!I242+'Manufacturing Jobs (Exp)'!I242+'C&amp;I Jobs'!I242+'O&amp;M Jobs'!I242+'Fuel Jobs'!J242+'Decommissioning Jobs'!I242)</f>
        <v>119427.16973308766</v>
      </c>
      <c r="K219" t="s">
        <v>219</v>
      </c>
      <c r="L219" s="135">
        <f>'Decommissioning Jobs'!B261</f>
        <v>60925.213364500611</v>
      </c>
      <c r="M219" s="135">
        <f>'Decommissioning Jobs'!C261</f>
        <v>142011.99762228073</v>
      </c>
      <c r="N219" s="135">
        <f>'Decommissioning Jobs'!D261</f>
        <v>116622.50453086539</v>
      </c>
      <c r="O219" s="135">
        <f>'Decommissioning Jobs'!E261</f>
        <v>81791.99838447108</v>
      </c>
      <c r="P219" s="135">
        <f>'Decommissioning Jobs'!F261</f>
        <v>74931.198974520186</v>
      </c>
      <c r="Q219" s="135">
        <f>'Decommissioning Jobs'!G261</f>
        <v>102923.92613249052</v>
      </c>
      <c r="R219" s="135">
        <f>'Decommissioning Jobs'!H261</f>
        <v>65306.45304439334</v>
      </c>
      <c r="S219" s="135">
        <f>'Decommissioning Jobs'!I261</f>
        <v>90649.671967124392</v>
      </c>
      <c r="T219" s="7"/>
      <c r="U219" s="38">
        <f t="shared" si="121"/>
        <v>3.4006657841917746E-2</v>
      </c>
      <c r="V219" s="38">
        <f t="shared" si="122"/>
        <v>5.9263488499249541E-2</v>
      </c>
      <c r="W219" s="38">
        <f t="shared" si="123"/>
        <v>3.0526818767327359E-2</v>
      </c>
      <c r="X219" s="38">
        <f t="shared" si="124"/>
        <v>2.2948350720706383E-2</v>
      </c>
      <c r="Y219" s="38">
        <f t="shared" si="125"/>
        <v>2.5198523282932775E-2</v>
      </c>
      <c r="Z219" s="38">
        <f t="shared" si="126"/>
        <v>3.4132410311516065E-2</v>
      </c>
      <c r="AA219" s="38">
        <f t="shared" si="127"/>
        <v>2.4848474767235854E-2</v>
      </c>
      <c r="AB219" s="38">
        <f t="shared" si="128"/>
        <v>3.4316489458899313E-2</v>
      </c>
    </row>
    <row r="220" spans="1:28" x14ac:dyDescent="0.3">
      <c r="A220" s="7" t="s">
        <v>9</v>
      </c>
      <c r="B220" s="24">
        <f>('Manufacturing Jobs'!B243+'Manufacturing Jobs (Exp)'!B243+'C&amp;I Jobs'!B243+'O&amp;M Jobs'!B243+'Fuel Jobs'!C243+'Decommissioning Jobs'!B243)</f>
        <v>2019.5</v>
      </c>
      <c r="C220" s="24">
        <f>('Manufacturing Jobs'!C243+'Manufacturing Jobs (Exp)'!C243+'C&amp;I Jobs'!C243+'O&amp;M Jobs'!C243+'Fuel Jobs'!D243+'Decommissioning Jobs'!C243)</f>
        <v>37988</v>
      </c>
      <c r="D220" s="24">
        <f>('Manufacturing Jobs'!D243+'Manufacturing Jobs (Exp)'!D243+'C&amp;I Jobs'!D243+'O&amp;M Jobs'!D243+'Fuel Jobs'!E243+'Decommissioning Jobs'!D243)</f>
        <v>12461.807238095238</v>
      </c>
      <c r="E220" s="24">
        <f>('Manufacturing Jobs'!E243+'Manufacturing Jobs (Exp)'!E243+'C&amp;I Jobs'!E243+'O&amp;M Jobs'!E243+'Fuel Jobs'!F243+'Decommissioning Jobs'!E243)</f>
        <v>8088.5588621325387</v>
      </c>
      <c r="F220" s="24">
        <f>('Manufacturing Jobs'!F243+'Manufacturing Jobs (Exp)'!F243+'C&amp;I Jobs'!F243+'O&amp;M Jobs'!F243+'Fuel Jobs'!G243+'Decommissioning Jobs'!F243)</f>
        <v>7669.8804911827119</v>
      </c>
      <c r="G220" s="24">
        <f>('Manufacturing Jobs'!G243+'Manufacturing Jobs (Exp)'!G243+'C&amp;I Jobs'!G243+'O&amp;M Jobs'!G243+'Fuel Jobs'!H243+'Decommissioning Jobs'!G243)</f>
        <v>7600.0000000000009</v>
      </c>
      <c r="H220" s="24">
        <f>('Manufacturing Jobs'!H243+'Manufacturing Jobs (Exp)'!H243+'C&amp;I Jobs'!H243+'O&amp;M Jobs'!H243+'Fuel Jobs'!I243+'Decommissioning Jobs'!H243)</f>
        <v>7200</v>
      </c>
      <c r="I220" s="24">
        <f>('Manufacturing Jobs'!I243+'Manufacturing Jobs (Exp)'!I243+'C&amp;I Jobs'!I243+'O&amp;M Jobs'!I243+'Fuel Jobs'!J243+'Decommissioning Jobs'!I243)</f>
        <v>7200</v>
      </c>
      <c r="K220" s="2" t="s">
        <v>41</v>
      </c>
      <c r="L220" s="5">
        <f>SUM(L213:L219)</f>
        <v>1791567.2174465246</v>
      </c>
      <c r="M220" s="5">
        <f t="shared" ref="M220" si="129">SUM(M213:M219)</f>
        <v>2396281.4410440763</v>
      </c>
      <c r="N220" s="5">
        <f t="shared" ref="N220" si="130">SUM(N213:N219)</f>
        <v>3820329.4427680634</v>
      </c>
      <c r="O220" s="5">
        <f t="shared" ref="O220" si="131">SUM(O213:O219)</f>
        <v>3564177.6343722101</v>
      </c>
      <c r="P220" s="5">
        <f t="shared" ref="P220" si="132">SUM(P213:P219)</f>
        <v>2973634.5314041427</v>
      </c>
      <c r="Q220" s="5">
        <f t="shared" ref="Q220" si="133">SUM(Q213:Q219)</f>
        <v>3015430.940655387</v>
      </c>
      <c r="R220" s="5">
        <f t="shared" ref="R220" si="134">SUM(R213:R219)</f>
        <v>2628187.5912361294</v>
      </c>
      <c r="S220" s="5">
        <f t="shared" ref="S220" si="135">SUM(S213:S219)</f>
        <v>2641577.6612492674</v>
      </c>
      <c r="U220" s="38"/>
      <c r="V220" s="38"/>
      <c r="W220" s="38"/>
      <c r="X220" s="38"/>
      <c r="Y220" s="38"/>
      <c r="Z220" s="38"/>
      <c r="AA220" s="38"/>
      <c r="AB220" s="38"/>
    </row>
    <row r="221" spans="1:28" x14ac:dyDescent="0.3">
      <c r="A221" s="7" t="s">
        <v>10</v>
      </c>
      <c r="B221" s="24">
        <f>('Manufacturing Jobs'!B244+'Manufacturing Jobs (Exp)'!B244+'C&amp;I Jobs'!B244+'O&amp;M Jobs'!B244+'Fuel Jobs'!C244+'Decommissioning Jobs'!B244)</f>
        <v>3640</v>
      </c>
      <c r="C221" s="24">
        <f>('Manufacturing Jobs'!C244+'Manufacturing Jobs (Exp)'!C244+'C&amp;I Jobs'!C244+'O&amp;M Jobs'!C244+'Fuel Jobs'!D244+'Decommissioning Jobs'!C244)</f>
        <v>2807.5940124132899</v>
      </c>
      <c r="D221" s="24">
        <f>('Manufacturing Jobs'!D244+'Manufacturing Jobs (Exp)'!D244+'C&amp;I Jobs'!D244+'O&amp;M Jobs'!D244+'Fuel Jobs'!E244+'Decommissioning Jobs'!D244)</f>
        <v>809.52380952380952</v>
      </c>
      <c r="E221" s="24">
        <f>('Manufacturing Jobs'!E244+'Manufacturing Jobs (Exp)'!E244+'C&amp;I Jobs'!E244+'O&amp;M Jobs'!E244+'Fuel Jobs'!F244+'Decommissioning Jobs'!E244)</f>
        <v>714.28571428571433</v>
      </c>
      <c r="F221" s="24">
        <f>('Manufacturing Jobs'!F244+'Manufacturing Jobs (Exp)'!F244+'C&amp;I Jobs'!F244+'O&amp;M Jobs'!F244+'Fuel Jobs'!G244+'Decommissioning Jobs'!F244)</f>
        <v>666.66666666666663</v>
      </c>
      <c r="G221" s="24">
        <f>('Manufacturing Jobs'!G244+'Manufacturing Jobs (Exp)'!G244+'C&amp;I Jobs'!G244+'O&amp;M Jobs'!G244+'Fuel Jobs'!H244+'Decommissioning Jobs'!G244)</f>
        <v>619.04761904761892</v>
      </c>
      <c r="H221" s="24">
        <f>('Manufacturing Jobs'!H244+'Manufacturing Jobs (Exp)'!H244+'C&amp;I Jobs'!H244+'O&amp;M Jobs'!H244+'Fuel Jobs'!I244+'Decommissioning Jobs'!H244)</f>
        <v>728.39393522117871</v>
      </c>
      <c r="I221" s="24">
        <f>('Manufacturing Jobs'!I244+'Manufacturing Jobs (Exp)'!I244+'C&amp;I Jobs'!I244+'O&amp;M Jobs'!I244+'Fuel Jobs'!J244+'Decommissioning Jobs'!I244)</f>
        <v>0</v>
      </c>
      <c r="M221" s="49"/>
      <c r="N221" s="49"/>
      <c r="O221" s="49"/>
    </row>
    <row r="222" spans="1:28" x14ac:dyDescent="0.3">
      <c r="A222" s="7" t="s">
        <v>11</v>
      </c>
      <c r="B222" s="24">
        <f>('Manufacturing Jobs'!B245+'Manufacturing Jobs (Exp)'!B245+'C&amp;I Jobs'!B245+'O&amp;M Jobs'!B245+'Fuel Jobs'!C245+'Decommissioning Jobs'!B245)</f>
        <v>42919.220560175687</v>
      </c>
      <c r="C222" s="24">
        <f>('Manufacturing Jobs'!C245+'Manufacturing Jobs (Exp)'!C245+'C&amp;I Jobs'!C245+'O&amp;M Jobs'!C245+'Fuel Jobs'!D245+'Decommissioning Jobs'!C245)</f>
        <v>242099.73380677577</v>
      </c>
      <c r="D222" s="24">
        <f>('Manufacturing Jobs'!D245+'Manufacturing Jobs (Exp)'!D245+'C&amp;I Jobs'!D245+'O&amp;M Jobs'!D245+'Fuel Jobs'!E245+'Decommissioning Jobs'!D245)</f>
        <v>104378.10731927519</v>
      </c>
      <c r="E222" s="24">
        <f>('Manufacturing Jobs'!E245+'Manufacturing Jobs (Exp)'!E245+'C&amp;I Jobs'!E245+'O&amp;M Jobs'!E245+'Fuel Jobs'!F245+'Decommissioning Jobs'!E245)</f>
        <v>102498.98106450765</v>
      </c>
      <c r="F222" s="24">
        <f>('Manufacturing Jobs'!F245+'Manufacturing Jobs (Exp)'!F245+'C&amp;I Jobs'!F245+'O&amp;M Jobs'!F245+'Fuel Jobs'!G245+'Decommissioning Jobs'!F245)</f>
        <v>96063.618504715283</v>
      </c>
      <c r="G222" s="24">
        <f>('Manufacturing Jobs'!G245+'Manufacturing Jobs (Exp)'!G245+'C&amp;I Jobs'!G245+'O&amp;M Jobs'!G245+'Fuel Jobs'!H245+'Decommissioning Jobs'!G245)</f>
        <v>115827.86989833</v>
      </c>
      <c r="H222" s="24">
        <f>('Manufacturing Jobs'!H245+'Manufacturing Jobs (Exp)'!H245+'C&amp;I Jobs'!H245+'O&amp;M Jobs'!H245+'Fuel Jobs'!I245+'Decommissioning Jobs'!H245)</f>
        <v>183317.84983384557</v>
      </c>
      <c r="I222" s="24">
        <f>('Manufacturing Jobs'!I245+'Manufacturing Jobs (Exp)'!I245+'C&amp;I Jobs'!I245+'O&amp;M Jobs'!I245+'Fuel Jobs'!J245+'Decommissioning Jobs'!I245)</f>
        <v>100314.24264918841</v>
      </c>
      <c r="M222" s="21"/>
      <c r="N222" s="28"/>
      <c r="O222" s="21"/>
    </row>
    <row r="223" spans="1:28" x14ac:dyDescent="0.3">
      <c r="A223" s="7" t="s">
        <v>12</v>
      </c>
      <c r="B223" s="24">
        <f>('Manufacturing Jobs'!B246+'Manufacturing Jobs (Exp)'!B246+'C&amp;I Jobs'!B246+'O&amp;M Jobs'!B246+'Fuel Jobs'!C246+'Decommissioning Jobs'!B246)</f>
        <v>20225.989615042556</v>
      </c>
      <c r="C223" s="24">
        <f>('Manufacturing Jobs'!C246+'Manufacturing Jobs (Exp)'!C246+'C&amp;I Jobs'!C246+'O&amp;M Jobs'!C246+'Fuel Jobs'!D246+'Decommissioning Jobs'!C246)</f>
        <v>23636.640823539616</v>
      </c>
      <c r="D223" s="24">
        <f>('Manufacturing Jobs'!D246+'Manufacturing Jobs (Exp)'!D246+'C&amp;I Jobs'!D246+'O&amp;M Jobs'!D246+'Fuel Jobs'!E246+'Decommissioning Jobs'!D246)</f>
        <v>20860.610538845212</v>
      </c>
      <c r="E223" s="24">
        <f>('Manufacturing Jobs'!E246+'Manufacturing Jobs (Exp)'!E246+'C&amp;I Jobs'!E246+'O&amp;M Jobs'!E246+'Fuel Jobs'!F246+'Decommissioning Jobs'!E246)</f>
        <v>20539.715694740749</v>
      </c>
      <c r="F223" s="24">
        <f>('Manufacturing Jobs'!F246+'Manufacturing Jobs (Exp)'!F246+'C&amp;I Jobs'!F246+'O&amp;M Jobs'!F246+'Fuel Jobs'!G246+'Decommissioning Jobs'!F246)</f>
        <v>17021.024611736506</v>
      </c>
      <c r="G223" s="24">
        <f>('Manufacturing Jobs'!G246+'Manufacturing Jobs (Exp)'!G246+'C&amp;I Jobs'!G246+'O&amp;M Jobs'!G246+'Fuel Jobs'!H246+'Decommissioning Jobs'!G246)</f>
        <v>16397.526889966681</v>
      </c>
      <c r="H223" s="24">
        <f>('Manufacturing Jobs'!H246+'Manufacturing Jobs (Exp)'!H246+'C&amp;I Jobs'!H246+'O&amp;M Jobs'!H246+'Fuel Jobs'!I246+'Decommissioning Jobs'!H246)</f>
        <v>18782.590938740432</v>
      </c>
      <c r="I223" s="24">
        <f>('Manufacturing Jobs'!I246+'Manufacturing Jobs (Exp)'!I246+'C&amp;I Jobs'!I246+'O&amp;M Jobs'!I246+'Fuel Jobs'!J246+'Decommissioning Jobs'!I246)</f>
        <v>15184.981111134681</v>
      </c>
      <c r="M223" s="49"/>
      <c r="N223" s="49"/>
      <c r="O223" s="49"/>
    </row>
    <row r="224" spans="1:28" x14ac:dyDescent="0.3">
      <c r="A224" s="7" t="s">
        <v>13</v>
      </c>
      <c r="B224" s="24">
        <f>('Manufacturing Jobs'!B247+'Manufacturing Jobs (Exp)'!B247+'C&amp;I Jobs'!B247+'O&amp;M Jobs'!B247+'Fuel Jobs'!C247+'Decommissioning Jobs'!B247)</f>
        <v>0</v>
      </c>
      <c r="C224" s="24">
        <f>('Manufacturing Jobs'!C247+'Manufacturing Jobs (Exp)'!C247+'C&amp;I Jobs'!C247+'O&amp;M Jobs'!C247+'Fuel Jobs'!D247+'Decommissioning Jobs'!C247)</f>
        <v>9622.034996492097</v>
      </c>
      <c r="D224" s="24">
        <f>('Manufacturing Jobs'!D247+'Manufacturing Jobs (Exp)'!D247+'C&amp;I Jobs'!D247+'O&amp;M Jobs'!D247+'Fuel Jobs'!E247+'Decommissioning Jobs'!D247)</f>
        <v>2832.4873096446704</v>
      </c>
      <c r="E224" s="24">
        <f>('Manufacturing Jobs'!E247+'Manufacturing Jobs (Exp)'!E247+'C&amp;I Jobs'!E247+'O&amp;M Jobs'!E247+'Fuel Jobs'!F247+'Decommissioning Jobs'!E247)</f>
        <v>2535.532994923858</v>
      </c>
      <c r="F224" s="24">
        <f>('Manufacturing Jobs'!F247+'Manufacturing Jobs (Exp)'!F247+'C&amp;I Jobs'!F247+'O&amp;M Jobs'!F247+'Fuel Jobs'!G247+'Decommissioning Jobs'!F247)</f>
        <v>70140.825937848203</v>
      </c>
      <c r="G224" s="24">
        <f>('Manufacturing Jobs'!G247+'Manufacturing Jobs (Exp)'!G247+'C&amp;I Jobs'!G247+'O&amp;M Jobs'!G247+'Fuel Jobs'!H247+'Decommissioning Jobs'!G247)</f>
        <v>80940.794936238701</v>
      </c>
      <c r="H224" s="24">
        <f>('Manufacturing Jobs'!H247+'Manufacturing Jobs (Exp)'!H247+'C&amp;I Jobs'!H247+'O&amp;M Jobs'!H247+'Fuel Jobs'!I247+'Decommissioning Jobs'!H247)</f>
        <v>73561.94517766498</v>
      </c>
      <c r="I224" s="24">
        <f>('Manufacturing Jobs'!I247+'Manufacturing Jobs (Exp)'!I247+'C&amp;I Jobs'!I247+'O&amp;M Jobs'!I247+'Fuel Jobs'!J247+'Decommissioning Jobs'!I247)</f>
        <v>53396.582095249891</v>
      </c>
      <c r="M224" s="49"/>
      <c r="N224" s="49"/>
      <c r="O224" s="49"/>
    </row>
    <row r="225" spans="1:19" x14ac:dyDescent="0.3">
      <c r="A225" s="7" t="s">
        <v>297</v>
      </c>
      <c r="B225" s="24">
        <f>('Manufacturing Jobs'!B248+'Manufacturing Jobs (Exp)'!B248+'C&amp;I Jobs'!B248+'O&amp;M Jobs'!B248+'Fuel Jobs'!C248+'Decommissioning Jobs'!B248)</f>
        <v>851778.68425649381</v>
      </c>
      <c r="C225" s="24">
        <f>('Manufacturing Jobs'!C248+'Manufacturing Jobs (Exp)'!C248+'C&amp;I Jobs'!C248+'O&amp;M Jobs'!C248+'Fuel Jobs'!D248+'Decommissioning Jobs'!C248)</f>
        <v>713545.50880265469</v>
      </c>
      <c r="D225" s="24">
        <f>('Manufacturing Jobs'!D248+'Manufacturing Jobs (Exp)'!D248+'C&amp;I Jobs'!D248+'O&amp;M Jobs'!D248+'Fuel Jobs'!E248+'Decommissioning Jobs'!D248)</f>
        <v>254542.75124680073</v>
      </c>
      <c r="E225" s="24">
        <f>('Manufacturing Jobs'!E248+'Manufacturing Jobs (Exp)'!E248+'C&amp;I Jobs'!E248+'O&amp;M Jobs'!E248+'Fuel Jobs'!F248+'Decommissioning Jobs'!E248)</f>
        <v>96237.85565379441</v>
      </c>
      <c r="F225" s="24">
        <f>('Manufacturing Jobs'!F248+'Manufacturing Jobs (Exp)'!F248+'C&amp;I Jobs'!F248+'O&amp;M Jobs'!F248+'Fuel Jobs'!G248+'Decommissioning Jobs'!F248)</f>
        <v>45926.156998913379</v>
      </c>
      <c r="G225" s="24">
        <f>('Manufacturing Jobs'!G248+'Manufacturing Jobs (Exp)'!G248+'C&amp;I Jobs'!G248+'O&amp;M Jobs'!G248+'Fuel Jobs'!H248+'Decommissioning Jobs'!G248)</f>
        <v>20015.416798488073</v>
      </c>
      <c r="H225" s="24">
        <f>('Manufacturing Jobs'!H248+'Manufacturing Jobs (Exp)'!H248+'C&amp;I Jobs'!H248+'O&amp;M Jobs'!H248+'Fuel Jobs'!I248+'Decommissioning Jobs'!H248)</f>
        <v>7237.4155240079235</v>
      </c>
      <c r="I225" s="24">
        <f>('Manufacturing Jobs'!I248+'Manufacturing Jobs (Exp)'!I248+'C&amp;I Jobs'!I248+'O&amp;M Jobs'!I248+'Fuel Jobs'!J248+'Decommissioning Jobs'!I248)</f>
        <v>6490.4069873508688</v>
      </c>
      <c r="M225" s="21"/>
      <c r="N225" s="21"/>
      <c r="O225" s="21"/>
    </row>
    <row r="226" spans="1:19" x14ac:dyDescent="0.3">
      <c r="A226" s="7" t="s">
        <v>15</v>
      </c>
      <c r="B226" s="24">
        <f>('Manufacturing Jobs'!B249+'Manufacturing Jobs (Exp)'!B249+'C&amp;I Jobs'!B249+'O&amp;M Jobs'!B249+'Fuel Jobs'!C249+'Decommissioning Jobs'!B249)</f>
        <v>81584.259174402177</v>
      </c>
      <c r="C226" s="24">
        <f>('Manufacturing Jobs'!C249+'Manufacturing Jobs (Exp)'!C249+'C&amp;I Jobs'!C249+'O&amp;M Jobs'!C249+'Fuel Jobs'!D249+'Decommissioning Jobs'!C249)</f>
        <v>97980.276889676461</v>
      </c>
      <c r="D226" s="24">
        <f>('Manufacturing Jobs'!D249+'Manufacturing Jobs (Exp)'!D249+'C&amp;I Jobs'!D249+'O&amp;M Jobs'!D249+'Fuel Jobs'!E249+'Decommissioning Jobs'!D249)</f>
        <v>68410.604648877968</v>
      </c>
      <c r="E226" s="24">
        <f>('Manufacturing Jobs'!E249+'Manufacturing Jobs (Exp)'!E249+'C&amp;I Jobs'!E249+'O&amp;M Jobs'!E249+'Fuel Jobs'!F249+'Decommissioning Jobs'!E249)</f>
        <v>63830.745764479936</v>
      </c>
      <c r="F226" s="24">
        <f>('Manufacturing Jobs'!F249+'Manufacturing Jobs (Exp)'!F249+'C&amp;I Jobs'!F249+'O&amp;M Jobs'!F249+'Fuel Jobs'!G249+'Decommissioning Jobs'!F249)</f>
        <v>55794.55817213007</v>
      </c>
      <c r="G226" s="24">
        <f>('Manufacturing Jobs'!G249+'Manufacturing Jobs (Exp)'!G249+'C&amp;I Jobs'!G249+'O&amp;M Jobs'!G249+'Fuel Jobs'!H249+'Decommissioning Jobs'!G249)</f>
        <v>8854.7617159959682</v>
      </c>
      <c r="H226" s="24">
        <f>('Manufacturing Jobs'!H249+'Manufacturing Jobs (Exp)'!H249+'C&amp;I Jobs'!H249+'O&amp;M Jobs'!H249+'Fuel Jobs'!I249+'Decommissioning Jobs'!H249)</f>
        <v>8705.0462748937553</v>
      </c>
      <c r="I226" s="24">
        <f>('Manufacturing Jobs'!I249+'Manufacturing Jobs (Exp)'!I249+'C&amp;I Jobs'!I249+'O&amp;M Jobs'!I249+'Fuel Jobs'!J249+'Decommissioning Jobs'!I249)</f>
        <v>0</v>
      </c>
      <c r="M226" s="21"/>
      <c r="N226" s="28"/>
      <c r="O226" s="21"/>
    </row>
    <row r="227" spans="1:19" x14ac:dyDescent="0.3">
      <c r="A227" s="7" t="s">
        <v>17</v>
      </c>
      <c r="B227" s="24">
        <f>('Manufacturing Jobs'!B250+'Manufacturing Jobs (Exp)'!B250+'C&amp;I Jobs'!B250+'O&amp;M Jobs'!B250+'Fuel Jobs'!C250+'Decommissioning Jobs'!B250)</f>
        <v>205054.42848986364</v>
      </c>
      <c r="C227" s="24">
        <f>('Manufacturing Jobs'!C250+'Manufacturing Jobs (Exp)'!C250+'C&amp;I Jobs'!C250+'O&amp;M Jobs'!C250+'Fuel Jobs'!D250+'Decommissioning Jobs'!C250)</f>
        <v>209855.11632549996</v>
      </c>
      <c r="D227" s="24">
        <f>('Manufacturing Jobs'!D250+'Manufacturing Jobs (Exp)'!D250+'C&amp;I Jobs'!D250+'O&amp;M Jobs'!D250+'Fuel Jobs'!E250+'Decommissioning Jobs'!D250)</f>
        <v>319950.42634049326</v>
      </c>
      <c r="E227" s="24">
        <f>('Manufacturing Jobs'!E250+'Manufacturing Jobs (Exp)'!E250+'C&amp;I Jobs'!E250+'O&amp;M Jobs'!E250+'Fuel Jobs'!F250+'Decommissioning Jobs'!E250)</f>
        <v>114358.55589636364</v>
      </c>
      <c r="F227" s="24">
        <f>('Manufacturing Jobs'!F250+'Manufacturing Jobs (Exp)'!F250+'C&amp;I Jobs'!F250+'O&amp;M Jobs'!F250+'Fuel Jobs'!G250+'Decommissioning Jobs'!F250)</f>
        <v>106811.69320917552</v>
      </c>
      <c r="G227" s="24">
        <f>('Manufacturing Jobs'!G250+'Manufacturing Jobs (Exp)'!G250+'C&amp;I Jobs'!G250+'O&amp;M Jobs'!G250+'Fuel Jobs'!H250+'Decommissioning Jobs'!G250)</f>
        <v>102370.17238734812</v>
      </c>
      <c r="H227" s="24">
        <f>('Manufacturing Jobs'!H250+'Manufacturing Jobs (Exp)'!H250+'C&amp;I Jobs'!H250+'O&amp;M Jobs'!H250+'Fuel Jobs'!I250+'Decommissioning Jobs'!H250)</f>
        <v>86527.080994134129</v>
      </c>
      <c r="I227" s="24">
        <f>('Manufacturing Jobs'!I250+'Manufacturing Jobs (Exp)'!I250+'C&amp;I Jobs'!I250+'O&amp;M Jobs'!I250+'Fuel Jobs'!J250+'Decommissioning Jobs'!I250)</f>
        <v>79337.695766920078</v>
      </c>
      <c r="M227" s="21"/>
      <c r="N227" s="21"/>
      <c r="O227" s="21"/>
    </row>
    <row r="228" spans="1:19" x14ac:dyDescent="0.3">
      <c r="A228" s="7" t="s">
        <v>18</v>
      </c>
      <c r="B228" s="24">
        <f>('Manufacturing Jobs'!B251+'Manufacturing Jobs (Exp)'!B251+'C&amp;I Jobs'!B251+'O&amp;M Jobs'!B251+'Fuel Jobs'!C251+'Decommissioning Jobs'!B251)</f>
        <v>149128.2112952914</v>
      </c>
      <c r="C228" s="24">
        <f>('Manufacturing Jobs'!C251+'Manufacturing Jobs (Exp)'!C251+'C&amp;I Jobs'!C251+'O&amp;M Jobs'!C251+'Fuel Jobs'!D251+'Decommissioning Jobs'!C251)</f>
        <v>48206.613350747568</v>
      </c>
      <c r="D228" s="24">
        <f>('Manufacturing Jobs'!D251+'Manufacturing Jobs (Exp)'!D251+'C&amp;I Jobs'!D251+'O&amp;M Jobs'!D251+'Fuel Jobs'!E251+'Decommissioning Jobs'!D251)</f>
        <v>43807.97265373751</v>
      </c>
      <c r="E228" s="24">
        <f>('Manufacturing Jobs'!E251+'Manufacturing Jobs (Exp)'!E251+'C&amp;I Jobs'!E251+'O&amp;M Jobs'!E251+'Fuel Jobs'!F251+'Decommissioning Jobs'!E251)</f>
        <v>42913.880807187517</v>
      </c>
      <c r="F228" s="24">
        <f>('Manufacturing Jobs'!F251+'Manufacturing Jobs (Exp)'!F251+'C&amp;I Jobs'!F251+'O&amp;M Jobs'!F251+'Fuel Jobs'!G251+'Decommissioning Jobs'!F251)</f>
        <v>40899.867505560702</v>
      </c>
      <c r="G228" s="24">
        <f>('Manufacturing Jobs'!G251+'Manufacturing Jobs (Exp)'!G251+'C&amp;I Jobs'!G251+'O&amp;M Jobs'!G251+'Fuel Jobs'!H251+'Decommissioning Jobs'!G251)</f>
        <v>37467.017272352357</v>
      </c>
      <c r="H228" s="24">
        <f>('Manufacturing Jobs'!H251+'Manufacturing Jobs (Exp)'!H251+'C&amp;I Jobs'!H251+'O&amp;M Jobs'!H251+'Fuel Jobs'!I251+'Decommissioning Jobs'!H251)</f>
        <v>36621.872760788683</v>
      </c>
      <c r="I228" s="24">
        <f>('Manufacturing Jobs'!I251+'Manufacturing Jobs (Exp)'!I251+'C&amp;I Jobs'!I251+'O&amp;M Jobs'!I251+'Fuel Jobs'!J251+'Decommissioning Jobs'!I251)</f>
        <v>29642.186278142439</v>
      </c>
      <c r="M228" s="21"/>
      <c r="N228" s="21"/>
      <c r="O228" s="21"/>
    </row>
    <row r="229" spans="1:19" x14ac:dyDescent="0.3">
      <c r="A229" s="7" t="s">
        <v>298</v>
      </c>
      <c r="B229" s="24">
        <f>('Manufacturing Jobs'!B252+'Manufacturing Jobs (Exp)'!B252+'C&amp;I Jobs'!B252+'O&amp;M Jobs'!B252+'Fuel Jobs'!C252+'Decommissioning Jobs'!B252)</f>
        <v>0</v>
      </c>
      <c r="C229" s="24">
        <f>('Manufacturing Jobs'!C252+'Manufacturing Jobs (Exp)'!C252+'C&amp;I Jobs'!C252+'O&amp;M Jobs'!C252+'Fuel Jobs'!D252+'Decommissioning Jobs'!C252)</f>
        <v>570.57894736842115</v>
      </c>
      <c r="D229" s="24">
        <f>('Manufacturing Jobs'!D252+'Manufacturing Jobs (Exp)'!D252+'C&amp;I Jobs'!D252+'O&amp;M Jobs'!D252+'Fuel Jobs'!E252+'Decommissioning Jobs'!D252)</f>
        <v>132.63157894736844</v>
      </c>
      <c r="E229" s="24">
        <f>('Manufacturing Jobs'!E252+'Manufacturing Jobs (Exp)'!E252+'C&amp;I Jobs'!E252+'O&amp;M Jobs'!E252+'Fuel Jobs'!F252+'Decommissioning Jobs'!E252)</f>
        <v>1632.0592105263158</v>
      </c>
      <c r="F229" s="24">
        <f>('Manufacturing Jobs'!F252+'Manufacturing Jobs (Exp)'!F252+'C&amp;I Jobs'!F252+'O&amp;M Jobs'!F252+'Fuel Jobs'!G252+'Decommissioning Jobs'!F252)</f>
        <v>1452.6657894736843</v>
      </c>
      <c r="G229" s="24">
        <f>('Manufacturing Jobs'!G252+'Manufacturing Jobs (Exp)'!G252+'C&amp;I Jobs'!G252+'O&amp;M Jobs'!G252+'Fuel Jobs'!H252+'Decommissioning Jobs'!G252)</f>
        <v>596.5221052631581</v>
      </c>
      <c r="H229" s="24">
        <f>('Manufacturing Jobs'!H252+'Manufacturing Jobs (Exp)'!H252+'C&amp;I Jobs'!H252+'O&amp;M Jobs'!H252+'Fuel Jobs'!I252+'Decommissioning Jobs'!H252)</f>
        <v>453.1578947368422</v>
      </c>
      <c r="I229" s="24">
        <f>('Manufacturing Jobs'!I252+'Manufacturing Jobs (Exp)'!I252+'C&amp;I Jobs'!I252+'O&amp;M Jobs'!I252+'Fuel Jobs'!J252+'Decommissioning Jobs'!I252)</f>
        <v>401.45943855113194</v>
      </c>
      <c r="M229" s="28"/>
      <c r="N229" s="28"/>
      <c r="O229" s="21"/>
    </row>
    <row r="230" spans="1:19" x14ac:dyDescent="0.3">
      <c r="A230" s="7" t="s">
        <v>299</v>
      </c>
      <c r="B230" s="24">
        <f>('Manufacturing Jobs'!B253+'Manufacturing Jobs (Exp)'!B253+'C&amp;I Jobs'!B253+'O&amp;M Jobs'!B253+'Fuel Jobs'!C253+'Decommissioning Jobs'!B253)</f>
        <v>0</v>
      </c>
      <c r="C230" s="24">
        <f>('Manufacturing Jobs'!C253+'Manufacturing Jobs (Exp)'!C253+'C&amp;I Jobs'!C253+'O&amp;M Jobs'!C253+'Fuel Jobs'!D253+'Decommissioning Jobs'!C253)</f>
        <v>30010.639999999999</v>
      </c>
      <c r="D230" s="24">
        <f>('Manufacturing Jobs'!D253+'Manufacturing Jobs (Exp)'!D253+'C&amp;I Jobs'!D253+'O&amp;M Jobs'!D253+'Fuel Jobs'!E253+'Decommissioning Jobs'!D253)</f>
        <v>5532.2399999999989</v>
      </c>
      <c r="E230" s="24">
        <f>('Manufacturing Jobs'!E253+'Manufacturing Jobs (Exp)'!E253+'C&amp;I Jobs'!E253+'O&amp;M Jobs'!E253+'Fuel Jobs'!F253+'Decommissioning Jobs'!E253)</f>
        <v>9460.68</v>
      </c>
      <c r="F230" s="24">
        <f>('Manufacturing Jobs'!F253+'Manufacturing Jobs (Exp)'!F253+'C&amp;I Jobs'!F253+'O&amp;M Jobs'!F253+'Fuel Jobs'!G253+'Decommissioning Jobs'!F253)</f>
        <v>7236.9440000000013</v>
      </c>
      <c r="G230" s="24">
        <f>('Manufacturing Jobs'!G253+'Manufacturing Jobs (Exp)'!G253+'C&amp;I Jobs'!G253+'O&amp;M Jobs'!G253+'Fuel Jobs'!H253+'Decommissioning Jobs'!G253)</f>
        <v>4941.3920000000007</v>
      </c>
      <c r="H230" s="24">
        <f>('Manufacturing Jobs'!H253+'Manufacturing Jobs (Exp)'!H253+'C&amp;I Jobs'!H253+'O&amp;M Jobs'!H253+'Fuel Jobs'!I253+'Decommissioning Jobs'!H253)</f>
        <v>4932.4640000000009</v>
      </c>
      <c r="I230" s="24">
        <f>('Manufacturing Jobs'!I253+'Manufacturing Jobs (Exp)'!I253+'C&amp;I Jobs'!I253+'O&amp;M Jobs'!I253+'Fuel Jobs'!J253+'Decommissioning Jobs'!I253)</f>
        <v>5666.8720000000012</v>
      </c>
      <c r="M230" s="28"/>
      <c r="N230" s="28"/>
      <c r="O230" s="21"/>
    </row>
    <row r="231" spans="1:19" x14ac:dyDescent="0.3">
      <c r="A231" s="7" t="s">
        <v>296</v>
      </c>
      <c r="B231" s="24">
        <f>('Manufacturing Jobs'!B254+'Manufacturing Jobs (Exp)'!B254+'C&amp;I Jobs'!B254+'O&amp;M Jobs'!B254+'Fuel Jobs'!C254+'Decommissioning Jobs'!B254)</f>
        <v>22347.00929029908</v>
      </c>
      <c r="C231" s="24">
        <f>('Manufacturing Jobs'!C254+'Manufacturing Jobs (Exp)'!C254+'C&amp;I Jobs'!C254+'O&amp;M Jobs'!C254+'Fuel Jobs'!D254+'Decommissioning Jobs'!C254)</f>
        <v>10112.493776428704</v>
      </c>
      <c r="D231" s="24">
        <f>('Manufacturing Jobs'!D254+'Manufacturing Jobs (Exp)'!D254+'C&amp;I Jobs'!D254+'O&amp;M Jobs'!D254+'Fuel Jobs'!E254+'Decommissioning Jobs'!D254)</f>
        <v>3408.7017395969069</v>
      </c>
      <c r="E231" s="24">
        <f>('Manufacturing Jobs'!E254+'Manufacturing Jobs (Exp)'!E254+'C&amp;I Jobs'!E254+'O&amp;M Jobs'!E254+'Fuel Jobs'!F254+'Decommissioning Jobs'!E254)</f>
        <v>917.82401995872624</v>
      </c>
      <c r="F231" s="24">
        <f>('Manufacturing Jobs'!F254+'Manufacturing Jobs (Exp)'!F254+'C&amp;I Jobs'!F254+'O&amp;M Jobs'!F254+'Fuel Jobs'!G254+'Decommissioning Jobs'!F254)</f>
        <v>139.76098236542174</v>
      </c>
      <c r="G231" s="24">
        <f>('Manufacturing Jobs'!G254+'Manufacturing Jobs (Exp)'!G254+'C&amp;I Jobs'!G254+'O&amp;M Jobs'!G254+'Fuel Jobs'!H254+'Decommissioning Jobs'!G254)</f>
        <v>0</v>
      </c>
      <c r="H231" s="24">
        <f>('Manufacturing Jobs'!H254+'Manufacturing Jobs (Exp)'!H254+'C&amp;I Jobs'!H254+'O&amp;M Jobs'!H254+'Fuel Jobs'!I254+'Decommissioning Jobs'!H254)</f>
        <v>0</v>
      </c>
      <c r="I231" s="24">
        <f>('Manufacturing Jobs'!I254+'Manufacturing Jobs (Exp)'!I254+'C&amp;I Jobs'!I254+'O&amp;M Jobs'!I254+'Fuel Jobs'!J254+'Decommissioning Jobs'!I254)</f>
        <v>0</v>
      </c>
      <c r="M231" s="28"/>
      <c r="N231" s="28"/>
      <c r="O231" s="21"/>
    </row>
    <row r="232" spans="1:19" x14ac:dyDescent="0.3">
      <c r="A232" s="7" t="s">
        <v>43</v>
      </c>
      <c r="B232" s="24">
        <f>('Manufacturing Jobs'!B255+'Manufacturing Jobs (Exp)'!B255+'C&amp;I Jobs'!B255+'O&amp;M Jobs'!B255+'Fuel Jobs'!C255+'Decommissioning Jobs'!B255)</f>
        <v>0</v>
      </c>
      <c r="C232" s="24">
        <f>('Manufacturing Jobs'!C255+'Manufacturing Jobs (Exp)'!C255+'C&amp;I Jobs'!C255+'O&amp;M Jobs'!C255+'Fuel Jobs'!D255+'Decommissioning Jobs'!C255)</f>
        <v>32.962489884842832</v>
      </c>
      <c r="D232" s="24">
        <f>('Manufacturing Jobs'!D255+'Manufacturing Jobs (Exp)'!D255+'C&amp;I Jobs'!D255+'O&amp;M Jobs'!D255+'Fuel Jobs'!E255+'Decommissioning Jobs'!D255)</f>
        <v>78.770156240273906</v>
      </c>
      <c r="E232" s="24">
        <f>('Manufacturing Jobs'!E255+'Manufacturing Jobs (Exp)'!E255+'C&amp;I Jobs'!E255+'O&amp;M Jobs'!E255+'Fuel Jobs'!F255+'Decommissioning Jobs'!E255)</f>
        <v>90.561892312480552</v>
      </c>
      <c r="F232" s="24">
        <f>('Manufacturing Jobs'!F255+'Manufacturing Jobs (Exp)'!F255+'C&amp;I Jobs'!F255+'O&amp;M Jobs'!F255+'Fuel Jobs'!G255+'Decommissioning Jobs'!F255)</f>
        <v>778.84501711795849</v>
      </c>
      <c r="G232" s="24">
        <f>('Manufacturing Jobs'!G255+'Manufacturing Jobs (Exp)'!G255+'C&amp;I Jobs'!G255+'O&amp;M Jobs'!G255+'Fuel Jobs'!H255+'Decommissioning Jobs'!G255)</f>
        <v>1551.4076215375039</v>
      </c>
      <c r="H232" s="24">
        <f>('Manufacturing Jobs'!H255+'Manufacturing Jobs (Exp)'!H255+'C&amp;I Jobs'!H255+'O&amp;M Jobs'!H255+'Fuel Jobs'!I255+'Decommissioning Jobs'!H255)</f>
        <v>1625.8408316215377</v>
      </c>
      <c r="I232" s="24">
        <f>('Manufacturing Jobs'!I255+'Manufacturing Jobs (Exp)'!I255+'C&amp;I Jobs'!I255+'O&amp;M Jobs'!I255+'Fuel Jobs'!J255+'Decommissioning Jobs'!I255)</f>
        <v>1301.4491528166823</v>
      </c>
      <c r="M232" s="28"/>
      <c r="N232" s="49"/>
      <c r="O232" s="21"/>
    </row>
    <row r="233" spans="1:19" x14ac:dyDescent="0.3">
      <c r="A233" s="7" t="s">
        <v>300</v>
      </c>
      <c r="B233" s="24">
        <f>('Manufacturing Jobs'!B256+'Manufacturing Jobs (Exp)'!B256+'C&amp;I Jobs'!B256+'O&amp;M Jobs'!B256+'Fuel Jobs'!C256+'Decommissioning Jobs'!B256)</f>
        <v>0</v>
      </c>
      <c r="C233" s="24">
        <f>('Manufacturing Jobs'!C256+'Manufacturing Jobs (Exp)'!C256+'C&amp;I Jobs'!C256+'O&amp;M Jobs'!C256+'Fuel Jobs'!D256+'Decommissioning Jobs'!C256)</f>
        <v>2344</v>
      </c>
      <c r="D233" s="24">
        <f>('Manufacturing Jobs'!D256+'Manufacturing Jobs (Exp)'!D256+'C&amp;I Jobs'!D256+'O&amp;M Jobs'!D256+'Fuel Jobs'!E256+'Decommissioning Jobs'!D256)</f>
        <v>280</v>
      </c>
      <c r="E233" s="24">
        <f>('Manufacturing Jobs'!E256+'Manufacturing Jobs (Exp)'!E256+'C&amp;I Jobs'!E256+'O&amp;M Jobs'!E256+'Fuel Jobs'!F256+'Decommissioning Jobs'!E256)</f>
        <v>2012</v>
      </c>
      <c r="F233" s="24">
        <f>('Manufacturing Jobs'!F256+'Manufacturing Jobs (Exp)'!F256+'C&amp;I Jobs'!F256+'O&amp;M Jobs'!F256+'Fuel Jobs'!G256+'Decommissioning Jobs'!F256)</f>
        <v>82032.639999999999</v>
      </c>
      <c r="G233" s="24">
        <f>('Manufacturing Jobs'!G256+'Manufacturing Jobs (Exp)'!G256+'C&amp;I Jobs'!G256+'O&amp;M Jobs'!G256+'Fuel Jobs'!H256+'Decommissioning Jobs'!G256)</f>
        <v>90580.44</v>
      </c>
      <c r="H233" s="24">
        <f>('Manufacturing Jobs'!H256+'Manufacturing Jobs (Exp)'!H256+'C&amp;I Jobs'!H256+'O&amp;M Jobs'!H256+'Fuel Jobs'!I256+'Decommissioning Jobs'!H256)</f>
        <v>79822.600000000006</v>
      </c>
      <c r="I233" s="24">
        <f>('Manufacturing Jobs'!I256+'Manufacturing Jobs (Exp)'!I256+'C&amp;I Jobs'!I256+'O&amp;M Jobs'!I256+'Fuel Jobs'!J256+'Decommissioning Jobs'!I256)</f>
        <v>49708.639999999999</v>
      </c>
      <c r="M233" s="28"/>
      <c r="N233" s="49"/>
      <c r="O233" s="21"/>
    </row>
    <row r="234" spans="1:19" x14ac:dyDescent="0.3">
      <c r="A234" s="7" t="s">
        <v>230</v>
      </c>
      <c r="B234" s="24">
        <f>('Manufacturing Jobs'!B257+'Manufacturing Jobs (Exp)'!B257+'C&amp;I Jobs'!B257+'O&amp;M Jobs'!B257+'Fuel Jobs'!C257+'Decommissioning Jobs'!B257)</f>
        <v>0</v>
      </c>
      <c r="C234" s="24">
        <f>('Manufacturing Jobs'!C257+'Manufacturing Jobs (Exp)'!C257+'C&amp;I Jobs'!C257+'O&amp;M Jobs'!C257+'Fuel Jobs'!D257+'Decommissioning Jobs'!C257)</f>
        <v>7322.7000000000007</v>
      </c>
      <c r="D234" s="24">
        <f>('Manufacturing Jobs'!D257+'Manufacturing Jobs (Exp)'!D257+'C&amp;I Jobs'!D257+'O&amp;M Jobs'!D257+'Fuel Jobs'!E257+'Decommissioning Jobs'!D257)</f>
        <v>1357.2575833333331</v>
      </c>
      <c r="E234" s="24">
        <f>('Manufacturing Jobs'!E257+'Manufacturing Jobs (Exp)'!E257+'C&amp;I Jobs'!E257+'O&amp;M Jobs'!E257+'Fuel Jobs'!F257+'Decommissioning Jobs'!E257)</f>
        <v>117025.71499999998</v>
      </c>
      <c r="F234" s="24">
        <f>('Manufacturing Jobs'!F257+'Manufacturing Jobs (Exp)'!F257+'C&amp;I Jobs'!F257+'O&amp;M Jobs'!F257+'Fuel Jobs'!G257+'Decommissioning Jobs'!F257)</f>
        <v>128529.36799999999</v>
      </c>
      <c r="G234" s="24">
        <f>('Manufacturing Jobs'!G257+'Manufacturing Jobs (Exp)'!G257+'C&amp;I Jobs'!G257+'O&amp;M Jobs'!G257+'Fuel Jobs'!H257+'Decommissioning Jobs'!G257)</f>
        <v>128718.60555555554</v>
      </c>
      <c r="H234" s="24">
        <f>('Manufacturing Jobs'!H257+'Manufacturing Jobs (Exp)'!H257+'C&amp;I Jobs'!H257+'O&amp;M Jobs'!H257+'Fuel Jobs'!I257+'Decommissioning Jobs'!H257)</f>
        <v>138568.98373298856</v>
      </c>
      <c r="I234" s="24">
        <f>('Manufacturing Jobs'!I257+'Manufacturing Jobs (Exp)'!I257+'C&amp;I Jobs'!I257+'O&amp;M Jobs'!I257+'Fuel Jobs'!J257+'Decommissioning Jobs'!I257)</f>
        <v>119549.17333333335</v>
      </c>
      <c r="M234" s="28"/>
      <c r="N234" s="49"/>
      <c r="O234" s="21"/>
    </row>
    <row r="235" spans="1:19" x14ac:dyDescent="0.3">
      <c r="A235" s="7" t="s">
        <v>231</v>
      </c>
      <c r="B235" s="24">
        <f>('Manufacturing Jobs'!B258+'Manufacturing Jobs (Exp)'!B258+'C&amp;I Jobs'!B258+'O&amp;M Jobs'!B258+'Fuel Jobs'!C258+'Decommissioning Jobs'!B258)</f>
        <v>0</v>
      </c>
      <c r="C235" s="24">
        <f>('Manufacturing Jobs'!C258+'Manufacturing Jobs (Exp)'!C258+'C&amp;I Jobs'!C258+'O&amp;M Jobs'!C258+'Fuel Jobs'!D258+'Decommissioning Jobs'!C258)</f>
        <v>8054.4808912586068</v>
      </c>
      <c r="D235" s="24">
        <f>('Manufacturing Jobs'!D258+'Manufacturing Jobs (Exp)'!D258+'C&amp;I Jobs'!D258+'O&amp;M Jobs'!D258+'Fuel Jobs'!E258+'Decommissioning Jobs'!D258)</f>
        <v>296581.25472246646</v>
      </c>
      <c r="E235" s="24">
        <f>('Manufacturing Jobs'!E258+'Manufacturing Jobs (Exp)'!E258+'C&amp;I Jobs'!E258+'O&amp;M Jobs'!E258+'Fuel Jobs'!F258+'Decommissioning Jobs'!E258)</f>
        <v>365781.5090638182</v>
      </c>
      <c r="F235" s="24">
        <f>('Manufacturing Jobs'!F258+'Manufacturing Jobs (Exp)'!F258+'C&amp;I Jobs'!F258+'O&amp;M Jobs'!F258+'Fuel Jobs'!G258+'Decommissioning Jobs'!F258)</f>
        <v>177163.66720324568</v>
      </c>
      <c r="G235" s="24">
        <f>('Manufacturing Jobs'!G258+'Manufacturing Jobs (Exp)'!G258+'C&amp;I Jobs'!G258+'O&amp;M Jobs'!G258+'Fuel Jobs'!H258+'Decommissioning Jobs'!G258)</f>
        <v>125800.09452038465</v>
      </c>
      <c r="H235" s="24">
        <f>('Manufacturing Jobs'!H258+'Manufacturing Jobs (Exp)'!H258+'C&amp;I Jobs'!H258+'O&amp;M Jobs'!H258+'Fuel Jobs'!I258+'Decommissioning Jobs'!H258)</f>
        <v>81328.038836305903</v>
      </c>
      <c r="I235" s="24">
        <f>('Manufacturing Jobs'!I258+'Manufacturing Jobs (Exp)'!I258+'C&amp;I Jobs'!I258+'O&amp;M Jobs'!I258+'Fuel Jobs'!J258+'Decommissioning Jobs'!I258)</f>
        <v>210706.89208881746</v>
      </c>
      <c r="M235" s="28"/>
      <c r="N235" s="49"/>
      <c r="O235" s="21"/>
    </row>
    <row r="236" spans="1:19" x14ac:dyDescent="0.3">
      <c r="A236" s="7" t="s">
        <v>295</v>
      </c>
      <c r="B236" s="24">
        <f>('Manufacturing Jobs'!B259+'Manufacturing Jobs (Exp)'!B259+'C&amp;I Jobs'!B259+'O&amp;M Jobs'!B259+'Fuel Jobs'!C259+'Decommissioning Jobs'!B259)</f>
        <v>24506.015158958529</v>
      </c>
      <c r="C236" s="24">
        <f>('Manufacturing Jobs'!C259+'Manufacturing Jobs (Exp)'!C259+'C&amp;I Jobs'!C259+'O&amp;M Jobs'!C259+'Fuel Jobs'!D259+'Decommissioning Jobs'!C259)</f>
        <v>11773.527846239045</v>
      </c>
      <c r="D236" s="24">
        <f>('Manufacturing Jobs'!D259+'Manufacturing Jobs (Exp)'!D259+'C&amp;I Jobs'!D259+'O&amp;M Jobs'!D259+'Fuel Jobs'!E259+'Decommissioning Jobs'!D259)</f>
        <v>14300.864190755001</v>
      </c>
      <c r="E236" s="24">
        <f>('Manufacturing Jobs'!E259+'Manufacturing Jobs (Exp)'!E259+'C&amp;I Jobs'!E259+'O&amp;M Jobs'!E259+'Fuel Jobs'!F259+'Decommissioning Jobs'!E259)</f>
        <v>7626.666666666667</v>
      </c>
      <c r="F236" s="24">
        <f>('Manufacturing Jobs'!F259+'Manufacturing Jobs (Exp)'!F259+'C&amp;I Jobs'!F259+'O&amp;M Jobs'!F259+'Fuel Jobs'!G259+'Decommissioning Jobs'!F259)</f>
        <v>12302.303976274461</v>
      </c>
      <c r="G236" s="24">
        <f>('Manufacturing Jobs'!G259+'Manufacturing Jobs (Exp)'!G259+'C&amp;I Jobs'!G259+'O&amp;M Jobs'!G259+'Fuel Jobs'!H259+'Decommissioning Jobs'!G259)</f>
        <v>4533.3333333333339</v>
      </c>
      <c r="H236" s="24">
        <f>('Manufacturing Jobs'!H259+'Manufacturing Jobs (Exp)'!H259+'C&amp;I Jobs'!H259+'O&amp;M Jobs'!H259+'Fuel Jobs'!I259+'Decommissioning Jobs'!H259)</f>
        <v>12302.303976274461</v>
      </c>
      <c r="I236" s="24">
        <f>('Manufacturing Jobs'!I259+'Manufacturing Jobs (Exp)'!I259+'C&amp;I Jobs'!I259+'O&amp;M Jobs'!I259+'Fuel Jobs'!J259+'Decommissioning Jobs'!I259)</f>
        <v>16186.789297745023</v>
      </c>
      <c r="M236" s="28"/>
      <c r="N236" s="49"/>
      <c r="O236" s="21"/>
    </row>
    <row r="237" spans="1:19" x14ac:dyDescent="0.3">
      <c r="A237" s="7" t="s">
        <v>294</v>
      </c>
      <c r="B237" s="24">
        <f>('Manufacturing Jobs'!B260+'Manufacturing Jobs (Exp)'!B260+'C&amp;I Jobs'!B260+'O&amp;M Jobs'!B260+'Fuel Jobs'!C260+'Decommissioning Jobs'!B260)</f>
        <v>0</v>
      </c>
      <c r="C237" s="24">
        <f>('Manufacturing Jobs'!C260+'Manufacturing Jobs (Exp)'!C260+'C&amp;I Jobs'!C260+'O&amp;M Jobs'!C260+'Fuel Jobs'!D260+'Decommissioning Jobs'!C260)</f>
        <v>4126.7250000000004</v>
      </c>
      <c r="D237" s="24">
        <f>('Manufacturing Jobs'!D260+'Manufacturing Jobs (Exp)'!D260+'C&amp;I Jobs'!D260+'O&amp;M Jobs'!D260+'Fuel Jobs'!E260+'Decommissioning Jobs'!D260)</f>
        <v>421.45756832298139</v>
      </c>
      <c r="E237" s="24">
        <f>('Manufacturing Jobs'!E260+'Manufacturing Jobs (Exp)'!E260+'C&amp;I Jobs'!E260+'O&amp;M Jobs'!E260+'Fuel Jobs'!F260+'Decommissioning Jobs'!E260)</f>
        <v>413.14324751552795</v>
      </c>
      <c r="F237" s="24">
        <f>('Manufacturing Jobs'!F260+'Manufacturing Jobs (Exp)'!F260+'C&amp;I Jobs'!F260+'O&amp;M Jobs'!F260+'Fuel Jobs'!G260+'Decommissioning Jobs'!F260)</f>
        <v>344.3478260869565</v>
      </c>
      <c r="G237" s="24">
        <f>('Manufacturing Jobs'!G260+'Manufacturing Jobs (Exp)'!G260+'C&amp;I Jobs'!G260+'O&amp;M Jobs'!G260+'Fuel Jobs'!H260+'Decommissioning Jobs'!G260)</f>
        <v>339.13043478260875</v>
      </c>
      <c r="H237" s="24">
        <f>('Manufacturing Jobs'!H260+'Manufacturing Jobs (Exp)'!H260+'C&amp;I Jobs'!H260+'O&amp;M Jobs'!H260+'Fuel Jobs'!I260+'Decommissioning Jobs'!H260)</f>
        <v>313.4490782608695</v>
      </c>
      <c r="I237" s="24">
        <f>('Manufacturing Jobs'!I260+'Manufacturing Jobs (Exp)'!I260+'C&amp;I Jobs'!I260+'O&amp;M Jobs'!I260+'Fuel Jobs'!J260+'Decommissioning Jobs'!I260)</f>
        <v>393.11739596273293</v>
      </c>
      <c r="K237" s="2"/>
      <c r="L237" s="4"/>
      <c r="M237" s="4"/>
      <c r="N237" s="4"/>
      <c r="O237" s="4"/>
      <c r="P237" s="4"/>
      <c r="Q237" s="4"/>
      <c r="R237" s="4"/>
      <c r="S237" s="4"/>
    </row>
    <row r="238" spans="1:19" x14ac:dyDescent="0.3">
      <c r="A238" s="7" t="s">
        <v>190</v>
      </c>
      <c r="B238" s="24">
        <f>'Grid Jobs'!B43</f>
        <v>0</v>
      </c>
      <c r="C238" s="24">
        <f>'Grid Jobs'!C43</f>
        <v>24213.599999999999</v>
      </c>
      <c r="D238" s="24">
        <f>'Grid Jobs'!D43</f>
        <v>89792.1</v>
      </c>
      <c r="E238" s="24">
        <f>'Grid Jobs'!E43</f>
        <v>7062.2999999999993</v>
      </c>
      <c r="F238" s="24">
        <f>'Grid Jobs'!F43</f>
        <v>6053.4</v>
      </c>
      <c r="G238" s="24">
        <f>'Grid Jobs'!G43</f>
        <v>1008.9000000000001</v>
      </c>
      <c r="H238" s="24">
        <f>'Grid Jobs'!H43</f>
        <v>2017.8000000000002</v>
      </c>
      <c r="I238" s="24">
        <f>'Grid Jobs'!I43</f>
        <v>1008.9000000000001</v>
      </c>
      <c r="K238" s="2" t="s">
        <v>184</v>
      </c>
      <c r="L238" s="4">
        <f t="shared" ref="L238:S238" si="136">B239/L239</f>
        <v>339.06046433944209</v>
      </c>
      <c r="M238" s="4">
        <f t="shared" si="136"/>
        <v>434.85843659189959</v>
      </c>
      <c r="N238" s="4">
        <f t="shared" si="136"/>
        <v>666.08899145183602</v>
      </c>
      <c r="O238" s="4">
        <f t="shared" si="136"/>
        <v>597.62147413772641</v>
      </c>
      <c r="P238" s="4">
        <f t="shared" si="136"/>
        <v>478.39454185555837</v>
      </c>
      <c r="Q238" s="4">
        <f t="shared" si="136"/>
        <v>465.10004928676278</v>
      </c>
      <c r="R238" s="4">
        <f t="shared" si="136"/>
        <v>388.19517105355288</v>
      </c>
      <c r="S238" s="4">
        <f t="shared" si="136"/>
        <v>373.67389511757312</v>
      </c>
    </row>
    <row r="239" spans="1:19" x14ac:dyDescent="0.3">
      <c r="A239" s="5" t="s">
        <v>255</v>
      </c>
      <c r="B239" s="22">
        <f>SUM(B213:B238)</f>
        <v>1791567.2174465246</v>
      </c>
      <c r="C239" s="22">
        <f t="shared" ref="C239:I239" si="137">SUM(C213:C238)</f>
        <v>2396281.4410440763</v>
      </c>
      <c r="D239" s="22">
        <f t="shared" si="137"/>
        <v>3820329.4427680629</v>
      </c>
      <c r="E239" s="22">
        <f t="shared" si="137"/>
        <v>3564177.6343722097</v>
      </c>
      <c r="F239" s="22">
        <f t="shared" si="137"/>
        <v>2973634.5314041423</v>
      </c>
      <c r="G239" s="22">
        <f t="shared" si="137"/>
        <v>3015430.9406553875</v>
      </c>
      <c r="H239" s="22">
        <f t="shared" si="137"/>
        <v>2628187.5912361294</v>
      </c>
      <c r="I239" s="22">
        <f t="shared" si="137"/>
        <v>2641577.6612492679</v>
      </c>
      <c r="K239" t="s">
        <v>185</v>
      </c>
      <c r="L239" s="7">
        <v>5283.9166044819103</v>
      </c>
      <c r="M239" s="7">
        <v>5510.4862626659997</v>
      </c>
      <c r="N239" s="7">
        <v>5735.4640172645841</v>
      </c>
      <c r="O239" s="7">
        <v>5963.9383600041419</v>
      </c>
      <c r="P239" s="7">
        <v>6215.8621623696772</v>
      </c>
      <c r="Q239" s="7">
        <v>6483.4027544817327</v>
      </c>
      <c r="R239" s="7">
        <v>6770.2737880620407</v>
      </c>
      <c r="S239" s="7">
        <v>7069.2057854834075</v>
      </c>
    </row>
    <row r="241" spans="1:28" x14ac:dyDescent="0.3">
      <c r="A241" s="74" t="s">
        <v>31</v>
      </c>
      <c r="B241" s="168" t="s">
        <v>153</v>
      </c>
      <c r="C241" s="168"/>
      <c r="D241" s="168"/>
      <c r="E241" s="168"/>
      <c r="F241" s="168"/>
      <c r="G241" s="168"/>
      <c r="H241" s="168"/>
      <c r="I241" s="168"/>
      <c r="K241" s="74" t="s">
        <v>31</v>
      </c>
      <c r="L241" s="164" t="s">
        <v>265</v>
      </c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</row>
    <row r="242" spans="1:28" x14ac:dyDescent="0.3">
      <c r="A242" s="66" t="s">
        <v>0</v>
      </c>
      <c r="B242" s="33" t="s">
        <v>186</v>
      </c>
      <c r="C242" s="33" t="s">
        <v>146</v>
      </c>
      <c r="D242" s="33" t="s">
        <v>147</v>
      </c>
      <c r="E242" s="33" t="s">
        <v>148</v>
      </c>
      <c r="F242" s="33" t="s">
        <v>149</v>
      </c>
      <c r="G242" s="33" t="s">
        <v>150</v>
      </c>
      <c r="H242" s="33" t="s">
        <v>151</v>
      </c>
      <c r="I242" s="33" t="s">
        <v>152</v>
      </c>
      <c r="K242" s="2" t="s">
        <v>266</v>
      </c>
      <c r="L242" s="2" t="s">
        <v>186</v>
      </c>
      <c r="M242" s="2" t="s">
        <v>146</v>
      </c>
      <c r="N242" s="2" t="s">
        <v>147</v>
      </c>
      <c r="O242" s="2" t="s">
        <v>148</v>
      </c>
      <c r="P242" s="2" t="s">
        <v>149</v>
      </c>
      <c r="Q242" s="2" t="s">
        <v>150</v>
      </c>
      <c r="R242" s="2" t="s">
        <v>151</v>
      </c>
      <c r="S242" s="2" t="s">
        <v>152</v>
      </c>
      <c r="T242" s="2"/>
      <c r="U242" s="2" t="s">
        <v>186</v>
      </c>
      <c r="V242" s="2" t="s">
        <v>146</v>
      </c>
      <c r="W242" s="2" t="s">
        <v>147</v>
      </c>
      <c r="X242" s="2" t="s">
        <v>148</v>
      </c>
      <c r="Y242" s="2" t="s">
        <v>149</v>
      </c>
      <c r="Z242" s="2" t="s">
        <v>150</v>
      </c>
      <c r="AA242" s="2" t="s">
        <v>151</v>
      </c>
      <c r="AB242" s="2" t="s">
        <v>152</v>
      </c>
    </row>
    <row r="243" spans="1:28" x14ac:dyDescent="0.3">
      <c r="A243" s="7" t="s">
        <v>2</v>
      </c>
      <c r="B243" s="24">
        <f>('Manufacturing Jobs'!B265+'Manufacturing Jobs (Exp)'!B265+'C&amp;I Jobs'!B265+'O&amp;M Jobs'!B265+'Fuel Jobs'!C265+'Decommissioning Jobs'!B265)</f>
        <v>31948.278314146326</v>
      </c>
      <c r="C243" s="24">
        <f>('Manufacturing Jobs'!C265+'Manufacturing Jobs (Exp)'!C265+'C&amp;I Jobs'!C265+'O&amp;M Jobs'!C265+'Fuel Jobs'!D265+'Decommissioning Jobs'!C265)</f>
        <v>125931.16618302654</v>
      </c>
      <c r="D243" s="24">
        <f>('Manufacturing Jobs'!D265+'Manufacturing Jobs (Exp)'!D265+'C&amp;I Jobs'!D265+'O&amp;M Jobs'!D265+'Fuel Jobs'!E265+'Decommissioning Jobs'!D265)</f>
        <v>33221.743521416225</v>
      </c>
      <c r="E243" s="24">
        <f>('Manufacturing Jobs'!E265+'Manufacturing Jobs (Exp)'!E265+'C&amp;I Jobs'!E265+'O&amp;M Jobs'!E265+'Fuel Jobs'!F265+'Decommissioning Jobs'!E265)</f>
        <v>27297.646902346496</v>
      </c>
      <c r="F243" s="24">
        <f>('Manufacturing Jobs'!F265+'Manufacturing Jobs (Exp)'!F265+'C&amp;I Jobs'!F265+'O&amp;M Jobs'!F265+'Fuel Jobs'!G265+'Decommissioning Jobs'!F265)</f>
        <v>24744.582475941268</v>
      </c>
      <c r="G243" s="24">
        <f>('Manufacturing Jobs'!G265+'Manufacturing Jobs (Exp)'!G265+'C&amp;I Jobs'!G265+'O&amp;M Jobs'!G265+'Fuel Jobs'!H265+'Decommissioning Jobs'!G265)</f>
        <v>27346.858727449071</v>
      </c>
      <c r="H243" s="24">
        <f>('Manufacturing Jobs'!H265+'Manufacturing Jobs (Exp)'!H265+'C&amp;I Jobs'!H265+'O&amp;M Jobs'!H265+'Fuel Jobs'!I265+'Decommissioning Jobs'!H265)</f>
        <v>25594.249806454609</v>
      </c>
      <c r="I243" s="24">
        <f>('Manufacturing Jobs'!I265+'Manufacturing Jobs (Exp)'!I265+'C&amp;I Jobs'!I265+'O&amp;M Jobs'!I265+'Fuel Jobs'!J265+'Decommissioning Jobs'!I265)</f>
        <v>84721.109436554441</v>
      </c>
      <c r="K243" t="s">
        <v>293</v>
      </c>
      <c r="L243" s="7">
        <f>'Manufacturing Jobs'!B290</f>
        <v>114090.22338379214</v>
      </c>
      <c r="M243" s="7">
        <f>'Manufacturing Jobs'!C290</f>
        <v>308787.026573373</v>
      </c>
      <c r="N243" s="7">
        <f>'Manufacturing Jobs'!D290</f>
        <v>247551.32933114882</v>
      </c>
      <c r="O243" s="7">
        <f>'Manufacturing Jobs'!E290</f>
        <v>225576.67381624566</v>
      </c>
      <c r="P243" s="7">
        <f>'Manufacturing Jobs'!F290</f>
        <v>142364.68873977094</v>
      </c>
      <c r="Q243" s="7">
        <f>'Manufacturing Jobs'!G290</f>
        <v>211732.26319690896</v>
      </c>
      <c r="R243" s="7">
        <f>'Manufacturing Jobs'!H290</f>
        <v>220361.13289701808</v>
      </c>
      <c r="S243" s="7">
        <f>'Manufacturing Jobs'!I290</f>
        <v>254285.20736722506</v>
      </c>
      <c r="T243" s="7"/>
      <c r="U243" s="38">
        <f>L243/L$250</f>
        <v>0.11584741610536027</v>
      </c>
      <c r="V243" s="38">
        <f t="shared" ref="V243:AB243" si="138">M243/M$250</f>
        <v>0.14200003195070207</v>
      </c>
      <c r="W243" s="38">
        <f t="shared" si="138"/>
        <v>0.12854393930777006</v>
      </c>
      <c r="X243" s="38">
        <f t="shared" si="138"/>
        <v>0.12725170450370699</v>
      </c>
      <c r="Y243" s="38">
        <f t="shared" si="138"/>
        <v>0.1008744058040851</v>
      </c>
      <c r="Z243" s="38">
        <f t="shared" si="138"/>
        <v>0.13237965965368892</v>
      </c>
      <c r="AA243" s="38">
        <f t="shared" si="138"/>
        <v>0.13519675892570393</v>
      </c>
      <c r="AB243" s="38">
        <f t="shared" si="138"/>
        <v>0.15599613362700443</v>
      </c>
    </row>
    <row r="244" spans="1:28" x14ac:dyDescent="0.3">
      <c r="A244" s="7" t="s">
        <v>3</v>
      </c>
      <c r="B244" s="24">
        <f>('Manufacturing Jobs'!B266+'Manufacturing Jobs (Exp)'!B266+'C&amp;I Jobs'!B266+'O&amp;M Jobs'!B266+'Fuel Jobs'!C266+'Decommissioning Jobs'!B266)</f>
        <v>0</v>
      </c>
      <c r="C244" s="24">
        <f>('Manufacturing Jobs'!C266+'Manufacturing Jobs (Exp)'!C266+'C&amp;I Jobs'!C266+'O&amp;M Jobs'!C266+'Fuel Jobs'!D266+'Decommissioning Jobs'!C266)</f>
        <v>0</v>
      </c>
      <c r="D244" s="24">
        <f>('Manufacturing Jobs'!D266+'Manufacturing Jobs (Exp)'!D266+'C&amp;I Jobs'!D266+'O&amp;M Jobs'!D266+'Fuel Jobs'!E266+'Decommissioning Jobs'!D266)</f>
        <v>0</v>
      </c>
      <c r="E244" s="24">
        <f>('Manufacturing Jobs'!E266+'Manufacturing Jobs (Exp)'!E266+'C&amp;I Jobs'!E266+'O&amp;M Jobs'!E266+'Fuel Jobs'!F266+'Decommissioning Jobs'!E266)</f>
        <v>0</v>
      </c>
      <c r="F244" s="24">
        <f>('Manufacturing Jobs'!F266+'Manufacturing Jobs (Exp)'!F266+'C&amp;I Jobs'!F266+'O&amp;M Jobs'!F266+'Fuel Jobs'!G266+'Decommissioning Jobs'!F266)</f>
        <v>0</v>
      </c>
      <c r="G244" s="24">
        <f>('Manufacturing Jobs'!G266+'Manufacturing Jobs (Exp)'!G266+'C&amp;I Jobs'!G266+'O&amp;M Jobs'!G266+'Fuel Jobs'!H266+'Decommissioning Jobs'!G266)</f>
        <v>0</v>
      </c>
      <c r="H244" s="24">
        <f>('Manufacturing Jobs'!H266+'Manufacturing Jobs (Exp)'!H266+'C&amp;I Jobs'!H266+'O&amp;M Jobs'!H266+'Fuel Jobs'!I266+'Decommissioning Jobs'!H266)</f>
        <v>0</v>
      </c>
      <c r="I244" s="24">
        <f>('Manufacturing Jobs'!I266+'Manufacturing Jobs (Exp)'!I266+'C&amp;I Jobs'!I266+'O&amp;M Jobs'!I266+'Fuel Jobs'!J266+'Decommissioning Jobs'!I266)</f>
        <v>0</v>
      </c>
      <c r="K244" t="s">
        <v>292</v>
      </c>
      <c r="L244" s="7">
        <f>'Manufacturing Jobs (Exp)'!B290</f>
        <v>0</v>
      </c>
      <c r="M244" s="7">
        <f>'Manufacturing Jobs (Exp)'!C290</f>
        <v>0</v>
      </c>
      <c r="N244" s="7">
        <f>'Manufacturing Jobs (Exp)'!D290</f>
        <v>0</v>
      </c>
      <c r="O244" s="7">
        <f>'Manufacturing Jobs (Exp)'!E290</f>
        <v>0</v>
      </c>
      <c r="P244" s="7">
        <f>'Manufacturing Jobs (Exp)'!F290</f>
        <v>0</v>
      </c>
      <c r="Q244" s="7">
        <f>'Manufacturing Jobs (Exp)'!G290</f>
        <v>0</v>
      </c>
      <c r="R244" s="7">
        <f>'Manufacturing Jobs (Exp)'!H290</f>
        <v>0</v>
      </c>
      <c r="S244" s="7">
        <f>'Manufacturing Jobs (Exp)'!I290</f>
        <v>0</v>
      </c>
      <c r="T244" s="7"/>
      <c r="U244" s="38">
        <f t="shared" ref="U244:U249" si="139">L244/L$250</f>
        <v>0</v>
      </c>
      <c r="V244" s="38">
        <f t="shared" ref="V244:V249" si="140">M244/M$250</f>
        <v>0</v>
      </c>
      <c r="W244" s="38">
        <f t="shared" ref="W244:W249" si="141">N244/N$250</f>
        <v>0</v>
      </c>
      <c r="X244" s="38">
        <f t="shared" ref="X244:X249" si="142">O244/O$250</f>
        <v>0</v>
      </c>
      <c r="Y244" s="38">
        <f t="shared" ref="Y244:Y249" si="143">P244/P$250</f>
        <v>0</v>
      </c>
      <c r="Z244" s="38">
        <f t="shared" ref="Z244:Z249" si="144">Q244/Q$250</f>
        <v>0</v>
      </c>
      <c r="AA244" s="38">
        <f t="shared" ref="AA244:AA249" si="145">R244/R$250</f>
        <v>0</v>
      </c>
      <c r="AB244" s="38">
        <f t="shared" ref="AB244:AB249" si="146">S244/S$250</f>
        <v>0</v>
      </c>
    </row>
    <row r="245" spans="1:28" x14ac:dyDescent="0.3">
      <c r="A245" s="7" t="s">
        <v>198</v>
      </c>
      <c r="B245" s="24">
        <f>('Manufacturing Jobs'!B267+'Manufacturing Jobs (Exp)'!B267+'C&amp;I Jobs'!B267+'O&amp;M Jobs'!B267+'Fuel Jobs'!C267+'Decommissioning Jobs'!B267)</f>
        <v>24942.903619893987</v>
      </c>
      <c r="C245" s="24">
        <f>('Manufacturing Jobs'!C267+'Manufacturing Jobs (Exp)'!C267+'C&amp;I Jobs'!C267+'O&amp;M Jobs'!C267+'Fuel Jobs'!D267+'Decommissioning Jobs'!C267)</f>
        <v>495194.29302568483</v>
      </c>
      <c r="D245" s="24">
        <f>('Manufacturing Jobs'!D267+'Manufacturing Jobs (Exp)'!D267+'C&amp;I Jobs'!D267+'O&amp;M Jobs'!D267+'Fuel Jobs'!E267+'Decommissioning Jobs'!D267)</f>
        <v>299631.50793553877</v>
      </c>
      <c r="E245" s="24">
        <f>('Manufacturing Jobs'!E267+'Manufacturing Jobs (Exp)'!E267+'C&amp;I Jobs'!E267+'O&amp;M Jobs'!E267+'Fuel Jobs'!F267+'Decommissioning Jobs'!E267)</f>
        <v>230802.13102269376</v>
      </c>
      <c r="F245" s="24">
        <f>('Manufacturing Jobs'!F267+'Manufacturing Jobs (Exp)'!F267+'C&amp;I Jobs'!F267+'O&amp;M Jobs'!F267+'Fuel Jobs'!G267+'Decommissioning Jobs'!F267)</f>
        <v>178873.39025465021</v>
      </c>
      <c r="G245" s="24">
        <f>('Manufacturing Jobs'!G267+'Manufacturing Jobs (Exp)'!G267+'C&amp;I Jobs'!G267+'O&amp;M Jobs'!G267+'Fuel Jobs'!H267+'Decommissioning Jobs'!G267)</f>
        <v>235306.08265348838</v>
      </c>
      <c r="H245" s="24">
        <f>('Manufacturing Jobs'!H267+'Manufacturing Jobs (Exp)'!H267+'C&amp;I Jobs'!H267+'O&amp;M Jobs'!H267+'Fuel Jobs'!I267+'Decommissioning Jobs'!H267)</f>
        <v>304561.97755446989</v>
      </c>
      <c r="I245" s="24">
        <f>('Manufacturing Jobs'!I267+'Manufacturing Jobs (Exp)'!I267+'C&amp;I Jobs'!I267+'O&amp;M Jobs'!I267+'Fuel Jobs'!J267+'Decommissioning Jobs'!I267)</f>
        <v>323160.75081640156</v>
      </c>
      <c r="K245" t="s">
        <v>324</v>
      </c>
      <c r="L245" s="7">
        <f>'C&amp;I Jobs'!B290</f>
        <v>245533.67089810001</v>
      </c>
      <c r="M245" s="7">
        <f>'C&amp;I Jobs'!C290</f>
        <v>945371.82172049768</v>
      </c>
      <c r="N245" s="7">
        <f>'C&amp;I Jobs'!D290</f>
        <v>761061.32324263046</v>
      </c>
      <c r="O245" s="7">
        <f>'C&amp;I Jobs'!E290</f>
        <v>619510.98674729606</v>
      </c>
      <c r="P245" s="7">
        <f>'C&amp;I Jobs'!F290</f>
        <v>380403.92769409454</v>
      </c>
      <c r="Q245" s="7">
        <f>'C&amp;I Jobs'!G290</f>
        <v>465948.87075667636</v>
      </c>
      <c r="R245" s="7">
        <f>'C&amp;I Jobs'!H290</f>
        <v>492541.42534653452</v>
      </c>
      <c r="S245" s="7">
        <f>'C&amp;I Jobs'!I290</f>
        <v>429102.60850493959</v>
      </c>
      <c r="T245" s="7"/>
      <c r="U245" s="38">
        <f t="shared" si="139"/>
        <v>0.24931532691213618</v>
      </c>
      <c r="V245" s="38">
        <f t="shared" si="140"/>
        <v>0.43474245138892104</v>
      </c>
      <c r="W245" s="38">
        <f t="shared" si="141"/>
        <v>0.39519004324765772</v>
      </c>
      <c r="X245" s="38">
        <f t="shared" si="142"/>
        <v>0.34947686606366374</v>
      </c>
      <c r="Y245" s="38">
        <f t="shared" si="143"/>
        <v>0.26954029479756852</v>
      </c>
      <c r="Z245" s="38">
        <f t="shared" si="144"/>
        <v>0.29132146417112487</v>
      </c>
      <c r="AA245" s="38">
        <f t="shared" si="145"/>
        <v>0.30218579596165762</v>
      </c>
      <c r="AB245" s="38">
        <f t="shared" si="146"/>
        <v>0.26324121858714317</v>
      </c>
    </row>
    <row r="246" spans="1:28" x14ac:dyDescent="0.3">
      <c r="A246" s="7" t="s">
        <v>199</v>
      </c>
      <c r="B246" s="24">
        <f>('Manufacturing Jobs'!B268+'Manufacturing Jobs (Exp)'!B268+'C&amp;I Jobs'!B268+'O&amp;M Jobs'!B268+'Fuel Jobs'!C268+'Decommissioning Jobs'!B268)</f>
        <v>0</v>
      </c>
      <c r="C246" s="24">
        <f>('Manufacturing Jobs'!C268+'Manufacturing Jobs (Exp)'!C268+'C&amp;I Jobs'!C268+'O&amp;M Jobs'!C268+'Fuel Jobs'!D268+'Decommissioning Jobs'!C268)</f>
        <v>154615.63141834407</v>
      </c>
      <c r="D246" s="24">
        <f>('Manufacturing Jobs'!D268+'Manufacturing Jobs (Exp)'!D268+'C&amp;I Jobs'!D268+'O&amp;M Jobs'!D268+'Fuel Jobs'!E268+'Decommissioning Jobs'!D268)</f>
        <v>594490.31519776408</v>
      </c>
      <c r="E246" s="24">
        <f>('Manufacturing Jobs'!E268+'Manufacturing Jobs (Exp)'!E268+'C&amp;I Jobs'!E268+'O&amp;M Jobs'!E268+'Fuel Jobs'!F268+'Decommissioning Jobs'!E268)</f>
        <v>730557.66361584794</v>
      </c>
      <c r="F246" s="24">
        <f>('Manufacturing Jobs'!F268+'Manufacturing Jobs (Exp)'!F268+'C&amp;I Jobs'!F268+'O&amp;M Jobs'!F268+'Fuel Jobs'!G268+'Decommissioning Jobs'!F268)</f>
        <v>635238.85527233093</v>
      </c>
      <c r="G246" s="24">
        <f>('Manufacturing Jobs'!G268+'Manufacturing Jobs (Exp)'!G268+'C&amp;I Jobs'!G268+'O&amp;M Jobs'!G268+'Fuel Jobs'!H268+'Decommissioning Jobs'!G268)</f>
        <v>700077.33658574638</v>
      </c>
      <c r="H246" s="24">
        <f>('Manufacturing Jobs'!H268+'Manufacturing Jobs (Exp)'!H268+'C&amp;I Jobs'!H268+'O&amp;M Jobs'!H268+'Fuel Jobs'!I268+'Decommissioning Jobs'!H268)</f>
        <v>602697.19929711684</v>
      </c>
      <c r="I246" s="24">
        <f>('Manufacturing Jobs'!I268+'Manufacturing Jobs (Exp)'!I268+'C&amp;I Jobs'!I268+'O&amp;M Jobs'!I268+'Fuel Jobs'!J268+'Decommissioning Jobs'!I268)</f>
        <v>607702.40094490489</v>
      </c>
      <c r="K246" t="s">
        <v>325</v>
      </c>
      <c r="L246" s="7">
        <f>'O&amp;M Jobs'!B290</f>
        <v>263408.37135114742</v>
      </c>
      <c r="M246" s="7">
        <f>'O&amp;M Jobs'!C290</f>
        <v>631202.4185999406</v>
      </c>
      <c r="N246" s="7">
        <f>'O&amp;M Jobs'!D290</f>
        <v>704764.74464073591</v>
      </c>
      <c r="O246" s="7">
        <f>'O&amp;M Jobs'!E290</f>
        <v>782233.68574567256</v>
      </c>
      <c r="P246" s="7">
        <f>'O&amp;M Jobs'!F290</f>
        <v>771466.08706914051</v>
      </c>
      <c r="Q246" s="7">
        <f>'O&amp;M Jobs'!G290</f>
        <v>825888.29217398597</v>
      </c>
      <c r="R246" s="7">
        <f>'O&amp;M Jobs'!H290</f>
        <v>831594.82794697606</v>
      </c>
      <c r="S246" s="7">
        <f>'O&amp;M Jobs'!I290</f>
        <v>848712.27763836831</v>
      </c>
      <c r="T246" s="7"/>
      <c r="U246" s="38">
        <f t="shared" si="139"/>
        <v>0.26746532960059638</v>
      </c>
      <c r="V246" s="38">
        <f t="shared" si="140"/>
        <v>0.29026725832101696</v>
      </c>
      <c r="W246" s="38">
        <f t="shared" si="141"/>
        <v>0.36595738268150629</v>
      </c>
      <c r="X246" s="38">
        <f t="shared" si="142"/>
        <v>0.44127155590759121</v>
      </c>
      <c r="Y246" s="38">
        <f t="shared" si="143"/>
        <v>0.54663262231656207</v>
      </c>
      <c r="Z246" s="38">
        <f t="shared" si="144"/>
        <v>0.51636349311716401</v>
      </c>
      <c r="AA246" s="38">
        <f t="shared" si="145"/>
        <v>0.51020306530349546</v>
      </c>
      <c r="AB246" s="38">
        <f t="shared" si="146"/>
        <v>0.52065881159243066</v>
      </c>
    </row>
    <row r="247" spans="1:28" x14ac:dyDescent="0.3">
      <c r="A247" s="7" t="s">
        <v>6</v>
      </c>
      <c r="B247" s="24">
        <f>('Manufacturing Jobs'!B269+'Manufacturing Jobs (Exp)'!B269+'C&amp;I Jobs'!B269+'O&amp;M Jobs'!B269+'Fuel Jobs'!C269+'Decommissioning Jobs'!B269)</f>
        <v>215404.5596392969</v>
      </c>
      <c r="C247" s="24">
        <f>('Manufacturing Jobs'!C269+'Manufacturing Jobs (Exp)'!C269+'C&amp;I Jobs'!C269+'O&amp;M Jobs'!C269+'Fuel Jobs'!D269+'Decommissioning Jobs'!C269)</f>
        <v>174421.69150084737</v>
      </c>
      <c r="D247" s="24">
        <f>('Manufacturing Jobs'!D269+'Manufacturing Jobs (Exp)'!D269+'C&amp;I Jobs'!D269+'O&amp;M Jobs'!D269+'Fuel Jobs'!E269+'Decommissioning Jobs'!D269)</f>
        <v>157056.80595365082</v>
      </c>
      <c r="E247" s="24">
        <f>('Manufacturing Jobs'!E269+'Manufacturing Jobs (Exp)'!E269+'C&amp;I Jobs'!E269+'O&amp;M Jobs'!E269+'Fuel Jobs'!F269+'Decommissioning Jobs'!E269)</f>
        <v>109319.68490348911</v>
      </c>
      <c r="F247" s="24">
        <f>('Manufacturing Jobs'!F269+'Manufacturing Jobs (Exp)'!F269+'C&amp;I Jobs'!F269+'O&amp;M Jobs'!F269+'Fuel Jobs'!G269+'Decommissioning Jobs'!F269)</f>
        <v>82715.27710697033</v>
      </c>
      <c r="G247" s="24">
        <f>('Manufacturing Jobs'!G269+'Manufacturing Jobs (Exp)'!G269+'C&amp;I Jobs'!G269+'O&amp;M Jobs'!G269+'Fuel Jobs'!H269+'Decommissioning Jobs'!G269)</f>
        <v>43751.2864806207</v>
      </c>
      <c r="H247" s="24">
        <f>('Manufacturing Jobs'!H269+'Manufacturing Jobs (Exp)'!H269+'C&amp;I Jobs'!H269+'O&amp;M Jobs'!H269+'Fuel Jobs'!I269+'Decommissioning Jobs'!H269)</f>
        <v>21093.317079601547</v>
      </c>
      <c r="I247" s="24">
        <f>('Manufacturing Jobs'!I269+'Manufacturing Jobs (Exp)'!I269+'C&amp;I Jobs'!I269+'O&amp;M Jobs'!I269+'Fuel Jobs'!J269+'Decommissioning Jobs'!I269)</f>
        <v>18684.498467146896</v>
      </c>
      <c r="K247" t="s">
        <v>172</v>
      </c>
      <c r="L247" s="7">
        <f>'Fuel Jobs'!C290</f>
        <v>344231.76184414013</v>
      </c>
      <c r="M247" s="7">
        <f>'Fuel Jobs'!D290</f>
        <v>239617.91937943682</v>
      </c>
      <c r="N247" s="7">
        <f>'Fuel Jobs'!E290</f>
        <v>168072.01996344462</v>
      </c>
      <c r="O247" s="7">
        <f>'Fuel Jobs'!F290</f>
        <v>120227.82511493053</v>
      </c>
      <c r="P247" s="7">
        <f>'Fuel Jobs'!G290</f>
        <v>101446.80302508484</v>
      </c>
      <c r="Q247" s="7">
        <f>'Fuel Jobs'!H290</f>
        <v>69699.702969805614</v>
      </c>
      <c r="R247" s="7">
        <f>'Fuel Jobs'!I290</f>
        <v>55787.179159424952</v>
      </c>
      <c r="S247" s="7">
        <f>'Fuel Jobs'!J290</f>
        <v>53468.787650767103</v>
      </c>
      <c r="T247" s="7"/>
      <c r="U247" s="38">
        <f t="shared" si="139"/>
        <v>0.34953354431510886</v>
      </c>
      <c r="V247" s="38">
        <f t="shared" si="140"/>
        <v>0.11019165081326915</v>
      </c>
      <c r="W247" s="38">
        <f t="shared" si="141"/>
        <v>8.7273373129880746E-2</v>
      </c>
      <c r="X247" s="38">
        <f t="shared" si="142"/>
        <v>6.7822596263260787E-2</v>
      </c>
      <c r="Y247" s="38">
        <f t="shared" si="143"/>
        <v>7.1881490181776392E-2</v>
      </c>
      <c r="Z247" s="38">
        <f t="shared" si="144"/>
        <v>4.3577784593579964E-2</v>
      </c>
      <c r="AA247" s="38">
        <f t="shared" si="145"/>
        <v>3.4226751845056844E-2</v>
      </c>
      <c r="AB247" s="38">
        <f t="shared" si="146"/>
        <v>3.2801452469853956E-2</v>
      </c>
    </row>
    <row r="248" spans="1:28" x14ac:dyDescent="0.3">
      <c r="A248" s="7" t="s">
        <v>7</v>
      </c>
      <c r="B248" s="24">
        <f>('Manufacturing Jobs'!B270+'Manufacturing Jobs (Exp)'!B270+'C&amp;I Jobs'!B270+'O&amp;M Jobs'!B270+'Fuel Jobs'!C270+'Decommissioning Jobs'!B270)</f>
        <v>207585.2734512084</v>
      </c>
      <c r="C248" s="24">
        <f>('Manufacturing Jobs'!C270+'Manufacturing Jobs (Exp)'!C270+'C&amp;I Jobs'!C270+'O&amp;M Jobs'!C270+'Fuel Jobs'!D270+'Decommissioning Jobs'!C270)</f>
        <v>236944.19811075128</v>
      </c>
      <c r="D248" s="24">
        <f>('Manufacturing Jobs'!D270+'Manufacturing Jobs (Exp)'!D270+'C&amp;I Jobs'!D270+'O&amp;M Jobs'!D270+'Fuel Jobs'!E270+'Decommissioning Jobs'!D270)</f>
        <v>206088.63924546127</v>
      </c>
      <c r="E248" s="24">
        <f>('Manufacturing Jobs'!E270+'Manufacturing Jobs (Exp)'!E270+'C&amp;I Jobs'!E270+'O&amp;M Jobs'!E270+'Fuel Jobs'!F270+'Decommissioning Jobs'!E270)</f>
        <v>79877.970701106038</v>
      </c>
      <c r="F248" s="24">
        <f>('Manufacturing Jobs'!F270+'Manufacturing Jobs (Exp)'!F270+'C&amp;I Jobs'!F270+'O&amp;M Jobs'!F270+'Fuel Jobs'!G270+'Decommissioning Jobs'!F270)</f>
        <v>105662.52495186869</v>
      </c>
      <c r="G248" s="24">
        <f>('Manufacturing Jobs'!G270+'Manufacturing Jobs (Exp)'!G270+'C&amp;I Jobs'!G270+'O&amp;M Jobs'!G270+'Fuel Jobs'!H270+'Decommissioning Jobs'!G270)</f>
        <v>137407.6019701639</v>
      </c>
      <c r="H248" s="24">
        <f>('Manufacturing Jobs'!H270+'Manufacturing Jobs (Exp)'!H270+'C&amp;I Jobs'!H270+'O&amp;M Jobs'!H270+'Fuel Jobs'!I270+'Decommissioning Jobs'!H270)</f>
        <v>110619.64313000694</v>
      </c>
      <c r="I248" s="24">
        <f>('Manufacturing Jobs'!I270+'Manufacturing Jobs (Exp)'!I270+'C&amp;I Jobs'!I270+'O&amp;M Jobs'!I270+'Fuel Jobs'!J270+'Decommissioning Jobs'!I270)</f>
        <v>98646.608667317007</v>
      </c>
      <c r="K248" t="s">
        <v>190</v>
      </c>
      <c r="L248" s="7">
        <f>'Grid Jobs'!B48</f>
        <v>0</v>
      </c>
      <c r="M248" s="7">
        <f>'Grid Jobs'!C48</f>
        <v>13585.026906820385</v>
      </c>
      <c r="N248" s="7">
        <f>'Grid Jobs'!D48</f>
        <v>2329.1977879502838</v>
      </c>
      <c r="O248" s="7">
        <f>'Grid Jobs'!E48</f>
        <v>2114.0840671654219</v>
      </c>
      <c r="P248" s="7">
        <f>'Grid Jobs'!F48</f>
        <v>3837.6744698660927</v>
      </c>
      <c r="Q248" s="7">
        <f>'Grid Jobs'!G48</f>
        <v>0</v>
      </c>
      <c r="R248" s="7">
        <f>'Grid Jobs'!H48</f>
        <v>1791.6290688027998</v>
      </c>
      <c r="S248" s="7">
        <f>'Grid Jobs'!I48</f>
        <v>3462.4465448252204</v>
      </c>
      <c r="T248" s="7"/>
      <c r="U248" s="38">
        <f t="shared" si="139"/>
        <v>0</v>
      </c>
      <c r="V248" s="38">
        <f t="shared" si="140"/>
        <v>6.2472645830580625E-3</v>
      </c>
      <c r="W248" s="38">
        <f t="shared" si="141"/>
        <v>1.209463346042312E-3</v>
      </c>
      <c r="X248" s="38">
        <f t="shared" si="142"/>
        <v>1.1925913990117308E-3</v>
      </c>
      <c r="Y248" s="38">
        <f t="shared" si="143"/>
        <v>2.7192356141407617E-3</v>
      </c>
      <c r="Z248" s="38">
        <f t="shared" si="144"/>
        <v>0</v>
      </c>
      <c r="AA248" s="38">
        <f t="shared" si="145"/>
        <v>1.0992067435613246E-3</v>
      </c>
      <c r="AB248" s="38">
        <f t="shared" si="146"/>
        <v>2.1241041878731488E-3</v>
      </c>
    </row>
    <row r="249" spans="1:28" x14ac:dyDescent="0.3">
      <c r="A249" s="7" t="s">
        <v>8</v>
      </c>
      <c r="B249" s="24">
        <f>('Manufacturing Jobs'!B271+'Manufacturing Jobs (Exp)'!B271+'C&amp;I Jobs'!B271+'O&amp;M Jobs'!B271+'Fuel Jobs'!C271+'Decommissioning Jobs'!B271)</f>
        <v>150348.53491790002</v>
      </c>
      <c r="C249" s="24">
        <f>('Manufacturing Jobs'!C271+'Manufacturing Jobs (Exp)'!C271+'C&amp;I Jobs'!C271+'O&amp;M Jobs'!C271+'Fuel Jobs'!D271+'Decommissioning Jobs'!C271)</f>
        <v>140845.85335052159</v>
      </c>
      <c r="D249" s="24">
        <f>('Manufacturing Jobs'!D271+'Manufacturing Jobs (Exp)'!D271+'C&amp;I Jobs'!D271+'O&amp;M Jobs'!D271+'Fuel Jobs'!E271+'Decommissioning Jobs'!D271)</f>
        <v>151031.93506562352</v>
      </c>
      <c r="E249" s="24">
        <f>('Manufacturing Jobs'!E271+'Manufacturing Jobs (Exp)'!E271+'C&amp;I Jobs'!E271+'O&amp;M Jobs'!E271+'Fuel Jobs'!F271+'Decommissioning Jobs'!E271)</f>
        <v>123337.28634488724</v>
      </c>
      <c r="F249" s="24">
        <f>('Manufacturing Jobs'!F271+'Manufacturing Jobs (Exp)'!F271+'C&amp;I Jobs'!F271+'O&amp;M Jobs'!F271+'Fuel Jobs'!G271+'Decommissioning Jobs'!F271)</f>
        <v>49563.78069417701</v>
      </c>
      <c r="G249" s="24">
        <f>('Manufacturing Jobs'!G271+'Manufacturing Jobs (Exp)'!G271+'C&amp;I Jobs'!G271+'O&amp;M Jobs'!G271+'Fuel Jobs'!H271+'Decommissioning Jobs'!G271)</f>
        <v>96116.220616300707</v>
      </c>
      <c r="H249" s="24">
        <f>('Manufacturing Jobs'!H271+'Manufacturing Jobs (Exp)'!H271+'C&amp;I Jobs'!H271+'O&amp;M Jobs'!H271+'Fuel Jobs'!I271+'Decommissioning Jobs'!H271)</f>
        <v>81226.200423272923</v>
      </c>
      <c r="I249" s="24">
        <f>('Manufacturing Jobs'!I271+'Manufacturing Jobs (Exp)'!I271+'C&amp;I Jobs'!I271+'O&amp;M Jobs'!I271+'Fuel Jobs'!J271+'Decommissioning Jobs'!I271)</f>
        <v>112257.53442485176</v>
      </c>
      <c r="K249" t="s">
        <v>219</v>
      </c>
      <c r="L249" s="135">
        <f>'Decommissioning Jobs'!B290</f>
        <v>17567.80752922198</v>
      </c>
      <c r="M249" s="135">
        <f>'Decommissioning Jobs'!C290</f>
        <v>35991.822698670876</v>
      </c>
      <c r="N249" s="135">
        <f>'Decommissioning Jobs'!D290</f>
        <v>42032.361920692376</v>
      </c>
      <c r="O249" s="135">
        <f>'Decommissioning Jobs'!E290</f>
        <v>23017.705412237956</v>
      </c>
      <c r="P249" s="135">
        <f>'Decommissioning Jobs'!F290</f>
        <v>11787.161824689927</v>
      </c>
      <c r="Q249" s="135">
        <f>'Decommissioning Jobs'!G290</f>
        <v>26162.866352755045</v>
      </c>
      <c r="R249" s="135">
        <f>'Decommissioning Jobs'!H290</f>
        <v>27852.915184495505</v>
      </c>
      <c r="S249" s="135">
        <f>'Decommissioning Jobs'!I290</f>
        <v>41042.453322546527</v>
      </c>
      <c r="T249" s="7"/>
      <c r="U249" s="38">
        <f t="shared" si="139"/>
        <v>1.7838383066798184E-2</v>
      </c>
      <c r="V249" s="38">
        <f t="shared" si="140"/>
        <v>1.6551342943032767E-2</v>
      </c>
      <c r="W249" s="38">
        <f t="shared" si="141"/>
        <v>2.1825798287142782E-2</v>
      </c>
      <c r="X249" s="38">
        <f t="shared" si="142"/>
        <v>1.2984685862765553E-2</v>
      </c>
      <c r="Y249" s="38">
        <f t="shared" si="143"/>
        <v>8.3519512858670486E-3</v>
      </c>
      <c r="Z249" s="38">
        <f t="shared" si="144"/>
        <v>1.6357598464442354E-2</v>
      </c>
      <c r="AA249" s="38">
        <f t="shared" si="145"/>
        <v>1.7088421220524924E-2</v>
      </c>
      <c r="AB249" s="38">
        <f t="shared" si="146"/>
        <v>2.5178279535694598E-2</v>
      </c>
    </row>
    <row r="250" spans="1:28" x14ac:dyDescent="0.3">
      <c r="A250" s="7" t="s">
        <v>9</v>
      </c>
      <c r="B250" s="24">
        <f>('Manufacturing Jobs'!B272+'Manufacturing Jobs (Exp)'!B272+'C&amp;I Jobs'!B272+'O&amp;M Jobs'!B272+'Fuel Jobs'!C272+'Decommissioning Jobs'!B272)</f>
        <v>1256.5694518838279</v>
      </c>
      <c r="C250" s="24">
        <f>('Manufacturing Jobs'!C272+'Manufacturing Jobs (Exp)'!C272+'C&amp;I Jobs'!C272+'O&amp;M Jobs'!C272+'Fuel Jobs'!D272+'Decommissioning Jobs'!C272)</f>
        <v>1077.2149395833392</v>
      </c>
      <c r="D250" s="24">
        <f>('Manufacturing Jobs'!D272+'Manufacturing Jobs (Exp)'!D272+'C&amp;I Jobs'!D272+'O&amp;M Jobs'!D272+'Fuel Jobs'!E272+'Decommissioning Jobs'!D272)</f>
        <v>923.46031834682663</v>
      </c>
      <c r="E250" s="24">
        <f>('Manufacturing Jobs'!E272+'Manufacturing Jobs (Exp)'!E272+'C&amp;I Jobs'!E272+'O&amp;M Jobs'!E272+'Fuel Jobs'!F272+'Decommissioning Jobs'!E272)</f>
        <v>0</v>
      </c>
      <c r="F250" s="24">
        <f>('Manufacturing Jobs'!F272+'Manufacturing Jobs (Exp)'!F272+'C&amp;I Jobs'!F272+'O&amp;M Jobs'!F272+'Fuel Jobs'!G272+'Decommissioning Jobs'!F272)</f>
        <v>0</v>
      </c>
      <c r="G250" s="24">
        <f>('Manufacturing Jobs'!G272+'Manufacturing Jobs (Exp)'!G272+'C&amp;I Jobs'!G272+'O&amp;M Jobs'!G272+'Fuel Jobs'!H272+'Decommissioning Jobs'!G272)</f>
        <v>0</v>
      </c>
      <c r="H250" s="24">
        <f>('Manufacturing Jobs'!H272+'Manufacturing Jobs (Exp)'!H272+'C&amp;I Jobs'!H272+'O&amp;M Jobs'!H272+'Fuel Jobs'!I272+'Decommissioning Jobs'!H272)</f>
        <v>0</v>
      </c>
      <c r="I250" s="24">
        <f>('Manufacturing Jobs'!I272+'Manufacturing Jobs (Exp)'!I272+'C&amp;I Jobs'!I272+'O&amp;M Jobs'!I272+'Fuel Jobs'!J272+'Decommissioning Jobs'!I272)</f>
        <v>0</v>
      </c>
      <c r="K250" s="2" t="s">
        <v>41</v>
      </c>
      <c r="L250" s="5">
        <f>SUM(L243:L249)</f>
        <v>984831.83500640176</v>
      </c>
      <c r="M250" s="5">
        <f t="shared" ref="M250" si="147">SUM(M243:M249)</f>
        <v>2174556.0358787393</v>
      </c>
      <c r="N250" s="5">
        <f t="shared" ref="N250" si="148">SUM(N243:N249)</f>
        <v>1925810.9768866026</v>
      </c>
      <c r="O250" s="5">
        <f t="shared" ref="O250" si="149">SUM(O243:O249)</f>
        <v>1772680.9609035482</v>
      </c>
      <c r="P250" s="5">
        <f t="shared" ref="P250" si="150">SUM(P243:P249)</f>
        <v>1411306.342822647</v>
      </c>
      <c r="Q250" s="5">
        <f t="shared" ref="Q250" si="151">SUM(Q243:Q249)</f>
        <v>1599431.9954501318</v>
      </c>
      <c r="R250" s="5">
        <f t="shared" ref="R250" si="152">SUM(R243:R249)</f>
        <v>1629929.1096032518</v>
      </c>
      <c r="S250" s="5">
        <f t="shared" ref="S250" si="153">SUM(S243:S249)</f>
        <v>1630073.7810286719</v>
      </c>
      <c r="U250" s="38"/>
      <c r="V250" s="38"/>
      <c r="W250" s="38"/>
      <c r="X250" s="38"/>
      <c r="Y250" s="38"/>
      <c r="Z250" s="38"/>
      <c r="AA250" s="38"/>
      <c r="AB250" s="38"/>
    </row>
    <row r="251" spans="1:28" x14ac:dyDescent="0.3">
      <c r="A251" s="7" t="s">
        <v>10</v>
      </c>
      <c r="B251" s="24">
        <f>('Manufacturing Jobs'!B273+'Manufacturing Jobs (Exp)'!B273+'C&amp;I Jobs'!B273+'O&amp;M Jobs'!B273+'Fuel Jobs'!C273+'Decommissioning Jobs'!B273)</f>
        <v>0</v>
      </c>
      <c r="C251" s="24">
        <f>('Manufacturing Jobs'!C273+'Manufacturing Jobs (Exp)'!C273+'C&amp;I Jobs'!C273+'O&amp;M Jobs'!C273+'Fuel Jobs'!D273+'Decommissioning Jobs'!C273)</f>
        <v>0</v>
      </c>
      <c r="D251" s="24">
        <f>('Manufacturing Jobs'!D273+'Manufacturing Jobs (Exp)'!D273+'C&amp;I Jobs'!D273+'O&amp;M Jobs'!D273+'Fuel Jobs'!E273+'Decommissioning Jobs'!D273)</f>
        <v>0</v>
      </c>
      <c r="E251" s="24">
        <f>('Manufacturing Jobs'!E273+'Manufacturing Jobs (Exp)'!E273+'C&amp;I Jobs'!E273+'O&amp;M Jobs'!E273+'Fuel Jobs'!F273+'Decommissioning Jobs'!E273)</f>
        <v>0</v>
      </c>
      <c r="F251" s="24">
        <f>('Manufacturing Jobs'!F273+'Manufacturing Jobs (Exp)'!F273+'C&amp;I Jobs'!F273+'O&amp;M Jobs'!F273+'Fuel Jobs'!G273+'Decommissioning Jobs'!F273)</f>
        <v>0</v>
      </c>
      <c r="G251" s="24">
        <f>('Manufacturing Jobs'!G273+'Manufacturing Jobs (Exp)'!G273+'C&amp;I Jobs'!G273+'O&amp;M Jobs'!G273+'Fuel Jobs'!H273+'Decommissioning Jobs'!G273)</f>
        <v>0</v>
      </c>
      <c r="H251" s="24">
        <f>('Manufacturing Jobs'!H273+'Manufacturing Jobs (Exp)'!H273+'C&amp;I Jobs'!H273+'O&amp;M Jobs'!H273+'Fuel Jobs'!I273+'Decommissioning Jobs'!H273)</f>
        <v>0</v>
      </c>
      <c r="I251" s="24">
        <f>('Manufacturing Jobs'!I273+'Manufacturing Jobs (Exp)'!I273+'C&amp;I Jobs'!I273+'O&amp;M Jobs'!I273+'Fuel Jobs'!J273+'Decommissioning Jobs'!I273)</f>
        <v>0</v>
      </c>
      <c r="M251" s="49"/>
      <c r="N251" s="49"/>
      <c r="O251" s="49"/>
    </row>
    <row r="252" spans="1:28" x14ac:dyDescent="0.3">
      <c r="A252" s="7" t="s">
        <v>11</v>
      </c>
      <c r="B252" s="24">
        <f>('Manufacturing Jobs'!B274+'Manufacturing Jobs (Exp)'!B274+'C&amp;I Jobs'!B274+'O&amp;M Jobs'!B274+'Fuel Jobs'!C274+'Decommissioning Jobs'!B274)</f>
        <v>966.14945076158756</v>
      </c>
      <c r="C252" s="24">
        <f>('Manufacturing Jobs'!C274+'Manufacturing Jobs (Exp)'!C274+'C&amp;I Jobs'!C274+'O&amp;M Jobs'!C274+'Fuel Jobs'!D274+'Decommissioning Jobs'!C274)</f>
        <v>631412.38672103791</v>
      </c>
      <c r="D252" s="24">
        <f>('Manufacturing Jobs'!D274+'Manufacturing Jobs (Exp)'!D274+'C&amp;I Jobs'!D274+'O&amp;M Jobs'!D274+'Fuel Jobs'!E274+'Decommissioning Jobs'!D274)</f>
        <v>223326.06649051432</v>
      </c>
      <c r="E252" s="24">
        <f>('Manufacturing Jobs'!E274+'Manufacturing Jobs (Exp)'!E274+'C&amp;I Jobs'!E274+'O&amp;M Jobs'!E274+'Fuel Jobs'!F274+'Decommissioning Jobs'!E274)</f>
        <v>187578.72684694111</v>
      </c>
      <c r="F252" s="24">
        <f>('Manufacturing Jobs'!F274+'Manufacturing Jobs (Exp)'!F274+'C&amp;I Jobs'!F274+'O&amp;M Jobs'!F274+'Fuel Jobs'!G274+'Decommissioning Jobs'!F274)</f>
        <v>164368.3927453715</v>
      </c>
      <c r="G252" s="24">
        <f>('Manufacturing Jobs'!G274+'Manufacturing Jobs (Exp)'!G274+'C&amp;I Jobs'!G274+'O&amp;M Jobs'!G274+'Fuel Jobs'!H274+'Decommissioning Jobs'!G274)</f>
        <v>154947.56698428816</v>
      </c>
      <c r="H252" s="24">
        <f>('Manufacturing Jobs'!H274+'Manufacturing Jobs (Exp)'!H274+'C&amp;I Jobs'!H274+'O&amp;M Jobs'!H274+'Fuel Jobs'!I274+'Decommissioning Jobs'!H274)</f>
        <v>294380.92825657298</v>
      </c>
      <c r="I252" s="24">
        <f>('Manufacturing Jobs'!I274+'Manufacturing Jobs (Exp)'!I274+'C&amp;I Jobs'!I274+'O&amp;M Jobs'!I274+'Fuel Jobs'!J274+'Decommissioning Jobs'!I274)</f>
        <v>139719.53191041737</v>
      </c>
      <c r="M252" s="21"/>
      <c r="N252" s="28"/>
      <c r="O252" s="21"/>
    </row>
    <row r="253" spans="1:28" x14ac:dyDescent="0.3">
      <c r="A253" s="7" t="s">
        <v>12</v>
      </c>
      <c r="B253" s="24">
        <f>('Manufacturing Jobs'!B275+'Manufacturing Jobs (Exp)'!B275+'C&amp;I Jobs'!B275+'O&amp;M Jobs'!B275+'Fuel Jobs'!C275+'Decommissioning Jobs'!B275)</f>
        <v>0</v>
      </c>
      <c r="C253" s="24">
        <f>('Manufacturing Jobs'!C275+'Manufacturing Jobs (Exp)'!C275+'C&amp;I Jobs'!C275+'O&amp;M Jobs'!C275+'Fuel Jobs'!D275+'Decommissioning Jobs'!C275)</f>
        <v>20916.355609981638</v>
      </c>
      <c r="D253" s="24">
        <f>('Manufacturing Jobs'!D275+'Manufacturing Jobs (Exp)'!D275+'C&amp;I Jobs'!D275+'O&amp;M Jobs'!D275+'Fuel Jobs'!E275+'Decommissioning Jobs'!D275)</f>
        <v>10109.745697649414</v>
      </c>
      <c r="E253" s="24">
        <f>('Manufacturing Jobs'!E275+'Manufacturing Jobs (Exp)'!E275+'C&amp;I Jobs'!E275+'O&amp;M Jobs'!E275+'Fuel Jobs'!F275+'Decommissioning Jobs'!E275)</f>
        <v>8802.9802274677568</v>
      </c>
      <c r="F253" s="24">
        <f>('Manufacturing Jobs'!F275+'Manufacturing Jobs (Exp)'!F275+'C&amp;I Jobs'!F275+'O&amp;M Jobs'!F275+'Fuel Jobs'!G275+'Decommissioning Jobs'!F275)</f>
        <v>7660.5926546353985</v>
      </c>
      <c r="G253" s="24">
        <f>('Manufacturing Jobs'!G275+'Manufacturing Jobs (Exp)'!G275+'C&amp;I Jobs'!G275+'O&amp;M Jobs'!G275+'Fuel Jobs'!H275+'Decommissioning Jobs'!G275)</f>
        <v>6598.1292660666568</v>
      </c>
      <c r="H253" s="24">
        <f>('Manufacturing Jobs'!H275+'Manufacturing Jobs (Exp)'!H275+'C&amp;I Jobs'!H275+'O&amp;M Jobs'!H275+'Fuel Jobs'!I275+'Decommissioning Jobs'!H275)</f>
        <v>7690.6617398728986</v>
      </c>
      <c r="I253" s="24">
        <f>('Manufacturing Jobs'!I275+'Manufacturing Jobs (Exp)'!I275+'C&amp;I Jobs'!I275+'O&amp;M Jobs'!I275+'Fuel Jobs'!J275+'Decommissioning Jobs'!I275)</f>
        <v>6029.4191013851778</v>
      </c>
      <c r="M253" s="49"/>
      <c r="N253" s="49"/>
      <c r="O253" s="49"/>
    </row>
    <row r="254" spans="1:28" x14ac:dyDescent="0.3">
      <c r="A254" s="7" t="s">
        <v>13</v>
      </c>
      <c r="B254" s="24">
        <f>('Manufacturing Jobs'!B276+'Manufacturing Jobs (Exp)'!B276+'C&amp;I Jobs'!B276+'O&amp;M Jobs'!B276+'Fuel Jobs'!C276+'Decommissioning Jobs'!B276)</f>
        <v>0</v>
      </c>
      <c r="C254" s="24">
        <f>('Manufacturing Jobs'!C276+'Manufacturing Jobs (Exp)'!C276+'C&amp;I Jobs'!C276+'O&amp;M Jobs'!C276+'Fuel Jobs'!D276+'Decommissioning Jobs'!C276)</f>
        <v>0</v>
      </c>
      <c r="D254" s="24">
        <f>('Manufacturing Jobs'!D276+'Manufacturing Jobs (Exp)'!D276+'C&amp;I Jobs'!D276+'O&amp;M Jobs'!D276+'Fuel Jobs'!E276+'Decommissioning Jobs'!D276)</f>
        <v>0</v>
      </c>
      <c r="E254" s="24">
        <f>('Manufacturing Jobs'!E276+'Manufacturing Jobs (Exp)'!E276+'C&amp;I Jobs'!E276+'O&amp;M Jobs'!E276+'Fuel Jobs'!F276+'Decommissioning Jobs'!E276)</f>
        <v>0</v>
      </c>
      <c r="F254" s="24">
        <f>('Manufacturing Jobs'!F276+'Manufacturing Jobs (Exp)'!F276+'C&amp;I Jobs'!F276+'O&amp;M Jobs'!F276+'Fuel Jobs'!G276+'Decommissioning Jobs'!F276)</f>
        <v>0</v>
      </c>
      <c r="G254" s="24">
        <f>('Manufacturing Jobs'!G276+'Manufacturing Jobs (Exp)'!G276+'C&amp;I Jobs'!G276+'O&amp;M Jobs'!G276+'Fuel Jobs'!H276+'Decommissioning Jobs'!G276)</f>
        <v>0</v>
      </c>
      <c r="H254" s="24">
        <f>('Manufacturing Jobs'!H276+'Manufacturing Jobs (Exp)'!H276+'C&amp;I Jobs'!H276+'O&amp;M Jobs'!H276+'Fuel Jobs'!I276+'Decommissioning Jobs'!H276)</f>
        <v>0</v>
      </c>
      <c r="I254" s="24">
        <f>('Manufacturing Jobs'!I276+'Manufacturing Jobs (Exp)'!I276+'C&amp;I Jobs'!I276+'O&amp;M Jobs'!I276+'Fuel Jobs'!J276+'Decommissioning Jobs'!I276)</f>
        <v>3729.2853079617244</v>
      </c>
      <c r="M254" s="49"/>
      <c r="N254" s="49"/>
      <c r="O254" s="49"/>
    </row>
    <row r="255" spans="1:28" x14ac:dyDescent="0.3">
      <c r="A255" s="7" t="s">
        <v>297</v>
      </c>
      <c r="B255" s="24">
        <f>('Manufacturing Jobs'!B277+'Manufacturing Jobs (Exp)'!B277+'C&amp;I Jobs'!B277+'O&amp;M Jobs'!B277+'Fuel Jobs'!C277+'Decommissioning Jobs'!B277)</f>
        <v>123383.25683362604</v>
      </c>
      <c r="C255" s="24">
        <f>('Manufacturing Jobs'!C277+'Manufacturing Jobs (Exp)'!C277+'C&amp;I Jobs'!C277+'O&amp;M Jobs'!C277+'Fuel Jobs'!D277+'Decommissioning Jobs'!C277)</f>
        <v>25246.611654146058</v>
      </c>
      <c r="D255" s="24">
        <f>('Manufacturing Jobs'!D277+'Manufacturing Jobs (Exp)'!D277+'C&amp;I Jobs'!D277+'O&amp;M Jobs'!D277+'Fuel Jobs'!E277+'Decommissioning Jobs'!D277)</f>
        <v>7184.3065687795715</v>
      </c>
      <c r="E255" s="24">
        <f>('Manufacturing Jobs'!E277+'Manufacturing Jobs (Exp)'!E277+'C&amp;I Jobs'!E277+'O&amp;M Jobs'!E277+'Fuel Jobs'!F277+'Decommissioning Jobs'!E277)</f>
        <v>3038.3803126076532</v>
      </c>
      <c r="F255" s="24">
        <f>('Manufacturing Jobs'!F277+'Manufacturing Jobs (Exp)'!F277+'C&amp;I Jobs'!F277+'O&amp;M Jobs'!F277+'Fuel Jobs'!G277+'Decommissioning Jobs'!F277)</f>
        <v>2491.5024063458131</v>
      </c>
      <c r="G255" s="24">
        <f>('Manufacturing Jobs'!G277+'Manufacturing Jobs (Exp)'!G277+'C&amp;I Jobs'!G277+'O&amp;M Jobs'!G277+'Fuel Jobs'!H277+'Decommissioning Jobs'!G277)</f>
        <v>1801.0305201524802</v>
      </c>
      <c r="H255" s="24">
        <f>('Manufacturing Jobs'!H277+'Manufacturing Jobs (Exp)'!H277+'C&amp;I Jobs'!H277+'O&amp;M Jobs'!H277+'Fuel Jobs'!I277+'Decommissioning Jobs'!H277)</f>
        <v>2415.1209570540268</v>
      </c>
      <c r="I255" s="24">
        <f>('Manufacturing Jobs'!I277+'Manufacturing Jobs (Exp)'!I277+'C&amp;I Jobs'!I277+'O&amp;M Jobs'!I277+'Fuel Jobs'!J277+'Decommissioning Jobs'!I277)</f>
        <v>1201.1659140537488</v>
      </c>
      <c r="M255" s="21"/>
      <c r="N255" s="21"/>
      <c r="O255" s="21"/>
    </row>
    <row r="256" spans="1:28" x14ac:dyDescent="0.3">
      <c r="A256" s="7" t="s">
        <v>15</v>
      </c>
      <c r="B256" s="24">
        <f>('Manufacturing Jobs'!B278+'Manufacturing Jobs (Exp)'!B278+'C&amp;I Jobs'!B278+'O&amp;M Jobs'!B278+'Fuel Jobs'!C278+'Decommissioning Jobs'!B278)</f>
        <v>5655.2044207106246</v>
      </c>
      <c r="C256" s="24">
        <f>('Manufacturing Jobs'!C278+'Manufacturing Jobs (Exp)'!C278+'C&amp;I Jobs'!C278+'O&amp;M Jobs'!C278+'Fuel Jobs'!D278+'Decommissioning Jobs'!C278)</f>
        <v>3132.3743533809998</v>
      </c>
      <c r="D256" s="24">
        <f>('Manufacturing Jobs'!D278+'Manufacturing Jobs (Exp)'!D278+'C&amp;I Jobs'!D278+'O&amp;M Jobs'!D278+'Fuel Jobs'!E278+'Decommissioning Jobs'!D278)</f>
        <v>2685.2797071989221</v>
      </c>
      <c r="E256" s="24">
        <f>('Manufacturing Jobs'!E278+'Manufacturing Jobs (Exp)'!E278+'C&amp;I Jobs'!E278+'O&amp;M Jobs'!E278+'Fuel Jobs'!F278+'Decommissioning Jobs'!E278)</f>
        <v>3054.0807194962085</v>
      </c>
      <c r="F256" s="24">
        <f>('Manufacturing Jobs'!F278+'Manufacturing Jobs (Exp)'!F278+'C&amp;I Jobs'!F278+'O&amp;M Jobs'!F278+'Fuel Jobs'!G278+'Decommissioning Jobs'!F278)</f>
        <v>965.20550829359831</v>
      </c>
      <c r="G256" s="24">
        <f>('Manufacturing Jobs'!G278+'Manufacturing Jobs (Exp)'!G278+'C&amp;I Jobs'!G278+'O&amp;M Jobs'!G278+'Fuel Jobs'!H278+'Decommissioning Jobs'!G278)</f>
        <v>789.72412364716934</v>
      </c>
      <c r="H256" s="24">
        <f>('Manufacturing Jobs'!H278+'Manufacturing Jobs (Exp)'!H278+'C&amp;I Jobs'!H278+'O&amp;M Jobs'!H278+'Fuel Jobs'!I278+'Decommissioning Jobs'!H278)</f>
        <v>763.0981241877347</v>
      </c>
      <c r="I256" s="24">
        <f>('Manufacturing Jobs'!I278+'Manufacturing Jobs (Exp)'!I278+'C&amp;I Jobs'!I278+'O&amp;M Jobs'!I278+'Fuel Jobs'!J278+'Decommissioning Jobs'!I278)</f>
        <v>0</v>
      </c>
      <c r="M256" s="21"/>
      <c r="N256" s="28"/>
      <c r="O256" s="21"/>
    </row>
    <row r="257" spans="1:19" x14ac:dyDescent="0.3">
      <c r="A257" s="7" t="s">
        <v>17</v>
      </c>
      <c r="B257" s="24">
        <f>('Manufacturing Jobs'!B279+'Manufacturing Jobs (Exp)'!B279+'C&amp;I Jobs'!B279+'O&amp;M Jobs'!B279+'Fuel Jobs'!C279+'Decommissioning Jobs'!B279)</f>
        <v>106770.36798772612</v>
      </c>
      <c r="C257" s="24">
        <f>('Manufacturing Jobs'!C279+'Manufacturing Jobs (Exp)'!C279+'C&amp;I Jobs'!C279+'O&amp;M Jobs'!C279+'Fuel Jobs'!D279+'Decommissioning Jobs'!C279)</f>
        <v>95604.930077239376</v>
      </c>
      <c r="D257" s="24">
        <f>('Manufacturing Jobs'!D279+'Manufacturing Jobs (Exp)'!D279+'C&amp;I Jobs'!D279+'O&amp;M Jobs'!D279+'Fuel Jobs'!E279+'Decommissioning Jobs'!D279)</f>
        <v>43467.962772858489</v>
      </c>
      <c r="E257" s="24">
        <f>('Manufacturing Jobs'!E279+'Manufacturing Jobs (Exp)'!E279+'C&amp;I Jobs'!E279+'O&amp;M Jobs'!E279+'Fuel Jobs'!F279+'Decommissioning Jobs'!E279)</f>
        <v>31184.373958792963</v>
      </c>
      <c r="F257" s="24">
        <f>('Manufacturing Jobs'!F279+'Manufacturing Jobs (Exp)'!F279+'C&amp;I Jobs'!F279+'O&amp;M Jobs'!F279+'Fuel Jobs'!G279+'Decommissioning Jobs'!F279)</f>
        <v>27771.797412300424</v>
      </c>
      <c r="G257" s="24">
        <f>('Manufacturing Jobs'!G279+'Manufacturing Jobs (Exp)'!G279+'C&amp;I Jobs'!G279+'O&amp;M Jobs'!G279+'Fuel Jobs'!H279+'Decommissioning Jobs'!G279)</f>
        <v>24747.316418446157</v>
      </c>
      <c r="H257" s="24">
        <f>('Manufacturing Jobs'!H279+'Manufacturing Jobs (Exp)'!H279+'C&amp;I Jobs'!H279+'O&amp;M Jobs'!H279+'Fuel Jobs'!I279+'Decommissioning Jobs'!H279)</f>
        <v>17034.059550154408</v>
      </c>
      <c r="I257" s="24">
        <f>('Manufacturing Jobs'!I279+'Manufacturing Jobs (Exp)'!I279+'C&amp;I Jobs'!I279+'O&amp;M Jobs'!I279+'Fuel Jobs'!J279+'Decommissioning Jobs'!I279)</f>
        <v>13766.040953236505</v>
      </c>
      <c r="M257" s="21"/>
      <c r="N257" s="21"/>
      <c r="O257" s="21"/>
    </row>
    <row r="258" spans="1:19" x14ac:dyDescent="0.3">
      <c r="A258" s="7" t="s">
        <v>18</v>
      </c>
      <c r="B258" s="24">
        <f>('Manufacturing Jobs'!B280+'Manufacturing Jobs (Exp)'!B280+'C&amp;I Jobs'!B280+'O&amp;M Jobs'!B280+'Fuel Jobs'!C280+'Decommissioning Jobs'!B280)</f>
        <v>62675.481523899136</v>
      </c>
      <c r="C258" s="24">
        <f>('Manufacturing Jobs'!C280+'Manufacturing Jobs (Exp)'!C280+'C&amp;I Jobs'!C280+'O&amp;M Jobs'!C280+'Fuel Jobs'!D280+'Decommissioning Jobs'!C280)</f>
        <v>17154.833487849715</v>
      </c>
      <c r="D258" s="24">
        <f>('Manufacturing Jobs'!D280+'Manufacturing Jobs (Exp)'!D280+'C&amp;I Jobs'!D280+'O&amp;M Jobs'!D280+'Fuel Jobs'!E280+'Decommissioning Jobs'!D280)</f>
        <v>11421.942516992516</v>
      </c>
      <c r="E258" s="24">
        <f>('Manufacturing Jobs'!E280+'Manufacturing Jobs (Exp)'!E280+'C&amp;I Jobs'!E280+'O&amp;M Jobs'!E280+'Fuel Jobs'!F280+'Decommissioning Jobs'!E280)</f>
        <v>10563.464093685456</v>
      </c>
      <c r="F258" s="24">
        <f>('Manufacturing Jobs'!F280+'Manufacturing Jobs (Exp)'!F280+'C&amp;I Jobs'!F280+'O&amp;M Jobs'!F280+'Fuel Jobs'!G280+'Decommissioning Jobs'!F280)</f>
        <v>9301.9774179334709</v>
      </c>
      <c r="G258" s="24">
        <f>('Manufacturing Jobs'!G280+'Manufacturing Jobs (Exp)'!G280+'C&amp;I Jobs'!G280+'O&amp;M Jobs'!G280+'Fuel Jobs'!H280+'Decommissioning Jobs'!G280)</f>
        <v>9205.9892510739155</v>
      </c>
      <c r="H258" s="24">
        <f>('Manufacturing Jobs'!H280+'Manufacturing Jobs (Exp)'!H280+'C&amp;I Jobs'!H280+'O&amp;M Jobs'!H280+'Fuel Jobs'!I280+'Decommissioning Jobs'!H280)</f>
        <v>5978.9495143989479</v>
      </c>
      <c r="I258" s="24">
        <f>('Manufacturing Jobs'!I280+'Manufacturing Jobs (Exp)'!I280+'C&amp;I Jobs'!I280+'O&amp;M Jobs'!I280+'Fuel Jobs'!J280+'Decommissioning Jobs'!I280)</f>
        <v>5256.7505467959018</v>
      </c>
      <c r="M258" s="21"/>
      <c r="N258" s="21"/>
      <c r="O258" s="21"/>
    </row>
    <row r="259" spans="1:19" x14ac:dyDescent="0.3">
      <c r="A259" s="7" t="s">
        <v>298</v>
      </c>
      <c r="B259" s="24">
        <f>('Manufacturing Jobs'!B281+'Manufacturing Jobs (Exp)'!B281+'C&amp;I Jobs'!B281+'O&amp;M Jobs'!B281+'Fuel Jobs'!C281+'Decommissioning Jobs'!B281)</f>
        <v>0</v>
      </c>
      <c r="C259" s="24">
        <f>('Manufacturing Jobs'!C281+'Manufacturing Jobs (Exp)'!C281+'C&amp;I Jobs'!C281+'O&amp;M Jobs'!C281+'Fuel Jobs'!D281+'Decommissioning Jobs'!C281)</f>
        <v>0</v>
      </c>
      <c r="D259" s="24">
        <f>('Manufacturing Jobs'!D281+'Manufacturing Jobs (Exp)'!D281+'C&amp;I Jobs'!D281+'O&amp;M Jobs'!D281+'Fuel Jobs'!E281+'Decommissioning Jobs'!D281)</f>
        <v>0</v>
      </c>
      <c r="E259" s="24">
        <f>('Manufacturing Jobs'!E281+'Manufacturing Jobs (Exp)'!E281+'C&amp;I Jobs'!E281+'O&amp;M Jobs'!E281+'Fuel Jobs'!F281+'Decommissioning Jobs'!E281)</f>
        <v>270.20079005040839</v>
      </c>
      <c r="F259" s="24">
        <f>('Manufacturing Jobs'!F281+'Manufacturing Jobs (Exp)'!F281+'C&amp;I Jobs'!F281+'O&amp;M Jobs'!F281+'Fuel Jobs'!G281+'Decommissioning Jobs'!F281)</f>
        <v>234.73576307275744</v>
      </c>
      <c r="G259" s="24">
        <f>('Manufacturing Jobs'!G281+'Manufacturing Jobs (Exp)'!G281+'C&amp;I Jobs'!G281+'O&amp;M Jobs'!G281+'Fuel Jobs'!H281+'Decommissioning Jobs'!G281)</f>
        <v>216.66532573262921</v>
      </c>
      <c r="H259" s="24">
        <f>('Manufacturing Jobs'!H281+'Manufacturing Jobs (Exp)'!H281+'C&amp;I Jobs'!H281+'O&amp;M Jobs'!H281+'Fuel Jobs'!I281+'Decommissioning Jobs'!H281)</f>
        <v>201.18219272673349</v>
      </c>
      <c r="I259" s="24">
        <f>('Manufacturing Jobs'!I281+'Manufacturing Jobs (Exp)'!I281+'C&amp;I Jobs'!I281+'O&amp;M Jobs'!I281+'Fuel Jobs'!J281+'Decommissioning Jobs'!I281)</f>
        <v>189.6577759032235</v>
      </c>
      <c r="M259" s="28"/>
      <c r="N259" s="28"/>
      <c r="O259" s="21"/>
    </row>
    <row r="260" spans="1:19" x14ac:dyDescent="0.3">
      <c r="A260" s="7" t="s">
        <v>299</v>
      </c>
      <c r="B260" s="24">
        <f>('Manufacturing Jobs'!B282+'Manufacturing Jobs (Exp)'!B282+'C&amp;I Jobs'!B282+'O&amp;M Jobs'!B282+'Fuel Jobs'!C282+'Decommissioning Jobs'!B282)</f>
        <v>0</v>
      </c>
      <c r="C260" s="24">
        <f>('Manufacturing Jobs'!C282+'Manufacturing Jobs (Exp)'!C282+'C&amp;I Jobs'!C282+'O&amp;M Jobs'!C282+'Fuel Jobs'!D282+'Decommissioning Jobs'!C282)</f>
        <v>0</v>
      </c>
      <c r="D260" s="24">
        <f>('Manufacturing Jobs'!D282+'Manufacturing Jobs (Exp)'!D282+'C&amp;I Jobs'!D282+'O&amp;M Jobs'!D282+'Fuel Jobs'!E282+'Decommissioning Jobs'!D282)</f>
        <v>6493.7729586148844</v>
      </c>
      <c r="E260" s="24">
        <f>('Manufacturing Jobs'!E282+'Manufacturing Jobs (Exp)'!E282+'C&amp;I Jobs'!E282+'O&amp;M Jobs'!E282+'Fuel Jobs'!F282+'Decommissioning Jobs'!E282)</f>
        <v>1760.1651466140886</v>
      </c>
      <c r="F260" s="24">
        <f>('Manufacturing Jobs'!F282+'Manufacturing Jobs (Exp)'!F282+'C&amp;I Jobs'!F282+'O&amp;M Jobs'!F282+'Fuel Jobs'!G282+'Decommissioning Jobs'!F282)</f>
        <v>1956.6852485866966</v>
      </c>
      <c r="G260" s="24">
        <f>('Manufacturing Jobs'!G282+'Manufacturing Jobs (Exp)'!G282+'C&amp;I Jobs'!G282+'O&amp;M Jobs'!G282+'Fuel Jobs'!H282+'Decommissioning Jobs'!G282)</f>
        <v>21706.4608975765</v>
      </c>
      <c r="H260" s="24">
        <f>('Manufacturing Jobs'!H282+'Manufacturing Jobs (Exp)'!H282+'C&amp;I Jobs'!H282+'O&amp;M Jobs'!H282+'Fuel Jobs'!I282+'Decommissioning Jobs'!H282)</f>
        <v>5966.7694233099492</v>
      </c>
      <c r="I260" s="24">
        <f>('Manufacturing Jobs'!I282+'Manufacturing Jobs (Exp)'!I282+'C&amp;I Jobs'!I282+'O&amp;M Jobs'!I282+'Fuel Jobs'!J282+'Decommissioning Jobs'!I282)</f>
        <v>5765.5963874579948</v>
      </c>
      <c r="M260" s="28"/>
      <c r="N260" s="28"/>
      <c r="O260" s="21"/>
    </row>
    <row r="261" spans="1:19" x14ac:dyDescent="0.3">
      <c r="A261" s="7" t="s">
        <v>296</v>
      </c>
      <c r="B261" s="24">
        <f>('Manufacturing Jobs'!B283+'Manufacturing Jobs (Exp)'!B283+'C&amp;I Jobs'!B283+'O&amp;M Jobs'!B283+'Fuel Jobs'!C283+'Decommissioning Jobs'!B283)</f>
        <v>53895.255395348766</v>
      </c>
      <c r="C261" s="24">
        <f>('Manufacturing Jobs'!C283+'Manufacturing Jobs (Exp)'!C283+'C&amp;I Jobs'!C283+'O&amp;M Jobs'!C283+'Fuel Jobs'!D283+'Decommissioning Jobs'!C283)</f>
        <v>13011.513529851833</v>
      </c>
      <c r="D261" s="24">
        <f>('Manufacturing Jobs'!D283+'Manufacturing Jobs (Exp)'!D283+'C&amp;I Jobs'!D283+'O&amp;M Jobs'!D283+'Fuel Jobs'!E283+'Decommissioning Jobs'!D283)</f>
        <v>8343.1087992180601</v>
      </c>
      <c r="E261" s="24">
        <f>('Manufacturing Jobs'!E283+'Manufacturing Jobs (Exp)'!E283+'C&amp;I Jobs'!E283+'O&amp;M Jobs'!E283+'Fuel Jobs'!F283+'Decommissioning Jobs'!E283)</f>
        <v>6337.8840260866273</v>
      </c>
      <c r="F261" s="24">
        <f>('Manufacturing Jobs'!F283+'Manufacturing Jobs (Exp)'!F283+'C&amp;I Jobs'!F283+'O&amp;M Jobs'!F283+'Fuel Jobs'!G283+'Decommissioning Jobs'!F283)</f>
        <v>2721.1946422802184</v>
      </c>
      <c r="G261" s="24">
        <f>('Manufacturing Jobs'!G283+'Manufacturing Jobs (Exp)'!G283+'C&amp;I Jobs'!G283+'O&amp;M Jobs'!G283+'Fuel Jobs'!H283+'Decommissioning Jobs'!G283)</f>
        <v>388.76247491517421</v>
      </c>
      <c r="H261" s="24">
        <f>('Manufacturing Jobs'!H283+'Manufacturing Jobs (Exp)'!H283+'C&amp;I Jobs'!H283+'O&amp;M Jobs'!H283+'Fuel Jobs'!I283+'Decommissioning Jobs'!H283)</f>
        <v>0</v>
      </c>
      <c r="I261" s="24">
        <f>('Manufacturing Jobs'!I283+'Manufacturing Jobs (Exp)'!I283+'C&amp;I Jobs'!I283+'O&amp;M Jobs'!I283+'Fuel Jobs'!J283+'Decommissioning Jobs'!I283)</f>
        <v>0</v>
      </c>
      <c r="M261" s="28"/>
      <c r="N261" s="28"/>
      <c r="O261" s="21"/>
    </row>
    <row r="262" spans="1:19" x14ac:dyDescent="0.3">
      <c r="A262" s="7" t="s">
        <v>43</v>
      </c>
      <c r="B262" s="24">
        <f>('Manufacturing Jobs'!B284+'Manufacturing Jobs (Exp)'!B284+'C&amp;I Jobs'!B284+'O&amp;M Jobs'!B284+'Fuel Jobs'!C284+'Decommissioning Jobs'!B284)</f>
        <v>0</v>
      </c>
      <c r="C262" s="24">
        <f>('Manufacturing Jobs'!C284+'Manufacturing Jobs (Exp)'!C284+'C&amp;I Jobs'!C284+'O&amp;M Jobs'!C284+'Fuel Jobs'!D284+'Decommissioning Jobs'!C284)</f>
        <v>27.225610176728544</v>
      </c>
      <c r="D262" s="24">
        <f>('Manufacturing Jobs'!D284+'Manufacturing Jobs (Exp)'!D284+'C&amp;I Jobs'!D284+'O&amp;M Jobs'!D284+'Fuel Jobs'!E284+'Decommissioning Jobs'!D284)</f>
        <v>60.712391344476558</v>
      </c>
      <c r="E262" s="24">
        <f>('Manufacturing Jobs'!E284+'Manufacturing Jobs (Exp)'!E284+'C&amp;I Jobs'!E284+'O&amp;M Jobs'!E284+'Fuel Jobs'!F284+'Decommissioning Jobs'!E284)</f>
        <v>65.599406057863732</v>
      </c>
      <c r="F262" s="24">
        <f>('Manufacturing Jobs'!F284+'Manufacturing Jobs (Exp)'!F284+'C&amp;I Jobs'!F284+'O&amp;M Jobs'!F284+'Fuel Jobs'!G284+'Decommissioning Jobs'!F284)</f>
        <v>46.841038441826456</v>
      </c>
      <c r="G262" s="24">
        <f>('Manufacturing Jobs'!G284+'Manufacturing Jobs (Exp)'!G284+'C&amp;I Jobs'!G284+'O&amp;M Jobs'!G284+'Fuel Jobs'!H284+'Decommissioning Jobs'!G284)</f>
        <v>62.857492351975239</v>
      </c>
      <c r="H262" s="24">
        <f>('Manufacturing Jobs'!H284+'Manufacturing Jobs (Exp)'!H284+'C&amp;I Jobs'!H284+'O&amp;M Jobs'!H284+'Fuel Jobs'!I284+'Decommissioning Jobs'!H284)</f>
        <v>81.45196941986336</v>
      </c>
      <c r="I262" s="24">
        <f>('Manufacturing Jobs'!I284+'Manufacturing Jobs (Exp)'!I284+'C&amp;I Jobs'!I284+'O&amp;M Jobs'!I284+'Fuel Jobs'!J284+'Decommissioning Jobs'!I284)</f>
        <v>141.5872919269855</v>
      </c>
      <c r="M262" s="28"/>
      <c r="N262" s="49"/>
      <c r="O262" s="21"/>
    </row>
    <row r="263" spans="1:19" x14ac:dyDescent="0.3">
      <c r="A263" s="7" t="s">
        <v>300</v>
      </c>
      <c r="B263" s="24">
        <f>('Manufacturing Jobs'!B285+'Manufacturing Jobs (Exp)'!B285+'C&amp;I Jobs'!B285+'O&amp;M Jobs'!B285+'Fuel Jobs'!C285+'Decommissioning Jobs'!B285)</f>
        <v>0</v>
      </c>
      <c r="C263" s="24">
        <f>('Manufacturing Jobs'!C285+'Manufacturing Jobs (Exp)'!C285+'C&amp;I Jobs'!C285+'O&amp;M Jobs'!C285+'Fuel Jobs'!D285+'Decommissioning Jobs'!C285)</f>
        <v>0</v>
      </c>
      <c r="D263" s="24">
        <f>('Manufacturing Jobs'!D285+'Manufacturing Jobs (Exp)'!D285+'C&amp;I Jobs'!D285+'O&amp;M Jobs'!D285+'Fuel Jobs'!E285+'Decommissioning Jobs'!D285)</f>
        <v>0</v>
      </c>
      <c r="E263" s="24">
        <f>('Manufacturing Jobs'!E285+'Manufacturing Jobs (Exp)'!E285+'C&amp;I Jobs'!E285+'O&amp;M Jobs'!E285+'Fuel Jobs'!F285+'Decommissioning Jobs'!E285)</f>
        <v>0</v>
      </c>
      <c r="F263" s="24">
        <f>('Manufacturing Jobs'!F285+'Manufacturing Jobs (Exp)'!F285+'C&amp;I Jobs'!F285+'O&amp;M Jobs'!F285+'Fuel Jobs'!G285+'Decommissioning Jobs'!F285)</f>
        <v>0</v>
      </c>
      <c r="G263" s="24">
        <f>('Manufacturing Jobs'!G285+'Manufacturing Jobs (Exp)'!G285+'C&amp;I Jobs'!G285+'O&amp;M Jobs'!G285+'Fuel Jobs'!H285+'Decommissioning Jobs'!G285)</f>
        <v>0</v>
      </c>
      <c r="H263" s="24">
        <f>('Manufacturing Jobs'!H285+'Manufacturing Jobs (Exp)'!H285+'C&amp;I Jobs'!H285+'O&amp;M Jobs'!H285+'Fuel Jobs'!I285+'Decommissioning Jobs'!H285)</f>
        <v>994.46157055165804</v>
      </c>
      <c r="I263" s="24">
        <f>('Manufacturing Jobs'!I285+'Manufacturing Jobs (Exp)'!I285+'C&amp;I Jobs'!I285+'O&amp;M Jobs'!I285+'Fuel Jobs'!J285+'Decommissioning Jobs'!I285)</f>
        <v>4022.1898607742673</v>
      </c>
      <c r="M263" s="28"/>
      <c r="N263" s="49"/>
      <c r="O263" s="21"/>
    </row>
    <row r="264" spans="1:19" x14ac:dyDescent="0.3">
      <c r="A264" s="7" t="s">
        <v>230</v>
      </c>
      <c r="B264" s="24">
        <f>('Manufacturing Jobs'!B286+'Manufacturing Jobs (Exp)'!B286+'C&amp;I Jobs'!B286+'O&amp;M Jobs'!B286+'Fuel Jobs'!C286+'Decommissioning Jobs'!B286)</f>
        <v>0</v>
      </c>
      <c r="C264" s="24">
        <f>('Manufacturing Jobs'!C286+'Manufacturing Jobs (Exp)'!C286+'C&amp;I Jobs'!C286+'O&amp;M Jobs'!C286+'Fuel Jobs'!D286+'Decommissioning Jobs'!C286)</f>
        <v>0</v>
      </c>
      <c r="D264" s="24">
        <f>('Manufacturing Jobs'!D286+'Manufacturing Jobs (Exp)'!D286+'C&amp;I Jobs'!D286+'O&amp;M Jobs'!D286+'Fuel Jobs'!E286+'Decommissioning Jobs'!D286)</f>
        <v>2473.3307048875904</v>
      </c>
      <c r="E264" s="24">
        <f>('Manufacturing Jobs'!E286+'Manufacturing Jobs (Exp)'!E286+'C&amp;I Jobs'!E286+'O&amp;M Jobs'!E286+'Fuel Jobs'!F286+'Decommissioning Jobs'!E286)</f>
        <v>57381.970501334836</v>
      </c>
      <c r="F264" s="24">
        <f>('Manufacturing Jobs'!F286+'Manufacturing Jobs (Exp)'!F286+'C&amp;I Jobs'!F286+'O&amp;M Jobs'!F286+'Fuel Jobs'!G286+'Decommissioning Jobs'!F286)</f>
        <v>21871.891612885946</v>
      </c>
      <c r="G264" s="24">
        <f>('Manufacturing Jobs'!G286+'Manufacturing Jobs (Exp)'!G286+'C&amp;I Jobs'!G286+'O&amp;M Jobs'!G286+'Fuel Jobs'!H286+'Decommissioning Jobs'!G286)</f>
        <v>51399.797877225559</v>
      </c>
      <c r="H264" s="24">
        <f>('Manufacturing Jobs'!H286+'Manufacturing Jobs (Exp)'!H286+'C&amp;I Jobs'!H286+'O&amp;M Jobs'!H286+'Fuel Jobs'!I286+'Decommissioning Jobs'!H286)</f>
        <v>86664.030733055508</v>
      </c>
      <c r="I264" s="24">
        <f>('Manufacturing Jobs'!I286+'Manufacturing Jobs (Exp)'!I286+'C&amp;I Jobs'!I286+'O&amp;M Jobs'!I286+'Fuel Jobs'!J286+'Decommissioning Jobs'!I286)</f>
        <v>93196.263333858849</v>
      </c>
      <c r="M264" s="28"/>
      <c r="N264" s="49"/>
      <c r="O264" s="21"/>
    </row>
    <row r="265" spans="1:19" x14ac:dyDescent="0.3">
      <c r="A265" s="7" t="s">
        <v>231</v>
      </c>
      <c r="B265" s="24">
        <f>('Manufacturing Jobs'!B287+'Manufacturing Jobs (Exp)'!B287+'C&amp;I Jobs'!B287+'O&amp;M Jobs'!B287+'Fuel Jobs'!C287+'Decommissioning Jobs'!B287)</f>
        <v>0</v>
      </c>
      <c r="C265" s="24">
        <f>('Manufacturing Jobs'!C287+'Manufacturing Jobs (Exp)'!C287+'C&amp;I Jobs'!C287+'O&amp;M Jobs'!C287+'Fuel Jobs'!D287+'Decommissioning Jobs'!C287)</f>
        <v>25320.275312165108</v>
      </c>
      <c r="D265" s="24">
        <f>('Manufacturing Jobs'!D287+'Manufacturing Jobs (Exp)'!D287+'C&amp;I Jobs'!D287+'O&amp;M Jobs'!D287+'Fuel Jobs'!E287+'Decommissioning Jobs'!D287)</f>
        <v>164907.89268427395</v>
      </c>
      <c r="E265" s="24">
        <f>('Manufacturing Jobs'!E287+'Manufacturing Jobs (Exp)'!E287+'C&amp;I Jobs'!E287+'O&amp;M Jobs'!E287+'Fuel Jobs'!F287+'Decommissioning Jobs'!E287)</f>
        <v>151954.42050597077</v>
      </c>
      <c r="F265" s="24">
        <f>('Manufacturing Jobs'!F287+'Manufacturing Jobs (Exp)'!F287+'C&amp;I Jobs'!F287+'O&amp;M Jobs'!F287+'Fuel Jobs'!G287+'Decommissioning Jobs'!F287)</f>
        <v>91233.133767087842</v>
      </c>
      <c r="G265" s="24">
        <f>('Manufacturing Jobs'!G287+'Manufacturing Jobs (Exp)'!G287+'C&amp;I Jobs'!G287+'O&amp;M Jobs'!G287+'Fuel Jobs'!H287+'Decommissioning Jobs'!G287)</f>
        <v>87452.205211907683</v>
      </c>
      <c r="H265" s="24">
        <f>('Manufacturing Jobs'!H287+'Manufacturing Jobs (Exp)'!H287+'C&amp;I Jobs'!H287+'O&amp;M Jobs'!H287+'Fuel Jobs'!I287+'Decommissioning Jobs'!H287)</f>
        <v>60129.706396644309</v>
      </c>
      <c r="I265" s="24">
        <f>('Manufacturing Jobs'!I287+'Manufacturing Jobs (Exp)'!I287+'C&amp;I Jobs'!I287+'O&amp;M Jobs'!I287+'Fuel Jobs'!J287+'Decommissioning Jobs'!I287)</f>
        <v>108325.64164557183</v>
      </c>
      <c r="M265" s="28"/>
      <c r="N265" s="49"/>
      <c r="O265" s="21"/>
    </row>
    <row r="266" spans="1:19" x14ac:dyDescent="0.3">
      <c r="A266" s="7" t="s">
        <v>295</v>
      </c>
      <c r="B266" s="24">
        <f>('Manufacturing Jobs'!B288+'Manufacturing Jobs (Exp)'!B288+'C&amp;I Jobs'!B288+'O&amp;M Jobs'!B288+'Fuel Jobs'!C288+'Decommissioning Jobs'!B288)</f>
        <v>0</v>
      </c>
      <c r="C266" s="24">
        <f>('Manufacturing Jobs'!C288+'Manufacturing Jobs (Exp)'!C288+'C&amp;I Jobs'!C288+'O&amp;M Jobs'!C288+'Fuel Jobs'!D288+'Decommissioning Jobs'!C288)</f>
        <v>0</v>
      </c>
      <c r="D266" s="24">
        <f>('Manufacturing Jobs'!D288+'Manufacturing Jobs (Exp)'!D288+'C&amp;I Jobs'!D288+'O&amp;M Jobs'!D288+'Fuel Jobs'!E288+'Decommissioning Jobs'!D288)</f>
        <v>0</v>
      </c>
      <c r="E266" s="24">
        <f>('Manufacturing Jobs'!E288+'Manufacturing Jobs (Exp)'!E288+'C&amp;I Jobs'!E288+'O&amp;M Jobs'!E288+'Fuel Jobs'!F288+'Decommissioning Jobs'!E288)</f>
        <v>7331.2275312942365</v>
      </c>
      <c r="F266" s="24">
        <f>('Manufacturing Jobs'!F288+'Manufacturing Jobs (Exp)'!F288+'C&amp;I Jobs'!F288+'O&amp;M Jobs'!F288+'Fuel Jobs'!G288+'Decommissioning Jobs'!F288)</f>
        <v>0</v>
      </c>
      <c r="G266" s="24">
        <f>('Manufacturing Jobs'!G288+'Manufacturing Jobs (Exp)'!G288+'C&amp;I Jobs'!G288+'O&amp;M Jobs'!G288+'Fuel Jobs'!H288+'Decommissioning Jobs'!G288)</f>
        <v>0</v>
      </c>
      <c r="H266" s="24">
        <f>('Manufacturing Jobs'!H288+'Manufacturing Jobs (Exp)'!H288+'C&amp;I Jobs'!H288+'O&amp;M Jobs'!H288+'Fuel Jobs'!I288+'Decommissioning Jobs'!H288)</f>
        <v>0</v>
      </c>
      <c r="I266" s="24">
        <f>('Manufacturing Jobs'!I288+'Manufacturing Jobs (Exp)'!I288+'C&amp;I Jobs'!I288+'O&amp;M Jobs'!I288+'Fuel Jobs'!J288+'Decommissioning Jobs'!I288)</f>
        <v>0</v>
      </c>
      <c r="M266" s="28"/>
      <c r="N266" s="49"/>
      <c r="O266" s="21"/>
    </row>
    <row r="267" spans="1:19" x14ac:dyDescent="0.3">
      <c r="A267" s="7" t="s">
        <v>294</v>
      </c>
      <c r="B267" s="24">
        <f>('Manufacturing Jobs'!B289+'Manufacturing Jobs (Exp)'!B289+'C&amp;I Jobs'!B289+'O&amp;M Jobs'!B289+'Fuel Jobs'!C289+'Decommissioning Jobs'!B289)</f>
        <v>0</v>
      </c>
      <c r="C267" s="24">
        <f>('Manufacturing Jobs'!C289+'Manufacturing Jobs (Exp)'!C289+'C&amp;I Jobs'!C289+'O&amp;M Jobs'!C289+'Fuel Jobs'!D289+'Decommissioning Jobs'!C289)</f>
        <v>114.45408733072978</v>
      </c>
      <c r="D267" s="24">
        <f>('Manufacturing Jobs'!D289+'Manufacturing Jobs (Exp)'!D289+'C&amp;I Jobs'!D289+'O&amp;M Jobs'!D289+'Fuel Jobs'!E289+'Decommissioning Jobs'!D289)</f>
        <v>563.2505685186286</v>
      </c>
      <c r="E267" s="24">
        <f>('Manufacturing Jobs'!E289+'Manufacturing Jobs (Exp)'!E289+'C&amp;I Jobs'!E289+'O&amp;M Jobs'!E289+'Fuel Jobs'!F289+'Decommissioning Jobs'!E289)</f>
        <v>51.019279612002578</v>
      </c>
      <c r="F267" s="24">
        <f>('Manufacturing Jobs'!F289+'Manufacturing Jobs (Exp)'!F289+'C&amp;I Jobs'!F289+'O&amp;M Jobs'!F289+'Fuel Jobs'!G289+'Decommissioning Jobs'!F289)</f>
        <v>46.307379606825599</v>
      </c>
      <c r="G267" s="24">
        <f>('Manufacturing Jobs'!G289+'Manufacturing Jobs (Exp)'!G289+'C&amp;I Jobs'!G289+'O&amp;M Jobs'!G289+'Fuel Jobs'!H289+'Decommissioning Jobs'!G289)</f>
        <v>110.1025729786561</v>
      </c>
      <c r="H267" s="24">
        <f>('Manufacturing Jobs'!H289+'Manufacturing Jobs (Exp)'!H289+'C&amp;I Jobs'!H289+'O&amp;M Jobs'!H289+'Fuel Jobs'!I289+'Decommissioning Jobs'!H289)</f>
        <v>44.472815577465447</v>
      </c>
      <c r="I267" s="24">
        <f>('Manufacturing Jobs'!I289+'Manufacturing Jobs (Exp)'!I289+'C&amp;I Jobs'!I289+'O&amp;M Jobs'!I289+'Fuel Jobs'!J289+'Decommissioning Jobs'!I289)</f>
        <v>95.301697326280618</v>
      </c>
      <c r="K267" s="2"/>
      <c r="L267" s="4"/>
      <c r="M267" s="4"/>
      <c r="N267" s="4"/>
      <c r="O267" s="4"/>
      <c r="P267" s="4"/>
      <c r="Q267" s="4"/>
      <c r="R267" s="4"/>
      <c r="S267" s="4"/>
    </row>
    <row r="268" spans="1:19" x14ac:dyDescent="0.3">
      <c r="A268" s="7" t="s">
        <v>190</v>
      </c>
      <c r="B268" s="24">
        <f>'Grid Jobs'!B48</f>
        <v>0</v>
      </c>
      <c r="C268" s="24">
        <f>'Grid Jobs'!C48</f>
        <v>13585.026906820385</v>
      </c>
      <c r="D268" s="24">
        <f>'Grid Jobs'!D48</f>
        <v>2329.1977879502838</v>
      </c>
      <c r="E268" s="24">
        <f>'Grid Jobs'!E48</f>
        <v>2114.0840671654219</v>
      </c>
      <c r="F268" s="24">
        <f>'Grid Jobs'!F48</f>
        <v>3837.6744698660927</v>
      </c>
      <c r="G268" s="24">
        <f>'Grid Jobs'!G48</f>
        <v>0</v>
      </c>
      <c r="H268" s="24">
        <f>'Grid Jobs'!H48</f>
        <v>1791.6290688027998</v>
      </c>
      <c r="I268" s="24">
        <f>'Grid Jobs'!I48</f>
        <v>3462.4465448252204</v>
      </c>
      <c r="K268" s="2" t="s">
        <v>184</v>
      </c>
      <c r="L268" s="4">
        <f t="shared" ref="L268:S268" si="154">B269/L269</f>
        <v>834.87219761858125</v>
      </c>
      <c r="M268" s="4">
        <f t="shared" si="154"/>
        <v>1668.8871617889054</v>
      </c>
      <c r="N268" s="4">
        <f t="shared" si="154"/>
        <v>1346.2008974645626</v>
      </c>
      <c r="O268" s="4">
        <f t="shared" si="154"/>
        <v>1126.6393339619794</v>
      </c>
      <c r="P268" s="4">
        <f t="shared" si="154"/>
        <v>810.26963733385151</v>
      </c>
      <c r="Q268" s="4">
        <f t="shared" si="154"/>
        <v>825.71266991919879</v>
      </c>
      <c r="R268" s="4">
        <f t="shared" si="154"/>
        <v>754.00007599349829</v>
      </c>
      <c r="S268" s="4">
        <f t="shared" si="154"/>
        <v>673.6008568277216</v>
      </c>
    </row>
    <row r="269" spans="1:19" x14ac:dyDescent="0.3">
      <c r="A269" s="5" t="s">
        <v>255</v>
      </c>
      <c r="B269" s="22">
        <f>SUM(B243:B268)</f>
        <v>984831.83500640176</v>
      </c>
      <c r="C269" s="22">
        <f t="shared" ref="C269:I269" si="155">SUM(C243:C268)</f>
        <v>2174556.0358787403</v>
      </c>
      <c r="D269" s="22">
        <f t="shared" si="155"/>
        <v>1925810.9768866026</v>
      </c>
      <c r="E269" s="22">
        <f t="shared" si="155"/>
        <v>1772680.9609035482</v>
      </c>
      <c r="F269" s="22">
        <f t="shared" si="155"/>
        <v>1411306.342822647</v>
      </c>
      <c r="G269" s="22">
        <f t="shared" si="155"/>
        <v>1599431.9954501323</v>
      </c>
      <c r="H269" s="22">
        <f t="shared" si="155"/>
        <v>1629929.109603252</v>
      </c>
      <c r="I269" s="22">
        <f t="shared" si="155"/>
        <v>1630073.7810286721</v>
      </c>
      <c r="K269" t="s">
        <v>185</v>
      </c>
      <c r="L269" s="7">
        <v>1179.6198721379999</v>
      </c>
      <c r="M269" s="7">
        <v>1302.9976415827903</v>
      </c>
      <c r="N269" s="7">
        <v>1430.5524387286316</v>
      </c>
      <c r="O269" s="7">
        <v>1573.4236391957629</v>
      </c>
      <c r="P269" s="7">
        <v>1741.7736982795927</v>
      </c>
      <c r="Q269" s="7">
        <v>1937.0321586644018</v>
      </c>
      <c r="R269" s="7">
        <v>2161.7094765615207</v>
      </c>
      <c r="S269" s="7">
        <v>2419.9401834276105</v>
      </c>
    </row>
  </sheetData>
  <mergeCells count="18">
    <mergeCell ref="B181:I181"/>
    <mergeCell ref="B211:I211"/>
    <mergeCell ref="B241:I241"/>
    <mergeCell ref="B31:I31"/>
    <mergeCell ref="B61:I61"/>
    <mergeCell ref="B91:I91"/>
    <mergeCell ref="B121:I121"/>
    <mergeCell ref="B151:I151"/>
    <mergeCell ref="L91:AB91"/>
    <mergeCell ref="L61:AB61"/>
    <mergeCell ref="L31:AB31"/>
    <mergeCell ref="B1:I1"/>
    <mergeCell ref="L1:AB1"/>
    <mergeCell ref="L181:AB181"/>
    <mergeCell ref="L211:AB211"/>
    <mergeCell ref="L241:AB241"/>
    <mergeCell ref="L151:AB151"/>
    <mergeCell ref="L121:AB121"/>
  </mergeCells>
  <hyperlinks>
    <hyperlink ref="AD2" location="Contents!A1" display="Contents!A1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workbookViewId="0"/>
  </sheetViews>
  <sheetFormatPr defaultRowHeight="14.4" x14ac:dyDescent="0.3"/>
  <cols>
    <col min="1" max="1" bestFit="true" customWidth="true" width="23.77734375" collapsed="true"/>
    <col min="2" max="2" bestFit="true" customWidth="true" width="12.0" collapsed="true"/>
    <col min="3" max="9" bestFit="true" customWidth="true" width="10.5546875" collapsed="true"/>
    <col min="11" max="11" customWidth="true" width="11.44140625" collapsed="true"/>
    <col min="12" max="19" bestFit="true" customWidth="true" width="9.88671875" collapsed="true"/>
  </cols>
  <sheetData>
    <row r="1" spans="1:28" x14ac:dyDescent="0.3">
      <c r="A1" s="139" t="s">
        <v>39</v>
      </c>
      <c r="B1" s="164" t="s">
        <v>153</v>
      </c>
      <c r="C1" s="164"/>
      <c r="D1" s="164"/>
      <c r="E1" s="164"/>
      <c r="F1" s="164"/>
      <c r="G1" s="164"/>
      <c r="H1" s="164"/>
      <c r="I1" s="164"/>
      <c r="K1" s="37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</row>
    <row r="2" spans="1:28" x14ac:dyDescent="0.3">
      <c r="A2" s="5" t="s">
        <v>0</v>
      </c>
      <c r="B2" s="2" t="s">
        <v>186</v>
      </c>
      <c r="C2" s="2" t="s">
        <v>146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K2" s="130" t="s">
        <v>359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A3" s="7" t="s">
        <v>2</v>
      </c>
      <c r="B3" s="9">
        <f>('Total Regional Jobs'!B3+'Total Regional Jobs'!B33+'Total Regional Jobs'!B63+'Total Regional Jobs'!B93+'Total Regional Jobs'!B123+'Total Regional Jobs'!B153+'Total Regional Jobs'!B183+'Total Regional Jobs'!B213+'Total Regional Jobs'!B243)/1000</f>
        <v>694.79833701221048</v>
      </c>
      <c r="C3" s="9">
        <f>('Total Regional Jobs'!C3+'Total Regional Jobs'!C33+'Total Regional Jobs'!C63+'Total Regional Jobs'!C93+'Total Regional Jobs'!C123+'Total Regional Jobs'!C153+'Total Regional Jobs'!C183+'Total Regional Jobs'!C213+'Total Regional Jobs'!C243)/1000</f>
        <v>1292.8759609661981</v>
      </c>
      <c r="D3" s="9">
        <f>('Total Regional Jobs'!D3+'Total Regional Jobs'!D33+'Total Regional Jobs'!D63+'Total Regional Jobs'!D93+'Total Regional Jobs'!D123+'Total Regional Jobs'!D153+'Total Regional Jobs'!D183+'Total Regional Jobs'!D213+'Total Regional Jobs'!D243)/1000</f>
        <v>4464.2073442927822</v>
      </c>
      <c r="E3" s="9">
        <f>('Total Regional Jobs'!E3+'Total Regional Jobs'!E33+'Total Regional Jobs'!E63+'Total Regional Jobs'!E93+'Total Regional Jobs'!E123+'Total Regional Jobs'!E153+'Total Regional Jobs'!E183+'Total Regional Jobs'!E213+'Total Regional Jobs'!E243)/1000</f>
        <v>2821.0752683284991</v>
      </c>
      <c r="F3" s="9">
        <f>('Total Regional Jobs'!F3+'Total Regional Jobs'!F33+'Total Regional Jobs'!F63+'Total Regional Jobs'!F93+'Total Regional Jobs'!F123+'Total Regional Jobs'!F153+'Total Regional Jobs'!F183+'Total Regional Jobs'!F213+'Total Regional Jobs'!F243)/1000</f>
        <v>1390.0108792035605</v>
      </c>
      <c r="G3" s="9">
        <f>('Total Regional Jobs'!G3+'Total Regional Jobs'!G33+'Total Regional Jobs'!G63+'Total Regional Jobs'!G93+'Total Regional Jobs'!G123+'Total Regional Jobs'!G153+'Total Regional Jobs'!G183+'Total Regional Jobs'!G213+'Total Regional Jobs'!G243)/1000</f>
        <v>1251.1671603813982</v>
      </c>
      <c r="H3" s="9">
        <f>('Total Regional Jobs'!H3+'Total Regional Jobs'!H33+'Total Regional Jobs'!H63+'Total Regional Jobs'!H93+'Total Regional Jobs'!H123+'Total Regional Jobs'!H153+'Total Regional Jobs'!H183+'Total Regional Jobs'!H213+'Total Regional Jobs'!H243)/1000</f>
        <v>1203.6791567804723</v>
      </c>
      <c r="I3" s="9">
        <f>('Total Regional Jobs'!I3+'Total Regional Jobs'!I33+'Total Regional Jobs'!I63+'Total Regional Jobs'!I93+'Total Regional Jobs'!I123+'Total Regional Jobs'!I153+'Total Regional Jobs'!I183+'Total Regional Jobs'!I213+'Total Regional Jobs'!I243)/1000</f>
        <v>1381.313494551134</v>
      </c>
      <c r="L3" s="7"/>
      <c r="M3" s="7"/>
      <c r="N3" s="7"/>
      <c r="O3" s="7"/>
      <c r="P3" s="7"/>
      <c r="Q3" s="7"/>
      <c r="R3" s="7"/>
      <c r="S3" s="7"/>
      <c r="T3" s="7"/>
      <c r="U3" s="38"/>
      <c r="V3" s="38"/>
      <c r="W3" s="38"/>
      <c r="X3" s="38"/>
      <c r="Y3" s="38"/>
      <c r="Z3" s="38"/>
      <c r="AA3" s="38"/>
      <c r="AB3" s="38"/>
    </row>
    <row r="4" spans="1:28" x14ac:dyDescent="0.3">
      <c r="A4" s="7" t="s">
        <v>3</v>
      </c>
      <c r="B4" s="9">
        <f>('Total Regional Jobs'!B4+'Total Regional Jobs'!B34+'Total Regional Jobs'!B64+'Total Regional Jobs'!B94+'Total Regional Jobs'!B124+'Total Regional Jobs'!B154+'Total Regional Jobs'!B184+'Total Regional Jobs'!B214+'Total Regional Jobs'!B244)/1000</f>
        <v>27.786708719229157</v>
      </c>
      <c r="C4" s="9">
        <f>('Total Regional Jobs'!C4+'Total Regional Jobs'!C34+'Total Regional Jobs'!C64+'Total Regional Jobs'!C94+'Total Regional Jobs'!C124+'Total Regional Jobs'!C154+'Total Regional Jobs'!C184+'Total Regional Jobs'!C214+'Total Regional Jobs'!C244)/1000</f>
        <v>1.4065790424982374</v>
      </c>
      <c r="D4" s="9">
        <f>('Total Regional Jobs'!D4+'Total Regional Jobs'!D34+'Total Regional Jobs'!D64+'Total Regional Jobs'!D94+'Total Regional Jobs'!D124+'Total Regional Jobs'!D154+'Total Regional Jobs'!D184+'Total Regional Jobs'!D214+'Total Regional Jobs'!D244)/1000</f>
        <v>1.3091409649018326</v>
      </c>
      <c r="E4" s="9">
        <f>('Total Regional Jobs'!E4+'Total Regional Jobs'!E34+'Total Regional Jobs'!E64+'Total Regional Jobs'!E94+'Total Regional Jobs'!E124+'Total Regional Jobs'!E154+'Total Regional Jobs'!E184+'Total Regional Jobs'!E214+'Total Regional Jobs'!E244)/1000</f>
        <v>1.7693727336708076</v>
      </c>
      <c r="F4" s="9">
        <f>('Total Regional Jobs'!F4+'Total Regional Jobs'!F34+'Total Regional Jobs'!F64+'Total Regional Jobs'!F94+'Total Regional Jobs'!F124+'Total Regional Jobs'!F154+'Total Regional Jobs'!F184+'Total Regional Jobs'!F214+'Total Regional Jobs'!F244)/1000</f>
        <v>2.1371155978028615</v>
      </c>
      <c r="G4" s="9">
        <f>('Total Regional Jobs'!G4+'Total Regional Jobs'!G34+'Total Regional Jobs'!G64+'Total Regional Jobs'!G94+'Total Regional Jobs'!G124+'Total Regional Jobs'!G154+'Total Regional Jobs'!G184+'Total Regional Jobs'!G214+'Total Regional Jobs'!G244)/1000</f>
        <v>3.5455670254715597</v>
      </c>
      <c r="H4" s="9">
        <f>('Total Regional Jobs'!H4+'Total Regional Jobs'!H34+'Total Regional Jobs'!H64+'Total Regional Jobs'!H94+'Total Regional Jobs'!H124+'Total Regional Jobs'!H154+'Total Regional Jobs'!H184+'Total Regional Jobs'!H214+'Total Regional Jobs'!H244)/1000</f>
        <v>0</v>
      </c>
      <c r="I4" s="9">
        <f>('Total Regional Jobs'!I4+'Total Regional Jobs'!I34+'Total Regional Jobs'!I64+'Total Regional Jobs'!I94+'Total Regional Jobs'!I124+'Total Regional Jobs'!I154+'Total Regional Jobs'!I184+'Total Regional Jobs'!I214+'Total Regional Jobs'!I244)/1000</f>
        <v>0</v>
      </c>
      <c r="L4" s="7"/>
      <c r="M4" s="7"/>
      <c r="N4" s="7"/>
      <c r="O4" s="7"/>
      <c r="P4" s="7"/>
      <c r="Q4" s="7"/>
      <c r="R4" s="7"/>
      <c r="S4" s="7"/>
      <c r="T4" s="7"/>
      <c r="U4" s="38"/>
      <c r="V4" s="38"/>
      <c r="W4" s="38"/>
      <c r="X4" s="38"/>
      <c r="Y4" s="38"/>
      <c r="Z4" s="38"/>
      <c r="AA4" s="38"/>
      <c r="AB4" s="38"/>
    </row>
    <row r="5" spans="1:28" x14ac:dyDescent="0.3">
      <c r="A5" s="7" t="s">
        <v>198</v>
      </c>
      <c r="B5" s="9">
        <f>('Total Regional Jobs'!B5+'Total Regional Jobs'!B35+'Total Regional Jobs'!B65+'Total Regional Jobs'!B95+'Total Regional Jobs'!B125+'Total Regional Jobs'!B155+'Total Regional Jobs'!B185+'Total Regional Jobs'!B215+'Total Regional Jobs'!B245)/1000</f>
        <v>1015.1222327701178</v>
      </c>
      <c r="C5" s="9">
        <f>('Total Regional Jobs'!C5+'Total Regional Jobs'!C35+'Total Regional Jobs'!C65+'Total Regional Jobs'!C95+'Total Regional Jobs'!C125+'Total Regional Jobs'!C155+'Total Regional Jobs'!C185+'Total Regional Jobs'!C215+'Total Regional Jobs'!C245)/1000</f>
        <v>3909.3876695114986</v>
      </c>
      <c r="D5" s="9">
        <f>('Total Regional Jobs'!D5+'Total Regional Jobs'!D35+'Total Regional Jobs'!D65+'Total Regional Jobs'!D95+'Total Regional Jobs'!D125+'Total Regional Jobs'!D155+'Total Regional Jobs'!D185+'Total Regional Jobs'!D215+'Total Regional Jobs'!D245)/1000</f>
        <v>6655.7059643468201</v>
      </c>
      <c r="E5" s="9">
        <f>('Total Regional Jobs'!E5+'Total Regional Jobs'!E35+'Total Regional Jobs'!E65+'Total Regional Jobs'!E95+'Total Regional Jobs'!E125+'Total Regional Jobs'!E155+'Total Regional Jobs'!E185+'Total Regional Jobs'!E215+'Total Regional Jobs'!E245)/1000</f>
        <v>7427.6323098781259</v>
      </c>
      <c r="F5" s="9">
        <f>('Total Regional Jobs'!F5+'Total Regional Jobs'!F35+'Total Regional Jobs'!F65+'Total Regional Jobs'!F95+'Total Regional Jobs'!F125+'Total Regional Jobs'!F155+'Total Regional Jobs'!F185+'Total Regional Jobs'!F215+'Total Regional Jobs'!F245)/1000</f>
        <v>7653.3456833442897</v>
      </c>
      <c r="G5" s="9">
        <f>('Total Regional Jobs'!G5+'Total Regional Jobs'!G35+'Total Regional Jobs'!G65+'Total Regional Jobs'!G95+'Total Regional Jobs'!G125+'Total Regional Jobs'!G155+'Total Regional Jobs'!G185+'Total Regional Jobs'!G215+'Total Regional Jobs'!G245)/1000</f>
        <v>7171.5933981579692</v>
      </c>
      <c r="H5" s="9">
        <f>('Total Regional Jobs'!H5+'Total Regional Jobs'!H35+'Total Regional Jobs'!H65+'Total Regional Jobs'!H95+'Total Regional Jobs'!H125+'Total Regional Jobs'!H155+'Total Regional Jobs'!H185+'Total Regional Jobs'!H215+'Total Regional Jobs'!H245)/1000</f>
        <v>8333.1859483655135</v>
      </c>
      <c r="I5" s="9">
        <f>('Total Regional Jobs'!I5+'Total Regional Jobs'!I35+'Total Regional Jobs'!I65+'Total Regional Jobs'!I95+'Total Regional Jobs'!I125+'Total Regional Jobs'!I155+'Total Regional Jobs'!I185+'Total Regional Jobs'!I215+'Total Regional Jobs'!I245)/1000</f>
        <v>9705.3898011749716</v>
      </c>
      <c r="L5" s="7"/>
      <c r="M5" s="7"/>
      <c r="N5" s="7"/>
      <c r="O5" s="7"/>
      <c r="P5" s="7"/>
      <c r="Q5" s="7"/>
      <c r="R5" s="7"/>
      <c r="S5" s="7"/>
      <c r="T5" s="7"/>
      <c r="U5" s="38"/>
      <c r="V5" s="38"/>
      <c r="W5" s="38"/>
      <c r="X5" s="38"/>
      <c r="Y5" s="38"/>
      <c r="Z5" s="38"/>
      <c r="AA5" s="38"/>
      <c r="AB5" s="38"/>
    </row>
    <row r="6" spans="1:28" x14ac:dyDescent="0.3">
      <c r="A6" s="7" t="s">
        <v>199</v>
      </c>
      <c r="B6" s="9">
        <f>('Total Regional Jobs'!B6+'Total Regional Jobs'!B36+'Total Regional Jobs'!B66+'Total Regional Jobs'!B96+'Total Regional Jobs'!B126+'Total Regional Jobs'!B156+'Total Regional Jobs'!B186+'Total Regional Jobs'!B216+'Total Regional Jobs'!B246)/1000</f>
        <v>983.93946312954438</v>
      </c>
      <c r="C6" s="9">
        <f>('Total Regional Jobs'!C6+'Total Regional Jobs'!C36+'Total Regional Jobs'!C66+'Total Regional Jobs'!C96+'Total Regional Jobs'!C126+'Total Regional Jobs'!C156+'Total Regional Jobs'!C186+'Total Regional Jobs'!C216+'Total Regional Jobs'!C246)/1000</f>
        <v>2578.4074478172697</v>
      </c>
      <c r="D6" s="9">
        <f>('Total Regional Jobs'!D6+'Total Regional Jobs'!D36+'Total Regional Jobs'!D66+'Total Regional Jobs'!D96+'Total Regional Jobs'!D126+'Total Regional Jobs'!D156+'Total Regional Jobs'!D186+'Total Regional Jobs'!D216+'Total Regional Jobs'!D246)/1000</f>
        <v>6737.4050611118146</v>
      </c>
      <c r="E6" s="9">
        <f>('Total Regional Jobs'!E6+'Total Regional Jobs'!E36+'Total Regional Jobs'!E66+'Total Regional Jobs'!E96+'Total Regional Jobs'!E126+'Total Regional Jobs'!E156+'Total Regional Jobs'!E186+'Total Regional Jobs'!E216+'Total Regional Jobs'!E246)/1000</f>
        <v>11425.986322508857</v>
      </c>
      <c r="F6" s="9">
        <f>('Total Regional Jobs'!F6+'Total Regional Jobs'!F36+'Total Regional Jobs'!F66+'Total Regional Jobs'!F96+'Total Regional Jobs'!F126+'Total Regional Jobs'!F156+'Total Regional Jobs'!F186+'Total Regional Jobs'!F216+'Total Regional Jobs'!F246)/1000</f>
        <v>10157.932703140621</v>
      </c>
      <c r="G6" s="9">
        <f>('Total Regional Jobs'!G6+'Total Regional Jobs'!G36+'Total Regional Jobs'!G66+'Total Regional Jobs'!G96+'Total Regional Jobs'!G126+'Total Regional Jobs'!G156+'Total Regional Jobs'!G186+'Total Regional Jobs'!G216+'Total Regional Jobs'!G246)/1000</f>
        <v>11574.504481710463</v>
      </c>
      <c r="H6" s="9">
        <f>('Total Regional Jobs'!H6+'Total Regional Jobs'!H36+'Total Regional Jobs'!H66+'Total Regional Jobs'!H96+'Total Regional Jobs'!H126+'Total Regional Jobs'!H156+'Total Regional Jobs'!H186+'Total Regional Jobs'!H216+'Total Regional Jobs'!H246)/1000</f>
        <v>11157.421748149227</v>
      </c>
      <c r="I6" s="9">
        <f>('Total Regional Jobs'!I6+'Total Regional Jobs'!I36+'Total Regional Jobs'!I66+'Total Regional Jobs'!I96+'Total Regional Jobs'!I126+'Total Regional Jobs'!I156+'Total Regional Jobs'!I186+'Total Regional Jobs'!I216+'Total Regional Jobs'!I246)/1000</f>
        <v>12483.004877006586</v>
      </c>
      <c r="L6" s="7"/>
      <c r="M6" s="7"/>
      <c r="N6" s="7"/>
      <c r="O6" s="7"/>
      <c r="P6" s="7"/>
      <c r="Q6" s="7"/>
      <c r="R6" s="7"/>
      <c r="S6" s="7"/>
      <c r="T6" s="7"/>
      <c r="U6" s="38"/>
      <c r="V6" s="38"/>
      <c r="W6" s="38"/>
      <c r="X6" s="38"/>
      <c r="Y6" s="38"/>
      <c r="Z6" s="38"/>
      <c r="AA6" s="38"/>
      <c r="AB6" s="38"/>
    </row>
    <row r="7" spans="1:28" x14ac:dyDescent="0.3">
      <c r="A7" s="7" t="s">
        <v>6</v>
      </c>
      <c r="B7" s="9">
        <f>('Total Regional Jobs'!B7+'Total Regional Jobs'!B37+'Total Regional Jobs'!B67+'Total Regional Jobs'!B97+'Total Regional Jobs'!B127+'Total Regional Jobs'!B157+'Total Regional Jobs'!B187+'Total Regional Jobs'!B217+'Total Regional Jobs'!B247)/1000</f>
        <v>516.50934641546121</v>
      </c>
      <c r="C7" s="9">
        <f>('Total Regional Jobs'!C7+'Total Regional Jobs'!C37+'Total Regional Jobs'!C67+'Total Regional Jobs'!C97+'Total Regional Jobs'!C127+'Total Regional Jobs'!C157+'Total Regional Jobs'!C187+'Total Regional Jobs'!C217+'Total Regional Jobs'!C247)/1000</f>
        <v>610.25315387086277</v>
      </c>
      <c r="D7" s="9">
        <f>('Total Regional Jobs'!D7+'Total Regional Jobs'!D37+'Total Regional Jobs'!D67+'Total Regional Jobs'!D97+'Total Regional Jobs'!D127+'Total Regional Jobs'!D157+'Total Regional Jobs'!D187+'Total Regional Jobs'!D217+'Total Regional Jobs'!D247)/1000</f>
        <v>1289.2762969890284</v>
      </c>
      <c r="E7" s="9">
        <f>('Total Regional Jobs'!E7+'Total Regional Jobs'!E37+'Total Regional Jobs'!E67+'Total Regional Jobs'!E97+'Total Regional Jobs'!E127+'Total Regional Jobs'!E157+'Total Regional Jobs'!E187+'Total Regional Jobs'!E217+'Total Regional Jobs'!E247)/1000</f>
        <v>983.98570159284452</v>
      </c>
      <c r="F7" s="9">
        <f>('Total Regional Jobs'!F7+'Total Regional Jobs'!F37+'Total Regional Jobs'!F67+'Total Regional Jobs'!F97+'Total Regional Jobs'!F127+'Total Regional Jobs'!F157+'Total Regional Jobs'!F187+'Total Regional Jobs'!F217+'Total Regional Jobs'!F247)/1000</f>
        <v>783.65619422933423</v>
      </c>
      <c r="G7" s="9">
        <f>('Total Regional Jobs'!G7+'Total Regional Jobs'!G37+'Total Regional Jobs'!G67+'Total Regional Jobs'!G97+'Total Regional Jobs'!G127+'Total Regional Jobs'!G157+'Total Regional Jobs'!G187+'Total Regional Jobs'!G217+'Total Regional Jobs'!G247)/1000</f>
        <v>647.54337153003576</v>
      </c>
      <c r="H7" s="9">
        <f>('Total Regional Jobs'!H7+'Total Regional Jobs'!H37+'Total Regional Jobs'!H67+'Total Regional Jobs'!H97+'Total Regional Jobs'!H127+'Total Regional Jobs'!H157+'Total Regional Jobs'!H187+'Total Regional Jobs'!H217+'Total Regional Jobs'!H247)/1000</f>
        <v>566.34334913983844</v>
      </c>
      <c r="I7" s="9">
        <f>('Total Regional Jobs'!I7+'Total Regional Jobs'!I37+'Total Regional Jobs'!I67+'Total Regional Jobs'!I97+'Total Regional Jobs'!I127+'Total Regional Jobs'!I157+'Total Regional Jobs'!I187+'Total Regional Jobs'!I217+'Total Regional Jobs'!I247)/1000</f>
        <v>640.1905409873857</v>
      </c>
      <c r="L7" s="7"/>
      <c r="M7" s="7"/>
      <c r="N7" s="7"/>
      <c r="O7" s="7"/>
      <c r="P7" s="7"/>
      <c r="Q7" s="7"/>
      <c r="R7" s="7"/>
      <c r="S7" s="7"/>
      <c r="T7" s="7"/>
      <c r="U7" s="38"/>
      <c r="V7" s="38"/>
      <c r="W7" s="38"/>
      <c r="X7" s="38"/>
      <c r="Y7" s="38"/>
      <c r="Z7" s="38"/>
      <c r="AA7" s="38"/>
      <c r="AB7" s="38"/>
    </row>
    <row r="8" spans="1:28" x14ac:dyDescent="0.3">
      <c r="A8" s="7" t="s">
        <v>7</v>
      </c>
      <c r="B8" s="9">
        <f>('Total Regional Jobs'!B8+'Total Regional Jobs'!B38+'Total Regional Jobs'!B68+'Total Regional Jobs'!B98+'Total Regional Jobs'!B128+'Total Regional Jobs'!B158+'Total Regional Jobs'!B188+'Total Regional Jobs'!B218+'Total Regional Jobs'!B248)/1000</f>
        <v>1116.8272532074855</v>
      </c>
      <c r="C8" s="9">
        <f>('Total Regional Jobs'!C8+'Total Regional Jobs'!C38+'Total Regional Jobs'!C68+'Total Regional Jobs'!C98+'Total Regional Jobs'!C128+'Total Regional Jobs'!C158+'Total Regional Jobs'!C188+'Total Regional Jobs'!C218+'Total Regional Jobs'!C248)/1000</f>
        <v>1269.6455521811438</v>
      </c>
      <c r="D8" s="9">
        <f>('Total Regional Jobs'!D8+'Total Regional Jobs'!D38+'Total Regional Jobs'!D68+'Total Regional Jobs'!D98+'Total Regional Jobs'!D128+'Total Regional Jobs'!D158+'Total Regional Jobs'!D188+'Total Regional Jobs'!D218+'Total Regional Jobs'!D248)/1000</f>
        <v>893.5680267957747</v>
      </c>
      <c r="E8" s="9">
        <f>('Total Regional Jobs'!E8+'Total Regional Jobs'!E38+'Total Regional Jobs'!E68+'Total Regional Jobs'!E98+'Total Regional Jobs'!E128+'Total Regional Jobs'!E158+'Total Regional Jobs'!E188+'Total Regional Jobs'!E218+'Total Regional Jobs'!E248)/1000</f>
        <v>540.36862401696339</v>
      </c>
      <c r="F8" s="9">
        <f>('Total Regional Jobs'!F8+'Total Regional Jobs'!F38+'Total Regional Jobs'!F68+'Total Regional Jobs'!F98+'Total Regional Jobs'!F128+'Total Regional Jobs'!F158+'Total Regional Jobs'!F188+'Total Regional Jobs'!F218+'Total Regional Jobs'!F248)/1000</f>
        <v>471.09193866704987</v>
      </c>
      <c r="G8" s="9">
        <f>('Total Regional Jobs'!G8+'Total Regional Jobs'!G38+'Total Regional Jobs'!G68+'Total Regional Jobs'!G98+'Total Regional Jobs'!G128+'Total Regional Jobs'!G158+'Total Regional Jobs'!G188+'Total Regional Jobs'!G218+'Total Regional Jobs'!G248)/1000</f>
        <v>832.11873426775821</v>
      </c>
      <c r="H8" s="9">
        <f>('Total Regional Jobs'!H8+'Total Regional Jobs'!H38+'Total Regional Jobs'!H68+'Total Regional Jobs'!H98+'Total Regional Jobs'!H128+'Total Regional Jobs'!H158+'Total Regional Jobs'!H188+'Total Regional Jobs'!H218+'Total Regional Jobs'!H248)/1000</f>
        <v>680.60133893028888</v>
      </c>
      <c r="I8" s="9">
        <f>('Total Regional Jobs'!I8+'Total Regional Jobs'!I38+'Total Regional Jobs'!I68+'Total Regional Jobs'!I98+'Total Regional Jobs'!I128+'Total Regional Jobs'!I158+'Total Regional Jobs'!I188+'Total Regional Jobs'!I218+'Total Regional Jobs'!I248)/1000</f>
        <v>898.08248914588057</v>
      </c>
      <c r="L8" s="7"/>
      <c r="M8" s="7"/>
      <c r="N8" s="7"/>
      <c r="O8" s="7"/>
      <c r="P8" s="7"/>
      <c r="Q8" s="7"/>
      <c r="R8" s="7"/>
      <c r="S8" s="7"/>
      <c r="T8" s="7"/>
      <c r="U8" s="38"/>
      <c r="V8" s="38"/>
      <c r="W8" s="38"/>
      <c r="X8" s="38"/>
      <c r="Y8" s="38"/>
      <c r="Z8" s="38"/>
      <c r="AA8" s="38"/>
      <c r="AB8" s="38"/>
    </row>
    <row r="9" spans="1:28" x14ac:dyDescent="0.3">
      <c r="A9" s="7" t="s">
        <v>8</v>
      </c>
      <c r="B9" s="9">
        <f>('Total Regional Jobs'!B9+'Total Regional Jobs'!B39+'Total Regional Jobs'!B69+'Total Regional Jobs'!B99+'Total Regional Jobs'!B129+'Total Regional Jobs'!B159+'Total Regional Jobs'!B189+'Total Regional Jobs'!B219+'Total Regional Jobs'!B249)/1000</f>
        <v>1142.8233060306611</v>
      </c>
      <c r="C9" s="9">
        <f>('Total Regional Jobs'!C9+'Total Regional Jobs'!C39+'Total Regional Jobs'!C69+'Total Regional Jobs'!C99+'Total Regional Jobs'!C129+'Total Regional Jobs'!C159+'Total Regional Jobs'!C189+'Total Regional Jobs'!C219+'Total Regional Jobs'!C249)/1000</f>
        <v>646.29319016056036</v>
      </c>
      <c r="D9" s="9">
        <f>('Total Regional Jobs'!D9+'Total Regional Jobs'!D39+'Total Regional Jobs'!D69+'Total Regional Jobs'!D99+'Total Regional Jobs'!D129+'Total Regional Jobs'!D159+'Total Regional Jobs'!D189+'Total Regional Jobs'!D219+'Total Regional Jobs'!D249)/1000</f>
        <v>590.56493468188853</v>
      </c>
      <c r="E9" s="9">
        <f>('Total Regional Jobs'!E9+'Total Regional Jobs'!E39+'Total Regional Jobs'!E69+'Total Regional Jobs'!E99+'Total Regional Jobs'!E129+'Total Regional Jobs'!E159+'Total Regional Jobs'!E189+'Total Regional Jobs'!E219+'Total Regional Jobs'!E249)/1000</f>
        <v>479.5762316110538</v>
      </c>
      <c r="F9" s="9">
        <f>('Total Regional Jobs'!F9+'Total Regional Jobs'!F39+'Total Regional Jobs'!F69+'Total Regional Jobs'!F99+'Total Regional Jobs'!F129+'Total Regional Jobs'!F159+'Total Regional Jobs'!F189+'Total Regional Jobs'!F219+'Total Regional Jobs'!F249)/1000</f>
        <v>337.63809710722018</v>
      </c>
      <c r="G9" s="9">
        <f>('Total Regional Jobs'!G9+'Total Regional Jobs'!G39+'Total Regional Jobs'!G69+'Total Regional Jobs'!G99+'Total Regional Jobs'!G129+'Total Regional Jobs'!G159+'Total Regional Jobs'!G189+'Total Regional Jobs'!G219+'Total Regional Jobs'!G249)/1000</f>
        <v>883.55519667379428</v>
      </c>
      <c r="H9" s="9">
        <f>('Total Regional Jobs'!H9+'Total Regional Jobs'!H39+'Total Regional Jobs'!H69+'Total Regional Jobs'!H99+'Total Regional Jobs'!H129+'Total Regional Jobs'!H159+'Total Regional Jobs'!H189+'Total Regional Jobs'!H219+'Total Regional Jobs'!H249)/1000</f>
        <v>607.23208232592128</v>
      </c>
      <c r="I9" s="9">
        <f>('Total Regional Jobs'!I9+'Total Regional Jobs'!I39+'Total Regional Jobs'!I69+'Total Regional Jobs'!I99+'Total Regional Jobs'!I129+'Total Regional Jobs'!I159+'Total Regional Jobs'!I189+'Total Regional Jobs'!I219+'Total Regional Jobs'!I249)/1000</f>
        <v>1024.3680753504141</v>
      </c>
      <c r="L9" s="7"/>
      <c r="M9" s="7"/>
      <c r="N9" s="7"/>
      <c r="O9" s="7"/>
      <c r="P9" s="7"/>
      <c r="Q9" s="7"/>
      <c r="R9" s="7"/>
      <c r="S9" s="7"/>
      <c r="T9" s="7"/>
      <c r="U9" s="38"/>
      <c r="V9" s="38"/>
      <c r="W9" s="38"/>
      <c r="X9" s="38"/>
      <c r="Y9" s="38"/>
      <c r="Z9" s="38"/>
      <c r="AA9" s="38"/>
      <c r="AB9" s="38"/>
    </row>
    <row r="10" spans="1:28" x14ac:dyDescent="0.3">
      <c r="A10" s="7" t="s">
        <v>9</v>
      </c>
      <c r="B10" s="9">
        <f>('Total Regional Jobs'!B10+'Total Regional Jobs'!B40+'Total Regional Jobs'!B70+'Total Regional Jobs'!B100+'Total Regional Jobs'!B130+'Total Regional Jobs'!B160+'Total Regional Jobs'!B190+'Total Regional Jobs'!B220+'Total Regional Jobs'!B250)/1000</f>
        <v>17.02702373749873</v>
      </c>
      <c r="C10" s="9">
        <f>('Total Regional Jobs'!C10+'Total Regional Jobs'!C40+'Total Regional Jobs'!C70+'Total Regional Jobs'!C100+'Total Regional Jobs'!C130+'Total Regional Jobs'!C160+'Total Regional Jobs'!C190+'Total Regional Jobs'!C220+'Total Regional Jobs'!C250)/1000</f>
        <v>108.47862388615215</v>
      </c>
      <c r="D10" s="9">
        <f>('Total Regional Jobs'!D10+'Total Regional Jobs'!D40+'Total Regional Jobs'!D70+'Total Regional Jobs'!D100+'Total Regional Jobs'!D130+'Total Regional Jobs'!D160+'Total Regional Jobs'!D190+'Total Regional Jobs'!D220+'Total Regional Jobs'!D250)/1000</f>
        <v>162.85087642879722</v>
      </c>
      <c r="E10" s="9">
        <f>('Total Regional Jobs'!E10+'Total Regional Jobs'!E40+'Total Regional Jobs'!E70+'Total Regional Jobs'!E100+'Total Regional Jobs'!E130+'Total Regional Jobs'!E160+'Total Regional Jobs'!E190+'Total Regional Jobs'!E220+'Total Regional Jobs'!E250)/1000</f>
        <v>56.575336221986049</v>
      </c>
      <c r="F10" s="9">
        <f>('Total Regional Jobs'!F10+'Total Regional Jobs'!F40+'Total Regional Jobs'!F70+'Total Regional Jobs'!F100+'Total Regional Jobs'!F130+'Total Regional Jobs'!F160+'Total Regional Jobs'!F190+'Total Regional Jobs'!F220+'Total Regional Jobs'!F250)/1000</f>
        <v>48.549414754417619</v>
      </c>
      <c r="G10" s="9">
        <f>('Total Regional Jobs'!G10+'Total Regional Jobs'!G40+'Total Regional Jobs'!G70+'Total Regional Jobs'!G100+'Total Regional Jobs'!G130+'Total Regional Jobs'!G160+'Total Regional Jobs'!G190+'Total Regional Jobs'!G220+'Total Regional Jobs'!G250)/1000</f>
        <v>39.623492113626554</v>
      </c>
      <c r="H10" s="9">
        <f>('Total Regional Jobs'!H10+'Total Regional Jobs'!H40+'Total Regional Jobs'!H70+'Total Regional Jobs'!H100+'Total Regional Jobs'!H130+'Total Regional Jobs'!H160+'Total Regional Jobs'!H190+'Total Regional Jobs'!H220+'Total Regional Jobs'!H250)/1000</f>
        <v>37.980623644528755</v>
      </c>
      <c r="I10" s="9">
        <f>('Total Regional Jobs'!I10+'Total Regional Jobs'!I40+'Total Regional Jobs'!I70+'Total Regional Jobs'!I100+'Total Regional Jobs'!I130+'Total Regional Jobs'!I160+'Total Regional Jobs'!I190+'Total Regional Jobs'!I220+'Total Regional Jobs'!I250)/1000</f>
        <v>41.094906592160491</v>
      </c>
      <c r="K10" s="2"/>
      <c r="L10" s="5"/>
      <c r="M10" s="5"/>
      <c r="N10" s="5"/>
      <c r="O10" s="5"/>
      <c r="P10" s="5"/>
      <c r="Q10" s="5"/>
      <c r="R10" s="5"/>
      <c r="S10" s="5"/>
      <c r="T10" s="7"/>
      <c r="U10" s="7"/>
      <c r="V10" s="7"/>
      <c r="W10" s="7"/>
    </row>
    <row r="11" spans="1:28" x14ac:dyDescent="0.3">
      <c r="A11" s="7" t="s">
        <v>10</v>
      </c>
      <c r="B11" s="9">
        <f>('Total Regional Jobs'!B11+'Total Regional Jobs'!B41+'Total Regional Jobs'!B71+'Total Regional Jobs'!B101+'Total Regional Jobs'!B131+'Total Regional Jobs'!B161+'Total Regional Jobs'!B191+'Total Regional Jobs'!B221+'Total Regional Jobs'!B251)/1000</f>
        <v>10.462135575577294</v>
      </c>
      <c r="C11" s="9">
        <f>('Total Regional Jobs'!C11+'Total Regional Jobs'!C41+'Total Regional Jobs'!C71+'Total Regional Jobs'!C101+'Total Regional Jobs'!C131+'Total Regional Jobs'!C161+'Total Regional Jobs'!C191+'Total Regional Jobs'!C221+'Total Regional Jobs'!C251)/1000</f>
        <v>3.9034453631865218</v>
      </c>
      <c r="D11" s="9">
        <f>('Total Regional Jobs'!D11+'Total Regional Jobs'!D41+'Total Regional Jobs'!D71+'Total Regional Jobs'!D101+'Total Regional Jobs'!D131+'Total Regional Jobs'!D161+'Total Regional Jobs'!D191+'Total Regional Jobs'!D221+'Total Regional Jobs'!D251)/1000</f>
        <v>5.6536266716126562</v>
      </c>
      <c r="E11" s="9">
        <f>('Total Regional Jobs'!E11+'Total Regional Jobs'!E41+'Total Regional Jobs'!E71+'Total Regional Jobs'!E101+'Total Regional Jobs'!E131+'Total Regional Jobs'!E161+'Total Regional Jobs'!E191+'Total Regional Jobs'!E221+'Total Regional Jobs'!E251)/1000</f>
        <v>2.0626781044817823</v>
      </c>
      <c r="F11" s="9">
        <f>('Total Regional Jobs'!F11+'Total Regional Jobs'!F41+'Total Regional Jobs'!F71+'Total Regional Jobs'!F101+'Total Regional Jobs'!F131+'Total Regional Jobs'!F161+'Total Regional Jobs'!F191+'Total Regional Jobs'!F221+'Total Regional Jobs'!F251)/1000</f>
        <v>1.9013964000771271</v>
      </c>
      <c r="G11" s="9">
        <f>('Total Regional Jobs'!G11+'Total Regional Jobs'!G41+'Total Regional Jobs'!G71+'Total Regional Jobs'!G101+'Total Regional Jobs'!G131+'Total Regional Jobs'!G161+'Total Regional Jobs'!G191+'Total Regional Jobs'!G221+'Total Regional Jobs'!G251)/1000</f>
        <v>2.0764976103366517</v>
      </c>
      <c r="H11" s="9">
        <f>('Total Regional Jobs'!H11+'Total Regional Jobs'!H41+'Total Regional Jobs'!H71+'Total Regional Jobs'!H101+'Total Regional Jobs'!H131+'Total Regional Jobs'!H161+'Total Regional Jobs'!H191+'Total Regional Jobs'!H221+'Total Regional Jobs'!H251)/1000</f>
        <v>13.557233977672389</v>
      </c>
      <c r="I11" s="9">
        <f>('Total Regional Jobs'!I11+'Total Regional Jobs'!I41+'Total Regional Jobs'!I71+'Total Regional Jobs'!I101+'Total Regional Jobs'!I131+'Total Regional Jobs'!I161+'Total Regional Jobs'!I191+'Total Regional Jobs'!I221+'Total Regional Jobs'!I251)/1000</f>
        <v>64.952856248033797</v>
      </c>
    </row>
    <row r="12" spans="1:28" x14ac:dyDescent="0.3">
      <c r="A12" s="7" t="s">
        <v>11</v>
      </c>
      <c r="B12" s="9">
        <f>('Total Regional Jobs'!B12+'Total Regional Jobs'!B42+'Total Regional Jobs'!B72+'Total Regional Jobs'!B102+'Total Regional Jobs'!B132+'Total Regional Jobs'!B162+'Total Regional Jobs'!B192+'Total Regional Jobs'!B222+'Total Regional Jobs'!B252)/1000</f>
        <v>271.43508380477573</v>
      </c>
      <c r="C12" s="9">
        <f>('Total Regional Jobs'!C12+'Total Regional Jobs'!C42+'Total Regional Jobs'!C72+'Total Regional Jobs'!C102+'Total Regional Jobs'!C132+'Total Regional Jobs'!C162+'Total Regional Jobs'!C192+'Total Regional Jobs'!C222+'Total Regional Jobs'!C252)/1000</f>
        <v>3362.6392138042061</v>
      </c>
      <c r="D12" s="9">
        <f>('Total Regional Jobs'!D12+'Total Regional Jobs'!D42+'Total Regional Jobs'!D72+'Total Regional Jobs'!D102+'Total Regional Jobs'!D132+'Total Regional Jobs'!D162+'Total Regional Jobs'!D192+'Total Regional Jobs'!D222+'Total Regional Jobs'!D252)/1000</f>
        <v>1344.6319060002006</v>
      </c>
      <c r="E12" s="9">
        <f>('Total Regional Jobs'!E12+'Total Regional Jobs'!E42+'Total Regional Jobs'!E72+'Total Regional Jobs'!E102+'Total Regional Jobs'!E132+'Total Regional Jobs'!E162+'Total Regional Jobs'!E192+'Total Regional Jobs'!E222+'Total Regional Jobs'!E252)/1000</f>
        <v>1280.3097519999189</v>
      </c>
      <c r="F12" s="9">
        <f>('Total Regional Jobs'!F12+'Total Regional Jobs'!F42+'Total Regional Jobs'!F72+'Total Regional Jobs'!F102+'Total Regional Jobs'!F132+'Total Regional Jobs'!F162+'Total Regional Jobs'!F192+'Total Regional Jobs'!F222+'Total Regional Jobs'!F252)/1000</f>
        <v>1096.2244293251424</v>
      </c>
      <c r="G12" s="9">
        <f>('Total Regional Jobs'!G12+'Total Regional Jobs'!G42+'Total Regional Jobs'!G72+'Total Regional Jobs'!G102+'Total Regional Jobs'!G132+'Total Regional Jobs'!G162+'Total Regional Jobs'!G192+'Total Regional Jobs'!G222+'Total Regional Jobs'!G252)/1000</f>
        <v>1186.4225389380831</v>
      </c>
      <c r="H12" s="9">
        <f>('Total Regional Jobs'!H12+'Total Regional Jobs'!H42+'Total Regional Jobs'!H72+'Total Regional Jobs'!H102+'Total Regional Jobs'!H132+'Total Regional Jobs'!H162+'Total Regional Jobs'!H192+'Total Regional Jobs'!H222+'Total Regional Jobs'!H252)/1000</f>
        <v>1934.525999366118</v>
      </c>
      <c r="I12" s="9">
        <f>('Total Regional Jobs'!I12+'Total Regional Jobs'!I42+'Total Regional Jobs'!I72+'Total Regional Jobs'!I102+'Total Regional Jobs'!I132+'Total Regional Jobs'!I162+'Total Regional Jobs'!I192+'Total Regional Jobs'!I222+'Total Regional Jobs'!I252)/1000</f>
        <v>1073.9667253306202</v>
      </c>
      <c r="K12" s="2"/>
      <c r="L12" s="5"/>
      <c r="M12" s="5"/>
      <c r="N12" s="5"/>
      <c r="O12" s="5"/>
      <c r="P12" s="5"/>
      <c r="Q12" s="5"/>
      <c r="R12" s="5"/>
      <c r="S12" s="5"/>
    </row>
    <row r="13" spans="1:28" x14ac:dyDescent="0.3">
      <c r="A13" s="7" t="s">
        <v>12</v>
      </c>
      <c r="B13" s="9">
        <f>('Total Regional Jobs'!B13+'Total Regional Jobs'!B43+'Total Regional Jobs'!B73+'Total Regional Jobs'!B103+'Total Regional Jobs'!B133+'Total Regional Jobs'!B163+'Total Regional Jobs'!B193+'Total Regional Jobs'!B223+'Total Regional Jobs'!B253)/1000</f>
        <v>90.457939163504548</v>
      </c>
      <c r="C13" s="9">
        <f>('Total Regional Jobs'!C13+'Total Regional Jobs'!C43+'Total Regional Jobs'!C73+'Total Regional Jobs'!C103+'Total Regional Jobs'!C133+'Total Regional Jobs'!C163+'Total Regional Jobs'!C193+'Total Regional Jobs'!C223+'Total Regional Jobs'!C253)/1000</f>
        <v>369.58234575882483</v>
      </c>
      <c r="D13" s="9">
        <f>('Total Regional Jobs'!D13+'Total Regional Jobs'!D43+'Total Regional Jobs'!D73+'Total Regional Jobs'!D103+'Total Regional Jobs'!D133+'Total Regional Jobs'!D163+'Total Regional Jobs'!D193+'Total Regional Jobs'!D223+'Total Regional Jobs'!D253)/1000</f>
        <v>256.99350902913034</v>
      </c>
      <c r="E13" s="9">
        <f>('Total Regional Jobs'!E13+'Total Regional Jobs'!E43+'Total Regional Jobs'!E73+'Total Regional Jobs'!E103+'Total Regional Jobs'!E133+'Total Regional Jobs'!E163+'Total Regional Jobs'!E193+'Total Regional Jobs'!E223+'Total Regional Jobs'!E253)/1000</f>
        <v>235.97214819975795</v>
      </c>
      <c r="F13" s="9">
        <f>('Total Regional Jobs'!F13+'Total Regional Jobs'!F43+'Total Regional Jobs'!F73+'Total Regional Jobs'!F103+'Total Regional Jobs'!F133+'Total Regional Jobs'!F163+'Total Regional Jobs'!F193+'Total Regional Jobs'!F223+'Total Regional Jobs'!F253)/1000</f>
        <v>214.36825024003207</v>
      </c>
      <c r="G13" s="9">
        <f>('Total Regional Jobs'!G13+'Total Regional Jobs'!G43+'Total Regional Jobs'!G73+'Total Regional Jobs'!G103+'Total Regional Jobs'!G133+'Total Regional Jobs'!G163+'Total Regional Jobs'!G193+'Total Regional Jobs'!G223+'Total Regional Jobs'!G253)/1000</f>
        <v>206.3745575044293</v>
      </c>
      <c r="H13" s="9">
        <f>('Total Regional Jobs'!H13+'Total Regional Jobs'!H43+'Total Regional Jobs'!H73+'Total Regional Jobs'!H103+'Total Regional Jobs'!H133+'Total Regional Jobs'!H163+'Total Regional Jobs'!H193+'Total Regional Jobs'!H223+'Total Regional Jobs'!H253)/1000</f>
        <v>245.51399426969564</v>
      </c>
      <c r="I13" s="9">
        <f>('Total Regional Jobs'!I13+'Total Regional Jobs'!I43+'Total Regional Jobs'!I73+'Total Regional Jobs'!I103+'Total Regional Jobs'!I133+'Total Regional Jobs'!I163+'Total Regional Jobs'!I193+'Total Regional Jobs'!I223+'Total Regional Jobs'!I253)/1000</f>
        <v>186.10965260170684</v>
      </c>
      <c r="L13" s="7"/>
      <c r="M13" s="7"/>
      <c r="N13" s="7"/>
      <c r="O13" s="7"/>
      <c r="P13" s="7"/>
      <c r="Q13" s="7"/>
      <c r="R13" s="7"/>
      <c r="S13" s="7"/>
      <c r="T13" s="136"/>
    </row>
    <row r="14" spans="1:28" x14ac:dyDescent="0.3">
      <c r="A14" s="7" t="s">
        <v>13</v>
      </c>
      <c r="B14" s="9">
        <f>('Total Regional Jobs'!B14+'Total Regional Jobs'!B44+'Total Regional Jobs'!B74+'Total Regional Jobs'!B104+'Total Regional Jobs'!B134+'Total Regional Jobs'!B164+'Total Regional Jobs'!B194+'Total Regional Jobs'!B224+'Total Regional Jobs'!B254)/1000</f>
        <v>0</v>
      </c>
      <c r="C14" s="9">
        <f>('Total Regional Jobs'!C14+'Total Regional Jobs'!C44+'Total Regional Jobs'!C74+'Total Regional Jobs'!C104+'Total Regional Jobs'!C134+'Total Regional Jobs'!C164+'Total Regional Jobs'!C194+'Total Regional Jobs'!C224+'Total Regional Jobs'!C254)/1000</f>
        <v>9.7689636776539999</v>
      </c>
      <c r="D14" s="9">
        <f>('Total Regional Jobs'!D14+'Total Regional Jobs'!D44+'Total Regional Jobs'!D74+'Total Regional Jobs'!D104+'Total Regional Jobs'!D134+'Total Regional Jobs'!D164+'Total Regional Jobs'!D194+'Total Regional Jobs'!D224+'Total Regional Jobs'!D254)/1000</f>
        <v>2.8324873096446703</v>
      </c>
      <c r="E14" s="9">
        <f>('Total Regional Jobs'!E14+'Total Regional Jobs'!E44+'Total Regional Jobs'!E74+'Total Regional Jobs'!E104+'Total Regional Jobs'!E134+'Total Regional Jobs'!E164+'Total Regional Jobs'!E194+'Total Regional Jobs'!E224+'Total Regional Jobs'!E254)/1000</f>
        <v>12.087592670388647</v>
      </c>
      <c r="F14" s="9">
        <f>('Total Regional Jobs'!F14+'Total Regional Jobs'!F44+'Total Regional Jobs'!F74+'Total Regional Jobs'!F104+'Total Regional Jobs'!F134+'Total Regional Jobs'!F164+'Total Regional Jobs'!F194+'Total Regional Jobs'!F224+'Total Regional Jobs'!F254)/1000</f>
        <v>125.94295110568341</v>
      </c>
      <c r="G14" s="9">
        <f>('Total Regional Jobs'!G14+'Total Regional Jobs'!G44+'Total Regional Jobs'!G74+'Total Regional Jobs'!G104+'Total Regional Jobs'!G134+'Total Regional Jobs'!G164+'Total Regional Jobs'!G194+'Total Regional Jobs'!G224+'Total Regional Jobs'!G254)/1000</f>
        <v>231.93960795908495</v>
      </c>
      <c r="H14" s="9">
        <f>('Total Regional Jobs'!H14+'Total Regional Jobs'!H44+'Total Regional Jobs'!H74+'Total Regional Jobs'!H104+'Total Regional Jobs'!H134+'Total Regional Jobs'!H164+'Total Regional Jobs'!H194+'Total Regional Jobs'!H224+'Total Regional Jobs'!H254)/1000</f>
        <v>494.57981313179368</v>
      </c>
      <c r="I14" s="9">
        <f>('Total Regional Jobs'!I14+'Total Regional Jobs'!I44+'Total Regional Jobs'!I74+'Total Regional Jobs'!I104+'Total Regional Jobs'!I134+'Total Regional Jobs'!I164+'Total Regional Jobs'!I194+'Total Regional Jobs'!I224+'Total Regional Jobs'!I254)/1000</f>
        <v>420.77635819094229</v>
      </c>
    </row>
    <row r="15" spans="1:28" x14ac:dyDescent="0.3">
      <c r="A15" s="7" t="s">
        <v>297</v>
      </c>
      <c r="B15" s="9">
        <f>('Total Regional Jobs'!B15+'Total Regional Jobs'!B45+'Total Regional Jobs'!B75+'Total Regional Jobs'!B105+'Total Regional Jobs'!B135+'Total Regional Jobs'!B165+'Total Regional Jobs'!B195+'Total Regional Jobs'!B225+'Total Regional Jobs'!B255)/1000</f>
        <v>11365.693631653668</v>
      </c>
      <c r="C15" s="9">
        <f>('Total Regional Jobs'!C15+'Total Regional Jobs'!C45+'Total Regional Jobs'!C75+'Total Regional Jobs'!C105+'Total Regional Jobs'!C135+'Total Regional Jobs'!C165+'Total Regional Jobs'!C195+'Total Regional Jobs'!C225+'Total Regional Jobs'!C255)/1000</f>
        <v>6624.697249807874</v>
      </c>
      <c r="D15" s="9">
        <f>('Total Regional Jobs'!D15+'Total Regional Jobs'!D45+'Total Regional Jobs'!D75+'Total Regional Jobs'!D105+'Total Regional Jobs'!D135+'Total Regional Jobs'!D165+'Total Regional Jobs'!D195+'Total Regional Jobs'!D225+'Total Regional Jobs'!D255)/1000</f>
        <v>2866.651608048755</v>
      </c>
      <c r="E15" s="9">
        <f>('Total Regional Jobs'!E15+'Total Regional Jobs'!E45+'Total Regional Jobs'!E75+'Total Regional Jobs'!E105+'Total Regional Jobs'!E135+'Total Regional Jobs'!E165+'Total Regional Jobs'!E195+'Total Regional Jobs'!E225+'Total Regional Jobs'!E255)/1000</f>
        <v>1207.5866809405593</v>
      </c>
      <c r="F15" s="9">
        <f>('Total Regional Jobs'!F15+'Total Regional Jobs'!F45+'Total Regional Jobs'!F75+'Total Regional Jobs'!F105+'Total Regional Jobs'!F135+'Total Regional Jobs'!F165+'Total Regional Jobs'!F195+'Total Regional Jobs'!F225+'Total Regional Jobs'!F255)/1000</f>
        <v>611.84529256937617</v>
      </c>
      <c r="G15" s="9">
        <f>('Total Regional Jobs'!G15+'Total Regional Jobs'!G45+'Total Regional Jobs'!G75+'Total Regional Jobs'!G105+'Total Regional Jobs'!G135+'Total Regional Jobs'!G165+'Total Regional Jobs'!G195+'Total Regional Jobs'!G225+'Total Regional Jobs'!G255)/1000</f>
        <v>414.00971162643691</v>
      </c>
      <c r="H15" s="9">
        <f>('Total Regional Jobs'!H15+'Total Regional Jobs'!H45+'Total Regional Jobs'!H75+'Total Regional Jobs'!H105+'Total Regional Jobs'!H135+'Total Regional Jobs'!H165+'Total Regional Jobs'!H195+'Total Regional Jobs'!H225+'Total Regional Jobs'!H255)/1000</f>
        <v>303.86231939080955</v>
      </c>
      <c r="I15" s="9">
        <f>('Total Regional Jobs'!I15+'Total Regional Jobs'!I45+'Total Regional Jobs'!I75+'Total Regional Jobs'!I105+'Total Regional Jobs'!I135+'Total Regional Jobs'!I165+'Total Regional Jobs'!I195+'Total Regional Jobs'!I225+'Total Regional Jobs'!I255)/1000</f>
        <v>253.1313761660964</v>
      </c>
    </row>
    <row r="16" spans="1:28" x14ac:dyDescent="0.3">
      <c r="A16" s="7" t="s">
        <v>15</v>
      </c>
      <c r="B16" s="9">
        <f>('Total Regional Jobs'!B16+'Total Regional Jobs'!B46+'Total Regional Jobs'!B76+'Total Regional Jobs'!B106+'Total Regional Jobs'!B136+'Total Regional Jobs'!B166+'Total Regional Jobs'!B196+'Total Regional Jobs'!B226+'Total Regional Jobs'!B256)/1000</f>
        <v>456.58477620127832</v>
      </c>
      <c r="C16" s="9">
        <f>('Total Regional Jobs'!C16+'Total Regional Jobs'!C46+'Total Regional Jobs'!C76+'Total Regional Jobs'!C106+'Total Regional Jobs'!C136+'Total Regional Jobs'!C166+'Total Regional Jobs'!C196+'Total Regional Jobs'!C226+'Total Regional Jobs'!C256)/1000</f>
        <v>338.20849480207579</v>
      </c>
      <c r="D16" s="9">
        <f>('Total Regional Jobs'!D16+'Total Regional Jobs'!D46+'Total Regional Jobs'!D76+'Total Regional Jobs'!D106+'Total Regional Jobs'!D136+'Total Regional Jobs'!D166+'Total Regional Jobs'!D196+'Total Regional Jobs'!D226+'Total Regional Jobs'!D256)/1000</f>
        <v>291.55276247319711</v>
      </c>
      <c r="E16" s="9">
        <f>('Total Regional Jobs'!E16+'Total Regional Jobs'!E46+'Total Regional Jobs'!E76+'Total Regional Jobs'!E106+'Total Regional Jobs'!E136+'Total Regional Jobs'!E166+'Total Regional Jobs'!E196+'Total Regional Jobs'!E226+'Total Regional Jobs'!E256)/1000</f>
        <v>256.14068928256279</v>
      </c>
      <c r="F16" s="9">
        <f>('Total Regional Jobs'!F16+'Total Regional Jobs'!F46+'Total Regional Jobs'!F76+'Total Regional Jobs'!F106+'Total Regional Jobs'!F136+'Total Regional Jobs'!F166+'Total Regional Jobs'!F196+'Total Regional Jobs'!F226+'Total Regional Jobs'!F256)/1000</f>
        <v>185.32780093670786</v>
      </c>
      <c r="G16" s="9">
        <f>('Total Regional Jobs'!G16+'Total Regional Jobs'!G46+'Total Regional Jobs'!G76+'Total Regional Jobs'!G106+'Total Regional Jobs'!G136+'Total Regional Jobs'!G166+'Total Regional Jobs'!G196+'Total Regional Jobs'!G226+'Total Regional Jobs'!G256)/1000</f>
        <v>79.09437930321053</v>
      </c>
      <c r="H16" s="9">
        <f>('Total Regional Jobs'!H16+'Total Regional Jobs'!H46+'Total Regional Jobs'!H76+'Total Regional Jobs'!H106+'Total Regional Jobs'!H136+'Total Regional Jobs'!H166+'Total Regional Jobs'!H196+'Total Regional Jobs'!H226+'Total Regional Jobs'!H256)/1000</f>
        <v>59.439682593262603</v>
      </c>
      <c r="I16" s="9">
        <f>('Total Regional Jobs'!I16+'Total Regional Jobs'!I46+'Total Regional Jobs'!I76+'Total Regional Jobs'!I106+'Total Regional Jobs'!I136+'Total Regional Jobs'!I166+'Total Regional Jobs'!I196+'Total Regional Jobs'!I226+'Total Regional Jobs'!I256)/1000</f>
        <v>42.474512975346109</v>
      </c>
      <c r="L16" s="2"/>
      <c r="M16" s="2"/>
      <c r="N16" s="2"/>
      <c r="O16" s="2"/>
      <c r="P16" s="2"/>
      <c r="Q16" s="2"/>
      <c r="R16" s="2"/>
      <c r="S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7" t="s">
        <v>17</v>
      </c>
      <c r="B17" s="9">
        <f>('Total Regional Jobs'!B17+'Total Regional Jobs'!B47+'Total Regional Jobs'!B77+'Total Regional Jobs'!B107+'Total Regional Jobs'!B137+'Total Regional Jobs'!B167+'Total Regional Jobs'!B197+'Total Regional Jobs'!B227+'Total Regional Jobs'!B257)/1000</f>
        <v>1326.6123146285654</v>
      </c>
      <c r="C17" s="9">
        <f>('Total Regional Jobs'!C17+'Total Regional Jobs'!C47+'Total Regional Jobs'!C77+'Total Regional Jobs'!C107+'Total Regional Jobs'!C137+'Total Regional Jobs'!C167+'Total Regional Jobs'!C197+'Total Regional Jobs'!C227+'Total Regional Jobs'!C257)/1000</f>
        <v>1365.7267533836366</v>
      </c>
      <c r="D17" s="9">
        <f>('Total Regional Jobs'!D17+'Total Regional Jobs'!D47+'Total Regional Jobs'!D77+'Total Regional Jobs'!D107+'Total Regional Jobs'!D137+'Total Regional Jobs'!D167+'Total Regional Jobs'!D197+'Total Regional Jobs'!D227+'Total Regional Jobs'!D257)/1000</f>
        <v>1733.0184325415755</v>
      </c>
      <c r="E17" s="9">
        <f>('Total Regional Jobs'!E17+'Total Regional Jobs'!E47+'Total Regional Jobs'!E77+'Total Regional Jobs'!E107+'Total Regional Jobs'!E137+'Total Regional Jobs'!E167+'Total Regional Jobs'!E197+'Total Regional Jobs'!E227+'Total Regional Jobs'!E257)/1000</f>
        <v>665.90395452872383</v>
      </c>
      <c r="F17" s="9">
        <f>('Total Regional Jobs'!F17+'Total Regional Jobs'!F47+'Total Regional Jobs'!F77+'Total Regional Jobs'!F107+'Total Regional Jobs'!F137+'Total Regional Jobs'!F167+'Total Regional Jobs'!F197+'Total Regional Jobs'!F227+'Total Regional Jobs'!F257)/1000</f>
        <v>510.47103104916164</v>
      </c>
      <c r="G17" s="9">
        <f>('Total Regional Jobs'!G17+'Total Regional Jobs'!G47+'Total Regional Jobs'!G77+'Total Regional Jobs'!G107+'Total Regional Jobs'!G137+'Total Regional Jobs'!G167+'Total Regional Jobs'!G197+'Total Regional Jobs'!G227+'Total Regional Jobs'!G257)/1000</f>
        <v>491.23863464502517</v>
      </c>
      <c r="H17" s="9">
        <f>('Total Regional Jobs'!H17+'Total Regional Jobs'!H47+'Total Regional Jobs'!H77+'Total Regional Jobs'!H107+'Total Regional Jobs'!H137+'Total Regional Jobs'!H167+'Total Regional Jobs'!H197+'Total Regional Jobs'!H227+'Total Regional Jobs'!H257)/1000</f>
        <v>473.15651052254964</v>
      </c>
      <c r="I17" s="9">
        <f>('Total Regional Jobs'!I17+'Total Regional Jobs'!I47+'Total Regional Jobs'!I77+'Total Regional Jobs'!I107+'Total Regional Jobs'!I137+'Total Regional Jobs'!I167+'Total Regional Jobs'!I197+'Total Regional Jobs'!I227+'Total Regional Jobs'!I257)/1000</f>
        <v>559.11098514408582</v>
      </c>
      <c r="L17" s="9"/>
      <c r="M17" s="9"/>
      <c r="N17" s="9"/>
      <c r="O17" s="9"/>
      <c r="P17" s="9"/>
      <c r="Q17" s="9"/>
      <c r="R17" s="9"/>
      <c r="S17" s="9"/>
      <c r="U17" s="38"/>
      <c r="V17" s="38"/>
      <c r="W17" s="38"/>
      <c r="X17" s="38"/>
      <c r="Y17" s="38"/>
      <c r="Z17" s="38"/>
      <c r="AA17" s="38"/>
      <c r="AB17" s="38"/>
    </row>
    <row r="18" spans="1:28" x14ac:dyDescent="0.3">
      <c r="A18" s="7" t="s">
        <v>18</v>
      </c>
      <c r="B18" s="9">
        <f>('Total Regional Jobs'!B18+'Total Regional Jobs'!B48+'Total Regional Jobs'!B78+'Total Regional Jobs'!B108+'Total Regional Jobs'!B138+'Total Regional Jobs'!B168+'Total Regional Jobs'!B198+'Total Regional Jobs'!B228+'Total Regional Jobs'!B258)/1000</f>
        <v>1018.2917414631089</v>
      </c>
      <c r="C18" s="9">
        <f>('Total Regional Jobs'!C18+'Total Regional Jobs'!C48+'Total Regional Jobs'!C78+'Total Regional Jobs'!C108+'Total Regional Jobs'!C138+'Total Regional Jobs'!C168+'Total Regional Jobs'!C198+'Total Regional Jobs'!C228+'Total Regional Jobs'!C258)/1000</f>
        <v>412.29765541456783</v>
      </c>
      <c r="D18" s="9">
        <f>('Total Regional Jobs'!D18+'Total Regional Jobs'!D48+'Total Regional Jobs'!D78+'Total Regional Jobs'!D108+'Total Regional Jobs'!D138+'Total Regional Jobs'!D168+'Total Regional Jobs'!D198+'Total Regional Jobs'!D228+'Total Regional Jobs'!D258)/1000</f>
        <v>287.65600610247901</v>
      </c>
      <c r="E18" s="9">
        <f>('Total Regional Jobs'!E18+'Total Regional Jobs'!E48+'Total Regional Jobs'!E78+'Total Regional Jobs'!E108+'Total Regional Jobs'!E138+'Total Regional Jobs'!E168+'Total Regional Jobs'!E198+'Total Regional Jobs'!E228+'Total Regional Jobs'!E258)/1000</f>
        <v>208.55951960087609</v>
      </c>
      <c r="F18" s="9">
        <f>('Total Regional Jobs'!F18+'Total Regional Jobs'!F48+'Total Regional Jobs'!F78+'Total Regional Jobs'!F108+'Total Regional Jobs'!F138+'Total Regional Jobs'!F168+'Total Regional Jobs'!F198+'Total Regional Jobs'!F228+'Total Regional Jobs'!F258)/1000</f>
        <v>192.30272987302621</v>
      </c>
      <c r="G18" s="9">
        <f>('Total Regional Jobs'!G18+'Total Regional Jobs'!G48+'Total Regional Jobs'!G78+'Total Regional Jobs'!G108+'Total Regional Jobs'!G138+'Total Regional Jobs'!G168+'Total Regional Jobs'!G198+'Total Regional Jobs'!G228+'Total Regional Jobs'!G258)/1000</f>
        <v>176.33453825481078</v>
      </c>
      <c r="H18" s="9">
        <f>('Total Regional Jobs'!H18+'Total Regional Jobs'!H48+'Total Regional Jobs'!H78+'Total Regional Jobs'!H108+'Total Regional Jobs'!H138+'Total Regional Jobs'!H168+'Total Regional Jobs'!H198+'Total Regional Jobs'!H228+'Total Regional Jobs'!H258)/1000</f>
        <v>174.25796860857878</v>
      </c>
      <c r="I18" s="9">
        <f>('Total Regional Jobs'!I18+'Total Regional Jobs'!I48+'Total Regional Jobs'!I78+'Total Regional Jobs'!I108+'Total Regional Jobs'!I138+'Total Regional Jobs'!I168+'Total Regional Jobs'!I198+'Total Regional Jobs'!I228+'Total Regional Jobs'!I258)/1000</f>
        <v>196.84092668999705</v>
      </c>
      <c r="L18" s="9"/>
      <c r="M18" s="9"/>
      <c r="N18" s="9"/>
      <c r="O18" s="9"/>
      <c r="P18" s="9"/>
      <c r="Q18" s="9"/>
      <c r="R18" s="9"/>
      <c r="S18" s="9"/>
      <c r="U18" s="38"/>
      <c r="V18" s="38"/>
      <c r="W18" s="38"/>
      <c r="X18" s="38"/>
      <c r="Y18" s="38"/>
      <c r="Z18" s="38"/>
      <c r="AA18" s="38"/>
      <c r="AB18" s="38"/>
    </row>
    <row r="19" spans="1:28" x14ac:dyDescent="0.3">
      <c r="A19" s="7" t="s">
        <v>298</v>
      </c>
      <c r="B19" s="9">
        <f>('Total Regional Jobs'!B19+'Total Regional Jobs'!B49+'Total Regional Jobs'!B79+'Total Regional Jobs'!B109+'Total Regional Jobs'!B139+'Total Regional Jobs'!B169+'Total Regional Jobs'!B199+'Total Regional Jobs'!B229+'Total Regional Jobs'!B259)/1000</f>
        <v>16.914105935502526</v>
      </c>
      <c r="C19" s="9">
        <f>('Total Regional Jobs'!C19+'Total Regional Jobs'!C49+'Total Regional Jobs'!C79+'Total Regional Jobs'!C109+'Total Regional Jobs'!C139+'Total Regional Jobs'!C169+'Total Regional Jobs'!C199+'Total Regional Jobs'!C229+'Total Regional Jobs'!C259)/1000</f>
        <v>0.59738683964849371</v>
      </c>
      <c r="D19" s="9">
        <f>('Total Regional Jobs'!D19+'Total Regional Jobs'!D49+'Total Regional Jobs'!D79+'Total Regional Jobs'!D109+'Total Regional Jobs'!D139+'Total Regional Jobs'!D169+'Total Regional Jobs'!D199+'Total Regional Jobs'!D229+'Total Regional Jobs'!D259)/1000</f>
        <v>6.5007393479389837</v>
      </c>
      <c r="E19" s="9">
        <f>('Total Regional Jobs'!E19+'Total Regional Jobs'!E49+'Total Regional Jobs'!E79+'Total Regional Jobs'!E109+'Total Regional Jobs'!E139+'Total Regional Jobs'!E169+'Total Regional Jobs'!E199+'Total Regional Jobs'!E229+'Total Regional Jobs'!E259)/1000</f>
        <v>16.287270985908364</v>
      </c>
      <c r="F19" s="9">
        <f>('Total Regional Jobs'!F19+'Total Regional Jobs'!F49+'Total Regional Jobs'!F79+'Total Regional Jobs'!F109+'Total Regional Jobs'!F139+'Total Regional Jobs'!F169+'Total Regional Jobs'!F199+'Total Regional Jobs'!F229+'Total Regional Jobs'!F259)/1000</f>
        <v>59.793564163250053</v>
      </c>
      <c r="G19" s="9">
        <f>('Total Regional Jobs'!G19+'Total Regional Jobs'!G49+'Total Regional Jobs'!G79+'Total Regional Jobs'!G109+'Total Regional Jobs'!G139+'Total Regional Jobs'!G169+'Total Regional Jobs'!G199+'Total Regional Jobs'!G229+'Total Regional Jobs'!G259)/1000</f>
        <v>19.820396331512811</v>
      </c>
      <c r="H19" s="9">
        <f>('Total Regional Jobs'!H19+'Total Regional Jobs'!H49+'Total Regional Jobs'!H79+'Total Regional Jobs'!H109+'Total Regional Jobs'!H139+'Total Regional Jobs'!H169+'Total Regional Jobs'!H199+'Total Regional Jobs'!H229+'Total Regional Jobs'!H259)/1000</f>
        <v>12.25411330523489</v>
      </c>
      <c r="I19" s="9">
        <f>('Total Regional Jobs'!I19+'Total Regional Jobs'!I49+'Total Regional Jobs'!I79+'Total Regional Jobs'!I109+'Total Regional Jobs'!I139+'Total Regional Jobs'!I169+'Total Regional Jobs'!I199+'Total Regional Jobs'!I229+'Total Regional Jobs'!I259)/1000</f>
        <v>11.758205029279686</v>
      </c>
      <c r="L19" s="9"/>
      <c r="M19" s="9"/>
      <c r="N19" s="9"/>
      <c r="O19" s="9"/>
      <c r="P19" s="9"/>
      <c r="Q19" s="9"/>
      <c r="R19" s="9"/>
      <c r="S19" s="9"/>
      <c r="U19" s="38"/>
      <c r="V19" s="38"/>
      <c r="W19" s="38"/>
      <c r="X19" s="38"/>
      <c r="Y19" s="38"/>
      <c r="Z19" s="38"/>
      <c r="AA19" s="38"/>
      <c r="AB19" s="38"/>
    </row>
    <row r="20" spans="1:28" x14ac:dyDescent="0.3">
      <c r="A20" s="7" t="s">
        <v>299</v>
      </c>
      <c r="B20" s="9">
        <f>('Total Regional Jobs'!B20+'Total Regional Jobs'!B50+'Total Regional Jobs'!B80+'Total Regional Jobs'!B110+'Total Regional Jobs'!B140+'Total Regional Jobs'!B170+'Total Regional Jobs'!B200+'Total Regional Jobs'!B230+'Total Regional Jobs'!B260)/1000</f>
        <v>0</v>
      </c>
      <c r="C20" s="9">
        <f>('Total Regional Jobs'!C20+'Total Regional Jobs'!C50+'Total Regional Jobs'!C80+'Total Regional Jobs'!C110+'Total Regional Jobs'!C140+'Total Regional Jobs'!C170+'Total Regional Jobs'!C200+'Total Regional Jobs'!C230+'Total Regional Jobs'!C260)/1000</f>
        <v>36.005908725895807</v>
      </c>
      <c r="D20" s="9">
        <f>('Total Regional Jobs'!D20+'Total Regional Jobs'!D50+'Total Regional Jobs'!D80+'Total Regional Jobs'!D110+'Total Regional Jobs'!D140+'Total Regional Jobs'!D170+'Total Regional Jobs'!D200+'Total Regional Jobs'!D230+'Total Regional Jobs'!D260)/1000</f>
        <v>100.31521297867744</v>
      </c>
      <c r="E20" s="9">
        <f>('Total Regional Jobs'!E20+'Total Regional Jobs'!E50+'Total Regional Jobs'!E80+'Total Regional Jobs'!E110+'Total Regional Jobs'!E140+'Total Regional Jobs'!E170+'Total Regional Jobs'!E200+'Total Regional Jobs'!E230+'Total Regional Jobs'!E260)/1000</f>
        <v>69.906084816555676</v>
      </c>
      <c r="F20" s="9">
        <f>('Total Regional Jobs'!F20+'Total Regional Jobs'!F50+'Total Regional Jobs'!F80+'Total Regional Jobs'!F110+'Total Regional Jobs'!F140+'Total Regional Jobs'!F170+'Total Regional Jobs'!F200+'Total Regional Jobs'!F230+'Total Regional Jobs'!F260)/1000</f>
        <v>195.36838993859286</v>
      </c>
      <c r="G20" s="9">
        <f>('Total Regional Jobs'!G20+'Total Regional Jobs'!G50+'Total Regional Jobs'!G80+'Total Regional Jobs'!G110+'Total Regional Jobs'!G140+'Total Regional Jobs'!G170+'Total Regional Jobs'!G200+'Total Regional Jobs'!G230+'Total Regional Jobs'!G260)/1000</f>
        <v>98.111041528721415</v>
      </c>
      <c r="H20" s="9">
        <f>('Total Regional Jobs'!H20+'Total Regional Jobs'!H50+'Total Regional Jobs'!H80+'Total Regional Jobs'!H110+'Total Regional Jobs'!H140+'Total Regional Jobs'!H170+'Total Regional Jobs'!H200+'Total Regional Jobs'!H230+'Total Regional Jobs'!H260)/1000</f>
        <v>107.22232948297037</v>
      </c>
      <c r="I20" s="9">
        <f>('Total Regional Jobs'!I20+'Total Regional Jobs'!I50+'Total Regional Jobs'!I80+'Total Regional Jobs'!I110+'Total Regional Jobs'!I140+'Total Regional Jobs'!I170+'Total Regional Jobs'!I200+'Total Regional Jobs'!I230+'Total Regional Jobs'!I260)/1000</f>
        <v>551.70631685692706</v>
      </c>
      <c r="L20" s="9"/>
      <c r="M20" s="9"/>
      <c r="N20" s="9"/>
      <c r="O20" s="9"/>
      <c r="P20" s="9"/>
      <c r="Q20" s="9"/>
      <c r="R20" s="9"/>
      <c r="S20" s="9"/>
      <c r="U20" s="38"/>
      <c r="V20" s="38"/>
      <c r="W20" s="38"/>
      <c r="X20" s="38"/>
      <c r="Y20" s="38"/>
      <c r="Z20" s="38"/>
      <c r="AA20" s="38"/>
      <c r="AB20" s="38"/>
    </row>
    <row r="21" spans="1:28" x14ac:dyDescent="0.3">
      <c r="A21" s="7" t="s">
        <v>296</v>
      </c>
      <c r="B21" s="9">
        <f>('Total Regional Jobs'!B21+'Total Regional Jobs'!B51+'Total Regional Jobs'!B81+'Total Regional Jobs'!B111+'Total Regional Jobs'!B141+'Total Regional Jobs'!B171+'Total Regional Jobs'!B201+'Total Regional Jobs'!B231+'Total Regional Jobs'!B261)/1000</f>
        <v>445.32936116769378</v>
      </c>
      <c r="C21" s="9">
        <f>('Total Regional Jobs'!C21+'Total Regional Jobs'!C51+'Total Regional Jobs'!C81+'Total Regional Jobs'!C111+'Total Regional Jobs'!C141+'Total Regional Jobs'!C171+'Total Regional Jobs'!C201+'Total Regional Jobs'!C231+'Total Regional Jobs'!C261)/1000</f>
        <v>110.70955007237063</v>
      </c>
      <c r="D21" s="9">
        <f>('Total Regional Jobs'!D21+'Total Regional Jobs'!D51+'Total Regional Jobs'!D81+'Total Regional Jobs'!D111+'Total Regional Jobs'!D141+'Total Regional Jobs'!D171+'Total Regional Jobs'!D201+'Total Regional Jobs'!D231+'Total Regional Jobs'!D261)/1000</f>
        <v>49.911024472719426</v>
      </c>
      <c r="E21" s="9">
        <f>('Total Regional Jobs'!E21+'Total Regional Jobs'!E51+'Total Regional Jobs'!E81+'Total Regional Jobs'!E111+'Total Regional Jobs'!E141+'Total Regional Jobs'!E171+'Total Regional Jobs'!E201+'Total Regional Jobs'!E231+'Total Regional Jobs'!E261)/1000</f>
        <v>30.142246524689916</v>
      </c>
      <c r="F21" s="9">
        <f>('Total Regional Jobs'!F21+'Total Regional Jobs'!F51+'Total Regional Jobs'!F81+'Total Regional Jobs'!F111+'Total Regional Jobs'!F141+'Total Regional Jobs'!F171+'Total Regional Jobs'!F201+'Total Regional Jobs'!F231+'Total Regional Jobs'!F261)/1000</f>
        <v>12.051785555735787</v>
      </c>
      <c r="G21" s="9">
        <f>('Total Regional Jobs'!G21+'Total Regional Jobs'!G51+'Total Regional Jobs'!G81+'Total Regional Jobs'!G111+'Total Regional Jobs'!G141+'Total Regional Jobs'!G171+'Total Regional Jobs'!G201+'Total Regional Jobs'!G231+'Total Regional Jobs'!G261)/1000</f>
        <v>1.7108239735603625</v>
      </c>
      <c r="H21" s="9">
        <f>('Total Regional Jobs'!H21+'Total Regional Jobs'!H51+'Total Regional Jobs'!H81+'Total Regional Jobs'!H111+'Total Regional Jobs'!H141+'Total Regional Jobs'!H171+'Total Regional Jobs'!H201+'Total Regional Jobs'!H231+'Total Regional Jobs'!H261)/1000</f>
        <v>0</v>
      </c>
      <c r="I21" s="9">
        <f>('Total Regional Jobs'!I21+'Total Regional Jobs'!I51+'Total Regional Jobs'!I81+'Total Regional Jobs'!I111+'Total Regional Jobs'!I141+'Total Regional Jobs'!I171+'Total Regional Jobs'!I201+'Total Regional Jobs'!I231+'Total Regional Jobs'!I261)/1000</f>
        <v>0</v>
      </c>
      <c r="K21" s="2"/>
      <c r="L21" s="22"/>
      <c r="M21" s="22"/>
      <c r="N21" s="22"/>
      <c r="O21" s="22"/>
      <c r="P21" s="22"/>
      <c r="Q21" s="22"/>
      <c r="R21" s="22"/>
      <c r="S21" s="22"/>
    </row>
    <row r="22" spans="1:28" x14ac:dyDescent="0.3">
      <c r="A22" s="7" t="s">
        <v>43</v>
      </c>
      <c r="B22" s="9">
        <f>('Total Regional Jobs'!B22+'Total Regional Jobs'!B52+'Total Regional Jobs'!B82+'Total Regional Jobs'!B112+'Total Regional Jobs'!B142+'Total Regional Jobs'!B172+'Total Regional Jobs'!B202+'Total Regional Jobs'!B232+'Total Regional Jobs'!B262)/1000</f>
        <v>0</v>
      </c>
      <c r="C22" s="9">
        <f>('Total Regional Jobs'!C22+'Total Regional Jobs'!C52+'Total Regional Jobs'!C82+'Total Regional Jobs'!C112+'Total Regional Jobs'!C142+'Total Regional Jobs'!C172+'Total Regional Jobs'!C202+'Total Regional Jobs'!C232+'Total Regional Jobs'!C262)/1000</f>
        <v>0.30568462644634298</v>
      </c>
      <c r="D22" s="9">
        <f>('Total Regional Jobs'!D22+'Total Regional Jobs'!D52+'Total Regional Jobs'!D82+'Total Regional Jobs'!D112+'Total Regional Jobs'!D142+'Total Regional Jobs'!D172+'Total Regional Jobs'!D202+'Total Regional Jobs'!D232+'Total Regional Jobs'!D262)/1000</f>
        <v>0.66039081525423216</v>
      </c>
      <c r="E22" s="9">
        <f>('Total Regional Jobs'!E22+'Total Regional Jobs'!E52+'Total Regional Jobs'!E82+'Total Regional Jobs'!E112+'Total Regional Jobs'!E142+'Total Regional Jobs'!E172+'Total Regional Jobs'!E202+'Total Regional Jobs'!E232+'Total Regional Jobs'!E262)/1000</f>
        <v>1.5686177394293506</v>
      </c>
      <c r="F22" s="9">
        <f>('Total Regional Jobs'!F22+'Total Regional Jobs'!F52+'Total Regional Jobs'!F82+'Total Regional Jobs'!F112+'Total Regional Jobs'!F142+'Total Regional Jobs'!F172+'Total Regional Jobs'!F202+'Total Regional Jobs'!F232+'Total Regional Jobs'!F262)/1000</f>
        <v>3.3105654376365616</v>
      </c>
      <c r="G22" s="9">
        <f>('Total Regional Jobs'!G22+'Total Regional Jobs'!G52+'Total Regional Jobs'!G82+'Total Regional Jobs'!G112+'Total Regional Jobs'!G142+'Total Regional Jobs'!G172+'Total Regional Jobs'!G202+'Total Regional Jobs'!G232+'Total Regional Jobs'!G262)/1000</f>
        <v>5.8696110101997805</v>
      </c>
      <c r="H22" s="9">
        <f>('Total Regional Jobs'!H22+'Total Regional Jobs'!H52+'Total Regional Jobs'!H82+'Total Regional Jobs'!H112+'Total Regional Jobs'!H142+'Total Regional Jobs'!H172+'Total Regional Jobs'!H202+'Total Regional Jobs'!H232+'Total Regional Jobs'!H262)/1000</f>
        <v>11.685017852131523</v>
      </c>
      <c r="I22" s="9">
        <f>('Total Regional Jobs'!I22+'Total Regional Jobs'!I52+'Total Regional Jobs'!I82+'Total Regional Jobs'!I112+'Total Regional Jobs'!I142+'Total Regional Jobs'!I172+'Total Regional Jobs'!I202+'Total Regional Jobs'!I232+'Total Regional Jobs'!I262)/1000</f>
        <v>10.968995017534047</v>
      </c>
    </row>
    <row r="23" spans="1:28" x14ac:dyDescent="0.3">
      <c r="A23" s="7" t="s">
        <v>300</v>
      </c>
      <c r="B23" s="9">
        <f>('Total Regional Jobs'!B23+'Total Regional Jobs'!B53+'Total Regional Jobs'!B83+'Total Regional Jobs'!B113+'Total Regional Jobs'!B143+'Total Regional Jobs'!B173+'Total Regional Jobs'!B203+'Total Regional Jobs'!B233+'Total Regional Jobs'!B263)/1000</f>
        <v>0</v>
      </c>
      <c r="C23" s="9">
        <f>('Total Regional Jobs'!C23+'Total Regional Jobs'!C53+'Total Regional Jobs'!C83+'Total Regional Jobs'!C113+'Total Regional Jobs'!C143+'Total Regional Jobs'!C173+'Total Regional Jobs'!C203+'Total Regional Jobs'!C233+'Total Regional Jobs'!C263)/1000</f>
        <v>2.4541297196370553</v>
      </c>
      <c r="D23" s="9">
        <f>('Total Regional Jobs'!D23+'Total Regional Jobs'!D53+'Total Regional Jobs'!D83+'Total Regional Jobs'!D113+'Total Regional Jobs'!D143+'Total Regional Jobs'!D173+'Total Regional Jobs'!D203+'Total Regional Jobs'!D233+'Total Regional Jobs'!D263)/1000</f>
        <v>0.28000000000000003</v>
      </c>
      <c r="E23" s="9">
        <f>('Total Regional Jobs'!E23+'Total Regional Jobs'!E53+'Total Regional Jobs'!E83+'Total Regional Jobs'!E113+'Total Regional Jobs'!E143+'Total Regional Jobs'!E173+'Total Regional Jobs'!E203+'Total Regional Jobs'!E233+'Total Regional Jobs'!E263)/1000</f>
        <v>9.1072588083774377</v>
      </c>
      <c r="F23" s="9">
        <f>('Total Regional Jobs'!F23+'Total Regional Jobs'!F53+'Total Regional Jobs'!F83+'Total Regional Jobs'!F113+'Total Regional Jobs'!F143+'Total Regional Jobs'!F173+'Total Regional Jobs'!F203+'Total Regional Jobs'!F233+'Total Regional Jobs'!F263)/1000</f>
        <v>147.88190371661179</v>
      </c>
      <c r="G23" s="9">
        <f>('Total Regional Jobs'!G23+'Total Regional Jobs'!G53+'Total Regional Jobs'!G83+'Total Regional Jobs'!G113+'Total Regional Jobs'!G143+'Total Regional Jobs'!G173+'Total Regional Jobs'!G203+'Total Regional Jobs'!G233+'Total Regional Jobs'!G263)/1000</f>
        <v>277.55656044017434</v>
      </c>
      <c r="H23" s="9">
        <f>('Total Regional Jobs'!H23+'Total Regional Jobs'!H53+'Total Regional Jobs'!H83+'Total Regional Jobs'!H113+'Total Regional Jobs'!H143+'Total Regional Jobs'!H173+'Total Regional Jobs'!H203+'Total Regional Jobs'!H233+'Total Regional Jobs'!H263)/1000</f>
        <v>657.73593307371982</v>
      </c>
      <c r="I23" s="9">
        <f>('Total Regional Jobs'!I23+'Total Regional Jobs'!I53+'Total Regional Jobs'!I83+'Total Regional Jobs'!I113+'Total Regional Jobs'!I143+'Total Regional Jobs'!I173+'Total Regional Jobs'!I203+'Total Regional Jobs'!I233+'Total Regional Jobs'!I263)/1000</f>
        <v>492.6571072068823</v>
      </c>
    </row>
    <row r="24" spans="1:28" x14ac:dyDescent="0.3">
      <c r="A24" s="7" t="s">
        <v>230</v>
      </c>
      <c r="B24" s="9">
        <f>('Total Regional Jobs'!B24+'Total Regional Jobs'!B54+'Total Regional Jobs'!B84+'Total Regional Jobs'!B114+'Total Regional Jobs'!B144+'Total Regional Jobs'!B174+'Total Regional Jobs'!B204+'Total Regional Jobs'!B234+'Total Regional Jobs'!B264)/1000</f>
        <v>0.24756825040353711</v>
      </c>
      <c r="C24" s="9">
        <f>('Total Regional Jobs'!C24+'Total Regional Jobs'!C54+'Total Regional Jobs'!C84+'Total Regional Jobs'!C114+'Total Regional Jobs'!C144+'Total Regional Jobs'!C174+'Total Regional Jobs'!C204+'Total Regional Jobs'!C234+'Total Regional Jobs'!C264)/1000</f>
        <v>9.3105280222773938</v>
      </c>
      <c r="D24" s="9">
        <f>('Total Regional Jobs'!D24+'Total Regional Jobs'!D54+'Total Regional Jobs'!D84+'Total Regional Jobs'!D114+'Total Regional Jobs'!D144+'Total Regional Jobs'!D174+'Total Regional Jobs'!D204+'Total Regional Jobs'!D234+'Total Regional Jobs'!D264)/1000</f>
        <v>268.9479889009877</v>
      </c>
      <c r="E24" s="9">
        <f>('Total Regional Jobs'!E24+'Total Regional Jobs'!E54+'Total Regional Jobs'!E84+'Total Regional Jobs'!E114+'Total Regional Jobs'!E144+'Total Regional Jobs'!E174+'Total Regional Jobs'!E204+'Total Regional Jobs'!E234+'Total Regional Jobs'!E264)/1000</f>
        <v>2708.0405135533802</v>
      </c>
      <c r="F24" s="9">
        <f>('Total Regional Jobs'!F24+'Total Regional Jobs'!F54+'Total Regional Jobs'!F84+'Total Regional Jobs'!F114+'Total Regional Jobs'!F144+'Total Regional Jobs'!F174+'Total Regional Jobs'!F204+'Total Regional Jobs'!F234+'Total Regional Jobs'!F264)/1000</f>
        <v>2613.2543669294514</v>
      </c>
      <c r="G24" s="9">
        <f>('Total Regional Jobs'!G24+'Total Regional Jobs'!G54+'Total Regional Jobs'!G84+'Total Regional Jobs'!G114+'Total Regional Jobs'!G144+'Total Regional Jobs'!G174+'Total Regional Jobs'!G204+'Total Regional Jobs'!G234+'Total Regional Jobs'!G264)/1000</f>
        <v>2137.1951845270637</v>
      </c>
      <c r="H24" s="9">
        <f>('Total Regional Jobs'!H24+'Total Regional Jobs'!H54+'Total Regional Jobs'!H84+'Total Regional Jobs'!H114+'Total Regional Jobs'!H144+'Total Regional Jobs'!H174+'Total Regional Jobs'!H204+'Total Regional Jobs'!H234+'Total Regional Jobs'!H264)/1000</f>
        <v>2441.5652710905165</v>
      </c>
      <c r="I24" s="9">
        <f>('Total Regional Jobs'!I24+'Total Regional Jobs'!I54+'Total Regional Jobs'!I84+'Total Regional Jobs'!I114+'Total Regional Jobs'!I144+'Total Regional Jobs'!I174+'Total Regional Jobs'!I204+'Total Regional Jobs'!I234+'Total Regional Jobs'!I264)/1000</f>
        <v>2841.2135411012005</v>
      </c>
    </row>
    <row r="25" spans="1:28" x14ac:dyDescent="0.3">
      <c r="A25" s="7" t="s">
        <v>231</v>
      </c>
      <c r="B25" s="9">
        <f>('Total Regional Jobs'!B25+'Total Regional Jobs'!B55+'Total Regional Jobs'!B85+'Total Regional Jobs'!B115+'Total Regional Jobs'!B145+'Total Regional Jobs'!B175+'Total Regional Jobs'!B205+'Total Regional Jobs'!B235+'Total Regional Jobs'!B265)/1000</f>
        <v>0</v>
      </c>
      <c r="C25" s="9">
        <f>('Total Regional Jobs'!C25+'Total Regional Jobs'!C55+'Total Regional Jobs'!C85+'Total Regional Jobs'!C115+'Total Regional Jobs'!C145+'Total Regional Jobs'!C175+'Total Regional Jobs'!C205+'Total Regional Jobs'!C235+'Total Regional Jobs'!C265)/1000</f>
        <v>313.45504437054257</v>
      </c>
      <c r="D25" s="9">
        <f>('Total Regional Jobs'!D25+'Total Regional Jobs'!D55+'Total Regional Jobs'!D85+'Total Regional Jobs'!D115+'Total Regional Jobs'!D145+'Total Regional Jobs'!D175+'Total Regional Jobs'!D205+'Total Regional Jobs'!D235+'Total Regional Jobs'!D265)/1000</f>
        <v>1427.3059354601107</v>
      </c>
      <c r="E25" s="9">
        <f>('Total Regional Jobs'!E25+'Total Regional Jobs'!E55+'Total Regional Jobs'!E85+'Total Regional Jobs'!E115+'Total Regional Jobs'!E145+'Total Regional Jobs'!E175+'Total Regional Jobs'!E205+'Total Regional Jobs'!E235+'Total Regional Jobs'!E265)/1000</f>
        <v>2681.0306454370752</v>
      </c>
      <c r="F25" s="9">
        <f>('Total Regional Jobs'!F25+'Total Regional Jobs'!F55+'Total Regional Jobs'!F85+'Total Regional Jobs'!F115+'Total Regional Jobs'!F145+'Total Regional Jobs'!F175+'Total Regional Jobs'!F205+'Total Regional Jobs'!F235+'Total Regional Jobs'!F265)/1000</f>
        <v>1601.4159808181455</v>
      </c>
      <c r="G25" s="9">
        <f>('Total Regional Jobs'!G25+'Total Regional Jobs'!G55+'Total Regional Jobs'!G85+'Total Regional Jobs'!G115+'Total Regional Jobs'!G145+'Total Regional Jobs'!G175+'Total Regional Jobs'!G205+'Total Regional Jobs'!G235+'Total Regional Jobs'!G265)/1000</f>
        <v>1530.6727235765754</v>
      </c>
      <c r="H25" s="9">
        <f>('Total Regional Jobs'!H25+'Total Regional Jobs'!H55+'Total Regional Jobs'!H85+'Total Regional Jobs'!H115+'Total Regional Jobs'!H145+'Total Regional Jobs'!H175+'Total Regional Jobs'!H205+'Total Regional Jobs'!H235+'Total Regional Jobs'!H265)/1000</f>
        <v>1240.024043827596</v>
      </c>
      <c r="I25" s="9">
        <f>('Total Regional Jobs'!I25+'Total Regional Jobs'!I55+'Total Regional Jobs'!I85+'Total Regional Jobs'!I115+'Total Regional Jobs'!I145+'Total Regional Jobs'!I175+'Total Regional Jobs'!I205+'Total Regional Jobs'!I235+'Total Regional Jobs'!I265)/1000</f>
        <v>1705.5568632851659</v>
      </c>
    </row>
    <row r="26" spans="1:28" x14ac:dyDescent="0.3">
      <c r="A26" s="7" t="s">
        <v>295</v>
      </c>
      <c r="B26" s="9">
        <f>('Total Regional Jobs'!B26+'Total Regional Jobs'!B56+'Total Regional Jobs'!B86+'Total Regional Jobs'!B116+'Total Regional Jobs'!B146+'Total Regional Jobs'!B176+'Total Regional Jobs'!B206+'Total Regional Jobs'!B236+'Total Regional Jobs'!B266)/1000</f>
        <v>250.48299390020094</v>
      </c>
      <c r="C26" s="9">
        <f>('Total Regional Jobs'!C26+'Total Regional Jobs'!C56+'Total Regional Jobs'!C86+'Total Regional Jobs'!C116+'Total Regional Jobs'!C146+'Total Regional Jobs'!C176+'Total Regional Jobs'!C206+'Total Regional Jobs'!C236+'Total Regional Jobs'!C266)/1000</f>
        <v>217.33725263003404</v>
      </c>
      <c r="D26" s="9">
        <f>('Total Regional Jobs'!D26+'Total Regional Jobs'!D56+'Total Regional Jobs'!D86+'Total Regional Jobs'!D116+'Total Regional Jobs'!D146+'Total Regional Jobs'!D176+'Total Regional Jobs'!D206+'Total Regional Jobs'!D236+'Total Regional Jobs'!D266)/1000</f>
        <v>703.12393788283907</v>
      </c>
      <c r="E26" s="9">
        <f>('Total Regional Jobs'!E26+'Total Regional Jobs'!E56+'Total Regional Jobs'!E86+'Total Regional Jobs'!E116+'Total Regional Jobs'!E146+'Total Regional Jobs'!E176+'Total Regional Jobs'!E206+'Total Regional Jobs'!E236+'Total Regional Jobs'!E266)/1000</f>
        <v>337.47013007729851</v>
      </c>
      <c r="F26" s="9">
        <f>('Total Regional Jobs'!F26+'Total Regional Jobs'!F56+'Total Regional Jobs'!F86+'Total Regional Jobs'!F116+'Total Regional Jobs'!F146+'Total Regional Jobs'!F176+'Total Regional Jobs'!F206+'Total Regional Jobs'!F236+'Total Regional Jobs'!F266)/1000</f>
        <v>153.92063396784297</v>
      </c>
      <c r="G26" s="9">
        <f>('Total Regional Jobs'!G26+'Total Regional Jobs'!G56+'Total Regional Jobs'!G86+'Total Regional Jobs'!G116+'Total Regional Jobs'!G146+'Total Regional Jobs'!G176+'Total Regional Jobs'!G206+'Total Regional Jobs'!G236+'Total Regional Jobs'!G266)/1000</f>
        <v>157.01377585018332</v>
      </c>
      <c r="H26" s="9">
        <f>('Total Regional Jobs'!H26+'Total Regional Jobs'!H56+'Total Regional Jobs'!H86+'Total Regional Jobs'!H116+'Total Regional Jobs'!H146+'Total Regional Jobs'!H176+'Total Regional Jobs'!H206+'Total Regional Jobs'!H236+'Total Regional Jobs'!H266)/1000</f>
        <v>196.75722842430599</v>
      </c>
      <c r="I26" s="9">
        <f>('Total Regional Jobs'!I26+'Total Regional Jobs'!I56+'Total Regional Jobs'!I86+'Total Regional Jobs'!I116+'Total Regional Jobs'!I146+'Total Regional Jobs'!I176+'Total Regional Jobs'!I206+'Total Regional Jobs'!I236+'Total Regional Jobs'!I266)/1000</f>
        <v>204.41700382589795</v>
      </c>
    </row>
    <row r="27" spans="1:28" x14ac:dyDescent="0.3">
      <c r="A27" s="7" t="s">
        <v>294</v>
      </c>
      <c r="B27" s="9">
        <f>('Total Regional Jobs'!B27+'Total Regional Jobs'!B57+'Total Regional Jobs'!B87+'Total Regional Jobs'!B117+'Total Regional Jobs'!B147+'Total Regional Jobs'!B177+'Total Regional Jobs'!B207+'Total Regional Jobs'!B237+'Total Regional Jobs'!B267)/1000</f>
        <v>0</v>
      </c>
      <c r="C27" s="9">
        <f>('Total Regional Jobs'!C27+'Total Regional Jobs'!C57+'Total Regional Jobs'!C87+'Total Regional Jobs'!C117+'Total Regional Jobs'!C147+'Total Regional Jobs'!C177+'Total Regional Jobs'!C207+'Total Regional Jobs'!C237+'Total Regional Jobs'!C267)/1000</f>
        <v>5.0657815603885998</v>
      </c>
      <c r="D27" s="9">
        <f>('Total Regional Jobs'!D27+'Total Regional Jobs'!D57+'Total Regional Jobs'!D87+'Total Regional Jobs'!D117+'Total Regional Jobs'!D147+'Total Regional Jobs'!D177+'Total Regional Jobs'!D207+'Total Regional Jobs'!D237+'Total Regional Jobs'!D267)/1000</f>
        <v>3.0207536570702813</v>
      </c>
      <c r="E27" s="9">
        <f>('Total Regional Jobs'!E27+'Total Regional Jobs'!E57+'Total Regional Jobs'!E87+'Total Regional Jobs'!E117+'Total Regional Jobs'!E147+'Total Regional Jobs'!E177+'Total Regional Jobs'!E207+'Total Regional Jobs'!E237+'Total Regional Jobs'!E267)/1000</f>
        <v>3.7503699759363669</v>
      </c>
      <c r="F27" s="9">
        <f>('Total Regional Jobs'!F27+'Total Regional Jobs'!F57+'Total Regional Jobs'!F87+'Total Regional Jobs'!F117+'Total Regional Jobs'!F147+'Total Regional Jobs'!F177+'Total Regional Jobs'!F207+'Total Regional Jobs'!F237+'Total Regional Jobs'!F267)/1000</f>
        <v>0.93691531071058309</v>
      </c>
      <c r="G27" s="9">
        <f>('Total Regional Jobs'!G27+'Total Regional Jobs'!G57+'Total Regional Jobs'!G87+'Total Regional Jobs'!G117+'Total Regional Jobs'!G147+'Total Regional Jobs'!G177+'Total Regional Jobs'!G207+'Total Regional Jobs'!G237+'Total Regional Jobs'!G267)/1000</f>
        <v>1.8785301906690335</v>
      </c>
      <c r="H27" s="9">
        <f>('Total Regional Jobs'!H27+'Total Regional Jobs'!H57+'Total Regional Jobs'!H87+'Total Regional Jobs'!H117+'Total Regional Jobs'!H147+'Total Regional Jobs'!H177+'Total Regional Jobs'!H207+'Total Regional Jobs'!H237+'Total Regional Jobs'!H267)/1000</f>
        <v>5.3431685777651525</v>
      </c>
      <c r="I27" s="9">
        <f>('Total Regional Jobs'!I27+'Total Regional Jobs'!I57+'Total Regional Jobs'!I87+'Total Regional Jobs'!I117+'Total Regional Jobs'!I147+'Total Regional Jobs'!I177+'Total Regional Jobs'!I207+'Total Regional Jobs'!I237+'Total Regional Jobs'!I267)/1000</f>
        <v>33.95246300771511</v>
      </c>
    </row>
    <row r="28" spans="1:28" x14ac:dyDescent="0.3">
      <c r="A28" s="7" t="s">
        <v>190</v>
      </c>
      <c r="B28" s="9">
        <f>('Total Regional Jobs'!B28+'Total Regional Jobs'!B58+'Total Regional Jobs'!B88+'Total Regional Jobs'!B118+'Total Regional Jobs'!B148+'Total Regional Jobs'!B178+'Total Regional Jobs'!B208+'Total Regional Jobs'!B238+'Total Regional Jobs'!B268)/1000</f>
        <v>0</v>
      </c>
      <c r="C28" s="9">
        <f>('Total Regional Jobs'!C28+'Total Regional Jobs'!C58+'Total Regional Jobs'!C88+'Total Regional Jobs'!C118+'Total Regional Jobs'!C148+'Total Regional Jobs'!C178+'Total Regional Jobs'!C208+'Total Regional Jobs'!C238+'Total Regional Jobs'!C268)/1000</f>
        <v>48.065919523265464</v>
      </c>
      <c r="D28" s="9">
        <f>('Total Regional Jobs'!D28+'Total Regional Jobs'!D58+'Total Regional Jobs'!D88+'Total Regional Jobs'!D118+'Total Regional Jobs'!D148+'Total Regional Jobs'!D178+'Total Regional Jobs'!D208+'Total Regional Jobs'!D238+'Total Regional Jobs'!D268)/1000</f>
        <v>204.10199212532117</v>
      </c>
      <c r="E28" s="9">
        <f>('Total Regional Jobs'!E28+'Total Regional Jobs'!E58+'Total Regional Jobs'!E88+'Total Regional Jobs'!E118+'Total Regional Jobs'!E148+'Total Regional Jobs'!E178+'Total Regional Jobs'!E208+'Total Regional Jobs'!E238+'Total Regional Jobs'!E268)/1000</f>
        <v>116.3792395502071</v>
      </c>
      <c r="F28" s="9">
        <f>('Total Regional Jobs'!F28+'Total Regional Jobs'!F58+'Total Regional Jobs'!F88+'Total Regional Jobs'!F118+'Total Regional Jobs'!F148+'Total Regional Jobs'!F178+'Total Regional Jobs'!F208+'Total Regional Jobs'!F238+'Total Regional Jobs'!F268)/1000</f>
        <v>35.727177330688924</v>
      </c>
      <c r="G28" s="9">
        <f>('Total Regional Jobs'!G28+'Total Regional Jobs'!G58+'Total Regional Jobs'!G88+'Total Regional Jobs'!G118+'Total Regional Jobs'!G148+'Total Regional Jobs'!G178+'Total Regional Jobs'!G208+'Total Regional Jobs'!G238+'Total Regional Jobs'!G268)/1000</f>
        <v>12.17166389162648</v>
      </c>
      <c r="H28" s="9">
        <f>('Total Regional Jobs'!H28+'Total Regional Jobs'!H58+'Total Regional Jobs'!H88+'Total Regional Jobs'!H118+'Total Regional Jobs'!H148+'Total Regional Jobs'!H178+'Total Regional Jobs'!H208+'Total Regional Jobs'!H238+'Total Regional Jobs'!H268)/1000</f>
        <v>31.064693668531131</v>
      </c>
      <c r="I28" s="9">
        <f>('Total Regional Jobs'!I28+'Total Regional Jobs'!I58+'Total Regional Jobs'!I88+'Total Regional Jobs'!I118+'Total Regional Jobs'!I148+'Total Regional Jobs'!I178+'Total Regional Jobs'!I208+'Total Regional Jobs'!I238+'Total Regional Jobs'!I268)/1000</f>
        <v>64.729633199932564</v>
      </c>
    </row>
    <row r="29" spans="1:28" x14ac:dyDescent="0.3">
      <c r="A29" s="5" t="s">
        <v>255</v>
      </c>
      <c r="B29" s="22">
        <f>SUM(B3:B28)</f>
        <v>20767.345322766487</v>
      </c>
      <c r="C29" s="22">
        <f t="shared" ref="C29:I29" si="0">SUM(C3:C28)</f>
        <v>23646.879485538713</v>
      </c>
      <c r="D29" s="22">
        <f t="shared" si="0"/>
        <v>30348.045959429324</v>
      </c>
      <c r="E29" s="22">
        <f t="shared" si="0"/>
        <v>33579.274559688136</v>
      </c>
      <c r="F29" s="22">
        <f t="shared" si="0"/>
        <v>28606.407190712172</v>
      </c>
      <c r="G29" s="22">
        <f t="shared" si="0"/>
        <v>29433.142179022223</v>
      </c>
      <c r="H29" s="22">
        <f t="shared" si="0"/>
        <v>30988.989568499044</v>
      </c>
      <c r="I29" s="22">
        <f t="shared" si="0"/>
        <v>34887.767706685896</v>
      </c>
    </row>
    <row r="30" spans="1:28" x14ac:dyDescent="0.3">
      <c r="A30" s="5"/>
      <c r="B30" s="22"/>
      <c r="C30" s="22"/>
      <c r="D30" s="22"/>
      <c r="E30" s="22"/>
      <c r="F30" s="22"/>
      <c r="G30" s="22"/>
      <c r="H30" s="22"/>
      <c r="I30" s="22"/>
    </row>
    <row r="31" spans="1:28" x14ac:dyDescent="0.3">
      <c r="A31" s="156" t="s">
        <v>269</v>
      </c>
      <c r="B31" s="164" t="s">
        <v>267</v>
      </c>
      <c r="C31" s="164"/>
      <c r="D31" s="164"/>
      <c r="E31" s="164"/>
      <c r="F31" s="164"/>
      <c r="G31" s="164"/>
      <c r="H31" s="164"/>
      <c r="I31" s="164"/>
      <c r="K31" s="146"/>
      <c r="L31" s="146"/>
      <c r="M31" s="146"/>
      <c r="N31" s="146"/>
      <c r="O31" s="146"/>
      <c r="P31" s="146"/>
      <c r="Q31" s="146"/>
      <c r="R31" s="146"/>
    </row>
    <row r="32" spans="1:28" x14ac:dyDescent="0.3">
      <c r="A32" s="156"/>
      <c r="B32" s="2" t="s">
        <v>186</v>
      </c>
      <c r="C32" s="2" t="s">
        <v>146</v>
      </c>
      <c r="D32" s="2" t="s">
        <v>147</v>
      </c>
      <c r="E32" s="2" t="s">
        <v>148</v>
      </c>
      <c r="F32" s="2" t="s">
        <v>149</v>
      </c>
      <c r="G32" s="2" t="s">
        <v>150</v>
      </c>
      <c r="H32" s="2" t="s">
        <v>151</v>
      </c>
      <c r="I32" s="2" t="s">
        <v>152</v>
      </c>
      <c r="K32" s="2"/>
      <c r="L32" s="2"/>
      <c r="M32" s="2"/>
      <c r="N32" s="2"/>
      <c r="O32" s="2"/>
      <c r="P32" s="2"/>
      <c r="Q32" s="2"/>
      <c r="R32" s="2"/>
    </row>
    <row r="33" spans="1:19" x14ac:dyDescent="0.3">
      <c r="A33" t="s">
        <v>32</v>
      </c>
      <c r="B33" s="76">
        <f>'Total Regional Jobs'!B29</f>
        <v>2082811.1302644915</v>
      </c>
      <c r="C33" s="76">
        <f>'Total Regional Jobs'!C29</f>
        <v>2906486.9577202755</v>
      </c>
      <c r="D33" s="76">
        <f>'Total Regional Jobs'!D29</f>
        <v>3635491.8386439281</v>
      </c>
      <c r="E33" s="76">
        <f>'Total Regional Jobs'!E29</f>
        <v>3437513.8914939407</v>
      </c>
      <c r="F33" s="76">
        <f>'Total Regional Jobs'!F29</f>
        <v>3277884.0008311467</v>
      </c>
      <c r="G33" s="76">
        <f>'Total Regional Jobs'!G29</f>
        <v>3697845.960223035</v>
      </c>
      <c r="H33" s="76">
        <f>'Total Regional Jobs'!H29</f>
        <v>3579485.8038145639</v>
      </c>
      <c r="I33" s="76">
        <f>'Total Regional Jobs'!I29</f>
        <v>3377679.7098846608</v>
      </c>
      <c r="K33" s="38"/>
      <c r="L33" s="38"/>
      <c r="M33" s="38"/>
      <c r="N33" s="38"/>
      <c r="O33" s="38"/>
      <c r="P33" s="38"/>
      <c r="Q33" s="38"/>
      <c r="R33" s="38"/>
      <c r="S33" s="38"/>
    </row>
    <row r="34" spans="1:19" x14ac:dyDescent="0.3">
      <c r="A34" t="s">
        <v>108</v>
      </c>
      <c r="B34" s="76">
        <f>'Total Regional Jobs'!B59</f>
        <v>566872.54923493322</v>
      </c>
      <c r="C34" s="76">
        <f>'Total Regional Jobs'!C59</f>
        <v>665671.82641867013</v>
      </c>
      <c r="D34" s="76">
        <f>'Total Regional Jobs'!D59</f>
        <v>871528.3863252399</v>
      </c>
      <c r="E34" s="76">
        <f>'Total Regional Jobs'!E59</f>
        <v>639403.27751487691</v>
      </c>
      <c r="F34" s="76">
        <f>'Total Regional Jobs'!F59</f>
        <v>568310.4466036784</v>
      </c>
      <c r="G34" s="76">
        <f>'Total Regional Jobs'!G59</f>
        <v>710515.05947033421</v>
      </c>
      <c r="H34" s="76">
        <f>'Total Regional Jobs'!H59</f>
        <v>773745.59444667201</v>
      </c>
      <c r="I34" s="76">
        <f>'Total Regional Jobs'!I59</f>
        <v>925406.79131452763</v>
      </c>
      <c r="K34" s="38"/>
      <c r="L34" s="38"/>
      <c r="M34" s="38"/>
      <c r="N34" s="38"/>
      <c r="O34" s="38"/>
      <c r="P34" s="38"/>
      <c r="Q34" s="38"/>
      <c r="R34" s="38"/>
    </row>
    <row r="35" spans="1:19" x14ac:dyDescent="0.3">
      <c r="A35" t="s">
        <v>33</v>
      </c>
      <c r="B35" s="76">
        <f>'Total Regional Jobs'!B89</f>
        <v>591718.23396113922</v>
      </c>
      <c r="C35" s="76">
        <f>'Total Regional Jobs'!C89</f>
        <v>1001995.2287327836</v>
      </c>
      <c r="D35" s="76">
        <f>'Total Regional Jobs'!D89</f>
        <v>1378761.8189656592</v>
      </c>
      <c r="E35" s="76">
        <f>'Total Regional Jobs'!E89</f>
        <v>1449671.8026568531</v>
      </c>
      <c r="F35" s="76">
        <f>'Total Regional Jobs'!F89</f>
        <v>1509301.6879656115</v>
      </c>
      <c r="G35" s="76">
        <f>'Total Regional Jobs'!G89</f>
        <v>1372328.8769979193</v>
      </c>
      <c r="H35" s="76">
        <f>'Total Regional Jobs'!H89</f>
        <v>1505935.4655823116</v>
      </c>
      <c r="I35" s="76">
        <f>'Total Regional Jobs'!I89</f>
        <v>1690331.0379072852</v>
      </c>
      <c r="K35" s="38"/>
      <c r="L35" s="38"/>
      <c r="M35" s="38"/>
      <c r="N35" s="38"/>
      <c r="O35" s="38"/>
      <c r="P35" s="38"/>
      <c r="Q35" s="38"/>
      <c r="R35" s="38"/>
    </row>
    <row r="36" spans="1:19" x14ac:dyDescent="0.3">
      <c r="A36" t="s">
        <v>34</v>
      </c>
      <c r="B36" s="76">
        <f>'Total Regional Jobs'!B119</f>
        <v>1163134.3988658793</v>
      </c>
      <c r="C36" s="76">
        <f>'Total Regional Jobs'!C119</f>
        <v>1689281.753986147</v>
      </c>
      <c r="D36" s="76">
        <f>'Total Regional Jobs'!D119</f>
        <v>2416287.2123597297</v>
      </c>
      <c r="E36" s="76">
        <f>'Total Regional Jobs'!E119</f>
        <v>2820677.9695435851</v>
      </c>
      <c r="F36" s="76">
        <f>'Total Regional Jobs'!F119</f>
        <v>2972481.1645073146</v>
      </c>
      <c r="G36" s="76">
        <f>'Total Regional Jobs'!G119</f>
        <v>3438703.7823174214</v>
      </c>
      <c r="H36" s="76">
        <f>'Total Regional Jobs'!H119</f>
        <v>4407019.5094194375</v>
      </c>
      <c r="I36" s="76">
        <f>'Total Regional Jobs'!I119</f>
        <v>5466315.0069465106</v>
      </c>
      <c r="K36" s="38"/>
      <c r="L36" s="38"/>
      <c r="M36" s="38"/>
      <c r="N36" s="38"/>
      <c r="O36" s="38"/>
      <c r="P36" s="38"/>
      <c r="Q36" s="38"/>
      <c r="R36" s="38"/>
    </row>
    <row r="37" spans="1:19" x14ac:dyDescent="0.3">
      <c r="A37" t="s">
        <v>35</v>
      </c>
      <c r="B37" s="76">
        <f>'Total Regional Jobs'!B149</f>
        <v>4250190.5754943611</v>
      </c>
      <c r="C37" s="76">
        <f>'Total Regional Jobs'!C149</f>
        <v>4462090.7980226297</v>
      </c>
      <c r="D37" s="76">
        <f>'Total Regional Jobs'!D149</f>
        <v>5876966.9014778892</v>
      </c>
      <c r="E37" s="76">
        <f>'Total Regional Jobs'!E149</f>
        <v>7037430.9211133812</v>
      </c>
      <c r="F37" s="76">
        <f>'Total Regional Jobs'!F149</f>
        <v>5136008.5235491963</v>
      </c>
      <c r="G37" s="76">
        <f>'Total Regional Jobs'!G149</f>
        <v>5096049.3606876368</v>
      </c>
      <c r="H37" s="76">
        <f>'Total Regional Jobs'!H149</f>
        <v>5448850.6099091452</v>
      </c>
      <c r="I37" s="76">
        <f>'Total Regional Jobs'!I149</f>
        <v>5821986.2021935545</v>
      </c>
      <c r="K37" s="38"/>
      <c r="L37" s="38"/>
      <c r="M37" s="38"/>
      <c r="N37" s="38"/>
      <c r="O37" s="38"/>
      <c r="P37" s="38"/>
      <c r="Q37" s="38"/>
      <c r="R37" s="38"/>
    </row>
    <row r="38" spans="1:19" x14ac:dyDescent="0.3">
      <c r="A38" t="s">
        <v>36</v>
      </c>
      <c r="B38" s="76">
        <f>'Total Regional Jobs'!B179</f>
        <v>8130953.5376057485</v>
      </c>
      <c r="C38" s="76">
        <f>'Total Regional Jobs'!C179</f>
        <v>6685020.5859362669</v>
      </c>
      <c r="D38" s="76">
        <f>'Total Regional Jobs'!D179</f>
        <v>8028951.316123669</v>
      </c>
      <c r="E38" s="76">
        <f>'Total Regional Jobs'!E179</f>
        <v>9546070.6610055044</v>
      </c>
      <c r="F38" s="76">
        <f>'Total Regional Jobs'!F179</f>
        <v>7912259.5340507049</v>
      </c>
      <c r="G38" s="76">
        <f>'Total Regional Jobs'!G179</f>
        <v>8030105.9153577201</v>
      </c>
      <c r="H38" s="76">
        <f>'Total Regional Jobs'!H179</f>
        <v>8250863.1672513494</v>
      </c>
      <c r="I38" s="76">
        <f>'Total Regional Jobs'!I179</f>
        <v>10174842.767429227</v>
      </c>
      <c r="K38" s="38"/>
      <c r="L38" s="38"/>
      <c r="M38" s="38"/>
      <c r="N38" s="38"/>
      <c r="O38" s="38"/>
      <c r="P38" s="38"/>
      <c r="Q38" s="38"/>
      <c r="R38" s="38"/>
    </row>
    <row r="39" spans="1:19" x14ac:dyDescent="0.3">
      <c r="A39" t="s">
        <v>37</v>
      </c>
      <c r="B39" s="76">
        <f>'Total Regional Jobs'!B209</f>
        <v>1205265.8448870089</v>
      </c>
      <c r="C39" s="76">
        <f>'Total Regional Jobs'!C209</f>
        <v>1665494.8577991286</v>
      </c>
      <c r="D39" s="76">
        <f>'Total Regional Jobs'!D209</f>
        <v>2393918.0658785375</v>
      </c>
      <c r="E39" s="76">
        <f>'Total Regional Jobs'!E209</f>
        <v>3311647.4410842266</v>
      </c>
      <c r="F39" s="76">
        <f>'Total Regional Jobs'!F209</f>
        <v>2845220.9589777258</v>
      </c>
      <c r="G39" s="76">
        <f>'Total Regional Jobs'!G209</f>
        <v>2472730.2878626361</v>
      </c>
      <c r="H39" s="76">
        <f>'Total Regional Jobs'!H209</f>
        <v>2764972.7172361803</v>
      </c>
      <c r="I39" s="76">
        <f>'Total Regional Jobs'!I209</f>
        <v>3159554.7487321938</v>
      </c>
      <c r="K39" s="38"/>
      <c r="L39" s="38"/>
      <c r="M39" s="38"/>
      <c r="N39" s="38"/>
      <c r="O39" s="38"/>
      <c r="P39" s="38"/>
      <c r="Q39" s="38"/>
      <c r="R39" s="38"/>
    </row>
    <row r="40" spans="1:19" x14ac:dyDescent="0.3">
      <c r="A40" t="s">
        <v>30</v>
      </c>
      <c r="B40" s="76">
        <f>'Total Regional Jobs'!B239</f>
        <v>1791567.2174465246</v>
      </c>
      <c r="C40" s="76">
        <f>'Total Regional Jobs'!C239</f>
        <v>2396281.4410440763</v>
      </c>
      <c r="D40" s="76">
        <f>'Total Regional Jobs'!D239</f>
        <v>3820329.4427680629</v>
      </c>
      <c r="E40" s="76">
        <f>'Total Regional Jobs'!E239</f>
        <v>3564177.6343722097</v>
      </c>
      <c r="F40" s="76">
        <f>'Total Regional Jobs'!F239</f>
        <v>2973634.5314041423</v>
      </c>
      <c r="G40" s="76">
        <f>'Total Regional Jobs'!G239</f>
        <v>3015430.9406553875</v>
      </c>
      <c r="H40" s="76">
        <f>'Total Regional Jobs'!H239</f>
        <v>2628187.5912361294</v>
      </c>
      <c r="I40" s="76">
        <f>'Total Regional Jobs'!I239</f>
        <v>2641577.6612492679</v>
      </c>
      <c r="K40" s="38"/>
      <c r="L40" s="38"/>
      <c r="M40" s="38"/>
      <c r="N40" s="38"/>
      <c r="O40" s="38"/>
      <c r="P40" s="38"/>
      <c r="Q40" s="38"/>
      <c r="R40" s="38"/>
    </row>
    <row r="41" spans="1:19" x14ac:dyDescent="0.3">
      <c r="A41" t="s">
        <v>31</v>
      </c>
      <c r="B41" s="76">
        <f>'Total Regional Jobs'!B269</f>
        <v>984831.83500640176</v>
      </c>
      <c r="C41" s="76">
        <f>'Total Regional Jobs'!C269</f>
        <v>2174556.0358787403</v>
      </c>
      <c r="D41" s="76">
        <f>'Total Regional Jobs'!D269</f>
        <v>1925810.9768866026</v>
      </c>
      <c r="E41" s="76">
        <f>'Total Regional Jobs'!E269</f>
        <v>1772680.9609035482</v>
      </c>
      <c r="F41" s="76">
        <f>'Total Regional Jobs'!F269</f>
        <v>1411306.342822647</v>
      </c>
      <c r="G41" s="76">
        <f>'Total Regional Jobs'!G269</f>
        <v>1599431.9954501323</v>
      </c>
      <c r="H41" s="76">
        <f>'Total Regional Jobs'!H269</f>
        <v>1629929.109603252</v>
      </c>
      <c r="I41" s="76">
        <f>'Total Regional Jobs'!I269</f>
        <v>1630073.7810286721</v>
      </c>
      <c r="J41" s="76"/>
      <c r="K41" s="38"/>
      <c r="L41" s="38"/>
      <c r="M41" s="38"/>
      <c r="N41" s="38"/>
      <c r="O41" s="38"/>
      <c r="P41" s="38"/>
      <c r="Q41" s="38"/>
      <c r="R41" s="38"/>
    </row>
    <row r="42" spans="1:19" x14ac:dyDescent="0.3">
      <c r="A42" s="2" t="s">
        <v>39</v>
      </c>
      <c r="B42" s="5">
        <f>SUM(B33:B41)</f>
        <v>20767345.322766487</v>
      </c>
      <c r="C42" s="5">
        <f t="shared" ref="C42:I42" si="1">SUM(C33:C41)</f>
        <v>23646879.485538717</v>
      </c>
      <c r="D42" s="5">
        <f t="shared" si="1"/>
        <v>30348045.95942932</v>
      </c>
      <c r="E42" s="5">
        <f t="shared" si="1"/>
        <v>33579274.559688129</v>
      </c>
      <c r="F42" s="5">
        <f t="shared" si="1"/>
        <v>28606407.190712169</v>
      </c>
      <c r="G42" s="5">
        <f t="shared" si="1"/>
        <v>29433142.179022223</v>
      </c>
      <c r="H42" s="5">
        <f t="shared" si="1"/>
        <v>30988989.56849904</v>
      </c>
      <c r="I42" s="5">
        <f t="shared" si="1"/>
        <v>34887767.706685901</v>
      </c>
    </row>
    <row r="44" spans="1:19" x14ac:dyDescent="0.3">
      <c r="A44" s="156" t="s">
        <v>269</v>
      </c>
      <c r="B44" s="164" t="s">
        <v>268</v>
      </c>
      <c r="C44" s="164"/>
      <c r="D44" s="164"/>
      <c r="E44" s="164"/>
      <c r="F44" s="164"/>
      <c r="G44" s="164"/>
      <c r="H44" s="164"/>
      <c r="I44" s="164"/>
      <c r="K44" s="146"/>
      <c r="L44" s="146"/>
      <c r="M44" s="146"/>
      <c r="N44" s="146"/>
      <c r="O44" s="146"/>
      <c r="P44" s="146"/>
      <c r="Q44" s="146"/>
      <c r="R44" s="146"/>
    </row>
    <row r="45" spans="1:19" x14ac:dyDescent="0.3">
      <c r="A45" s="156"/>
      <c r="B45" s="2">
        <v>2015</v>
      </c>
      <c r="C45" s="2">
        <v>2020</v>
      </c>
      <c r="D45" s="2">
        <v>2025</v>
      </c>
      <c r="E45" s="2">
        <v>2030</v>
      </c>
      <c r="F45" s="2">
        <v>2035</v>
      </c>
      <c r="G45" s="2">
        <v>2040</v>
      </c>
      <c r="H45" s="2">
        <v>2045</v>
      </c>
      <c r="I45" s="2">
        <v>2050</v>
      </c>
      <c r="K45" s="2"/>
      <c r="L45" s="2"/>
      <c r="M45" s="2"/>
      <c r="N45" s="2"/>
      <c r="O45" s="2"/>
      <c r="P45" s="2"/>
      <c r="Q45" s="2"/>
      <c r="R45" s="2"/>
    </row>
    <row r="46" spans="1:19" x14ac:dyDescent="0.3">
      <c r="A46" t="s">
        <v>32</v>
      </c>
      <c r="B46" s="76">
        <f>'Manufacturing Jobs'!B58+'Manufacturing Jobs (Exp)'!B58</f>
        <v>326702.90510192758</v>
      </c>
      <c r="C46" s="76">
        <f>'Manufacturing Jobs'!C58+'Manufacturing Jobs (Exp)'!C58</f>
        <v>413653.16735446901</v>
      </c>
      <c r="D46" s="76">
        <f>'Manufacturing Jobs'!D58+'Manufacturing Jobs (Exp)'!D58</f>
        <v>700868.16959180869</v>
      </c>
      <c r="E46" s="76">
        <f>'Manufacturing Jobs'!E58+'Manufacturing Jobs (Exp)'!E58</f>
        <v>551051.31388405839</v>
      </c>
      <c r="F46" s="76">
        <f>'Manufacturing Jobs'!F58+'Manufacturing Jobs (Exp)'!F58</f>
        <v>457043.25469341886</v>
      </c>
      <c r="G46" s="76">
        <f>'Manufacturing Jobs'!G58+'Manufacturing Jobs (Exp)'!G58</f>
        <v>490580.17158693128</v>
      </c>
      <c r="H46" s="76">
        <f>'Manufacturing Jobs'!H58+'Manufacturing Jobs (Exp)'!H58</f>
        <v>399568.15302475647</v>
      </c>
      <c r="I46" s="76">
        <f>'Manufacturing Jobs'!I58+'Manufacturing Jobs (Exp)'!I58</f>
        <v>362846.82972229074</v>
      </c>
      <c r="K46" s="76"/>
      <c r="L46" s="76"/>
      <c r="M46" s="76"/>
      <c r="N46" s="76"/>
      <c r="O46" s="76"/>
      <c r="P46" s="76"/>
      <c r="Q46" s="76"/>
      <c r="R46" s="76"/>
    </row>
    <row r="47" spans="1:19" x14ac:dyDescent="0.3">
      <c r="A47" t="s">
        <v>108</v>
      </c>
      <c r="B47" s="76">
        <f>'Manufacturing Jobs'!B87+'Manufacturing Jobs (Exp)'!B87</f>
        <v>66272.782791774865</v>
      </c>
      <c r="C47" s="76">
        <f>'Manufacturing Jobs'!C87+'Manufacturing Jobs (Exp)'!C87</f>
        <v>63216.890568129602</v>
      </c>
      <c r="D47" s="76">
        <f>'Manufacturing Jobs'!D87+'Manufacturing Jobs (Exp)'!D87</f>
        <v>203069.78993373821</v>
      </c>
      <c r="E47" s="76">
        <f>'Manufacturing Jobs'!E87+'Manufacturing Jobs (Exp)'!E87</f>
        <v>90599.78003517192</v>
      </c>
      <c r="F47" s="76">
        <f>'Manufacturing Jobs'!F87+'Manufacturing Jobs (Exp)'!F87</f>
        <v>70689.562164322284</v>
      </c>
      <c r="G47" s="76">
        <f>'Manufacturing Jobs'!G87+'Manufacturing Jobs (Exp)'!G87</f>
        <v>99002.673099958542</v>
      </c>
      <c r="H47" s="76">
        <f>'Manufacturing Jobs'!H87+'Manufacturing Jobs (Exp)'!H87</f>
        <v>101641.24112454129</v>
      </c>
      <c r="I47" s="76">
        <f>'Manufacturing Jobs'!I87+'Manufacturing Jobs (Exp)'!I87</f>
        <v>141713.99511548333</v>
      </c>
      <c r="K47" s="76"/>
      <c r="L47" s="76"/>
      <c r="M47" s="76"/>
      <c r="N47" s="76"/>
      <c r="O47" s="76"/>
      <c r="P47" s="76"/>
      <c r="Q47" s="76"/>
      <c r="R47" s="76"/>
    </row>
    <row r="48" spans="1:19" x14ac:dyDescent="0.3">
      <c r="A48" t="s">
        <v>33</v>
      </c>
      <c r="B48" s="76">
        <f>'Manufacturing Jobs'!B116+'Manufacturing Jobs (Exp)'!B116</f>
        <v>46231.704638565185</v>
      </c>
      <c r="C48" s="76">
        <f>'Manufacturing Jobs'!C116+'Manufacturing Jobs (Exp)'!C116</f>
        <v>78525.868977407896</v>
      </c>
      <c r="D48" s="76">
        <f>'Manufacturing Jobs'!D116+'Manufacturing Jobs (Exp)'!D116</f>
        <v>203405.82766446983</v>
      </c>
      <c r="E48" s="76">
        <f>'Manufacturing Jobs'!E116+'Manufacturing Jobs (Exp)'!E116</f>
        <v>241801.55630644757</v>
      </c>
      <c r="F48" s="76">
        <f>'Manufacturing Jobs'!F116+'Manufacturing Jobs (Exp)'!F116</f>
        <v>247183.82951345426</v>
      </c>
      <c r="G48" s="76">
        <f>'Manufacturing Jobs'!G116+'Manufacturing Jobs (Exp)'!G116</f>
        <v>177839.10645074118</v>
      </c>
      <c r="H48" s="76">
        <f>'Manufacturing Jobs'!H116+'Manufacturing Jobs (Exp)'!H116</f>
        <v>187435.71910529101</v>
      </c>
      <c r="I48" s="76">
        <f>'Manufacturing Jobs'!I116+'Manufacturing Jobs (Exp)'!I116</f>
        <v>260597.89264646822</v>
      </c>
      <c r="K48" s="76"/>
      <c r="L48" s="76"/>
      <c r="M48" s="76"/>
      <c r="N48" s="76"/>
      <c r="O48" s="76"/>
      <c r="P48" s="76"/>
      <c r="Q48" s="76"/>
      <c r="R48" s="76"/>
    </row>
    <row r="49" spans="1:20" x14ac:dyDescent="0.3">
      <c r="A49" t="s">
        <v>34</v>
      </c>
      <c r="B49" s="76">
        <f>'Manufacturing Jobs'!B145+'Manufacturing Jobs (Exp)'!B145</f>
        <v>84387.501321452859</v>
      </c>
      <c r="C49" s="76">
        <f>'Manufacturing Jobs'!C145+'Manufacturing Jobs (Exp)'!C145</f>
        <v>137427.15556182113</v>
      </c>
      <c r="D49" s="76">
        <f>'Manufacturing Jobs'!D145+'Manufacturing Jobs (Exp)'!D145</f>
        <v>315313.36757607496</v>
      </c>
      <c r="E49" s="76">
        <f>'Manufacturing Jobs'!E145+'Manufacturing Jobs (Exp)'!E145</f>
        <v>406230.86448345432</v>
      </c>
      <c r="F49" s="76">
        <f>'Manufacturing Jobs'!F145+'Manufacturing Jobs (Exp)'!F145</f>
        <v>431037.26720853953</v>
      </c>
      <c r="G49" s="76">
        <f>'Manufacturing Jobs'!G145+'Manufacturing Jobs (Exp)'!G145</f>
        <v>491719.54922928271</v>
      </c>
      <c r="H49" s="76">
        <f>'Manufacturing Jobs'!H145+'Manufacturing Jobs (Exp)'!H145</f>
        <v>748021.88434035901</v>
      </c>
      <c r="I49" s="76">
        <f>'Manufacturing Jobs'!I145+'Manufacturing Jobs (Exp)'!I145</f>
        <v>1023472.5755923658</v>
      </c>
      <c r="K49" s="76"/>
      <c r="L49" s="76"/>
      <c r="M49" s="76"/>
      <c r="N49" s="76"/>
      <c r="O49" s="76"/>
      <c r="P49" s="76"/>
      <c r="Q49" s="76"/>
      <c r="R49" s="76"/>
    </row>
    <row r="50" spans="1:20" x14ac:dyDescent="0.3">
      <c r="A50" t="s">
        <v>35</v>
      </c>
      <c r="B50" s="76">
        <f>'Manufacturing Jobs'!B174+'Manufacturing Jobs (Exp)'!B174</f>
        <v>609430.1820238065</v>
      </c>
      <c r="C50" s="76">
        <f>'Manufacturing Jobs'!C174+'Manufacturing Jobs (Exp)'!C174</f>
        <v>539461.18671548308</v>
      </c>
      <c r="D50" s="76">
        <f>'Manufacturing Jobs'!D174+'Manufacturing Jobs (Exp)'!D174</f>
        <v>1231879.1799211234</v>
      </c>
      <c r="E50" s="76">
        <f>'Manufacturing Jobs'!E174+'Manufacturing Jobs (Exp)'!E174</f>
        <v>1930727.4499368884</v>
      </c>
      <c r="F50" s="76">
        <f>'Manufacturing Jobs'!F174+'Manufacturing Jobs (Exp)'!F174</f>
        <v>1118184.5019946063</v>
      </c>
      <c r="G50" s="76">
        <f>'Manufacturing Jobs'!G174+'Manufacturing Jobs (Exp)'!G174</f>
        <v>970202.71018724435</v>
      </c>
      <c r="H50" s="76">
        <f>'Manufacturing Jobs'!H174+'Manufacturing Jobs (Exp)'!H174</f>
        <v>1002305.8698079563</v>
      </c>
      <c r="I50" s="76">
        <f>'Manufacturing Jobs'!I174+'Manufacturing Jobs (Exp)'!I174</f>
        <v>1047519.606146635</v>
      </c>
      <c r="K50" s="76"/>
      <c r="L50" s="76"/>
      <c r="M50" s="140"/>
      <c r="N50" s="140"/>
      <c r="O50" s="76"/>
      <c r="P50" s="76"/>
      <c r="Q50" s="76"/>
      <c r="R50" s="76"/>
      <c r="T50" s="8"/>
    </row>
    <row r="51" spans="1:20" x14ac:dyDescent="0.3">
      <c r="A51" t="s">
        <v>36</v>
      </c>
      <c r="B51" s="76">
        <f>'Manufacturing Jobs'!B203+'Manufacturing Jobs (Exp)'!B203</f>
        <v>1303777.1931179692</v>
      </c>
      <c r="C51" s="76">
        <f>'Manufacturing Jobs'!C203+'Manufacturing Jobs (Exp)'!C203</f>
        <v>1098007.7636868991</v>
      </c>
      <c r="D51" s="76">
        <f>'Manufacturing Jobs'!D203+'Manufacturing Jobs (Exp)'!D203</f>
        <v>2197606.2627971652</v>
      </c>
      <c r="E51" s="76">
        <f>'Manufacturing Jobs'!E203+'Manufacturing Jobs (Exp)'!E203</f>
        <v>2195104.1163141099</v>
      </c>
      <c r="F51" s="76">
        <f>'Manufacturing Jobs'!F203+'Manufacturing Jobs (Exp)'!F203</f>
        <v>1502530.129969026</v>
      </c>
      <c r="G51" s="76">
        <f>'Manufacturing Jobs'!G203+'Manufacturing Jobs (Exp)'!G203</f>
        <v>1330011.2077394603</v>
      </c>
      <c r="H51" s="76">
        <f>'Manufacturing Jobs'!H203+'Manufacturing Jobs (Exp)'!H203</f>
        <v>1359169.9086561198</v>
      </c>
      <c r="I51" s="76">
        <f>'Manufacturing Jobs'!I203+'Manufacturing Jobs (Exp)'!I203</f>
        <v>1810708.9162906462</v>
      </c>
      <c r="K51" s="76"/>
      <c r="L51" s="76"/>
      <c r="M51" s="76"/>
      <c r="N51" s="76"/>
      <c r="O51" s="76"/>
      <c r="P51" s="76"/>
      <c r="Q51" s="76"/>
      <c r="R51" s="76"/>
    </row>
    <row r="52" spans="1:20" x14ac:dyDescent="0.3">
      <c r="A52" t="s">
        <v>37</v>
      </c>
      <c r="B52" s="76">
        <f>'Manufacturing Jobs'!B232+'Manufacturing Jobs (Exp)'!B232</f>
        <v>139874.07539470674</v>
      </c>
      <c r="C52" s="76">
        <f>'Manufacturing Jobs'!C232+'Manufacturing Jobs (Exp)'!C232</f>
        <v>183749.59091030332</v>
      </c>
      <c r="D52" s="76">
        <f>'Manufacturing Jobs'!D232+'Manufacturing Jobs (Exp)'!D232</f>
        <v>447348.35239367746</v>
      </c>
      <c r="E52" s="76">
        <f>'Manufacturing Jobs'!E232+'Manufacturing Jobs (Exp)'!E232</f>
        <v>709280.28809973784</v>
      </c>
      <c r="F52" s="76">
        <f>'Manufacturing Jobs'!F232+'Manufacturing Jobs (Exp)'!F232</f>
        <v>605520.15207403118</v>
      </c>
      <c r="G52" s="76">
        <f>'Manufacturing Jobs'!G232+'Manufacturing Jobs (Exp)'!G232</f>
        <v>386453.9056511856</v>
      </c>
      <c r="H52" s="76">
        <f>'Manufacturing Jobs'!H232+'Manufacturing Jobs (Exp)'!H232</f>
        <v>455077.79603211157</v>
      </c>
      <c r="I52" s="76">
        <f>'Manufacturing Jobs'!I232+'Manufacturing Jobs (Exp)'!I232</f>
        <v>550771.83717397775</v>
      </c>
      <c r="K52" s="76"/>
      <c r="L52" s="76"/>
      <c r="M52" s="76"/>
      <c r="N52" s="76"/>
      <c r="O52" s="76"/>
      <c r="P52" s="76"/>
      <c r="Q52" s="76"/>
      <c r="R52" s="76"/>
    </row>
    <row r="53" spans="1:20" x14ac:dyDescent="0.3">
      <c r="A53" t="s">
        <v>30</v>
      </c>
      <c r="B53" s="76">
        <f>'Manufacturing Jobs'!B261+'Manufacturing Jobs (Exp)'!B261</f>
        <v>195123.16666666666</v>
      </c>
      <c r="C53" s="76">
        <f>'Manufacturing Jobs'!C261+'Manufacturing Jobs (Exp)'!C261</f>
        <v>279610.84174706292</v>
      </c>
      <c r="D53" s="76">
        <f>'Manufacturing Jobs'!D261+'Manufacturing Jobs (Exp)'!D261</f>
        <v>867687.48145423655</v>
      </c>
      <c r="E53" s="76">
        <f>'Manufacturing Jobs'!E261+'Manufacturing Jobs (Exp)'!E261</f>
        <v>652983.14301246975</v>
      </c>
      <c r="F53" s="76">
        <f>'Manufacturing Jobs'!F261+'Manufacturing Jobs (Exp)'!F261</f>
        <v>436122.4881418923</v>
      </c>
      <c r="G53" s="76">
        <f>'Manufacturing Jobs'!G261+'Manufacturing Jobs (Exp)'!G261</f>
        <v>384205.58701023465</v>
      </c>
      <c r="H53" s="76">
        <f>'Manufacturing Jobs'!H261+'Manufacturing Jobs (Exp)'!H261</f>
        <v>276139.33122056001</v>
      </c>
      <c r="I53" s="76">
        <f>'Manufacturing Jobs'!I261+'Manufacturing Jobs (Exp)'!I261</f>
        <v>287684.83940757409</v>
      </c>
      <c r="K53" s="76"/>
      <c r="L53" s="76"/>
      <c r="M53" s="76"/>
      <c r="N53" s="76"/>
      <c r="O53" s="76"/>
      <c r="P53" s="76"/>
      <c r="Q53" s="76"/>
      <c r="R53" s="76"/>
    </row>
    <row r="54" spans="1:20" x14ac:dyDescent="0.3">
      <c r="A54" t="s">
        <v>31</v>
      </c>
      <c r="B54" s="76">
        <f>'Manufacturing Jobs'!B290+'Manufacturing Jobs (Exp)'!B290</f>
        <v>114090.22338379214</v>
      </c>
      <c r="C54" s="76">
        <f>'Manufacturing Jobs'!C290+'Manufacturing Jobs (Exp)'!C290</f>
        <v>308787.026573373</v>
      </c>
      <c r="D54" s="76">
        <f>'Manufacturing Jobs'!D290+'Manufacturing Jobs (Exp)'!D290</f>
        <v>247551.32933114882</v>
      </c>
      <c r="E54" s="76">
        <f>'Manufacturing Jobs'!E290+'Manufacturing Jobs (Exp)'!E290</f>
        <v>225576.67381624566</v>
      </c>
      <c r="F54" s="76">
        <f>'Manufacturing Jobs'!F290+'Manufacturing Jobs (Exp)'!F290</f>
        <v>142364.68873977094</v>
      </c>
      <c r="G54" s="76">
        <f>'Manufacturing Jobs'!G290+'Manufacturing Jobs (Exp)'!G290</f>
        <v>211732.26319690896</v>
      </c>
      <c r="H54" s="76">
        <f>'Manufacturing Jobs'!H290+'Manufacturing Jobs (Exp)'!H290</f>
        <v>220361.13289701808</v>
      </c>
      <c r="I54" s="76">
        <f>'Manufacturing Jobs'!I290+'Manufacturing Jobs (Exp)'!I290</f>
        <v>254285.20736722506</v>
      </c>
      <c r="K54" s="76"/>
      <c r="L54" s="76"/>
      <c r="M54" s="76"/>
      <c r="N54" s="76"/>
      <c r="O54" s="76"/>
      <c r="P54" s="76"/>
      <c r="Q54" s="76"/>
      <c r="R54" s="76"/>
    </row>
    <row r="55" spans="1:20" x14ac:dyDescent="0.3">
      <c r="A55" s="2" t="s">
        <v>39</v>
      </c>
      <c r="B55" s="5">
        <f>SUM(B46:B54)</f>
        <v>2885889.734440662</v>
      </c>
      <c r="C55" s="5">
        <f t="shared" ref="C55:I55" si="2">SUM(C46:C54)</f>
        <v>3102439.4920949489</v>
      </c>
      <c r="D55" s="5">
        <f t="shared" si="2"/>
        <v>6414729.7606634423</v>
      </c>
      <c r="E55" s="5">
        <f t="shared" si="2"/>
        <v>7003355.1858885838</v>
      </c>
      <c r="F55" s="5">
        <f t="shared" si="2"/>
        <v>5010675.8744990621</v>
      </c>
      <c r="G55" s="5">
        <f t="shared" si="2"/>
        <v>4541747.1741519477</v>
      </c>
      <c r="H55" s="5">
        <f t="shared" si="2"/>
        <v>4749721.0362087134</v>
      </c>
      <c r="I55" s="5">
        <f t="shared" si="2"/>
        <v>5739601.6994626662</v>
      </c>
      <c r="K55" s="5"/>
      <c r="L55" s="5"/>
      <c r="M55" s="5"/>
      <c r="N55" s="5"/>
      <c r="O55" s="5"/>
      <c r="P55" s="5"/>
      <c r="Q55" s="5"/>
      <c r="R55" s="5"/>
    </row>
    <row r="57" spans="1:20" x14ac:dyDescent="0.3">
      <c r="A57" s="156" t="s">
        <v>269</v>
      </c>
      <c r="B57" s="164" t="s">
        <v>270</v>
      </c>
      <c r="C57" s="164"/>
      <c r="D57" s="164"/>
      <c r="E57" s="164"/>
      <c r="F57" s="164"/>
      <c r="G57" s="164"/>
      <c r="H57" s="164"/>
      <c r="I57" s="164"/>
    </row>
    <row r="58" spans="1:20" x14ac:dyDescent="0.3">
      <c r="A58" s="156"/>
      <c r="B58" s="2">
        <v>2015</v>
      </c>
      <c r="C58" s="2">
        <v>2020</v>
      </c>
      <c r="D58" s="2">
        <v>2025</v>
      </c>
      <c r="E58" s="2">
        <v>2030</v>
      </c>
      <c r="F58" s="2">
        <v>2035</v>
      </c>
      <c r="G58" s="2">
        <v>2040</v>
      </c>
      <c r="H58" s="2">
        <v>2045</v>
      </c>
      <c r="I58" s="2">
        <v>2050</v>
      </c>
    </row>
    <row r="59" spans="1:20" x14ac:dyDescent="0.3">
      <c r="A59" t="s">
        <v>32</v>
      </c>
      <c r="B59" s="76">
        <f>'C&amp;I Jobs'!B58</f>
        <v>661809.64293644333</v>
      </c>
      <c r="C59" s="76">
        <f>'C&amp;I Jobs'!C58</f>
        <v>1005802.7616476145</v>
      </c>
      <c r="D59" s="76">
        <f>'C&amp;I Jobs'!D58</f>
        <v>1255977.4834578116</v>
      </c>
      <c r="E59" s="76">
        <f>'C&amp;I Jobs'!E58</f>
        <v>984367.34496055078</v>
      </c>
      <c r="F59" s="76">
        <f>'C&amp;I Jobs'!F58</f>
        <v>796720.27119915443</v>
      </c>
      <c r="G59" s="76">
        <f>'C&amp;I Jobs'!G58</f>
        <v>1003048.115813548</v>
      </c>
      <c r="H59" s="76">
        <f>'C&amp;I Jobs'!H58</f>
        <v>917837.29503846599</v>
      </c>
      <c r="I59" s="76">
        <f>'C&amp;I Jobs'!I58</f>
        <v>690813.05434731813</v>
      </c>
    </row>
    <row r="60" spans="1:20" x14ac:dyDescent="0.3">
      <c r="A60" t="s">
        <v>108</v>
      </c>
      <c r="B60" s="76">
        <f>'C&amp;I Jobs'!B87</f>
        <v>133847.77458067235</v>
      </c>
      <c r="C60" s="76">
        <f>'C&amp;I Jobs'!C87</f>
        <v>147342.11446024981</v>
      </c>
      <c r="D60" s="76">
        <f>'C&amp;I Jobs'!D87</f>
        <v>305494.94857747277</v>
      </c>
      <c r="E60" s="76">
        <f>'C&amp;I Jobs'!E87</f>
        <v>195664.99346928706</v>
      </c>
      <c r="F60" s="76">
        <f>'C&amp;I Jobs'!F87</f>
        <v>137272.91433078621</v>
      </c>
      <c r="G60" s="76">
        <f>'C&amp;I Jobs'!G87</f>
        <v>205101.31248464243</v>
      </c>
      <c r="H60" s="76">
        <f>'C&amp;I Jobs'!H87</f>
        <v>223347.64555337038</v>
      </c>
      <c r="I60" s="76">
        <f>'C&amp;I Jobs'!I87</f>
        <v>265611.02222549357</v>
      </c>
    </row>
    <row r="61" spans="1:20" x14ac:dyDescent="0.3">
      <c r="A61" t="s">
        <v>33</v>
      </c>
      <c r="B61" s="76">
        <f>'C&amp;I Jobs'!B116</f>
        <v>81413.565185724685</v>
      </c>
      <c r="C61" s="76">
        <f>'C&amp;I Jobs'!C116</f>
        <v>329753.09848166606</v>
      </c>
      <c r="D61" s="76">
        <f>'C&amp;I Jobs'!D116</f>
        <v>581047.01570125902</v>
      </c>
      <c r="E61" s="76">
        <f>'C&amp;I Jobs'!E116</f>
        <v>588773.99288729706</v>
      </c>
      <c r="F61" s="76">
        <f>'C&amp;I Jobs'!F116</f>
        <v>594175.1022573777</v>
      </c>
      <c r="G61" s="76">
        <f>'C&amp;I Jobs'!G116</f>
        <v>444559.28525804204</v>
      </c>
      <c r="H61" s="76">
        <f>'C&amp;I Jobs'!H116</f>
        <v>480861.15169891284</v>
      </c>
      <c r="I61" s="76">
        <f>'C&amp;I Jobs'!I116</f>
        <v>503208.20241571584</v>
      </c>
    </row>
    <row r="62" spans="1:20" x14ac:dyDescent="0.3">
      <c r="A62" t="s">
        <v>34</v>
      </c>
      <c r="B62" s="76">
        <f>'C&amp;I Jobs'!B145</f>
        <v>175907.18492788644</v>
      </c>
      <c r="C62" s="76">
        <f>'C&amp;I Jobs'!C145</f>
        <v>538543.75506194832</v>
      </c>
      <c r="D62" s="76">
        <f>'C&amp;I Jobs'!D145</f>
        <v>940523.8191560579</v>
      </c>
      <c r="E62" s="76">
        <f>'C&amp;I Jobs'!E145</f>
        <v>1220153.983762448</v>
      </c>
      <c r="F62" s="76">
        <f>'C&amp;I Jobs'!F145</f>
        <v>1198964.5651967339</v>
      </c>
      <c r="G62" s="76">
        <f>'C&amp;I Jobs'!G145</f>
        <v>1341686.2460686099</v>
      </c>
      <c r="H62" s="76">
        <f>'C&amp;I Jobs'!H145</f>
        <v>1660979.4608037842</v>
      </c>
      <c r="I62" s="76">
        <f>'C&amp;I Jobs'!I145</f>
        <v>1931881.3351148625</v>
      </c>
    </row>
    <row r="63" spans="1:20" x14ac:dyDescent="0.3">
      <c r="A63" t="s">
        <v>35</v>
      </c>
      <c r="B63" s="76">
        <f>'C&amp;I Jobs'!B174</f>
        <v>1122742.564410452</v>
      </c>
      <c r="C63" s="76">
        <f>'C&amp;I Jobs'!C174</f>
        <v>1256772.8667151437</v>
      </c>
      <c r="D63" s="76">
        <f>'C&amp;I Jobs'!D174</f>
        <v>2252545.7035951591</v>
      </c>
      <c r="E63" s="76">
        <f>'C&amp;I Jobs'!E174</f>
        <v>2783419.1352567626</v>
      </c>
      <c r="F63" s="76">
        <f>'C&amp;I Jobs'!F174</f>
        <v>1799741.4887109422</v>
      </c>
      <c r="G63" s="76">
        <f>'C&amp;I Jobs'!G174</f>
        <v>1688267.5824659476</v>
      </c>
      <c r="H63" s="76">
        <f>'C&amp;I Jobs'!H174</f>
        <v>1775364.9266719413</v>
      </c>
      <c r="I63" s="76">
        <f>'C&amp;I Jobs'!I174</f>
        <v>1839542.133664248</v>
      </c>
    </row>
    <row r="64" spans="1:20" x14ac:dyDescent="0.3">
      <c r="A64" t="s">
        <v>36</v>
      </c>
      <c r="B64" s="76">
        <f>'C&amp;I Jobs'!B203</f>
        <v>2246332.9979626006</v>
      </c>
      <c r="C64" s="76">
        <f>'C&amp;I Jobs'!C203</f>
        <v>1612256.2685101454</v>
      </c>
      <c r="D64" s="76">
        <f>'C&amp;I Jobs'!D203</f>
        <v>2718260.2695153002</v>
      </c>
      <c r="E64" s="76">
        <f>'C&amp;I Jobs'!E203</f>
        <v>3747469.6019301615</v>
      </c>
      <c r="F64" s="76">
        <f>'C&amp;I Jobs'!F203</f>
        <v>2618292.362497306</v>
      </c>
      <c r="G64" s="76">
        <f>'C&amp;I Jobs'!G203</f>
        <v>2414821.8780462178</v>
      </c>
      <c r="H64" s="76">
        <f>'C&amp;I Jobs'!H203</f>
        <v>2270057.8252417608</v>
      </c>
      <c r="I64" s="76">
        <f>'C&amp;I Jobs'!I203</f>
        <v>3110842.0028519225</v>
      </c>
    </row>
    <row r="65" spans="1:9" x14ac:dyDescent="0.3">
      <c r="A65" t="s">
        <v>37</v>
      </c>
      <c r="B65" s="76">
        <f>'C&amp;I Jobs'!B232</f>
        <v>314056.21996796597</v>
      </c>
      <c r="C65" s="76">
        <f>'C&amp;I Jobs'!C232</f>
        <v>514901.41553148458</v>
      </c>
      <c r="D65" s="76">
        <f>'C&amp;I Jobs'!D232</f>
        <v>956800.06346932531</v>
      </c>
      <c r="E65" s="76">
        <f>'C&amp;I Jobs'!E232</f>
        <v>1406899.3180906551</v>
      </c>
      <c r="F65" s="76">
        <f>'C&amp;I Jobs'!F232</f>
        <v>1009462.3451288139</v>
      </c>
      <c r="G65" s="76">
        <f>'C&amp;I Jobs'!G232</f>
        <v>746130.58954897942</v>
      </c>
      <c r="H65" s="76">
        <f>'C&amp;I Jobs'!H232</f>
        <v>851492.10581524251</v>
      </c>
      <c r="I65" s="76">
        <f>'C&amp;I Jobs'!I232</f>
        <v>974195.78718786174</v>
      </c>
    </row>
    <row r="66" spans="1:9" x14ac:dyDescent="0.3">
      <c r="A66" t="s">
        <v>30</v>
      </c>
      <c r="B66" s="76">
        <f>'C&amp;I Jobs'!B261</f>
        <v>368206.66666666669</v>
      </c>
      <c r="C66" s="76">
        <f>'C&amp;I Jobs'!C261</f>
        <v>585765.4961110173</v>
      </c>
      <c r="D66" s="76">
        <f>'C&amp;I Jobs'!D261</f>
        <v>1473768.7150273318</v>
      </c>
      <c r="E66" s="76">
        <f>'C&amp;I Jobs'!E261</f>
        <v>1336240.0365035695</v>
      </c>
      <c r="F66" s="76">
        <f>'C&amp;I Jobs'!F261</f>
        <v>828506.67881965043</v>
      </c>
      <c r="G66" s="76">
        <f>'C&amp;I Jobs'!G261</f>
        <v>796265.51116023259</v>
      </c>
      <c r="H66" s="76">
        <f>'C&amp;I Jobs'!H261</f>
        <v>561112.87533785065</v>
      </c>
      <c r="I66" s="76">
        <f>'C&amp;I Jobs'!I261</f>
        <v>532064.46512790816</v>
      </c>
    </row>
    <row r="67" spans="1:9" x14ac:dyDescent="0.3">
      <c r="A67" t="s">
        <v>31</v>
      </c>
      <c r="B67" s="76">
        <f>'C&amp;I Jobs'!B290</f>
        <v>245533.67089810001</v>
      </c>
      <c r="C67" s="76">
        <f>'C&amp;I Jobs'!C290</f>
        <v>945371.82172049768</v>
      </c>
      <c r="D67" s="76">
        <f>'C&amp;I Jobs'!D290</f>
        <v>761061.32324263046</v>
      </c>
      <c r="E67" s="76">
        <f>'C&amp;I Jobs'!E290</f>
        <v>619510.98674729606</v>
      </c>
      <c r="F67" s="76">
        <f>'C&amp;I Jobs'!F290</f>
        <v>380403.92769409454</v>
      </c>
      <c r="G67" s="76">
        <f>'C&amp;I Jobs'!G290</f>
        <v>465948.87075667636</v>
      </c>
      <c r="H67" s="76">
        <f>'C&amp;I Jobs'!H290</f>
        <v>492541.42534653452</v>
      </c>
      <c r="I67" s="76">
        <f>'C&amp;I Jobs'!I290</f>
        <v>429102.60850493959</v>
      </c>
    </row>
    <row r="68" spans="1:9" x14ac:dyDescent="0.3">
      <c r="A68" s="2" t="s">
        <v>39</v>
      </c>
      <c r="B68" s="5">
        <f>SUM(B59:B67)</f>
        <v>5349850.2875365131</v>
      </c>
      <c r="C68" s="5">
        <f t="shared" ref="C68:I68" si="3">SUM(C59:C67)</f>
        <v>6936509.5982397674</v>
      </c>
      <c r="D68" s="5">
        <f t="shared" si="3"/>
        <v>11245479.34174235</v>
      </c>
      <c r="E68" s="5">
        <f t="shared" si="3"/>
        <v>12882499.393608028</v>
      </c>
      <c r="F68" s="5">
        <f t="shared" si="3"/>
        <v>9363539.6558348592</v>
      </c>
      <c r="G68" s="5">
        <f t="shared" si="3"/>
        <v>9105829.3916028962</v>
      </c>
      <c r="H68" s="5">
        <f t="shared" si="3"/>
        <v>9233594.7115078643</v>
      </c>
      <c r="I68" s="5">
        <f t="shared" si="3"/>
        <v>10277260.611440269</v>
      </c>
    </row>
    <row r="70" spans="1:9" x14ac:dyDescent="0.3">
      <c r="A70" s="156" t="s">
        <v>269</v>
      </c>
      <c r="B70" s="164" t="s">
        <v>271</v>
      </c>
      <c r="C70" s="164"/>
      <c r="D70" s="164"/>
      <c r="E70" s="164"/>
      <c r="F70" s="164"/>
      <c r="G70" s="164"/>
      <c r="H70" s="164"/>
      <c r="I70" s="164"/>
    </row>
    <row r="71" spans="1:9" x14ac:dyDescent="0.3">
      <c r="A71" s="156"/>
      <c r="B71" s="2">
        <v>2015</v>
      </c>
      <c r="C71" s="2">
        <v>2020</v>
      </c>
      <c r="D71" s="2">
        <v>2025</v>
      </c>
      <c r="E71" s="2">
        <v>2030</v>
      </c>
      <c r="F71" s="2">
        <v>2035</v>
      </c>
      <c r="G71" s="2">
        <v>2040</v>
      </c>
      <c r="H71" s="2">
        <v>2045</v>
      </c>
      <c r="I71" s="2">
        <v>2050</v>
      </c>
    </row>
    <row r="72" spans="1:9" x14ac:dyDescent="0.3">
      <c r="A72" t="s">
        <v>32</v>
      </c>
      <c r="B72" s="76">
        <f>'O&amp;M Jobs'!B58</f>
        <v>523915.15022151277</v>
      </c>
      <c r="C72" s="76">
        <f>'O&amp;M Jobs'!C58</f>
        <v>971684.11540770158</v>
      </c>
      <c r="D72" s="76">
        <f>'O&amp;M Jobs'!D58</f>
        <v>1300592.2086434853</v>
      </c>
      <c r="E72" s="76">
        <f>'O&amp;M Jobs'!E58</f>
        <v>1574589.8582913373</v>
      </c>
      <c r="F72" s="76">
        <f>'O&amp;M Jobs'!F58</f>
        <v>1745715.8823649215</v>
      </c>
      <c r="G72" s="76">
        <f>'O&amp;M Jobs'!G58</f>
        <v>1921596.1569940685</v>
      </c>
      <c r="H72" s="76">
        <f>'O&amp;M Jobs'!H58</f>
        <v>1992500.2168442239</v>
      </c>
      <c r="I72" s="76">
        <f>'O&amp;M Jobs'!I58</f>
        <v>2047617.4776507609</v>
      </c>
    </row>
    <row r="73" spans="1:9" x14ac:dyDescent="0.3">
      <c r="A73" t="s">
        <v>108</v>
      </c>
      <c r="B73" s="76">
        <f>'O&amp;M Jobs'!B87</f>
        <v>128692.16576601868</v>
      </c>
      <c r="C73" s="76">
        <f>'O&amp;M Jobs'!C87</f>
        <v>156084.14363949842</v>
      </c>
      <c r="D73" s="76">
        <f>'O&amp;M Jobs'!D87</f>
        <v>258846.69632039033</v>
      </c>
      <c r="E73" s="76">
        <f>'O&amp;M Jobs'!E87</f>
        <v>294306.874451368</v>
      </c>
      <c r="F73" s="76">
        <f>'O&amp;M Jobs'!F87</f>
        <v>317723.64008073014</v>
      </c>
      <c r="G73" s="76">
        <f>'O&amp;M Jobs'!G87</f>
        <v>365744.32257988473</v>
      </c>
      <c r="H73" s="76">
        <f>'O&amp;M Jobs'!H87</f>
        <v>414783.59937451943</v>
      </c>
      <c r="I73" s="76">
        <f>'O&amp;M Jobs'!I87</f>
        <v>474524.1021883447</v>
      </c>
    </row>
    <row r="74" spans="1:9" x14ac:dyDescent="0.3">
      <c r="A74" t="s">
        <v>33</v>
      </c>
      <c r="B74" s="76">
        <f>'O&amp;M Jobs'!B116</f>
        <v>131303.46071558632</v>
      </c>
      <c r="C74" s="76">
        <f>'O&amp;M Jobs'!C116</f>
        <v>234429.95685105625</v>
      </c>
      <c r="D74" s="76">
        <f>'O&amp;M Jobs'!D116</f>
        <v>394727.42437999282</v>
      </c>
      <c r="E74" s="76">
        <f>'O&amp;M Jobs'!E116</f>
        <v>521364.59882132546</v>
      </c>
      <c r="F74" s="76">
        <f>'O&amp;M Jobs'!F116</f>
        <v>622082.49766915035</v>
      </c>
      <c r="G74" s="76">
        <f>'O&amp;M Jobs'!G116</f>
        <v>712717.11567933625</v>
      </c>
      <c r="H74" s="76">
        <f>'O&amp;M Jobs'!H116</f>
        <v>798090.3093696225</v>
      </c>
      <c r="I74" s="76">
        <f>'O&amp;M Jobs'!I116</f>
        <v>891226.72654481721</v>
      </c>
    </row>
    <row r="75" spans="1:9" x14ac:dyDescent="0.3">
      <c r="A75" t="s">
        <v>34</v>
      </c>
      <c r="B75" s="76">
        <f>'O&amp;M Jobs'!B145</f>
        <v>146189.75874046667</v>
      </c>
      <c r="C75" s="76">
        <f>'O&amp;M Jobs'!C145</f>
        <v>300144.53574775043</v>
      </c>
      <c r="D75" s="76">
        <f>'O&amp;M Jobs'!D145</f>
        <v>546915.26351588161</v>
      </c>
      <c r="E75" s="76">
        <f>'O&amp;M Jobs'!E145</f>
        <v>835523.50413141691</v>
      </c>
      <c r="F75" s="76">
        <f>'O&amp;M Jobs'!F145</f>
        <v>1087312.2669944633</v>
      </c>
      <c r="G75" s="76">
        <f>'O&amp;M Jobs'!G145</f>
        <v>1421783.1536586266</v>
      </c>
      <c r="H75" s="76">
        <f>'O&amp;M Jobs'!H145</f>
        <v>1844234.9520770989</v>
      </c>
      <c r="I75" s="76">
        <f>'O&amp;M Jobs'!I145</f>
        <v>2299376.2798655997</v>
      </c>
    </row>
    <row r="76" spans="1:9" x14ac:dyDescent="0.3">
      <c r="A76" t="s">
        <v>35</v>
      </c>
      <c r="B76" s="76">
        <f>'O&amp;M Jobs'!B174</f>
        <v>397884.0252943174</v>
      </c>
      <c r="C76" s="76">
        <f>'O&amp;M Jobs'!C174</f>
        <v>841556.33900134149</v>
      </c>
      <c r="D76" s="76">
        <f>'O&amp;M Jobs'!D174</f>
        <v>1317846.5895586133</v>
      </c>
      <c r="E76" s="76">
        <f>'O&amp;M Jobs'!E174</f>
        <v>1886862.5742660575</v>
      </c>
      <c r="F76" s="76">
        <f>'O&amp;M Jobs'!F174</f>
        <v>2011241.2883000684</v>
      </c>
      <c r="G76" s="76">
        <f>'O&amp;M Jobs'!G174</f>
        <v>2278932.3197813365</v>
      </c>
      <c r="H76" s="76">
        <f>'O&amp;M Jobs'!H174</f>
        <v>2519094.6492803902</v>
      </c>
      <c r="I76" s="76">
        <f>'O&amp;M Jobs'!I174</f>
        <v>2787957.5309774112</v>
      </c>
    </row>
    <row r="77" spans="1:9" x14ac:dyDescent="0.3">
      <c r="A77" t="s">
        <v>36</v>
      </c>
      <c r="B77" s="76">
        <f>'O&amp;M Jobs'!B203</f>
        <v>1044250.2866813685</v>
      </c>
      <c r="C77" s="76">
        <f>'O&amp;M Jobs'!C203</f>
        <v>1401745.0729279844</v>
      </c>
      <c r="D77" s="76">
        <f>'O&amp;M Jobs'!D203</f>
        <v>2105698.4860798097</v>
      </c>
      <c r="E77" s="76">
        <f>'O&amp;M Jobs'!E203</f>
        <v>3102429.6284061945</v>
      </c>
      <c r="F77" s="76">
        <f>'O&amp;M Jobs'!F203</f>
        <v>3526463.3751353389</v>
      </c>
      <c r="G77" s="76">
        <f>'O&amp;M Jobs'!G203</f>
        <v>4042655.2805397562</v>
      </c>
      <c r="H77" s="76">
        <f>'O&amp;M Jobs'!H203</f>
        <v>4380858.1193057001</v>
      </c>
      <c r="I77" s="76">
        <f>'O&amp;M Jobs'!I203</f>
        <v>4862940.468872197</v>
      </c>
    </row>
    <row r="78" spans="1:9" x14ac:dyDescent="0.3">
      <c r="A78" t="s">
        <v>37</v>
      </c>
      <c r="B78" s="76">
        <f>'O&amp;M Jobs'!B232</f>
        <v>183395.64869193811</v>
      </c>
      <c r="C78" s="76">
        <f>'O&amp;M Jobs'!C232</f>
        <v>377242.11769439711</v>
      </c>
      <c r="D78" s="76">
        <f>'O&amp;M Jobs'!D232</f>
        <v>626599.69676264038</v>
      </c>
      <c r="E78" s="76">
        <f>'O&amp;M Jobs'!E232</f>
        <v>976751.09373379743</v>
      </c>
      <c r="F78" s="76">
        <f>'O&amp;M Jobs'!F232</f>
        <v>1138057.4844592935</v>
      </c>
      <c r="G78" s="76">
        <f>'O&amp;M Jobs'!G232</f>
        <v>1252115.7409972735</v>
      </c>
      <c r="H78" s="76">
        <f>'O&amp;M Jobs'!H232</f>
        <v>1367752.3732792453</v>
      </c>
      <c r="I78" s="76">
        <f>'O&amp;M Jobs'!I232</f>
        <v>1537047.5591515177</v>
      </c>
    </row>
    <row r="79" spans="1:9" x14ac:dyDescent="0.3">
      <c r="A79" t="s">
        <v>30</v>
      </c>
      <c r="B79" s="76">
        <f>'O&amp;M Jobs'!B261</f>
        <v>373076.66666666669</v>
      </c>
      <c r="C79" s="76">
        <f>'O&amp;M Jobs'!C261</f>
        <v>544497.39250502456</v>
      </c>
      <c r="D79" s="76">
        <f>'O&amp;M Jobs'!D261</f>
        <v>996160.59735256084</v>
      </c>
      <c r="E79" s="76">
        <f>'O&amp;M Jobs'!E261</f>
        <v>1365969.9799339017</v>
      </c>
      <c r="F79" s="76">
        <f>'O&amp;M Jobs'!F261</f>
        <v>1545629.2599482981</v>
      </c>
      <c r="G79" s="76">
        <f>'O&amp;M Jobs'!G261</f>
        <v>1672903.9323667258</v>
      </c>
      <c r="H79" s="76">
        <f>'O&amp;M Jobs'!H261</f>
        <v>1672964.3702565753</v>
      </c>
      <c r="I79" s="76">
        <f>'O&amp;M Jobs'!I261</f>
        <v>1684825.0215186812</v>
      </c>
    </row>
    <row r="80" spans="1:9" x14ac:dyDescent="0.3">
      <c r="A80" t="s">
        <v>31</v>
      </c>
      <c r="B80" s="76">
        <f>'O&amp;M Jobs'!B290</f>
        <v>263408.37135114742</v>
      </c>
      <c r="C80" s="76">
        <f>'O&amp;M Jobs'!C290</f>
        <v>631202.4185999406</v>
      </c>
      <c r="D80" s="76">
        <f>'O&amp;M Jobs'!D290</f>
        <v>704764.74464073591</v>
      </c>
      <c r="E80" s="76">
        <f>'O&amp;M Jobs'!E290</f>
        <v>782233.68574567256</v>
      </c>
      <c r="F80" s="76">
        <f>'O&amp;M Jobs'!F290</f>
        <v>771466.08706914051</v>
      </c>
      <c r="G80" s="76">
        <f>'O&amp;M Jobs'!G290</f>
        <v>825888.29217398597</v>
      </c>
      <c r="H80" s="76">
        <f>'O&amp;M Jobs'!H290</f>
        <v>831594.82794697606</v>
      </c>
      <c r="I80" s="76">
        <f>'O&amp;M Jobs'!I290</f>
        <v>848712.27763836831</v>
      </c>
    </row>
    <row r="81" spans="1:9" x14ac:dyDescent="0.3">
      <c r="A81" s="2" t="s">
        <v>39</v>
      </c>
      <c r="B81" s="5">
        <f>SUM(B72:B80)</f>
        <v>3192115.5341290226</v>
      </c>
      <c r="C81" s="5">
        <f t="shared" ref="C81:I81" si="4">SUM(C72:C80)</f>
        <v>5458586.0923746955</v>
      </c>
      <c r="D81" s="5">
        <f t="shared" si="4"/>
        <v>8252151.7072541099</v>
      </c>
      <c r="E81" s="5">
        <f t="shared" si="4"/>
        <v>11340031.797781071</v>
      </c>
      <c r="F81" s="5">
        <f t="shared" si="4"/>
        <v>12765691.782021405</v>
      </c>
      <c r="G81" s="5">
        <f t="shared" si="4"/>
        <v>14494336.314770993</v>
      </c>
      <c r="H81" s="5">
        <f t="shared" si="4"/>
        <v>15821873.417734351</v>
      </c>
      <c r="I81" s="5">
        <f t="shared" si="4"/>
        <v>17434227.444407698</v>
      </c>
    </row>
    <row r="83" spans="1:9" x14ac:dyDescent="0.3">
      <c r="A83" s="156" t="s">
        <v>269</v>
      </c>
      <c r="B83" s="164" t="s">
        <v>272</v>
      </c>
      <c r="C83" s="164"/>
      <c r="D83" s="164"/>
      <c r="E83" s="164"/>
      <c r="F83" s="164"/>
      <c r="G83" s="164"/>
      <c r="H83" s="164"/>
      <c r="I83" s="164"/>
    </row>
    <row r="84" spans="1:9" x14ac:dyDescent="0.3">
      <c r="A84" s="156"/>
      <c r="B84" s="2">
        <v>2015</v>
      </c>
      <c r="C84" s="2">
        <v>2020</v>
      </c>
      <c r="D84" s="2">
        <v>2025</v>
      </c>
      <c r="E84" s="2">
        <v>2030</v>
      </c>
      <c r="F84" s="2">
        <v>2035</v>
      </c>
      <c r="G84" s="2">
        <v>2040</v>
      </c>
      <c r="H84" s="2">
        <v>2045</v>
      </c>
      <c r="I84" s="2">
        <v>2050</v>
      </c>
    </row>
    <row r="85" spans="1:9" x14ac:dyDescent="0.3">
      <c r="A85" t="s">
        <v>32</v>
      </c>
      <c r="B85" s="76">
        <f>'Fuel Jobs'!C58</f>
        <v>540345.37398859172</v>
      </c>
      <c r="C85" s="76">
        <f>'Fuel Jobs'!D58</f>
        <v>471523.3870971633</v>
      </c>
      <c r="D85" s="76">
        <f>'Fuel Jobs'!E58</f>
        <v>308199.42399777216</v>
      </c>
      <c r="E85" s="76">
        <f>'Fuel Jobs'!F58</f>
        <v>248633.03741386347</v>
      </c>
      <c r="F85" s="76">
        <f>'Fuel Jobs'!G58</f>
        <v>215294.92499554288</v>
      </c>
      <c r="G85" s="76">
        <f>'Fuel Jobs'!H58</f>
        <v>189158.90945543317</v>
      </c>
      <c r="H85" s="76">
        <f>'Fuel Jobs'!I58</f>
        <v>205655.9895324613</v>
      </c>
      <c r="I85" s="76">
        <f>'Fuel Jobs'!J58</f>
        <v>187010.52345376203</v>
      </c>
    </row>
    <row r="86" spans="1:9" x14ac:dyDescent="0.3">
      <c r="A86" t="s">
        <v>108</v>
      </c>
      <c r="B86" s="76">
        <f>'Fuel Jobs'!C87</f>
        <v>219539.34050233656</v>
      </c>
      <c r="C86" s="76">
        <f>'Fuel Jobs'!D87</f>
        <v>265031.7443003339</v>
      </c>
      <c r="D86" s="76">
        <f>'Fuel Jobs'!E87</f>
        <v>60290.037033149725</v>
      </c>
      <c r="E86" s="76">
        <f>'Fuel Jobs'!F87</f>
        <v>30337.993552656051</v>
      </c>
      <c r="F86" s="76">
        <f>'Fuel Jobs'!G87</f>
        <v>24065.409886997575</v>
      </c>
      <c r="G86" s="76">
        <f>'Fuel Jobs'!H87</f>
        <v>20556.20050360405</v>
      </c>
      <c r="H86" s="76">
        <f>'Fuel Jobs'!I87</f>
        <v>21557.759164405095</v>
      </c>
      <c r="I86" s="76">
        <f>'Fuel Jobs'!J87</f>
        <v>19079.547932228965</v>
      </c>
    </row>
    <row r="87" spans="1:9" x14ac:dyDescent="0.3">
      <c r="A87" t="s">
        <v>33</v>
      </c>
      <c r="B87" s="76">
        <f>'Fuel Jobs'!C116</f>
        <v>331527.52503224282</v>
      </c>
      <c r="C87" s="76">
        <f>'Fuel Jobs'!D116</f>
        <v>352306.2970191582</v>
      </c>
      <c r="D87" s="76">
        <f>'Fuel Jobs'!E116</f>
        <v>196702.91832303346</v>
      </c>
      <c r="E87" s="76">
        <f>'Fuel Jobs'!F116</f>
        <v>94380.349483372294</v>
      </c>
      <c r="F87" s="76">
        <f>'Fuel Jobs'!G116</f>
        <v>43905.239914481863</v>
      </c>
      <c r="G87" s="76">
        <f>'Fuel Jobs'!H116</f>
        <v>34111.743272863983</v>
      </c>
      <c r="H87" s="76">
        <f>'Fuel Jobs'!I116</f>
        <v>31204.268070732978</v>
      </c>
      <c r="I87" s="76">
        <f>'Fuel Jobs'!J116</f>
        <v>24274.58508611859</v>
      </c>
    </row>
    <row r="88" spans="1:9" x14ac:dyDescent="0.3">
      <c r="A88" t="s">
        <v>34</v>
      </c>
      <c r="B88" s="76">
        <f>'Fuel Jobs'!C145</f>
        <v>736736.78106779733</v>
      </c>
      <c r="C88" s="76">
        <f>'Fuel Jobs'!D145</f>
        <v>688461.57711287693</v>
      </c>
      <c r="D88" s="76">
        <f>'Fuel Jobs'!E145</f>
        <v>578486.07204088173</v>
      </c>
      <c r="E88" s="76">
        <f>'Fuel Jobs'!F145</f>
        <v>338387.66096359398</v>
      </c>
      <c r="F88" s="76">
        <f>'Fuel Jobs'!G145</f>
        <v>228398.68059835647</v>
      </c>
      <c r="G88" s="76">
        <f>'Fuel Jobs'!H145</f>
        <v>170362.31733061787</v>
      </c>
      <c r="H88" s="76">
        <f>'Fuel Jobs'!I145</f>
        <v>138877.38563498986</v>
      </c>
      <c r="I88" s="76">
        <f>'Fuel Jobs'!J145</f>
        <v>168208.25740313542</v>
      </c>
    </row>
    <row r="89" spans="1:9" x14ac:dyDescent="0.3">
      <c r="A89" t="s">
        <v>35</v>
      </c>
      <c r="B89" s="76">
        <f>'Fuel Jobs'!C174</f>
        <v>2099028.6915406999</v>
      </c>
      <c r="C89" s="76">
        <f>'Fuel Jobs'!D174</f>
        <v>1796902.0829048208</v>
      </c>
      <c r="D89" s="76">
        <f>'Fuel Jobs'!E174</f>
        <v>1012204.9197580712</v>
      </c>
      <c r="E89" s="76">
        <f>'Fuel Jobs'!F174</f>
        <v>384827.64540887362</v>
      </c>
      <c r="F89" s="76">
        <f>'Fuel Jobs'!G174</f>
        <v>182007.24282609386</v>
      </c>
      <c r="G89" s="76">
        <f>'Fuel Jobs'!H174</f>
        <v>128105.73087764824</v>
      </c>
      <c r="H89" s="76">
        <f>'Fuel Jobs'!I174</f>
        <v>104006.54602827513</v>
      </c>
      <c r="I89" s="76">
        <f>'Fuel Jobs'!J174</f>
        <v>86714.685568872825</v>
      </c>
    </row>
    <row r="90" spans="1:9" x14ac:dyDescent="0.3">
      <c r="A90" t="s">
        <v>36</v>
      </c>
      <c r="B90" s="76">
        <f>'Fuel Jobs'!C203</f>
        <v>3521817.9391329419</v>
      </c>
      <c r="C90" s="76">
        <f>'Fuel Jobs'!D203</f>
        <v>2549424.1226645</v>
      </c>
      <c r="D90" s="76">
        <f>'Fuel Jobs'!E203</f>
        <v>938811.0024414534</v>
      </c>
      <c r="E90" s="76">
        <f>'Fuel Jobs'!F203</f>
        <v>402674.43125714856</v>
      </c>
      <c r="F90" s="76">
        <f>'Fuel Jobs'!G203</f>
        <v>214032.32015482979</v>
      </c>
      <c r="G90" s="76">
        <f>'Fuel Jobs'!H203</f>
        <v>157425.77521755482</v>
      </c>
      <c r="H90" s="76">
        <f>'Fuel Jobs'!I203</f>
        <v>125388.88094018989</v>
      </c>
      <c r="I90" s="76">
        <f>'Fuel Jobs'!J203</f>
        <v>96836.376323541728</v>
      </c>
    </row>
    <row r="91" spans="1:9" x14ac:dyDescent="0.3">
      <c r="A91" t="s">
        <v>37</v>
      </c>
      <c r="B91" s="76">
        <f>'Fuel Jobs'!C232</f>
        <v>559881.0113649515</v>
      </c>
      <c r="C91" s="76">
        <f>'Fuel Jobs'!D232</f>
        <v>579320.03938735952</v>
      </c>
      <c r="D91" s="76">
        <f>'Fuel Jobs'!E232</f>
        <v>352492.94108714088</v>
      </c>
      <c r="E91" s="76">
        <f>'Fuel Jobs'!F232</f>
        <v>201205.23743685894</v>
      </c>
      <c r="F91" s="76">
        <f>'Fuel Jobs'!G232</f>
        <v>86641.591437322568</v>
      </c>
      <c r="G91" s="76">
        <f>'Fuel Jobs'!H232</f>
        <v>76452.989876310079</v>
      </c>
      <c r="H91" s="76">
        <f>'Fuel Jobs'!I232</f>
        <v>70158.072423630831</v>
      </c>
      <c r="I91" s="76">
        <f>'Fuel Jobs'!J232</f>
        <v>50920.968757054776</v>
      </c>
    </row>
    <row r="92" spans="1:9" x14ac:dyDescent="0.3">
      <c r="A92" t="s">
        <v>30</v>
      </c>
      <c r="B92" s="76">
        <f>'Fuel Jobs'!C261</f>
        <v>794235.50408202421</v>
      </c>
      <c r="C92" s="76">
        <f>'Fuel Jobs'!D261</f>
        <v>820182.11305869056</v>
      </c>
      <c r="D92" s="76">
        <f>'Fuel Jobs'!E261</f>
        <v>276298.0444030686</v>
      </c>
      <c r="E92" s="76">
        <f>'Fuel Jobs'!F261</f>
        <v>120130.17653779835</v>
      </c>
      <c r="F92" s="76">
        <f>'Fuel Jobs'!G261</f>
        <v>82391.505519782018</v>
      </c>
      <c r="G92" s="76">
        <f>'Fuel Jobs'!H261</f>
        <v>58123.083985704048</v>
      </c>
      <c r="H92" s="76">
        <f>'Fuel Jobs'!I261</f>
        <v>50646.761376750037</v>
      </c>
      <c r="I92" s="76">
        <f>'Fuel Jobs'!J261</f>
        <v>45344.763227979842</v>
      </c>
    </row>
    <row r="93" spans="1:9" x14ac:dyDescent="0.3">
      <c r="A93" t="s">
        <v>31</v>
      </c>
      <c r="B93" s="76">
        <f>'Fuel Jobs'!C290</f>
        <v>344231.76184414013</v>
      </c>
      <c r="C93" s="76">
        <f>'Fuel Jobs'!D290</f>
        <v>239617.91937943682</v>
      </c>
      <c r="D93" s="76">
        <f>'Fuel Jobs'!E290</f>
        <v>168072.01996344462</v>
      </c>
      <c r="E93" s="76">
        <f>'Fuel Jobs'!F290</f>
        <v>120227.82511493053</v>
      </c>
      <c r="F93" s="76">
        <f>'Fuel Jobs'!G290</f>
        <v>101446.80302508484</v>
      </c>
      <c r="G93" s="76">
        <f>'Fuel Jobs'!H290</f>
        <v>69699.702969805614</v>
      </c>
      <c r="H93" s="76">
        <f>'Fuel Jobs'!I290</f>
        <v>55787.179159424952</v>
      </c>
      <c r="I93" s="76">
        <f>'Fuel Jobs'!J290</f>
        <v>53468.787650767103</v>
      </c>
    </row>
    <row r="94" spans="1:9" x14ac:dyDescent="0.3">
      <c r="A94" s="2" t="s">
        <v>39</v>
      </c>
      <c r="B94" s="5">
        <f>SUM(B85:B93)</f>
        <v>9147343.9285557251</v>
      </c>
      <c r="C94" s="5">
        <f t="shared" ref="C94:I94" si="5">SUM(C85:C93)</f>
        <v>7762769.2829243401</v>
      </c>
      <c r="D94" s="5">
        <f t="shared" si="5"/>
        <v>3891557.3790480159</v>
      </c>
      <c r="E94" s="5">
        <f t="shared" si="5"/>
        <v>1940804.3571690957</v>
      </c>
      <c r="F94" s="5">
        <f t="shared" si="5"/>
        <v>1178183.7183584918</v>
      </c>
      <c r="G94" s="5">
        <f t="shared" si="5"/>
        <v>903996.45348954177</v>
      </c>
      <c r="H94" s="5">
        <f t="shared" si="5"/>
        <v>803282.84233086021</v>
      </c>
      <c r="I94" s="5">
        <f t="shared" si="5"/>
        <v>731858.49540346139</v>
      </c>
    </row>
    <row r="96" spans="1:9" x14ac:dyDescent="0.3">
      <c r="A96" s="156" t="s">
        <v>269</v>
      </c>
      <c r="B96" s="164" t="s">
        <v>273</v>
      </c>
      <c r="C96" s="164"/>
      <c r="D96" s="164"/>
      <c r="E96" s="164"/>
      <c r="F96" s="164"/>
      <c r="G96" s="164"/>
      <c r="H96" s="164"/>
      <c r="I96" s="164"/>
    </row>
    <row r="97" spans="1:9" x14ac:dyDescent="0.3">
      <c r="A97" s="156"/>
      <c r="B97" s="2">
        <v>2015</v>
      </c>
      <c r="C97" s="2">
        <v>2020</v>
      </c>
      <c r="D97" s="2">
        <v>2025</v>
      </c>
      <c r="E97" s="2">
        <v>2030</v>
      </c>
      <c r="F97" s="2">
        <v>2035</v>
      </c>
      <c r="G97" s="2">
        <v>2040</v>
      </c>
      <c r="H97" s="2">
        <v>2045</v>
      </c>
      <c r="I97" s="2">
        <v>2050</v>
      </c>
    </row>
    <row r="98" spans="1:9" x14ac:dyDescent="0.3">
      <c r="A98" t="s">
        <v>32</v>
      </c>
      <c r="B98" s="76">
        <f>'Decommissioning Jobs'!B58</f>
        <v>30038.058016016257</v>
      </c>
      <c r="C98" s="76">
        <f>'Decommissioning Jobs'!C58</f>
        <v>43823.526213327088</v>
      </c>
      <c r="D98" s="76">
        <f>'Decommissioning Jobs'!D58</f>
        <v>69854.552953051156</v>
      </c>
      <c r="E98" s="76">
        <f>'Decommissioning Jobs'!E58</f>
        <v>78872.336944132185</v>
      </c>
      <c r="F98" s="76">
        <f>'Decommissioning Jobs'!F58</f>
        <v>63109.667578108631</v>
      </c>
      <c r="G98" s="76">
        <f>'Decommissioning Jobs'!G58</f>
        <v>93462.606373053146</v>
      </c>
      <c r="H98" s="76">
        <f>'Decommissioning Jobs'!H58</f>
        <v>63924.149374656081</v>
      </c>
      <c r="I98" s="76">
        <f>'Decommissioning Jobs'!I58</f>
        <v>89391.82471052921</v>
      </c>
    </row>
    <row r="99" spans="1:9" x14ac:dyDescent="0.3">
      <c r="A99" t="s">
        <v>108</v>
      </c>
      <c r="B99" s="76">
        <f>'Decommissioning Jobs'!B87</f>
        <v>18520.485594130765</v>
      </c>
      <c r="C99" s="76">
        <f>'Decommissioning Jobs'!C87</f>
        <v>33996.933450458375</v>
      </c>
      <c r="D99" s="76">
        <f>'Decommissioning Jobs'!D87</f>
        <v>26158.119848557355</v>
      </c>
      <c r="E99" s="76">
        <f>'Decommissioning Jobs'!E87</f>
        <v>21629.975099898282</v>
      </c>
      <c r="F99" s="76">
        <f>'Decommissioning Jobs'!F87</f>
        <v>11893.236081169011</v>
      </c>
      <c r="G99" s="76">
        <f>'Decommissioning Jobs'!G87</f>
        <v>18444.129787326197</v>
      </c>
      <c r="H99" s="76">
        <f>'Decommissioning Jobs'!H87</f>
        <v>12415.349229835958</v>
      </c>
      <c r="I99" s="76">
        <f>'Decommissioning Jobs'!I87</f>
        <v>22811.702838058463</v>
      </c>
    </row>
    <row r="100" spans="1:9" x14ac:dyDescent="0.3">
      <c r="A100" t="s">
        <v>33</v>
      </c>
      <c r="B100" s="76">
        <f>'Decommissioning Jobs'!B116</f>
        <v>1241.978389020393</v>
      </c>
      <c r="C100" s="76">
        <f>'Decommissioning Jobs'!C116</f>
        <v>6980.0074034950085</v>
      </c>
      <c r="D100" s="76">
        <f>'Decommissioning Jobs'!D116</f>
        <v>2878.6328969042643</v>
      </c>
      <c r="E100" s="76">
        <f>'Decommissioning Jobs'!E116</f>
        <v>3351.3051584106852</v>
      </c>
      <c r="F100" s="76">
        <f>'Decommissioning Jobs'!F116</f>
        <v>1955.0186111477728</v>
      </c>
      <c r="G100" s="76">
        <f>'Decommissioning Jobs'!G116</f>
        <v>3101.6263369356434</v>
      </c>
      <c r="H100" s="76">
        <f>'Decommissioning Jobs'!H116</f>
        <v>8344.0173377516458</v>
      </c>
      <c r="I100" s="76">
        <f>'Decommissioning Jobs'!I116</f>
        <v>11023.631214165605</v>
      </c>
    </row>
    <row r="101" spans="1:9" x14ac:dyDescent="0.3">
      <c r="A101" t="s">
        <v>34</v>
      </c>
      <c r="B101" s="76">
        <f>'Decommissioning Jobs'!B145</f>
        <v>19913.172808276075</v>
      </c>
      <c r="C101" s="76">
        <f>'Decommissioning Jobs'!C145</f>
        <v>24704.730501750244</v>
      </c>
      <c r="D101" s="76">
        <f>'Decommissioning Jobs'!D145</f>
        <v>29493.929439698921</v>
      </c>
      <c r="E101" s="76">
        <f>'Decommissioning Jobs'!E145</f>
        <v>20381.956202671699</v>
      </c>
      <c r="F101" s="76">
        <f>'Decommissioning Jobs'!F145</f>
        <v>17616.150563865762</v>
      </c>
      <c r="G101" s="76">
        <f>'Decommissioning Jobs'!G145</f>
        <v>13152.516030284085</v>
      </c>
      <c r="H101" s="76">
        <f>'Decommissioning Jobs'!H145</f>
        <v>10633.080526579895</v>
      </c>
      <c r="I101" s="76">
        <f>'Decommissioning Jobs'!I145</f>
        <v>22733.119141065668</v>
      </c>
    </row>
    <row r="102" spans="1:9" x14ac:dyDescent="0.3">
      <c r="A102" t="s">
        <v>35</v>
      </c>
      <c r="B102" s="76">
        <f>'Decommissioning Jobs'!B174</f>
        <v>21105.112225084693</v>
      </c>
      <c r="C102" s="76">
        <f>'Decommissioning Jobs'!C174</f>
        <v>19354.480764291755</v>
      </c>
      <c r="D102" s="76">
        <f>'Decommissioning Jobs'!D174</f>
        <v>16059.389161449761</v>
      </c>
      <c r="E102" s="76">
        <f>'Decommissioning Jobs'!E174</f>
        <v>15488.805745929169</v>
      </c>
      <c r="F102" s="76">
        <f>'Decommissioning Jobs'!F174</f>
        <v>16239.351778609682</v>
      </c>
      <c r="G102" s="76">
        <f>'Decommissioning Jobs'!G174</f>
        <v>22475.228804994174</v>
      </c>
      <c r="H102" s="76">
        <f>'Decommissioning Jobs'!H174</f>
        <v>31047.310518317619</v>
      </c>
      <c r="I102" s="76">
        <f>'Decommissioning Jobs'!I174</f>
        <v>37165.247228332664</v>
      </c>
    </row>
    <row r="103" spans="1:9" x14ac:dyDescent="0.3">
      <c r="A103" t="s">
        <v>36</v>
      </c>
      <c r="B103" s="76">
        <f>'Decommissioning Jobs'!B203</f>
        <v>14775.12071087024</v>
      </c>
      <c r="C103" s="76">
        <f>'Decommissioning Jobs'!C203</f>
        <v>23587.358146738799</v>
      </c>
      <c r="D103" s="76">
        <f>'Decommissioning Jobs'!D203</f>
        <v>28191.914627783553</v>
      </c>
      <c r="E103" s="76">
        <f>'Decommissioning Jobs'!E203</f>
        <v>37736.657070441201</v>
      </c>
      <c r="F103" s="76">
        <f>'Decommissioning Jobs'!F203</f>
        <v>49517.81137728531</v>
      </c>
      <c r="G103" s="76">
        <f>'Decommissioning Jobs'!G203</f>
        <v>83761.21950848728</v>
      </c>
      <c r="H103" s="76">
        <f>'Decommissioning Jobs'!H203</f>
        <v>112513.21649183703</v>
      </c>
      <c r="I103" s="76">
        <f>'Decommissioning Jobs'!I203</f>
        <v>293515.00309091504</v>
      </c>
    </row>
    <row r="104" spans="1:9" x14ac:dyDescent="0.3">
      <c r="A104" t="s">
        <v>37</v>
      </c>
      <c r="B104" s="76">
        <f>'Decommissioning Jobs'!B232</f>
        <v>8058.8894674465973</v>
      </c>
      <c r="C104" s="76">
        <f>'Decommissioning Jobs'!C232</f>
        <v>8058.2435806875474</v>
      </c>
      <c r="D104" s="76">
        <f>'Decommissioning Jobs'!D232</f>
        <v>8734.3732170810363</v>
      </c>
      <c r="E104" s="76">
        <f>'Decommissioning Jobs'!E232</f>
        <v>13933.845672949323</v>
      </c>
      <c r="F104" s="76">
        <f>'Decommissioning Jobs'!F232</f>
        <v>5539.3858782643665</v>
      </c>
      <c r="G104" s="76">
        <f>'Decommissioning Jobs'!G232</f>
        <v>11577.061788887388</v>
      </c>
      <c r="H104" s="76">
        <f>'Decommissioning Jobs'!H232</f>
        <v>17416.375340858256</v>
      </c>
      <c r="I104" s="76">
        <f>'Decommissioning Jobs'!I232</f>
        <v>31757.169259128441</v>
      </c>
    </row>
    <row r="105" spans="1:9" x14ac:dyDescent="0.3">
      <c r="A105" t="s">
        <v>30</v>
      </c>
      <c r="B105" s="76">
        <f>'Decommissioning Jobs'!B261</f>
        <v>60925.213364500611</v>
      </c>
      <c r="C105" s="76">
        <f>'Decommissioning Jobs'!C261</f>
        <v>142011.99762228073</v>
      </c>
      <c r="D105" s="76">
        <f>'Decommissioning Jobs'!D261</f>
        <v>116622.50453086539</v>
      </c>
      <c r="E105" s="76">
        <f>'Decommissioning Jobs'!E261</f>
        <v>81791.99838447108</v>
      </c>
      <c r="F105" s="76">
        <f>'Decommissioning Jobs'!F261</f>
        <v>74931.198974520186</v>
      </c>
      <c r="G105" s="76">
        <f>'Decommissioning Jobs'!G261</f>
        <v>102923.92613249052</v>
      </c>
      <c r="H105" s="76">
        <f>'Decommissioning Jobs'!H261</f>
        <v>65306.45304439334</v>
      </c>
      <c r="I105" s="76">
        <f>'Decommissioning Jobs'!I261</f>
        <v>90649.671967124392</v>
      </c>
    </row>
    <row r="106" spans="1:9" x14ac:dyDescent="0.3">
      <c r="A106" t="s">
        <v>31</v>
      </c>
      <c r="B106" s="76">
        <f>'Decommissioning Jobs'!B290</f>
        <v>17567.80752922198</v>
      </c>
      <c r="C106" s="76">
        <f>'Decommissioning Jobs'!C290</f>
        <v>35991.822698670876</v>
      </c>
      <c r="D106" s="76">
        <f>'Decommissioning Jobs'!D290</f>
        <v>42032.361920692376</v>
      </c>
      <c r="E106" s="76">
        <f>'Decommissioning Jobs'!E290</f>
        <v>23017.705412237956</v>
      </c>
      <c r="F106" s="76">
        <f>'Decommissioning Jobs'!F290</f>
        <v>11787.161824689927</v>
      </c>
      <c r="G106" s="76">
        <f>'Decommissioning Jobs'!G290</f>
        <v>26162.866352755045</v>
      </c>
      <c r="H106" s="76">
        <f>'Decommissioning Jobs'!H290</f>
        <v>27852.915184495505</v>
      </c>
      <c r="I106" s="76">
        <f>'Decommissioning Jobs'!I290</f>
        <v>41042.453322546527</v>
      </c>
    </row>
    <row r="107" spans="1:9" x14ac:dyDescent="0.3">
      <c r="A107" s="2" t="s">
        <v>39</v>
      </c>
      <c r="B107" s="5">
        <f>SUM(B98:B106)</f>
        <v>192145.83810456761</v>
      </c>
      <c r="C107" s="5">
        <f t="shared" ref="C107:I107" si="6">SUM(C98:C106)</f>
        <v>338509.10038170044</v>
      </c>
      <c r="D107" s="5">
        <f t="shared" si="6"/>
        <v>340025.77859608381</v>
      </c>
      <c r="E107" s="5">
        <f t="shared" si="6"/>
        <v>296204.5856911416</v>
      </c>
      <c r="F107" s="5">
        <f t="shared" si="6"/>
        <v>252588.98266766066</v>
      </c>
      <c r="G107" s="5">
        <f t="shared" si="6"/>
        <v>375061.18111521349</v>
      </c>
      <c r="H107" s="5">
        <f t="shared" si="6"/>
        <v>349452.86704872531</v>
      </c>
      <c r="I107" s="5">
        <f t="shared" si="6"/>
        <v>640089.82277186611</v>
      </c>
    </row>
    <row r="109" spans="1:9" x14ac:dyDescent="0.3">
      <c r="A109" s="156" t="s">
        <v>269</v>
      </c>
      <c r="B109" s="164" t="s">
        <v>274</v>
      </c>
      <c r="C109" s="164"/>
      <c r="D109" s="164"/>
      <c r="E109" s="164"/>
      <c r="F109" s="164"/>
      <c r="G109" s="164"/>
      <c r="H109" s="164"/>
      <c r="I109" s="164"/>
    </row>
    <row r="110" spans="1:9" x14ac:dyDescent="0.3">
      <c r="A110" s="156"/>
      <c r="B110" s="2">
        <v>2015</v>
      </c>
      <c r="C110" s="2">
        <v>2020</v>
      </c>
      <c r="D110" s="2">
        <v>2025</v>
      </c>
      <c r="E110" s="2">
        <v>2030</v>
      </c>
      <c r="F110" s="2">
        <v>2035</v>
      </c>
      <c r="G110" s="2">
        <v>2040</v>
      </c>
      <c r="H110" s="2">
        <v>2045</v>
      </c>
      <c r="I110" s="2">
        <v>2050</v>
      </c>
    </row>
    <row r="111" spans="1:9" x14ac:dyDescent="0.3">
      <c r="A111" t="s">
        <v>32</v>
      </c>
      <c r="B111" s="76">
        <f>'Grid Jobs'!B8</f>
        <v>0</v>
      </c>
      <c r="C111" s="76">
        <f>'Grid Jobs'!C8</f>
        <v>0</v>
      </c>
      <c r="D111" s="76">
        <f>'Grid Jobs'!D8</f>
        <v>0</v>
      </c>
      <c r="E111" s="76">
        <f>'Grid Jobs'!E8</f>
        <v>0</v>
      </c>
      <c r="F111" s="76">
        <f>'Grid Jobs'!F8</f>
        <v>0</v>
      </c>
      <c r="G111" s="76">
        <f>'Grid Jobs'!G8</f>
        <v>0</v>
      </c>
      <c r="H111" s="76">
        <f>'Grid Jobs'!H8</f>
        <v>0</v>
      </c>
      <c r="I111" s="76">
        <f>'Grid Jobs'!I8</f>
        <v>0</v>
      </c>
    </row>
    <row r="112" spans="1:9" x14ac:dyDescent="0.3">
      <c r="A112" t="s">
        <v>108</v>
      </c>
      <c r="B112" s="76">
        <f>'Grid Jobs'!B13</f>
        <v>0</v>
      </c>
      <c r="C112" s="76">
        <f>'Grid Jobs'!C13</f>
        <v>0</v>
      </c>
      <c r="D112" s="76">
        <f>'Grid Jobs'!D13</f>
        <v>17668.79461193176</v>
      </c>
      <c r="E112" s="76">
        <f>'Grid Jobs'!E13</f>
        <v>6863.6609064957565</v>
      </c>
      <c r="F112" s="76">
        <f>'Grid Jobs'!F13</f>
        <v>6665.6840596733173</v>
      </c>
      <c r="G112" s="76">
        <f>'Grid Jobs'!G13</f>
        <v>1666.4210149183295</v>
      </c>
      <c r="H112" s="76">
        <f>'Grid Jobs'!H13</f>
        <v>0</v>
      </c>
      <c r="I112" s="76">
        <f>'Grid Jobs'!I13</f>
        <v>1666.4210149183293</v>
      </c>
    </row>
    <row r="113" spans="1:9" x14ac:dyDescent="0.3">
      <c r="A113" t="s">
        <v>33</v>
      </c>
      <c r="B113" s="76">
        <f>'Grid Jobs'!B18</f>
        <v>0</v>
      </c>
      <c r="C113" s="76">
        <f>'Grid Jobs'!C18</f>
        <v>0</v>
      </c>
      <c r="D113" s="76">
        <f>'Grid Jobs'!D18</f>
        <v>0</v>
      </c>
      <c r="E113" s="76">
        <f>'Grid Jobs'!E18</f>
        <v>0</v>
      </c>
      <c r="F113" s="76">
        <f>'Grid Jobs'!F18</f>
        <v>0</v>
      </c>
      <c r="G113" s="76">
        <f>'Grid Jobs'!G18</f>
        <v>0</v>
      </c>
      <c r="H113" s="76">
        <f>'Grid Jobs'!H18</f>
        <v>0</v>
      </c>
      <c r="I113" s="76">
        <f>'Grid Jobs'!I18</f>
        <v>0</v>
      </c>
    </row>
    <row r="114" spans="1:9" x14ac:dyDescent="0.3">
      <c r="A114" t="s">
        <v>34</v>
      </c>
      <c r="B114" s="76">
        <f>'Grid Jobs'!B23</f>
        <v>0</v>
      </c>
      <c r="C114" s="76">
        <f>'Grid Jobs'!C23</f>
        <v>0</v>
      </c>
      <c r="D114" s="76">
        <f>'Grid Jobs'!D23</f>
        <v>5554.7606311352547</v>
      </c>
      <c r="E114" s="76">
        <f>'Grid Jobs'!E23</f>
        <v>0</v>
      </c>
      <c r="F114" s="76">
        <f>'Grid Jobs'!F23</f>
        <v>9152.2339453552868</v>
      </c>
      <c r="G114" s="76">
        <f>'Grid Jobs'!G23</f>
        <v>0</v>
      </c>
      <c r="H114" s="76">
        <f>'Grid Jobs'!H23</f>
        <v>4272.7460366262949</v>
      </c>
      <c r="I114" s="76">
        <f>'Grid Jobs'!I23</f>
        <v>20643.4398294817</v>
      </c>
    </row>
    <row r="115" spans="1:9" x14ac:dyDescent="0.3">
      <c r="A115" t="s">
        <v>35</v>
      </c>
      <c r="B115" s="76">
        <f>'Grid Jobs'!B28</f>
        <v>0</v>
      </c>
      <c r="C115" s="76">
        <f>'Grid Jobs'!C28</f>
        <v>8043.8419215483054</v>
      </c>
      <c r="D115" s="76">
        <f>'Grid Jobs'!D28</f>
        <v>46431.119483472932</v>
      </c>
      <c r="E115" s="76">
        <f>'Grid Jobs'!E28</f>
        <v>36105.310498868421</v>
      </c>
      <c r="F115" s="76">
        <f>'Grid Jobs'!F28</f>
        <v>8594.649938874818</v>
      </c>
      <c r="G115" s="76">
        <f>'Grid Jobs'!G28</f>
        <v>8065.7885704655591</v>
      </c>
      <c r="H115" s="76">
        <f>'Grid Jobs'!H28</f>
        <v>17031.307602265439</v>
      </c>
      <c r="I115" s="76">
        <f>'Grid Jobs'!I28</f>
        <v>23086.998608054459</v>
      </c>
    </row>
    <row r="116" spans="1:9" x14ac:dyDescent="0.3">
      <c r="A116" t="s">
        <v>36</v>
      </c>
      <c r="B116" s="76">
        <f>'Grid Jobs'!B33</f>
        <v>0</v>
      </c>
      <c r="C116" s="76">
        <f>'Grid Jobs'!C33</f>
        <v>0</v>
      </c>
      <c r="D116" s="76">
        <f>'Grid Jobs'!D33</f>
        <v>40383.380662157571</v>
      </c>
      <c r="E116" s="76">
        <f>'Grid Jobs'!E33</f>
        <v>60656.226027449899</v>
      </c>
      <c r="F116" s="76">
        <f>'Grid Jobs'!F33</f>
        <v>1423.5349169194137</v>
      </c>
      <c r="G116" s="76">
        <f>'Grid Jobs'!G33</f>
        <v>1430.5543062425911</v>
      </c>
      <c r="H116" s="76">
        <f>'Grid Jobs'!H33</f>
        <v>2875.2166157439929</v>
      </c>
      <c r="I116" s="76">
        <f>'Grid Jobs'!I33</f>
        <v>0</v>
      </c>
    </row>
    <row r="117" spans="1:9" x14ac:dyDescent="0.3">
      <c r="A117" t="s">
        <v>37</v>
      </c>
      <c r="B117" s="76">
        <f>'Grid Jobs'!B38</f>
        <v>0</v>
      </c>
      <c r="C117" s="76">
        <f>'Grid Jobs'!C38</f>
        <v>2223.4506948967828</v>
      </c>
      <c r="D117" s="76">
        <f>'Grid Jobs'!D38</f>
        <v>1942.638948673389</v>
      </c>
      <c r="E117" s="76">
        <f>'Grid Jobs'!E38</f>
        <v>3577.6580502276051</v>
      </c>
      <c r="F117" s="76">
        <f>'Grid Jobs'!F38</f>
        <v>0</v>
      </c>
      <c r="G117" s="76">
        <f>'Grid Jobs'!G38</f>
        <v>0</v>
      </c>
      <c r="H117" s="76">
        <f>'Grid Jobs'!H38</f>
        <v>3075.9943450926066</v>
      </c>
      <c r="I117" s="76">
        <f>'Grid Jobs'!I38</f>
        <v>14861.427202652856</v>
      </c>
    </row>
    <row r="118" spans="1:9" x14ac:dyDescent="0.3">
      <c r="A118" t="s">
        <v>30</v>
      </c>
      <c r="B118" s="76">
        <f>'Grid Jobs'!B43</f>
        <v>0</v>
      </c>
      <c r="C118" s="76">
        <f>'Grid Jobs'!C43</f>
        <v>24213.599999999999</v>
      </c>
      <c r="D118" s="76">
        <f>'Grid Jobs'!D43</f>
        <v>89792.1</v>
      </c>
      <c r="E118" s="76">
        <f>'Grid Jobs'!E43</f>
        <v>7062.2999999999993</v>
      </c>
      <c r="F118" s="76">
        <f>'Grid Jobs'!F43</f>
        <v>6053.4</v>
      </c>
      <c r="G118" s="76">
        <f>'Grid Jobs'!G43</f>
        <v>1008.9000000000001</v>
      </c>
      <c r="H118" s="76">
        <f>'Grid Jobs'!H43</f>
        <v>2017.8000000000002</v>
      </c>
      <c r="I118" s="76">
        <f>'Grid Jobs'!I43</f>
        <v>1008.9000000000001</v>
      </c>
    </row>
    <row r="119" spans="1:9" x14ac:dyDescent="0.3">
      <c r="A119" t="s">
        <v>31</v>
      </c>
      <c r="B119" s="76">
        <f>'Grid Jobs'!B48</f>
        <v>0</v>
      </c>
      <c r="C119" s="76">
        <f>'Grid Jobs'!C48</f>
        <v>13585.026906820385</v>
      </c>
      <c r="D119" s="76">
        <f>'Grid Jobs'!D48</f>
        <v>2329.1977879502838</v>
      </c>
      <c r="E119" s="76">
        <f>'Grid Jobs'!E48</f>
        <v>2114.0840671654219</v>
      </c>
      <c r="F119" s="76">
        <f>'Grid Jobs'!F48</f>
        <v>3837.6744698660927</v>
      </c>
      <c r="G119" s="76">
        <f>'Grid Jobs'!G48</f>
        <v>0</v>
      </c>
      <c r="H119" s="76">
        <f>'Grid Jobs'!H48</f>
        <v>1791.6290688027998</v>
      </c>
      <c r="I119" s="76">
        <f>'Grid Jobs'!I48</f>
        <v>3462.4465448252204</v>
      </c>
    </row>
    <row r="120" spans="1:9" x14ac:dyDescent="0.3">
      <c r="A120" s="2" t="s">
        <v>39</v>
      </c>
      <c r="B120" s="5">
        <f>SUM(B111:B119)</f>
        <v>0</v>
      </c>
      <c r="C120" s="5">
        <f t="shared" ref="C120:I120" si="7">SUM(C111:C119)</f>
        <v>48065.919523265467</v>
      </c>
      <c r="D120" s="5">
        <f t="shared" si="7"/>
        <v>204101.99212532118</v>
      </c>
      <c r="E120" s="5">
        <f t="shared" si="7"/>
        <v>116379.2395502071</v>
      </c>
      <c r="F120" s="5">
        <f t="shared" si="7"/>
        <v>35727.177330688923</v>
      </c>
      <c r="G120" s="5">
        <f t="shared" si="7"/>
        <v>12171.66389162648</v>
      </c>
      <c r="H120" s="5">
        <f t="shared" si="7"/>
        <v>31064.69366853113</v>
      </c>
      <c r="I120" s="5">
        <f t="shared" si="7"/>
        <v>64729.63319993257</v>
      </c>
    </row>
    <row r="122" spans="1:9" x14ac:dyDescent="0.3">
      <c r="A122" s="156" t="s">
        <v>269</v>
      </c>
      <c r="B122" s="164" t="s">
        <v>291</v>
      </c>
      <c r="C122" s="164"/>
      <c r="D122" s="164"/>
      <c r="E122" s="164"/>
      <c r="F122" s="164"/>
      <c r="G122" s="164"/>
      <c r="H122" s="164"/>
      <c r="I122" s="164"/>
    </row>
    <row r="123" spans="1:9" x14ac:dyDescent="0.3">
      <c r="A123" s="156"/>
      <c r="B123" s="2">
        <v>2015</v>
      </c>
      <c r="C123" s="2">
        <v>2020</v>
      </c>
      <c r="D123" s="2">
        <v>2025</v>
      </c>
      <c r="E123" s="2">
        <v>2030</v>
      </c>
      <c r="F123" s="2">
        <v>2035</v>
      </c>
      <c r="G123" s="2">
        <v>2040</v>
      </c>
      <c r="H123" s="2">
        <v>2045</v>
      </c>
      <c r="I123" s="2">
        <v>2050</v>
      </c>
    </row>
    <row r="124" spans="1:9" x14ac:dyDescent="0.3">
      <c r="A124" t="s">
        <v>32</v>
      </c>
      <c r="B124" s="76">
        <f>'Total Regional Jobs'!L28</f>
        <v>520.42621925721198</v>
      </c>
      <c r="C124" s="76">
        <f>'Total Regional Jobs'!M28</f>
        <v>701.23354904683481</v>
      </c>
      <c r="D124" s="76">
        <f>'Total Regional Jobs'!N28</f>
        <v>849.34612330073116</v>
      </c>
      <c r="E124" s="76">
        <f>'Total Regional Jobs'!O28</f>
        <v>771.63369201973512</v>
      </c>
      <c r="F124" s="76">
        <f>'Total Regional Jobs'!P28</f>
        <v>705.51191257296796</v>
      </c>
      <c r="G124" s="76">
        <f>'Total Regional Jobs'!Q28</f>
        <v>757.27584196024645</v>
      </c>
      <c r="H124" s="76">
        <f>'Total Regional Jobs'!R28</f>
        <v>697.51259760924256</v>
      </c>
      <c r="I124" s="76">
        <f>'Total Regional Jobs'!S28</f>
        <v>636.83705022271886</v>
      </c>
    </row>
    <row r="125" spans="1:9" x14ac:dyDescent="0.3">
      <c r="A125" t="s">
        <v>108</v>
      </c>
      <c r="B125" s="76">
        <f>'Total Regional Jobs'!L58</f>
        <v>524.81298892384746</v>
      </c>
      <c r="C125" s="76">
        <f>'Total Regional Jobs'!M58</f>
        <v>581.48628707072771</v>
      </c>
      <c r="D125" s="76">
        <f>'Total Regional Jobs'!N58</f>
        <v>719.10131967427458</v>
      </c>
      <c r="E125" s="76">
        <f>'Total Regional Jobs'!O58</f>
        <v>498.50549087668134</v>
      </c>
      <c r="F125" s="76">
        <f>'Total Regional Jobs'!P58</f>
        <v>418.4096571891892</v>
      </c>
      <c r="G125" s="76">
        <f>'Total Regional Jobs'!Q58</f>
        <v>493.25056144373406</v>
      </c>
      <c r="H125" s="76">
        <f>'Total Regional Jobs'!R58</f>
        <v>506.04118024005163</v>
      </c>
      <c r="I125" s="76">
        <f>'Total Regional Jobs'!S58</f>
        <v>567.67096281200031</v>
      </c>
    </row>
    <row r="126" spans="1:9" x14ac:dyDescent="0.3">
      <c r="A126" t="s">
        <v>33</v>
      </c>
      <c r="B126" s="76">
        <f>'Total Regional Jobs'!L88</f>
        <v>434.97629757423016</v>
      </c>
      <c r="C126" s="76">
        <f>'Total Regional Jobs'!M88</f>
        <v>648.60499456787943</v>
      </c>
      <c r="D126" s="76">
        <f>'Total Regional Jobs'!N88</f>
        <v>787.64899613363082</v>
      </c>
      <c r="E126" s="76">
        <f>'Total Regional Jobs'!O88</f>
        <v>731.23135580421751</v>
      </c>
      <c r="F126" s="76">
        <f>'Total Regional Jobs'!P88</f>
        <v>670.5222265066916</v>
      </c>
      <c r="G126" s="76">
        <f>'Total Regional Jobs'!Q88</f>
        <v>536.67162327523249</v>
      </c>
      <c r="H126" s="76">
        <f>'Total Regional Jobs'!R88</f>
        <v>517.9027660898812</v>
      </c>
      <c r="I126" s="76">
        <f>'Total Regional Jobs'!S88</f>
        <v>509.32358826845478</v>
      </c>
    </row>
    <row r="127" spans="1:9" x14ac:dyDescent="0.3">
      <c r="A127" t="s">
        <v>34</v>
      </c>
      <c r="B127" s="76">
        <f>'Total Regional Jobs'!L118</f>
        <v>2398.9740357106416</v>
      </c>
      <c r="C127" s="76">
        <f>'Total Regional Jobs'!M118</f>
        <v>2810.9781862437144</v>
      </c>
      <c r="D127" s="76">
        <f>'Total Regional Jobs'!N118</f>
        <v>3235.0084582745935</v>
      </c>
      <c r="E127" s="76">
        <f>'Total Regional Jobs'!O118</f>
        <v>2998.0584583926729</v>
      </c>
      <c r="F127" s="76">
        <f>'Total Regional Jobs'!P118</f>
        <v>2477.3213455224068</v>
      </c>
      <c r="G127" s="76">
        <f>'Total Regional Jobs'!Q118</f>
        <v>2228.5405259284639</v>
      </c>
      <c r="H127" s="76">
        <f>'Total Regional Jobs'!R118</f>
        <v>2150.2027959024044</v>
      </c>
      <c r="I127" s="76">
        <f>'Total Regional Jobs'!S118</f>
        <v>1990.0191657829184</v>
      </c>
    </row>
    <row r="128" spans="1:9" x14ac:dyDescent="0.3">
      <c r="A128" t="s">
        <v>35</v>
      </c>
      <c r="B128" s="76">
        <f>'Total Regional Jobs'!L148</f>
        <v>2508.3527933063651</v>
      </c>
      <c r="C128" s="76">
        <f>'Total Regional Jobs'!M148</f>
        <v>2159.6162587114804</v>
      </c>
      <c r="D128" s="76">
        <f>'Total Regional Jobs'!N148</f>
        <v>2349.2506109681458</v>
      </c>
      <c r="E128" s="76">
        <f>'Total Regional Jobs'!O148</f>
        <v>2335.1619358491607</v>
      </c>
      <c r="F128" s="76">
        <f>'Total Regional Jobs'!P148</f>
        <v>1398.7677858561119</v>
      </c>
      <c r="G128" s="76">
        <f>'Total Regional Jobs'!Q148</f>
        <v>1129.9569489557366</v>
      </c>
      <c r="H128" s="76">
        <f>'Total Regional Jobs'!R148</f>
        <v>973.54685231504197</v>
      </c>
      <c r="I128" s="76">
        <f>'Total Regional Jobs'!S148</f>
        <v>834.23008482591968</v>
      </c>
    </row>
    <row r="129" spans="1:9" x14ac:dyDescent="0.3">
      <c r="A129" t="s">
        <v>36</v>
      </c>
      <c r="B129" s="76">
        <f>'Total Regional Jobs'!L178</f>
        <v>1187.4411050944441</v>
      </c>
      <c r="C129" s="76">
        <f>'Total Regional Jobs'!M178</f>
        <v>882.5177155296019</v>
      </c>
      <c r="D129" s="76">
        <f>'Total Regional Jobs'!N178</f>
        <v>957.28285923927024</v>
      </c>
      <c r="E129" s="76">
        <f>'Total Regional Jobs'!O178</f>
        <v>1022.1394803935948</v>
      </c>
      <c r="F129" s="76">
        <f>'Total Regional Jobs'!P178</f>
        <v>755.40240256986567</v>
      </c>
      <c r="G129" s="76">
        <f>'Total Regional Jobs'!Q178</f>
        <v>681.74949636505937</v>
      </c>
      <c r="H129" s="76">
        <f>'Total Regional Jobs'!R178</f>
        <v>620.06010082354362</v>
      </c>
      <c r="I129" s="76">
        <f>'Total Regional Jobs'!S178</f>
        <v>674.81141148158497</v>
      </c>
    </row>
    <row r="130" spans="1:9" x14ac:dyDescent="0.3">
      <c r="A130" t="s">
        <v>37</v>
      </c>
      <c r="B130" s="76">
        <f>'Total Regional Jobs'!L208</f>
        <v>997.35692300896437</v>
      </c>
      <c r="C130" s="76">
        <f>'Total Regional Jobs'!M208</f>
        <v>1134.8086338421369</v>
      </c>
      <c r="D130" s="76">
        <f>'Total Regional Jobs'!N208</f>
        <v>1352.0401120440126</v>
      </c>
      <c r="E130" s="76">
        <f>'Total Regional Jobs'!O208</f>
        <v>1540.9122815033147</v>
      </c>
      <c r="F130" s="76">
        <f>'Total Regional Jobs'!P208</f>
        <v>1128.0026098551509</v>
      </c>
      <c r="G130" s="76">
        <f>'Total Regional Jobs'!Q208</f>
        <v>829.97293906523487</v>
      </c>
      <c r="H130" s="76">
        <f>'Total Regional Jobs'!R208</f>
        <v>780.53033554931039</v>
      </c>
      <c r="I130" s="76">
        <f>'Total Regional Jobs'!S208</f>
        <v>748.28458506431264</v>
      </c>
    </row>
    <row r="131" spans="1:9" x14ac:dyDescent="0.3">
      <c r="A131" t="s">
        <v>30</v>
      </c>
      <c r="B131" s="76">
        <f>'Total Regional Jobs'!L238</f>
        <v>339.06046433944209</v>
      </c>
      <c r="C131" s="76">
        <f>'Total Regional Jobs'!M238</f>
        <v>434.85843659189959</v>
      </c>
      <c r="D131" s="76">
        <f>'Total Regional Jobs'!N238</f>
        <v>666.08899145183602</v>
      </c>
      <c r="E131" s="76">
        <f>'Total Regional Jobs'!O238</f>
        <v>597.62147413772641</v>
      </c>
      <c r="F131" s="76">
        <f>'Total Regional Jobs'!P238</f>
        <v>478.39454185555837</v>
      </c>
      <c r="G131" s="76">
        <f>'Total Regional Jobs'!Q238</f>
        <v>465.10004928676278</v>
      </c>
      <c r="H131" s="76">
        <f>'Total Regional Jobs'!R238</f>
        <v>388.19517105355288</v>
      </c>
      <c r="I131" s="76">
        <f>'Total Regional Jobs'!S238</f>
        <v>373.67389511757312</v>
      </c>
    </row>
    <row r="132" spans="1:9" x14ac:dyDescent="0.3">
      <c r="A132" t="s">
        <v>31</v>
      </c>
      <c r="B132" s="76">
        <f>'Total Regional Jobs'!L268</f>
        <v>834.87219761858125</v>
      </c>
      <c r="C132" s="76">
        <f>'Total Regional Jobs'!M268</f>
        <v>1668.8871617889054</v>
      </c>
      <c r="D132" s="76">
        <f>'Total Regional Jobs'!N268</f>
        <v>1346.2008974645626</v>
      </c>
      <c r="E132" s="76">
        <f>'Total Regional Jobs'!O268</f>
        <v>1126.6393339619794</v>
      </c>
      <c r="F132" s="76">
        <f>'Total Regional Jobs'!P268</f>
        <v>810.26963733385151</v>
      </c>
      <c r="G132" s="76">
        <f>'Total Regional Jobs'!Q268</f>
        <v>825.71266991919879</v>
      </c>
      <c r="H132" s="76">
        <f>'Total Regional Jobs'!R268</f>
        <v>754.00007599349829</v>
      </c>
      <c r="I132" s="76">
        <f>'Total Regional Jobs'!S268</f>
        <v>673.6008568277216</v>
      </c>
    </row>
    <row r="133" spans="1:9" x14ac:dyDescent="0.3">
      <c r="A133" s="2" t="s">
        <v>39</v>
      </c>
      <c r="B133" s="5">
        <f>L12</f>
        <v>0</v>
      </c>
      <c r="C133" s="5">
        <f t="shared" ref="C133:I133" si="8">M12</f>
        <v>0</v>
      </c>
      <c r="D133" s="5">
        <f t="shared" si="8"/>
        <v>0</v>
      </c>
      <c r="E133" s="5">
        <f t="shared" si="8"/>
        <v>0</v>
      </c>
      <c r="F133" s="5">
        <f t="shared" si="8"/>
        <v>0</v>
      </c>
      <c r="G133" s="5">
        <f t="shared" si="8"/>
        <v>0</v>
      </c>
      <c r="H133" s="5">
        <f t="shared" si="8"/>
        <v>0</v>
      </c>
      <c r="I133" s="5">
        <f t="shared" si="8"/>
        <v>0</v>
      </c>
    </row>
    <row r="143" spans="1:9" x14ac:dyDescent="0.3">
      <c r="A143" s="5"/>
      <c r="B143" s="164"/>
      <c r="C143" s="164"/>
      <c r="D143" s="164"/>
      <c r="E143" s="164"/>
      <c r="F143" s="164"/>
      <c r="G143" s="164"/>
      <c r="H143" s="164"/>
      <c r="I143" s="164"/>
    </row>
    <row r="144" spans="1:9" x14ac:dyDescent="0.3">
      <c r="A144" s="5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7"/>
      <c r="B145" s="9"/>
      <c r="C145" s="9"/>
      <c r="D145" s="9"/>
      <c r="E145" s="9"/>
      <c r="F145" s="9"/>
      <c r="G145" s="9"/>
      <c r="H145" s="9"/>
      <c r="I145" s="9"/>
    </row>
    <row r="146" spans="1:9" x14ac:dyDescent="0.3">
      <c r="A146" s="7"/>
      <c r="B146" s="9"/>
      <c r="C146" s="9"/>
      <c r="D146" s="9"/>
      <c r="E146" s="9"/>
      <c r="F146" s="9"/>
      <c r="G146" s="9"/>
      <c r="H146" s="9"/>
      <c r="I146" s="9"/>
    </row>
    <row r="147" spans="1:9" x14ac:dyDescent="0.3">
      <c r="A147" s="7"/>
      <c r="B147" s="9"/>
      <c r="C147" s="9"/>
      <c r="D147" s="9"/>
      <c r="E147" s="9"/>
      <c r="F147" s="9"/>
      <c r="G147" s="9"/>
      <c r="H147" s="9"/>
      <c r="I147" s="9"/>
    </row>
    <row r="148" spans="1:9" x14ac:dyDescent="0.3">
      <c r="A148" s="7"/>
      <c r="B148" s="9"/>
      <c r="C148" s="9"/>
      <c r="D148" s="9"/>
      <c r="E148" s="9"/>
      <c r="F148" s="9"/>
      <c r="G148" s="9"/>
      <c r="H148" s="9"/>
      <c r="I148" s="9"/>
    </row>
    <row r="149" spans="1:9" x14ac:dyDescent="0.3">
      <c r="A149" s="7"/>
      <c r="B149" s="9"/>
      <c r="C149" s="9"/>
      <c r="D149" s="9"/>
      <c r="E149" s="9"/>
      <c r="F149" s="9"/>
      <c r="G149" s="9"/>
      <c r="H149" s="9"/>
      <c r="I149" s="9"/>
    </row>
    <row r="150" spans="1:9" x14ac:dyDescent="0.3">
      <c r="A150" s="7"/>
      <c r="B150" s="9"/>
      <c r="C150" s="9"/>
      <c r="D150" s="9"/>
      <c r="E150" s="9"/>
      <c r="F150" s="9"/>
      <c r="G150" s="9"/>
      <c r="H150" s="9"/>
      <c r="I150" s="9"/>
    </row>
    <row r="151" spans="1:9" x14ac:dyDescent="0.3">
      <c r="A151" s="7"/>
      <c r="B151" s="9"/>
      <c r="C151" s="9"/>
      <c r="D151" s="9"/>
      <c r="E151" s="9"/>
      <c r="F151" s="9"/>
      <c r="G151" s="9"/>
      <c r="H151" s="9"/>
      <c r="I151" s="9"/>
    </row>
    <row r="152" spans="1:9" x14ac:dyDescent="0.3">
      <c r="A152" s="7"/>
      <c r="B152" s="9"/>
      <c r="C152" s="9"/>
      <c r="D152" s="9"/>
      <c r="E152" s="9"/>
      <c r="F152" s="9"/>
      <c r="G152" s="9"/>
      <c r="H152" s="9"/>
      <c r="I152" s="9"/>
    </row>
    <row r="153" spans="1:9" x14ac:dyDescent="0.3">
      <c r="A153" s="7"/>
      <c r="B153" s="9"/>
      <c r="C153" s="9"/>
      <c r="D153" s="9"/>
      <c r="E153" s="9"/>
      <c r="F153" s="9"/>
      <c r="G153" s="9"/>
      <c r="H153" s="9"/>
      <c r="I153" s="9"/>
    </row>
    <row r="154" spans="1:9" x14ac:dyDescent="0.3">
      <c r="A154" s="7"/>
      <c r="B154" s="9"/>
      <c r="C154" s="9"/>
      <c r="D154" s="9"/>
      <c r="E154" s="9"/>
      <c r="F154" s="9"/>
      <c r="G154" s="9"/>
      <c r="H154" s="9"/>
      <c r="I154" s="9"/>
    </row>
    <row r="155" spans="1:9" x14ac:dyDescent="0.3">
      <c r="A155" s="7"/>
      <c r="B155" s="9"/>
      <c r="C155" s="9"/>
      <c r="D155" s="9"/>
      <c r="E155" s="9"/>
      <c r="F155" s="9"/>
      <c r="G155" s="9"/>
      <c r="H155" s="9"/>
      <c r="I155" s="9"/>
    </row>
    <row r="156" spans="1:9" x14ac:dyDescent="0.3">
      <c r="A156" s="7"/>
      <c r="B156" s="9"/>
      <c r="C156" s="9"/>
      <c r="D156" s="9"/>
      <c r="E156" s="9"/>
      <c r="F156" s="9"/>
      <c r="G156" s="9"/>
      <c r="H156" s="9"/>
      <c r="I156" s="9"/>
    </row>
    <row r="157" spans="1:9" x14ac:dyDescent="0.3">
      <c r="A157" s="7"/>
      <c r="B157" s="9"/>
      <c r="C157" s="9"/>
      <c r="D157" s="9"/>
      <c r="E157" s="9"/>
      <c r="F157" s="9"/>
      <c r="G157" s="9"/>
      <c r="H157" s="9"/>
      <c r="I157" s="9"/>
    </row>
    <row r="158" spans="1:9" x14ac:dyDescent="0.3">
      <c r="A158" s="7"/>
      <c r="B158" s="9"/>
      <c r="C158" s="9"/>
      <c r="D158" s="9"/>
      <c r="E158" s="9"/>
      <c r="F158" s="9"/>
      <c r="G158" s="9"/>
      <c r="H158" s="9"/>
      <c r="I158" s="9"/>
    </row>
    <row r="159" spans="1:9" x14ac:dyDescent="0.3">
      <c r="A159" s="7"/>
      <c r="B159" s="9"/>
      <c r="C159" s="9"/>
      <c r="D159" s="9"/>
      <c r="E159" s="9"/>
      <c r="F159" s="9"/>
      <c r="G159" s="9"/>
      <c r="H159" s="9"/>
      <c r="I159" s="9"/>
    </row>
    <row r="160" spans="1:9" x14ac:dyDescent="0.3">
      <c r="A160" s="7"/>
      <c r="B160" s="9"/>
      <c r="C160" s="9"/>
      <c r="D160" s="9"/>
      <c r="E160" s="9"/>
      <c r="F160" s="9"/>
      <c r="G160" s="9"/>
      <c r="H160" s="9"/>
      <c r="I160" s="9"/>
    </row>
    <row r="161" spans="1:9" x14ac:dyDescent="0.3">
      <c r="A161" s="7"/>
      <c r="B161" s="9"/>
      <c r="C161" s="9"/>
      <c r="D161" s="9"/>
      <c r="E161" s="9"/>
      <c r="F161" s="9"/>
      <c r="G161" s="9"/>
      <c r="H161" s="9"/>
      <c r="I161" s="9"/>
    </row>
    <row r="162" spans="1:9" x14ac:dyDescent="0.3">
      <c r="A162" s="7"/>
      <c r="B162" s="9"/>
      <c r="C162" s="9"/>
      <c r="D162" s="9"/>
      <c r="E162" s="9"/>
      <c r="F162" s="9"/>
      <c r="G162" s="9"/>
      <c r="H162" s="9"/>
      <c r="I162" s="9"/>
    </row>
    <row r="163" spans="1:9" x14ac:dyDescent="0.3">
      <c r="A163" s="7"/>
      <c r="B163" s="9"/>
      <c r="C163" s="9"/>
      <c r="D163" s="9"/>
      <c r="E163" s="9"/>
      <c r="F163" s="9"/>
      <c r="G163" s="9"/>
      <c r="H163" s="9"/>
      <c r="I163" s="9"/>
    </row>
    <row r="164" spans="1:9" x14ac:dyDescent="0.3">
      <c r="A164" s="7"/>
      <c r="B164" s="9"/>
      <c r="C164" s="9"/>
      <c r="D164" s="9"/>
      <c r="E164" s="9"/>
      <c r="F164" s="9"/>
      <c r="G164" s="9"/>
      <c r="H164" s="9"/>
      <c r="I164" s="9"/>
    </row>
    <row r="165" spans="1:9" x14ac:dyDescent="0.3">
      <c r="A165" s="7"/>
      <c r="B165" s="9"/>
      <c r="C165" s="9"/>
      <c r="D165" s="9"/>
      <c r="E165" s="9"/>
      <c r="F165" s="9"/>
      <c r="G165" s="9"/>
      <c r="H165" s="9"/>
      <c r="I165" s="9"/>
    </row>
    <row r="166" spans="1:9" x14ac:dyDescent="0.3">
      <c r="A166" s="7"/>
      <c r="B166" s="9"/>
      <c r="C166" s="9"/>
      <c r="D166" s="9"/>
      <c r="E166" s="9"/>
      <c r="F166" s="9"/>
      <c r="G166" s="9"/>
      <c r="H166" s="9"/>
      <c r="I166" s="9"/>
    </row>
    <row r="167" spans="1:9" x14ac:dyDescent="0.3">
      <c r="A167" s="7"/>
      <c r="B167" s="9"/>
      <c r="C167" s="9"/>
      <c r="D167" s="9"/>
      <c r="E167" s="9"/>
      <c r="F167" s="9"/>
      <c r="G167" s="9"/>
      <c r="H167" s="9"/>
      <c r="I167" s="9"/>
    </row>
    <row r="168" spans="1:9" x14ac:dyDescent="0.3">
      <c r="A168" s="7"/>
      <c r="B168" s="9"/>
      <c r="C168" s="9"/>
      <c r="D168" s="9"/>
      <c r="E168" s="9"/>
      <c r="F168" s="9"/>
      <c r="G168" s="9"/>
      <c r="H168" s="9"/>
      <c r="I168" s="9"/>
    </row>
    <row r="169" spans="1:9" x14ac:dyDescent="0.3">
      <c r="A169" s="7"/>
      <c r="B169" s="9"/>
      <c r="C169" s="9"/>
      <c r="D169" s="9"/>
      <c r="E169" s="9"/>
      <c r="F169" s="9"/>
      <c r="G169" s="9"/>
      <c r="H169" s="9"/>
      <c r="I169" s="9"/>
    </row>
    <row r="170" spans="1:9" x14ac:dyDescent="0.3">
      <c r="A170" s="7"/>
      <c r="B170" s="9"/>
      <c r="C170" s="9"/>
      <c r="D170" s="9"/>
      <c r="E170" s="9"/>
      <c r="F170" s="9"/>
      <c r="G170" s="9"/>
      <c r="H170" s="9"/>
      <c r="I170" s="9"/>
    </row>
    <row r="171" spans="1:9" x14ac:dyDescent="0.3">
      <c r="A171" s="5"/>
      <c r="B171" s="22"/>
      <c r="C171" s="22"/>
      <c r="D171" s="22"/>
      <c r="E171" s="22"/>
      <c r="F171" s="22"/>
      <c r="G171" s="22"/>
      <c r="H171" s="22"/>
      <c r="I171" s="22"/>
    </row>
  </sheetData>
  <mergeCells count="18">
    <mergeCell ref="B31:I31"/>
    <mergeCell ref="B44:I44"/>
    <mergeCell ref="B1:I1"/>
    <mergeCell ref="A31:A32"/>
    <mergeCell ref="A44:A45"/>
    <mergeCell ref="A57:A58"/>
    <mergeCell ref="B57:I57"/>
    <mergeCell ref="A70:A71"/>
    <mergeCell ref="B70:I70"/>
    <mergeCell ref="A83:A84"/>
    <mergeCell ref="B83:I83"/>
    <mergeCell ref="B143:I143"/>
    <mergeCell ref="A122:A123"/>
    <mergeCell ref="B122:I122"/>
    <mergeCell ref="A96:A97"/>
    <mergeCell ref="B96:I96"/>
    <mergeCell ref="A109:A110"/>
    <mergeCell ref="B109:I109"/>
  </mergeCells>
  <hyperlinks>
    <hyperlink ref="K2" location="Contents!A1" display="Contents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sqref="A1:C1"/>
    </sheetView>
  </sheetViews>
  <sheetFormatPr defaultRowHeight="14.4" x14ac:dyDescent="0.3"/>
  <cols>
    <col min="3" max="3" customWidth="true" width="9.33203125" collapsed="true"/>
  </cols>
  <sheetData>
    <row r="1" spans="1:19" ht="18" x14ac:dyDescent="0.3">
      <c r="A1" s="155" t="s">
        <v>359</v>
      </c>
      <c r="B1" s="155"/>
      <c r="C1" s="155"/>
      <c r="D1" s="151"/>
      <c r="E1" s="151"/>
      <c r="F1" s="151"/>
      <c r="G1" s="151"/>
      <c r="H1" s="151"/>
      <c r="I1" s="152"/>
      <c r="J1" s="152"/>
      <c r="K1" s="152"/>
      <c r="L1" s="152"/>
      <c r="M1" s="152"/>
      <c r="N1" s="152"/>
      <c r="O1" s="152"/>
      <c r="P1" s="152"/>
      <c r="Q1" s="152"/>
    </row>
    <row r="2" spans="1:19" x14ac:dyDescent="0.3">
      <c r="A2" s="156" t="s">
        <v>360</v>
      </c>
      <c r="B2" s="156"/>
      <c r="C2" s="156"/>
      <c r="D2" s="145" t="s">
        <v>394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9" x14ac:dyDescent="0.3">
      <c r="A3" s="157" t="s">
        <v>362</v>
      </c>
      <c r="B3" s="157"/>
      <c r="C3" s="157"/>
      <c r="D3" s="131" t="s">
        <v>363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</row>
    <row r="4" spans="1:19" x14ac:dyDescent="0.3">
      <c r="A4" s="154" t="s">
        <v>364</v>
      </c>
      <c r="B4" s="154"/>
      <c r="C4" s="154"/>
      <c r="D4" s="152" t="s">
        <v>378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x14ac:dyDescent="0.3">
      <c r="A5" s="154" t="s">
        <v>365</v>
      </c>
      <c r="B5" s="154"/>
      <c r="C5" s="154"/>
      <c r="D5" s="152" t="s">
        <v>379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x14ac:dyDescent="0.3">
      <c r="A6" s="154" t="s">
        <v>366</v>
      </c>
      <c r="B6" s="157"/>
      <c r="C6" s="157"/>
      <c r="D6" s="152" t="s">
        <v>380</v>
      </c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x14ac:dyDescent="0.3">
      <c r="A7" s="154" t="s">
        <v>367</v>
      </c>
      <c r="B7" s="154"/>
      <c r="C7" s="154"/>
      <c r="D7" s="152" t="s">
        <v>381</v>
      </c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x14ac:dyDescent="0.3">
      <c r="A8" s="154" t="s">
        <v>368</v>
      </c>
      <c r="B8" s="154"/>
      <c r="C8" s="154"/>
      <c r="D8" s="152" t="s">
        <v>382</v>
      </c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x14ac:dyDescent="0.3">
      <c r="A9" s="154" t="s">
        <v>369</v>
      </c>
      <c r="B9" s="154"/>
      <c r="C9" s="154"/>
      <c r="D9" s="152" t="s">
        <v>383</v>
      </c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x14ac:dyDescent="0.3">
      <c r="A10" s="154" t="s">
        <v>370</v>
      </c>
      <c r="B10" s="154"/>
      <c r="C10" s="154"/>
      <c r="D10" s="152" t="s">
        <v>384</v>
      </c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</row>
    <row r="11" spans="1:19" x14ac:dyDescent="0.3">
      <c r="A11" s="154" t="s">
        <v>371</v>
      </c>
      <c r="B11" s="154"/>
      <c r="C11" s="154"/>
      <c r="D11" s="152" t="s">
        <v>385</v>
      </c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</row>
    <row r="12" spans="1:19" x14ac:dyDescent="0.3">
      <c r="A12" s="154" t="s">
        <v>372</v>
      </c>
      <c r="B12" s="154"/>
      <c r="C12" s="154"/>
      <c r="D12" s="152" t="s">
        <v>386</v>
      </c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</row>
    <row r="13" spans="1:19" x14ac:dyDescent="0.3">
      <c r="A13" s="154" t="s">
        <v>373</v>
      </c>
      <c r="B13" s="154"/>
      <c r="C13" s="154"/>
      <c r="D13" s="152" t="s">
        <v>387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</row>
    <row r="14" spans="1:19" x14ac:dyDescent="0.3">
      <c r="A14" s="154" t="s">
        <v>374</v>
      </c>
      <c r="B14" s="154"/>
      <c r="C14" s="154"/>
      <c r="D14" s="152" t="s">
        <v>388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</row>
    <row r="15" spans="1:19" x14ac:dyDescent="0.3">
      <c r="A15" s="154" t="s">
        <v>189</v>
      </c>
      <c r="B15" s="154"/>
      <c r="C15" s="154"/>
      <c r="D15" s="152" t="s">
        <v>389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</row>
    <row r="16" spans="1:19" x14ac:dyDescent="0.3">
      <c r="A16" s="154" t="s">
        <v>200</v>
      </c>
      <c r="B16" s="154"/>
      <c r="C16" s="154"/>
      <c r="D16" s="152" t="s">
        <v>390</v>
      </c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</row>
    <row r="17" spans="1:19" x14ac:dyDescent="0.3">
      <c r="A17" s="154" t="s">
        <v>375</v>
      </c>
      <c r="B17" s="154"/>
      <c r="C17" s="154"/>
      <c r="D17" s="152" t="s">
        <v>391</v>
      </c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</row>
    <row r="18" spans="1:19" x14ac:dyDescent="0.3">
      <c r="A18" s="154" t="s">
        <v>376</v>
      </c>
      <c r="B18" s="154"/>
      <c r="C18" s="154"/>
      <c r="D18" s="152" t="s">
        <v>392</v>
      </c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</row>
    <row r="19" spans="1:19" x14ac:dyDescent="0.3">
      <c r="A19" s="154" t="s">
        <v>377</v>
      </c>
      <c r="B19" s="154"/>
      <c r="C19" s="154"/>
      <c r="D19" s="152" t="s">
        <v>393</v>
      </c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</row>
  </sheetData>
  <mergeCells count="19">
    <mergeCell ref="A12:C12"/>
    <mergeCell ref="A1:C1"/>
    <mergeCell ref="A2:C2"/>
    <mergeCell ref="A3:C3"/>
    <mergeCell ref="A4:C4"/>
    <mergeCell ref="A6:C6"/>
    <mergeCell ref="A5:C5"/>
    <mergeCell ref="A7:C7"/>
    <mergeCell ref="A8:C8"/>
    <mergeCell ref="A9:C9"/>
    <mergeCell ref="A10:C10"/>
    <mergeCell ref="A11:C11"/>
    <mergeCell ref="A19:C19"/>
    <mergeCell ref="A13:C13"/>
    <mergeCell ref="A14:C14"/>
    <mergeCell ref="A15:C15"/>
    <mergeCell ref="A16:C16"/>
    <mergeCell ref="A17:C17"/>
    <mergeCell ref="A18:C18"/>
  </mergeCells>
  <hyperlinks>
    <hyperlink ref="A3:C3" location="Methodology!A1" display="Methodology!A1"/>
    <hyperlink ref="A5:C5" location="'Life Times'!A1" display="'Life Times'!A1"/>
    <hyperlink ref="A6:C6" location="'Decline Factors'!A1" display="'Decline Factors'!A1"/>
    <hyperlink ref="A7" location="'PP Efficiencies'!A1" display="'PP Efficiencies'!A1"/>
    <hyperlink ref="A8" location="'Regional Factors'!A1" display="'Regional Factors'!A1"/>
    <hyperlink ref="A9" location="'Import-Export Shares'!A1" display="'Import-Export Shares'!A1"/>
    <hyperlink ref="A10" location="'Gross-New Capacity Addition'!A1" display="'Gross-New Capacity Addition'!A1"/>
    <hyperlink ref="A11" location="'Manufacturing Jobs'!A1" display="'Manufacturing Jobs'!A1"/>
    <hyperlink ref="A12" location="'Manufacturing Jobs (Exp)'!A1" display="'Manufacturing Jobs (Exp)'!A1"/>
    <hyperlink ref="A13" location="'C&amp;I Jobs'!A1" display="'C&amp;I Jobs'!A1"/>
    <hyperlink ref="A14" location="'O&amp;M Jobs'!A1" display="'O&amp;M Jobs'!A1"/>
    <hyperlink ref="A15" location="'Fuel Jobs'!A1" display="'Fuel Jobs'!A1"/>
    <hyperlink ref="A16" location="'Decommissioning Jobs'!A1" display="'Decommissioning Jobs'!A1"/>
    <hyperlink ref="A17" location="'Grid Jobs'!A1" display="'Grid Jobs'!A1"/>
    <hyperlink ref="A18" location="'Total Regional Jobs'!A1" display="'Total Regional Jobs'!A1"/>
    <hyperlink ref="A19" location="'Total Global Jobs'!A1" display="'Total Global Job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/>
  </sheetViews>
  <sheetFormatPr defaultRowHeight="14.4" x14ac:dyDescent="0.3"/>
  <cols>
    <col min="3" max="3" customWidth="true" width="67.6640625" collapsed="true"/>
    <col min="4" max="4" customWidth="true" width="9.77734375" collapsed="true"/>
    <col min="5" max="5" customWidth="true" width="8.88671875" collapsed="true"/>
    <col min="6" max="6" customWidth="true" width="1.88671875" collapsed="true"/>
    <col min="7" max="7" customWidth="true" width="13.5546875" collapsed="true"/>
    <col min="8" max="8" customWidth="true" width="1.6640625" collapsed="true"/>
    <col min="9" max="9" customWidth="true" width="12.21875" collapsed="true"/>
    <col min="10" max="10" customWidth="true" width="1.6640625" collapsed="true"/>
    <col min="11" max="11" customWidth="true" width="13.77734375" collapsed="true"/>
    <col min="12" max="12" customWidth="true" width="1.6640625" collapsed="true"/>
    <col min="13" max="13" customWidth="true" width="11.21875" collapsed="true"/>
    <col min="14" max="14" customWidth="true" width="1.6640625" collapsed="true"/>
    <col min="15" max="15" customWidth="true" width="11.21875" collapsed="true"/>
    <col min="16" max="16" customWidth="true" width="1.6640625" collapsed="true"/>
    <col min="17" max="17" customWidth="true" width="12.21875" collapsed="true"/>
    <col min="18" max="18" customWidth="true" width="1.5546875" collapsed="true"/>
    <col min="19" max="19" customWidth="true" width="11.88671875" collapsed="true"/>
  </cols>
  <sheetData>
    <row r="1" spans="1:20" x14ac:dyDescent="0.3">
      <c r="A1" s="2" t="s">
        <v>257</v>
      </c>
    </row>
    <row r="2" spans="1:20" x14ac:dyDescent="0.3">
      <c r="T2" s="130" t="s">
        <v>359</v>
      </c>
    </row>
    <row r="3" spans="1:20" x14ac:dyDescent="0.3">
      <c r="A3" t="s">
        <v>169</v>
      </c>
    </row>
    <row r="4" spans="1:20" x14ac:dyDescent="0.3">
      <c r="A4" t="s">
        <v>170</v>
      </c>
    </row>
    <row r="5" spans="1:20" x14ac:dyDescent="0.3">
      <c r="A5" t="s">
        <v>278</v>
      </c>
    </row>
    <row r="6" spans="1:20" x14ac:dyDescent="0.3">
      <c r="A6" t="s">
        <v>171</v>
      </c>
    </row>
    <row r="8" spans="1:20" ht="28.8" x14ac:dyDescent="0.3">
      <c r="A8" s="158" t="s">
        <v>348</v>
      </c>
      <c r="B8" s="158"/>
      <c r="C8" s="128" t="s">
        <v>238</v>
      </c>
    </row>
    <row r="9" spans="1:20" ht="30.6" customHeight="1" x14ac:dyDescent="0.3">
      <c r="A9" s="158" t="s">
        <v>349</v>
      </c>
      <c r="B9" s="158"/>
      <c r="C9" s="128" t="s">
        <v>350</v>
      </c>
    </row>
    <row r="10" spans="1:20" x14ac:dyDescent="0.3">
      <c r="A10" t="s">
        <v>173</v>
      </c>
      <c r="C10" t="s">
        <v>175</v>
      </c>
    </row>
    <row r="11" spans="1:20" x14ac:dyDescent="0.3">
      <c r="A11" t="s">
        <v>174</v>
      </c>
      <c r="C11" t="s">
        <v>176</v>
      </c>
    </row>
    <row r="12" spans="1:20" x14ac:dyDescent="0.3">
      <c r="A12" t="s">
        <v>172</v>
      </c>
      <c r="C12" t="s">
        <v>177</v>
      </c>
    </row>
    <row r="13" spans="1:20" x14ac:dyDescent="0.3">
      <c r="A13" t="s">
        <v>190</v>
      </c>
      <c r="C13" t="s">
        <v>240</v>
      </c>
    </row>
    <row r="14" spans="1:20" x14ac:dyDescent="0.3">
      <c r="A14" t="s">
        <v>239</v>
      </c>
      <c r="C14" s="42" t="s">
        <v>241</v>
      </c>
    </row>
    <row r="15" spans="1:20" x14ac:dyDescent="0.3">
      <c r="A15" t="s">
        <v>178</v>
      </c>
    </row>
    <row r="17" spans="3:19" ht="27.6" customHeight="1" x14ac:dyDescent="0.3">
      <c r="D17" s="86"/>
      <c r="E17" s="86"/>
      <c r="F17" s="85"/>
      <c r="G17" s="78"/>
      <c r="H17" s="85"/>
      <c r="I17" s="84"/>
      <c r="J17" s="85"/>
      <c r="K17" s="84"/>
      <c r="L17" s="85"/>
      <c r="M17" s="84"/>
      <c r="N17" s="85"/>
      <c r="O17" s="84"/>
      <c r="P17" s="85"/>
      <c r="Q17" s="84"/>
      <c r="R17" s="87"/>
    </row>
    <row r="18" spans="3:19" ht="40.200000000000003" customHeight="1" x14ac:dyDescent="0.3">
      <c r="D18" s="83"/>
      <c r="E18" s="113"/>
      <c r="F18" s="114"/>
      <c r="G18" s="89" t="s">
        <v>234</v>
      </c>
      <c r="H18" s="90" t="s">
        <v>194</v>
      </c>
      <c r="I18" s="89" t="s">
        <v>220</v>
      </c>
      <c r="J18" s="90" t="s">
        <v>195</v>
      </c>
      <c r="K18" s="89" t="s">
        <v>221</v>
      </c>
      <c r="L18" s="90" t="s">
        <v>195</v>
      </c>
      <c r="M18" s="89" t="s">
        <v>192</v>
      </c>
      <c r="N18" s="90" t="s">
        <v>195</v>
      </c>
      <c r="O18" s="89" t="s">
        <v>309</v>
      </c>
      <c r="P18" s="91" t="s">
        <v>195</v>
      </c>
      <c r="Q18" s="89" t="s">
        <v>307</v>
      </c>
      <c r="R18" s="82"/>
    </row>
    <row r="19" spans="3:19" x14ac:dyDescent="0.3">
      <c r="D19" s="83"/>
      <c r="E19" s="115"/>
      <c r="F19" s="113"/>
      <c r="G19" s="113"/>
      <c r="H19" s="116"/>
      <c r="I19" s="116"/>
      <c r="J19" s="116"/>
      <c r="K19" s="116"/>
      <c r="L19" s="116"/>
      <c r="M19" s="116"/>
      <c r="N19" s="116"/>
      <c r="O19" s="117"/>
      <c r="P19" s="115"/>
      <c r="Q19" s="118"/>
      <c r="R19" s="81"/>
    </row>
    <row r="20" spans="3:19" ht="40.200000000000003" customHeight="1" x14ac:dyDescent="0.3">
      <c r="C20" s="39"/>
      <c r="D20" s="83"/>
      <c r="E20" s="113"/>
      <c r="F20" s="114"/>
      <c r="G20" s="89" t="s">
        <v>235</v>
      </c>
      <c r="H20" s="91" t="s">
        <v>194</v>
      </c>
      <c r="I20" s="89" t="s">
        <v>237</v>
      </c>
      <c r="J20" s="91" t="s">
        <v>195</v>
      </c>
      <c r="K20" s="89" t="s">
        <v>221</v>
      </c>
      <c r="L20" s="91" t="s">
        <v>195</v>
      </c>
      <c r="M20" s="89" t="s">
        <v>192</v>
      </c>
      <c r="N20" s="91" t="s">
        <v>195</v>
      </c>
      <c r="O20" s="89" t="s">
        <v>307</v>
      </c>
      <c r="P20" s="92"/>
      <c r="Q20" s="93"/>
      <c r="R20" s="80"/>
    </row>
    <row r="21" spans="3:19" x14ac:dyDescent="0.3">
      <c r="D21" s="83"/>
      <c r="E21" s="113"/>
      <c r="F21" s="113"/>
      <c r="G21" s="94"/>
      <c r="H21" s="92"/>
      <c r="I21" s="94"/>
      <c r="J21" s="92"/>
      <c r="K21" s="94"/>
      <c r="L21" s="92"/>
      <c r="M21" s="94"/>
      <c r="N21" s="92"/>
      <c r="O21" s="90"/>
      <c r="P21" s="95"/>
      <c r="Q21" s="96"/>
      <c r="R21" s="81"/>
    </row>
    <row r="22" spans="3:19" ht="37.799999999999997" x14ac:dyDescent="0.3">
      <c r="D22" s="86"/>
      <c r="E22" s="113"/>
      <c r="F22" s="114"/>
      <c r="G22" s="97" t="s">
        <v>187</v>
      </c>
      <c r="H22" s="91" t="s">
        <v>194</v>
      </c>
      <c r="I22" s="97" t="s">
        <v>220</v>
      </c>
      <c r="J22" s="91" t="s">
        <v>195</v>
      </c>
      <c r="K22" s="97" t="s">
        <v>222</v>
      </c>
      <c r="L22" s="91" t="s">
        <v>195</v>
      </c>
      <c r="M22" s="97" t="s">
        <v>192</v>
      </c>
      <c r="N22" s="91" t="s">
        <v>195</v>
      </c>
      <c r="O22" s="97" t="s">
        <v>307</v>
      </c>
      <c r="P22" s="96"/>
      <c r="Q22" s="96"/>
      <c r="R22" s="81"/>
    </row>
    <row r="23" spans="3:19" x14ac:dyDescent="0.3">
      <c r="D23" s="86"/>
      <c r="E23" s="113"/>
      <c r="F23" s="113"/>
      <c r="G23" s="94"/>
      <c r="H23" s="92"/>
      <c r="I23" s="94"/>
      <c r="J23" s="92"/>
      <c r="K23" s="94"/>
      <c r="L23" s="92"/>
      <c r="M23" s="94"/>
      <c r="N23" s="92"/>
      <c r="O23" s="90"/>
      <c r="P23" s="96"/>
      <c r="Q23" s="96"/>
      <c r="R23" s="81"/>
    </row>
    <row r="24" spans="3:19" ht="37.799999999999997" x14ac:dyDescent="0.3">
      <c r="D24" s="86"/>
      <c r="E24" s="113"/>
      <c r="F24" s="114"/>
      <c r="G24" s="98" t="s">
        <v>188</v>
      </c>
      <c r="H24" s="91" t="s">
        <v>194</v>
      </c>
      <c r="I24" s="98" t="s">
        <v>223</v>
      </c>
      <c r="J24" s="91" t="s">
        <v>195</v>
      </c>
      <c r="K24" s="98" t="s">
        <v>224</v>
      </c>
      <c r="L24" s="91" t="s">
        <v>195</v>
      </c>
      <c r="M24" s="98" t="s">
        <v>193</v>
      </c>
      <c r="N24" s="91" t="s">
        <v>195</v>
      </c>
      <c r="O24" s="99" t="s">
        <v>307</v>
      </c>
      <c r="P24" s="96"/>
      <c r="Q24" s="96"/>
      <c r="R24" s="81"/>
    </row>
    <row r="25" spans="3:19" x14ac:dyDescent="0.3">
      <c r="D25" s="86"/>
      <c r="E25" s="113"/>
      <c r="F25" s="113"/>
      <c r="G25" s="94"/>
      <c r="H25" s="92"/>
      <c r="I25" s="94"/>
      <c r="J25" s="92"/>
      <c r="K25" s="94"/>
      <c r="L25" s="92"/>
      <c r="M25" s="94"/>
      <c r="N25" s="92"/>
      <c r="O25" s="112"/>
      <c r="P25" s="96"/>
      <c r="Q25" s="96"/>
      <c r="R25" s="81"/>
    </row>
    <row r="26" spans="3:19" ht="37.799999999999997" x14ac:dyDescent="0.3">
      <c r="D26" s="86"/>
      <c r="E26" s="119"/>
      <c r="F26" s="119"/>
      <c r="G26" s="103" t="s">
        <v>189</v>
      </c>
      <c r="H26" s="90" t="s">
        <v>194</v>
      </c>
      <c r="I26" s="103" t="s">
        <v>308</v>
      </c>
      <c r="J26" s="90" t="s">
        <v>195</v>
      </c>
      <c r="K26" s="103" t="s">
        <v>227</v>
      </c>
      <c r="L26" s="90" t="s">
        <v>195</v>
      </c>
      <c r="M26" s="103" t="s">
        <v>307</v>
      </c>
      <c r="N26" s="101"/>
      <c r="O26" s="111"/>
      <c r="P26" s="96"/>
      <c r="Q26" s="96"/>
      <c r="R26" s="81"/>
    </row>
    <row r="27" spans="3:19" x14ac:dyDescent="0.3">
      <c r="D27" s="86"/>
      <c r="E27" s="119"/>
      <c r="F27" s="119"/>
      <c r="G27" s="92"/>
      <c r="H27" s="92"/>
      <c r="I27" s="92"/>
      <c r="J27" s="92"/>
      <c r="K27" s="92"/>
      <c r="L27" s="92"/>
      <c r="M27" s="92"/>
      <c r="N27" s="92"/>
      <c r="O27" s="101"/>
      <c r="P27" s="96"/>
      <c r="Q27" s="102"/>
      <c r="R27" s="81"/>
    </row>
    <row r="28" spans="3:19" ht="37.799999999999997" x14ac:dyDescent="0.3">
      <c r="D28" s="86"/>
      <c r="E28" s="119"/>
      <c r="F28" s="120"/>
      <c r="G28" s="105" t="s">
        <v>200</v>
      </c>
      <c r="H28" s="106" t="s">
        <v>194</v>
      </c>
      <c r="I28" s="105" t="s">
        <v>226</v>
      </c>
      <c r="J28" s="106" t="s">
        <v>195</v>
      </c>
      <c r="K28" s="105" t="s">
        <v>229</v>
      </c>
      <c r="L28" s="106" t="s">
        <v>195</v>
      </c>
      <c r="M28" s="105" t="s">
        <v>307</v>
      </c>
      <c r="N28" s="101"/>
      <c r="O28" s="90"/>
      <c r="P28" s="95"/>
      <c r="Q28" s="96"/>
      <c r="R28" s="81"/>
    </row>
    <row r="29" spans="3:19" x14ac:dyDescent="0.3">
      <c r="D29" s="86"/>
      <c r="E29" s="113"/>
      <c r="F29" s="119"/>
      <c r="G29" s="96"/>
      <c r="H29" s="104"/>
      <c r="I29" s="104"/>
      <c r="J29" s="104"/>
      <c r="K29" s="104"/>
      <c r="L29" s="96"/>
      <c r="M29" s="104"/>
      <c r="N29" s="104"/>
      <c r="O29" s="104"/>
      <c r="P29" s="102"/>
      <c r="Q29" s="95"/>
      <c r="R29" s="81"/>
    </row>
    <row r="30" spans="3:19" ht="37.799999999999997" x14ac:dyDescent="0.3">
      <c r="D30" s="110"/>
      <c r="E30" s="119"/>
      <c r="F30" s="121"/>
      <c r="G30" s="100" t="s">
        <v>191</v>
      </c>
      <c r="H30" s="90" t="s">
        <v>194</v>
      </c>
      <c r="I30" s="100" t="s">
        <v>225</v>
      </c>
      <c r="J30" s="90" t="s">
        <v>195</v>
      </c>
      <c r="K30" s="100" t="s">
        <v>228</v>
      </c>
      <c r="L30" s="90" t="s">
        <v>195</v>
      </c>
      <c r="M30" s="100" t="s">
        <v>307</v>
      </c>
      <c r="N30" s="106"/>
      <c r="O30" s="96"/>
      <c r="P30" s="104"/>
      <c r="Q30" s="96"/>
      <c r="R30" s="81"/>
    </row>
    <row r="31" spans="3:19" x14ac:dyDescent="0.3">
      <c r="D31" s="86"/>
      <c r="E31" s="113"/>
      <c r="F31" s="116"/>
      <c r="G31" s="96"/>
      <c r="H31" s="96"/>
      <c r="I31" s="96"/>
      <c r="J31" s="96"/>
      <c r="K31" s="96"/>
      <c r="L31" s="96"/>
      <c r="M31" s="96"/>
      <c r="N31" s="96"/>
      <c r="O31" s="104"/>
      <c r="P31" s="96"/>
      <c r="Q31" s="104"/>
      <c r="R31" s="81"/>
    </row>
    <row r="32" spans="3:19" ht="37.799999999999997" x14ac:dyDescent="0.3">
      <c r="D32" s="79"/>
      <c r="E32" s="107" t="s">
        <v>196</v>
      </c>
      <c r="F32" s="101" t="s">
        <v>194</v>
      </c>
      <c r="G32" s="107" t="s">
        <v>236</v>
      </c>
      <c r="H32" s="108" t="s">
        <v>197</v>
      </c>
      <c r="I32" s="107" t="s">
        <v>187</v>
      </c>
      <c r="J32" s="108" t="s">
        <v>197</v>
      </c>
      <c r="K32" s="107" t="s">
        <v>188</v>
      </c>
      <c r="L32" s="108" t="s">
        <v>197</v>
      </c>
      <c r="M32" s="107" t="s">
        <v>189</v>
      </c>
      <c r="N32" s="108" t="s">
        <v>197</v>
      </c>
      <c r="O32" s="107" t="s">
        <v>191</v>
      </c>
      <c r="P32" s="109" t="s">
        <v>197</v>
      </c>
      <c r="Q32" s="107" t="s">
        <v>201</v>
      </c>
      <c r="R32" s="82"/>
      <c r="S32" s="40"/>
    </row>
    <row r="33" spans="4:17" x14ac:dyDescent="0.3">
      <c r="D33" s="78"/>
      <c r="E33" s="78"/>
      <c r="F33" s="88"/>
      <c r="G33" s="78"/>
      <c r="H33" s="88"/>
      <c r="I33" s="78"/>
      <c r="J33" s="88"/>
      <c r="K33" s="78"/>
      <c r="L33" s="88"/>
      <c r="M33" s="78"/>
      <c r="N33" s="88"/>
      <c r="O33" s="78"/>
      <c r="P33" s="88"/>
      <c r="Q33" s="78"/>
    </row>
  </sheetData>
  <mergeCells count="2">
    <mergeCell ref="A8:B8"/>
    <mergeCell ref="A9:B9"/>
  </mergeCells>
  <hyperlinks>
    <hyperlink ref="T2" location="Contents!A1" display="Contents!A1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zoomScale="80" zoomScaleNormal="80" workbookViewId="0">
      <selection sqref="A1:A2"/>
    </sheetView>
  </sheetViews>
  <sheetFormatPr defaultRowHeight="14.4" x14ac:dyDescent="0.3"/>
  <cols>
    <col min="1" max="1" customWidth="true" width="44.44140625" collapsed="true"/>
    <col min="2" max="2" customWidth="true" width="11.6640625" collapsed="true"/>
    <col min="3" max="3" customWidth="true" width="13.33203125" collapsed="true"/>
    <col min="4" max="4" customWidth="true" width="10.5546875" collapsed="true"/>
    <col min="5" max="5" customWidth="true" width="10.44140625" collapsed="true"/>
    <col min="6" max="6" customWidth="true" width="11.109375" collapsed="true"/>
    <col min="7" max="7" customWidth="true" width="16.109375" collapsed="true"/>
    <col min="8" max="8" customWidth="true" width="23.44140625" collapsed="true"/>
    <col min="9" max="9" customWidth="true" width="15.109375" collapsed="true"/>
    <col min="10" max="10" customWidth="true" width="12.109375" collapsed="true"/>
    <col min="11" max="11" customWidth="true" width="10.77734375" collapsed="true"/>
    <col min="12" max="12" customWidth="true" width="10.6640625" collapsed="true"/>
    <col min="13" max="13" customWidth="true" width="9.77734375" collapsed="true"/>
    <col min="14" max="14" customWidth="true" width="12.44140625" collapsed="true"/>
    <col min="15" max="15" customWidth="true" width="12.21875" collapsed="true"/>
    <col min="16" max="16" customWidth="true" width="11.88671875" collapsed="true"/>
    <col min="17" max="17" customWidth="true" width="12.109375" collapsed="true"/>
    <col min="20" max="20" customWidth="true" width="23.6640625" collapsed="true"/>
    <col min="21" max="21" customWidth="true" style="39" width="13.33203125" collapsed="true"/>
    <col min="22" max="22" customWidth="true" width="9.44140625" collapsed="true"/>
    <col min="23" max="23" customWidth="true" width="10.77734375" collapsed="true"/>
    <col min="24" max="24" customWidth="true" width="11.21875" collapsed="true"/>
    <col min="25" max="25" customWidth="true" width="16.44140625" collapsed="true"/>
    <col min="26" max="26" customWidth="true" width="27.77734375" collapsed="true"/>
    <col min="27" max="27" customWidth="true" width="24.21875" collapsed="true"/>
    <col min="28" max="28" bestFit="true" customWidth="true" width="26.6640625" collapsed="true"/>
    <col min="29" max="29" bestFit="true" customWidth="true" width="16.77734375" collapsed="true"/>
    <col min="30" max="30" bestFit="true" customWidth="true" width="16.0" collapsed="true"/>
    <col min="31" max="31" bestFit="true" customWidth="true" width="13.0" collapsed="true"/>
    <col min="32" max="32" bestFit="true" customWidth="true" width="29.44140625" collapsed="true"/>
    <col min="33" max="33" bestFit="true" customWidth="true" width="11.0" collapsed="true"/>
  </cols>
  <sheetData>
    <row r="1" spans="1:26" ht="14.4" customHeight="1" x14ac:dyDescent="0.3">
      <c r="A1" s="161" t="s">
        <v>0</v>
      </c>
      <c r="B1" s="162" t="s">
        <v>305</v>
      </c>
      <c r="C1" s="162" t="s">
        <v>304</v>
      </c>
      <c r="D1" s="162" t="s">
        <v>302</v>
      </c>
      <c r="E1" s="162" t="s">
        <v>310</v>
      </c>
      <c r="F1" s="162" t="s">
        <v>301</v>
      </c>
      <c r="G1" s="162" t="s">
        <v>303</v>
      </c>
      <c r="H1" s="162" t="s">
        <v>44</v>
      </c>
      <c r="I1" s="163"/>
      <c r="J1" s="163"/>
      <c r="K1" s="163"/>
      <c r="L1" s="163"/>
      <c r="M1" s="163"/>
      <c r="N1" s="163"/>
      <c r="O1" s="163"/>
      <c r="P1" s="163"/>
      <c r="Q1" s="163"/>
      <c r="T1" s="159"/>
      <c r="U1" s="159"/>
      <c r="V1" s="159"/>
      <c r="W1" s="159"/>
      <c r="X1" s="159"/>
      <c r="Y1" s="159"/>
      <c r="Z1" s="159"/>
    </row>
    <row r="2" spans="1:26" x14ac:dyDescent="0.3">
      <c r="A2" s="161"/>
      <c r="B2" s="162"/>
      <c r="C2" s="162"/>
      <c r="D2" s="162"/>
      <c r="E2" s="162"/>
      <c r="F2" s="162"/>
      <c r="G2" s="162"/>
      <c r="H2" s="162"/>
      <c r="I2" s="163"/>
      <c r="J2" s="130" t="s">
        <v>359</v>
      </c>
      <c r="K2" s="2"/>
      <c r="L2" s="2"/>
      <c r="M2" s="2"/>
      <c r="N2" s="2"/>
      <c r="O2" s="2"/>
      <c r="P2" s="2"/>
      <c r="Q2" s="2"/>
      <c r="T2" s="159"/>
      <c r="U2" s="159"/>
      <c r="V2" s="159"/>
      <c r="W2" s="159"/>
      <c r="X2" s="159"/>
      <c r="Y2" s="159"/>
      <c r="Z2" s="159"/>
    </row>
    <row r="3" spans="1:26" x14ac:dyDescent="0.3">
      <c r="A3" s="127" t="s">
        <v>2</v>
      </c>
      <c r="B3" s="123">
        <v>2</v>
      </c>
      <c r="C3" s="123">
        <v>4.7</v>
      </c>
      <c r="D3" s="123">
        <v>3.2</v>
      </c>
      <c r="E3" s="123">
        <v>0.3</v>
      </c>
      <c r="F3" s="123"/>
      <c r="G3" s="123">
        <v>0.71923076923076923</v>
      </c>
      <c r="H3" s="124" t="s">
        <v>45</v>
      </c>
      <c r="I3" s="1"/>
      <c r="J3" s="1"/>
      <c r="K3" s="1"/>
      <c r="L3" s="1"/>
      <c r="M3" s="1"/>
      <c r="N3" s="1"/>
      <c r="O3" s="1"/>
      <c r="P3" s="1"/>
      <c r="Q3" s="1"/>
      <c r="T3" s="128"/>
      <c r="U3" s="18"/>
      <c r="V3" s="18"/>
      <c r="W3" s="18"/>
      <c r="X3" s="18"/>
      <c r="Y3" s="18"/>
      <c r="Z3" s="128"/>
    </row>
    <row r="4" spans="1:26" x14ac:dyDescent="0.3">
      <c r="A4" s="127" t="s">
        <v>3</v>
      </c>
      <c r="B4" s="123">
        <v>4</v>
      </c>
      <c r="C4" s="123">
        <v>15.6</v>
      </c>
      <c r="D4" s="123">
        <v>8</v>
      </c>
      <c r="E4" s="123">
        <v>0.2</v>
      </c>
      <c r="F4" s="123"/>
      <c r="G4" s="123">
        <v>2.9897435897435898</v>
      </c>
      <c r="H4" s="124" t="s">
        <v>45</v>
      </c>
      <c r="I4" s="1"/>
      <c r="J4" s="1"/>
      <c r="K4" s="1"/>
      <c r="L4" s="1"/>
      <c r="M4" s="1"/>
      <c r="N4" s="1"/>
      <c r="O4" s="1"/>
      <c r="P4" s="1"/>
      <c r="Q4" s="1"/>
      <c r="T4" s="128"/>
      <c r="U4" s="18"/>
      <c r="V4" s="18"/>
      <c r="W4" s="18"/>
      <c r="X4" s="18"/>
      <c r="Y4" s="18"/>
      <c r="Z4" s="128"/>
    </row>
    <row r="5" spans="1:26" x14ac:dyDescent="0.3">
      <c r="A5" s="127" t="s">
        <v>198</v>
      </c>
      <c r="B5" s="123">
        <v>1</v>
      </c>
      <c r="C5" s="123">
        <v>6.7</v>
      </c>
      <c r="D5" s="123">
        <v>13</v>
      </c>
      <c r="E5" s="123">
        <v>0.7</v>
      </c>
      <c r="F5" s="123"/>
      <c r="G5" s="123">
        <v>0.80384615384615377</v>
      </c>
      <c r="H5" s="124" t="s">
        <v>45</v>
      </c>
      <c r="I5" s="1"/>
      <c r="J5" s="1"/>
      <c r="K5" s="1"/>
      <c r="L5" s="1"/>
      <c r="M5" s="1"/>
      <c r="N5" s="1"/>
      <c r="O5" s="1"/>
      <c r="P5" s="1"/>
      <c r="Q5" s="1"/>
      <c r="T5" s="128"/>
      <c r="U5" s="18"/>
      <c r="V5" s="18"/>
      <c r="W5" s="18"/>
      <c r="X5" s="18"/>
      <c r="Y5" s="18"/>
      <c r="Z5" s="128"/>
    </row>
    <row r="6" spans="1:26" ht="28.8" x14ac:dyDescent="0.3">
      <c r="A6" s="127" t="s">
        <v>199</v>
      </c>
      <c r="B6" s="123">
        <v>1</v>
      </c>
      <c r="C6" s="123">
        <v>6.7</v>
      </c>
      <c r="D6" s="123">
        <v>26</v>
      </c>
      <c r="E6" s="123">
        <v>1.4</v>
      </c>
      <c r="F6" s="123"/>
      <c r="G6" s="123">
        <v>1.2057692307692307</v>
      </c>
      <c r="H6" s="124" t="s">
        <v>311</v>
      </c>
      <c r="I6" s="129"/>
      <c r="J6" s="129"/>
      <c r="K6" s="129"/>
      <c r="L6" s="129"/>
      <c r="M6" s="129"/>
      <c r="N6" s="129"/>
      <c r="O6" s="129"/>
      <c r="P6" s="129"/>
      <c r="Q6" s="1"/>
      <c r="T6" s="128"/>
      <c r="U6" s="18"/>
      <c r="V6" s="18"/>
      <c r="W6" s="18"/>
      <c r="X6" s="18"/>
      <c r="Y6" s="18"/>
      <c r="Z6" s="128"/>
    </row>
    <row r="7" spans="1:26" x14ac:dyDescent="0.3">
      <c r="A7" s="127" t="s">
        <v>6</v>
      </c>
      <c r="B7" s="123">
        <v>2</v>
      </c>
      <c r="C7" s="123">
        <v>2.9</v>
      </c>
      <c r="D7" s="123">
        <v>14</v>
      </c>
      <c r="E7" s="123">
        <v>1.5</v>
      </c>
      <c r="F7" s="123">
        <v>29.9</v>
      </c>
      <c r="G7" s="123">
        <v>0.31730769230769229</v>
      </c>
      <c r="H7" s="124" t="s">
        <v>45</v>
      </c>
      <c r="I7" s="129"/>
      <c r="J7" s="129"/>
      <c r="K7" s="129"/>
      <c r="L7" s="129"/>
      <c r="M7" s="129"/>
      <c r="N7" s="129"/>
      <c r="O7" s="129"/>
      <c r="P7" s="129"/>
      <c r="Q7" s="1"/>
      <c r="T7" s="122"/>
      <c r="U7" s="18"/>
      <c r="V7" s="18"/>
      <c r="W7" s="18"/>
      <c r="X7" s="18"/>
      <c r="Y7" s="18"/>
      <c r="Z7" s="128"/>
    </row>
    <row r="8" spans="1:26" x14ac:dyDescent="0.3">
      <c r="A8" s="127" t="s">
        <v>7</v>
      </c>
      <c r="B8" s="123">
        <v>2</v>
      </c>
      <c r="C8" s="123">
        <v>3.5</v>
      </c>
      <c r="D8" s="123">
        <v>7.4</v>
      </c>
      <c r="E8" s="123">
        <v>0.2</v>
      </c>
      <c r="F8" s="123"/>
      <c r="G8" s="125">
        <v>2.2200000000000002</v>
      </c>
      <c r="H8" s="124" t="s">
        <v>45</v>
      </c>
      <c r="I8" s="129"/>
      <c r="J8" s="129"/>
      <c r="K8" s="129"/>
      <c r="L8" s="129"/>
      <c r="M8" s="129"/>
      <c r="N8" s="129"/>
      <c r="O8" s="129"/>
      <c r="P8" s="129"/>
      <c r="Q8" s="1"/>
      <c r="T8" s="128"/>
      <c r="U8" s="18"/>
      <c r="V8" s="18"/>
      <c r="W8" s="18"/>
      <c r="X8" s="18"/>
      <c r="Y8" s="18"/>
      <c r="Z8" s="128"/>
    </row>
    <row r="9" spans="1:26" ht="28.8" x14ac:dyDescent="0.3">
      <c r="A9" s="127" t="s">
        <v>8</v>
      </c>
      <c r="B9" s="123">
        <v>2</v>
      </c>
      <c r="C9" s="123">
        <v>8.75</v>
      </c>
      <c r="D9" s="123">
        <v>18.5</v>
      </c>
      <c r="E9" s="123">
        <v>0.5</v>
      </c>
      <c r="F9" s="123"/>
      <c r="G9" s="125">
        <v>5.55</v>
      </c>
      <c r="H9" s="124" t="s">
        <v>145</v>
      </c>
      <c r="I9" s="129"/>
      <c r="J9" s="129"/>
      <c r="K9" s="129"/>
      <c r="L9" s="129"/>
      <c r="M9" s="129"/>
      <c r="N9" s="129"/>
      <c r="O9" s="129"/>
      <c r="P9" s="129"/>
      <c r="Q9" s="1"/>
      <c r="T9" s="128"/>
      <c r="U9" s="18"/>
      <c r="V9" s="18"/>
      <c r="W9" s="18"/>
      <c r="X9" s="18"/>
      <c r="Y9" s="18"/>
      <c r="Z9" s="128"/>
    </row>
    <row r="10" spans="1:26" x14ac:dyDescent="0.3">
      <c r="A10" s="127" t="s">
        <v>9</v>
      </c>
      <c r="B10" s="123">
        <v>2</v>
      </c>
      <c r="C10" s="123">
        <v>3.9</v>
      </c>
      <c r="D10" s="123">
        <v>6.8</v>
      </c>
      <c r="E10" s="123">
        <v>0.4</v>
      </c>
      <c r="F10" s="123"/>
      <c r="G10" s="123">
        <v>0.21153846153846151</v>
      </c>
      <c r="H10" s="124" t="s">
        <v>45</v>
      </c>
      <c r="I10" s="129"/>
      <c r="J10" s="129"/>
      <c r="K10" s="129"/>
      <c r="L10" s="129"/>
      <c r="M10" s="129"/>
      <c r="N10" s="129"/>
      <c r="O10" s="129"/>
      <c r="P10" s="129"/>
      <c r="Q10" s="1"/>
      <c r="T10" s="128"/>
      <c r="U10" s="18"/>
      <c r="V10" s="18"/>
      <c r="W10" s="18"/>
      <c r="X10" s="18"/>
      <c r="Y10" s="18"/>
      <c r="Z10" s="128"/>
    </row>
    <row r="11" spans="1:26" x14ac:dyDescent="0.3">
      <c r="A11" s="127" t="s">
        <v>10</v>
      </c>
      <c r="B11" s="123">
        <v>2</v>
      </c>
      <c r="C11" s="123">
        <v>4</v>
      </c>
      <c r="D11" s="123">
        <v>8</v>
      </c>
      <c r="E11" s="123">
        <v>0.6</v>
      </c>
      <c r="F11" s="123"/>
      <c r="G11" s="123">
        <v>1.3256410256410256</v>
      </c>
      <c r="H11" s="124" t="s">
        <v>45</v>
      </c>
      <c r="I11" s="129"/>
      <c r="J11" s="129"/>
      <c r="K11" s="129"/>
      <c r="L11" s="129"/>
      <c r="M11" s="129"/>
      <c r="N11" s="129"/>
      <c r="O11" s="129"/>
      <c r="P11" s="129"/>
      <c r="Q11" s="1"/>
      <c r="T11" s="128"/>
      <c r="U11" s="18"/>
      <c r="V11" s="18"/>
      <c r="W11" s="18"/>
      <c r="X11" s="18"/>
      <c r="Y11" s="18"/>
      <c r="Z11" s="128"/>
    </row>
    <row r="12" spans="1:26" ht="43.2" x14ac:dyDescent="0.3">
      <c r="A12" s="127" t="s">
        <v>40</v>
      </c>
      <c r="B12" s="123">
        <v>2</v>
      </c>
      <c r="C12" s="123">
        <v>2.9</v>
      </c>
      <c r="D12" s="123">
        <v>14</v>
      </c>
      <c r="E12" s="123">
        <v>2.25</v>
      </c>
      <c r="F12" s="123">
        <v>29.9</v>
      </c>
      <c r="G12" s="123">
        <v>0.31730769230769229</v>
      </c>
      <c r="H12" s="124" t="s">
        <v>46</v>
      </c>
      <c r="I12" s="129"/>
      <c r="J12" s="129"/>
      <c r="K12" s="129"/>
      <c r="L12" s="129"/>
      <c r="M12" s="129"/>
      <c r="N12" s="129"/>
      <c r="O12" s="129"/>
      <c r="P12" s="129"/>
      <c r="Q12" s="1"/>
      <c r="T12" s="122"/>
      <c r="U12" s="18"/>
      <c r="V12" s="18"/>
      <c r="W12" s="18"/>
      <c r="X12" s="18"/>
      <c r="Y12" s="18"/>
      <c r="Z12" s="128"/>
    </row>
    <row r="13" spans="1:26" ht="43.2" x14ac:dyDescent="0.3">
      <c r="A13" s="127" t="s">
        <v>12</v>
      </c>
      <c r="B13" s="123">
        <v>2</v>
      </c>
      <c r="C13" s="123">
        <v>2.9</v>
      </c>
      <c r="D13" s="123">
        <v>14</v>
      </c>
      <c r="E13" s="123">
        <v>2.25</v>
      </c>
      <c r="F13" s="123">
        <v>29.9</v>
      </c>
      <c r="G13" s="123">
        <v>0.31730769230769229</v>
      </c>
      <c r="H13" s="124" t="s">
        <v>46</v>
      </c>
      <c r="I13" s="129"/>
      <c r="J13" s="129"/>
      <c r="K13" s="129"/>
      <c r="L13" s="129"/>
      <c r="M13" s="129"/>
      <c r="N13" s="129"/>
      <c r="O13" s="129"/>
      <c r="P13" s="129"/>
      <c r="Q13" s="1"/>
      <c r="T13" s="122"/>
      <c r="U13" s="18"/>
      <c r="V13" s="18"/>
      <c r="W13" s="18"/>
      <c r="X13" s="18"/>
      <c r="Y13" s="18"/>
      <c r="Z13" s="128"/>
    </row>
    <row r="14" spans="1:26" ht="43.2" x14ac:dyDescent="0.3">
      <c r="A14" s="127" t="s">
        <v>13</v>
      </c>
      <c r="B14" s="123">
        <v>2</v>
      </c>
      <c r="C14" s="123">
        <v>2.9</v>
      </c>
      <c r="D14" s="123">
        <v>14</v>
      </c>
      <c r="E14" s="123">
        <v>2.25</v>
      </c>
      <c r="F14" s="123"/>
      <c r="G14" s="123">
        <v>0.31730769230769229</v>
      </c>
      <c r="H14" s="124" t="s">
        <v>46</v>
      </c>
      <c r="I14" s="129"/>
      <c r="J14" s="129"/>
      <c r="K14" s="129"/>
      <c r="L14" s="129"/>
      <c r="M14" s="129"/>
      <c r="N14" s="129"/>
      <c r="O14" s="129"/>
      <c r="P14" s="129"/>
      <c r="Q14" s="1"/>
      <c r="T14" s="128"/>
      <c r="U14" s="18"/>
      <c r="V14" s="18"/>
      <c r="W14" s="18"/>
      <c r="X14" s="18"/>
      <c r="Y14" s="18"/>
      <c r="Z14" s="128"/>
    </row>
    <row r="15" spans="1:26" x14ac:dyDescent="0.3">
      <c r="A15" s="127" t="s">
        <v>14</v>
      </c>
      <c r="B15" s="123">
        <v>5</v>
      </c>
      <c r="C15" s="123">
        <v>5.4</v>
      </c>
      <c r="D15" s="123">
        <v>11.2</v>
      </c>
      <c r="E15" s="123">
        <v>0.14000000000000001</v>
      </c>
      <c r="F15" s="123">
        <v>39.700000000000003</v>
      </c>
      <c r="G15" s="125">
        <v>1.65</v>
      </c>
      <c r="H15" s="124" t="s">
        <v>45</v>
      </c>
      <c r="I15" s="129"/>
      <c r="J15" s="129"/>
      <c r="K15" s="129"/>
      <c r="L15" s="129"/>
      <c r="M15" s="129"/>
      <c r="N15" s="129"/>
      <c r="O15" s="129"/>
      <c r="P15" s="129"/>
      <c r="Q15" s="1"/>
      <c r="T15" s="122"/>
      <c r="U15" s="18"/>
      <c r="V15" s="18"/>
      <c r="W15" s="18"/>
      <c r="X15" s="18"/>
      <c r="Y15" s="18"/>
      <c r="Z15" s="128"/>
    </row>
    <row r="16" spans="1:26" ht="28.8" x14ac:dyDescent="0.3">
      <c r="A16" s="127" t="s">
        <v>15</v>
      </c>
      <c r="B16" s="123">
        <v>10</v>
      </c>
      <c r="C16" s="123">
        <v>1.3</v>
      </c>
      <c r="D16" s="123">
        <v>11.8</v>
      </c>
      <c r="E16" s="123">
        <v>0.6</v>
      </c>
      <c r="F16" s="126" t="s">
        <v>16</v>
      </c>
      <c r="G16" s="125" t="s">
        <v>306</v>
      </c>
      <c r="H16" s="124" t="s">
        <v>45</v>
      </c>
      <c r="I16" s="129"/>
      <c r="J16" s="129"/>
      <c r="K16" s="129"/>
      <c r="L16" s="129"/>
      <c r="M16" s="129"/>
      <c r="N16" s="129"/>
      <c r="O16" s="129"/>
      <c r="P16" s="129"/>
      <c r="Q16" s="1"/>
      <c r="T16" s="122"/>
      <c r="U16" s="18"/>
      <c r="V16" s="18"/>
      <c r="W16" s="18"/>
      <c r="X16" s="18"/>
      <c r="Y16" s="18"/>
      <c r="Z16" s="128"/>
    </row>
    <row r="17" spans="1:26" x14ac:dyDescent="0.3">
      <c r="A17" s="127" t="s">
        <v>17</v>
      </c>
      <c r="B17" s="123">
        <v>2</v>
      </c>
      <c r="C17" s="123">
        <v>0.93</v>
      </c>
      <c r="D17" s="123">
        <v>1.3</v>
      </c>
      <c r="E17" s="123">
        <v>0.14000000000000001</v>
      </c>
      <c r="F17" s="123">
        <v>15.1</v>
      </c>
      <c r="G17" s="123">
        <v>0.21153846153846151</v>
      </c>
      <c r="H17" s="124" t="s">
        <v>45</v>
      </c>
      <c r="I17" s="129"/>
      <c r="J17" s="129"/>
      <c r="K17" s="129"/>
      <c r="L17" s="129"/>
      <c r="M17" s="129"/>
      <c r="N17" s="129"/>
      <c r="O17" s="129"/>
      <c r="P17" s="129"/>
      <c r="Q17" s="1"/>
      <c r="T17" s="122"/>
      <c r="U17" s="18"/>
      <c r="V17" s="18"/>
      <c r="W17" s="18"/>
      <c r="X17" s="18"/>
      <c r="Y17" s="18"/>
      <c r="Z17" s="128"/>
    </row>
    <row r="18" spans="1:26" x14ac:dyDescent="0.3">
      <c r="A18" s="127" t="s">
        <v>18</v>
      </c>
      <c r="B18" s="123">
        <v>2</v>
      </c>
      <c r="C18" s="123">
        <v>0.93</v>
      </c>
      <c r="D18" s="123">
        <v>1.3</v>
      </c>
      <c r="E18" s="123">
        <v>0.14000000000000001</v>
      </c>
      <c r="F18" s="123">
        <v>15.1</v>
      </c>
      <c r="G18" s="123">
        <v>0.21153846153846151</v>
      </c>
      <c r="H18" s="124" t="s">
        <v>45</v>
      </c>
      <c r="I18" s="129"/>
      <c r="J18" s="129"/>
      <c r="K18" s="129"/>
      <c r="L18" s="129"/>
      <c r="M18" s="129"/>
      <c r="N18" s="129"/>
      <c r="O18" s="129"/>
      <c r="P18" s="129"/>
      <c r="Q18" s="1"/>
      <c r="T18" s="122"/>
      <c r="U18" s="18"/>
      <c r="V18" s="18"/>
      <c r="W18" s="18"/>
      <c r="X18" s="18"/>
      <c r="Y18" s="18"/>
      <c r="Z18" s="128"/>
    </row>
    <row r="19" spans="1:26" ht="43.2" x14ac:dyDescent="0.3">
      <c r="A19" s="127" t="s">
        <v>19</v>
      </c>
      <c r="B19" s="123">
        <v>1</v>
      </c>
      <c r="C19" s="123">
        <v>0.93</v>
      </c>
      <c r="D19" s="123">
        <v>1.3</v>
      </c>
      <c r="E19" s="123">
        <v>0.14000000000000001</v>
      </c>
      <c r="F19" s="123"/>
      <c r="G19" s="123">
        <v>0.21153846153846151</v>
      </c>
      <c r="H19" s="124" t="s">
        <v>47</v>
      </c>
      <c r="I19" s="129"/>
      <c r="J19" s="129"/>
      <c r="K19" s="129"/>
      <c r="L19" s="129"/>
      <c r="M19" s="129"/>
      <c r="N19" s="129"/>
      <c r="O19" s="129"/>
      <c r="P19" s="129"/>
      <c r="Q19" s="1"/>
      <c r="T19" s="122"/>
      <c r="U19" s="18"/>
      <c r="V19" s="18"/>
      <c r="W19" s="18"/>
      <c r="X19" s="18"/>
      <c r="Y19" s="18"/>
      <c r="Z19" s="128"/>
    </row>
    <row r="20" spans="1:26" ht="28.8" x14ac:dyDescent="0.3">
      <c r="A20" s="127" t="s">
        <v>20</v>
      </c>
      <c r="B20" s="123">
        <v>1</v>
      </c>
      <c r="C20" s="123">
        <v>1.86</v>
      </c>
      <c r="D20" s="123">
        <v>2.6</v>
      </c>
      <c r="E20" s="123">
        <v>0.28000000000000003</v>
      </c>
      <c r="F20" s="123"/>
      <c r="G20" s="123">
        <v>0.21153846153846151</v>
      </c>
      <c r="H20" s="124" t="s">
        <v>49</v>
      </c>
      <c r="I20" s="129"/>
      <c r="J20" s="129"/>
      <c r="K20" s="129"/>
      <c r="L20" s="129"/>
      <c r="M20" s="129"/>
      <c r="N20" s="129"/>
      <c r="O20" s="129"/>
      <c r="P20" s="129"/>
      <c r="Q20" s="1"/>
      <c r="T20" s="128"/>
      <c r="U20" s="18"/>
      <c r="V20" s="18"/>
      <c r="W20" s="18"/>
      <c r="X20" s="18"/>
      <c r="Y20" s="18"/>
      <c r="Z20" s="128"/>
    </row>
    <row r="21" spans="1:26" ht="28.8" x14ac:dyDescent="0.3">
      <c r="A21" s="127" t="s">
        <v>21</v>
      </c>
      <c r="B21" s="123">
        <v>1</v>
      </c>
      <c r="C21" s="123">
        <v>0.93</v>
      </c>
      <c r="D21" s="123">
        <v>1.3</v>
      </c>
      <c r="E21" s="123">
        <v>0.21</v>
      </c>
      <c r="F21" s="123">
        <v>15.1</v>
      </c>
      <c r="G21" s="123">
        <v>0.43717948717948718</v>
      </c>
      <c r="H21" s="124" t="s">
        <v>48</v>
      </c>
      <c r="I21" s="129"/>
      <c r="J21" s="129"/>
      <c r="K21" s="129"/>
      <c r="L21" s="129"/>
      <c r="M21" s="129"/>
      <c r="N21" s="129"/>
      <c r="O21" s="129"/>
      <c r="P21" s="129"/>
      <c r="Q21" s="1"/>
      <c r="T21" s="122"/>
      <c r="U21" s="18"/>
      <c r="V21" s="18"/>
      <c r="W21" s="18"/>
      <c r="X21" s="18"/>
      <c r="Y21" s="18"/>
      <c r="Z21" s="128"/>
    </row>
    <row r="22" spans="1:26" x14ac:dyDescent="0.3">
      <c r="A22" s="127" t="s">
        <v>43</v>
      </c>
      <c r="B22" s="123">
        <v>2</v>
      </c>
      <c r="C22" s="123">
        <v>0</v>
      </c>
      <c r="D22" s="123">
        <f>B38</f>
        <v>0.12233501400560225</v>
      </c>
      <c r="E22" s="123">
        <f>B39</f>
        <v>8.1556676003734837E-3</v>
      </c>
      <c r="F22" s="123"/>
      <c r="G22" s="123">
        <v>0.10576923076923075</v>
      </c>
      <c r="H22" s="124" t="s">
        <v>356</v>
      </c>
      <c r="I22" s="129"/>
      <c r="J22" s="129"/>
      <c r="K22" s="129"/>
      <c r="L22" s="129"/>
      <c r="M22" s="129"/>
      <c r="N22" s="129"/>
      <c r="O22" s="129"/>
      <c r="P22" s="129"/>
      <c r="Q22" s="1"/>
      <c r="T22" s="122"/>
      <c r="U22" s="18"/>
      <c r="V22" s="18"/>
      <c r="W22" s="18"/>
      <c r="X22" s="18"/>
      <c r="Y22" s="18"/>
      <c r="Z22" s="128"/>
    </row>
    <row r="23" spans="1:26" ht="28.8" x14ac:dyDescent="0.3">
      <c r="A23" s="127" t="s">
        <v>22</v>
      </c>
      <c r="B23" s="123">
        <v>2</v>
      </c>
      <c r="C23" s="123">
        <v>1.86</v>
      </c>
      <c r="D23" s="123">
        <v>2.6</v>
      </c>
      <c r="E23" s="123">
        <v>0.28000000000000003</v>
      </c>
      <c r="F23" s="123"/>
      <c r="G23" s="123">
        <v>0.21153846153846151</v>
      </c>
      <c r="H23" s="124" t="s">
        <v>49</v>
      </c>
      <c r="I23" s="129"/>
      <c r="J23" s="129"/>
      <c r="K23" s="129"/>
      <c r="L23" s="129"/>
      <c r="M23" s="129"/>
      <c r="N23" s="129"/>
      <c r="O23" s="129"/>
      <c r="P23" s="129"/>
      <c r="Q23" s="1"/>
      <c r="T23" s="128"/>
      <c r="U23" s="18"/>
      <c r="V23" s="18"/>
      <c r="W23" s="18"/>
      <c r="X23" s="18"/>
      <c r="Y23" s="18"/>
      <c r="Z23" s="128"/>
    </row>
    <row r="24" spans="1:26" ht="28.8" x14ac:dyDescent="0.3">
      <c r="A24" s="127" t="s">
        <v>230</v>
      </c>
      <c r="B24" s="123">
        <v>1</v>
      </c>
      <c r="C24" s="123">
        <f>C25</f>
        <v>16.899999999999999</v>
      </c>
      <c r="D24" s="123">
        <f>D25/2</f>
        <v>10.8</v>
      </c>
      <c r="E24" s="123">
        <f>E25/2</f>
        <v>0.4</v>
      </c>
      <c r="F24" s="123"/>
      <c r="G24" s="123">
        <v>0.80384615384615377</v>
      </c>
      <c r="H24" s="124" t="s">
        <v>244</v>
      </c>
      <c r="I24" s="129"/>
      <c r="J24" s="129"/>
      <c r="K24" s="129"/>
      <c r="L24" s="129"/>
      <c r="M24" s="129"/>
      <c r="N24" s="129"/>
      <c r="O24" s="129"/>
      <c r="P24" s="129"/>
      <c r="Q24" s="1"/>
      <c r="T24" s="128"/>
      <c r="U24" s="18"/>
      <c r="V24" s="18"/>
      <c r="W24" s="18"/>
      <c r="X24" s="18"/>
      <c r="Y24" s="18"/>
      <c r="Z24" s="128"/>
    </row>
    <row r="25" spans="1:26" x14ac:dyDescent="0.3">
      <c r="A25" s="127" t="s">
        <v>231</v>
      </c>
      <c r="B25" s="123">
        <v>1</v>
      </c>
      <c r="C25" s="123">
        <v>16.899999999999999</v>
      </c>
      <c r="D25" s="123">
        <v>21.6</v>
      </c>
      <c r="E25" s="123">
        <v>0.8</v>
      </c>
      <c r="F25" s="123"/>
      <c r="G25" s="123">
        <v>1.2057692307692307</v>
      </c>
      <c r="H25" s="124" t="s">
        <v>168</v>
      </c>
      <c r="I25" s="129"/>
      <c r="J25" s="129"/>
      <c r="K25" s="129"/>
      <c r="L25" s="129"/>
      <c r="M25" s="129"/>
      <c r="N25" s="129"/>
      <c r="O25" s="129"/>
      <c r="P25" s="129"/>
      <c r="Q25" s="1"/>
      <c r="T25" s="128"/>
      <c r="U25" s="18"/>
      <c r="V25" s="18"/>
      <c r="W25" s="18"/>
      <c r="X25" s="18"/>
      <c r="Y25" s="18"/>
      <c r="Z25" s="128"/>
    </row>
    <row r="26" spans="1:26" ht="28.8" x14ac:dyDescent="0.3">
      <c r="A26" s="127" t="s">
        <v>24</v>
      </c>
      <c r="B26" s="123">
        <v>2</v>
      </c>
      <c r="C26" s="123">
        <v>7</v>
      </c>
      <c r="D26" s="123">
        <v>14.8</v>
      </c>
      <c r="E26" s="123">
        <v>0.4</v>
      </c>
      <c r="F26" s="123"/>
      <c r="G26" s="125">
        <v>4.4400000000000004</v>
      </c>
      <c r="H26" s="124" t="s">
        <v>51</v>
      </c>
      <c r="I26" s="129"/>
      <c r="J26" s="129"/>
      <c r="K26" s="129"/>
      <c r="L26" s="129"/>
      <c r="M26" s="129"/>
      <c r="N26" s="129"/>
      <c r="O26" s="129"/>
      <c r="P26" s="129"/>
      <c r="Q26" s="1"/>
      <c r="T26" s="128"/>
      <c r="U26" s="18"/>
      <c r="V26" s="18"/>
      <c r="W26" s="18"/>
      <c r="X26" s="18"/>
      <c r="Y26" s="18"/>
      <c r="Z26" s="128"/>
    </row>
    <row r="27" spans="1:26" ht="28.8" x14ac:dyDescent="0.3">
      <c r="A27" s="127" t="s">
        <v>25</v>
      </c>
      <c r="B27" s="123">
        <v>1</v>
      </c>
      <c r="C27" s="123">
        <v>8.4499999999999993</v>
      </c>
      <c r="D27" s="123">
        <v>10.8</v>
      </c>
      <c r="E27" s="123">
        <v>0.4</v>
      </c>
      <c r="F27" s="123"/>
      <c r="G27" s="123">
        <v>0.40192307692307688</v>
      </c>
      <c r="H27" s="124" t="s">
        <v>50</v>
      </c>
      <c r="I27" s="129"/>
      <c r="J27" s="129"/>
      <c r="K27" s="129"/>
      <c r="L27" s="129"/>
      <c r="M27" s="129"/>
      <c r="N27" s="129"/>
      <c r="O27" s="129"/>
      <c r="P27" s="129"/>
      <c r="Q27" s="1"/>
      <c r="T27" s="128"/>
      <c r="U27" s="18"/>
      <c r="V27" s="18"/>
      <c r="W27" s="18"/>
      <c r="X27" s="18"/>
      <c r="Y27" s="18"/>
      <c r="Z27" s="128"/>
    </row>
    <row r="31" spans="1:26" x14ac:dyDescent="0.3">
      <c r="A31" s="33" t="s">
        <v>351</v>
      </c>
      <c r="B31" s="21"/>
      <c r="C31" s="21"/>
      <c r="D31" s="21"/>
      <c r="E31" s="21" t="s">
        <v>120</v>
      </c>
      <c r="F31" s="21"/>
      <c r="G31" s="21"/>
      <c r="H31" s="21"/>
      <c r="I31" s="21"/>
    </row>
    <row r="32" spans="1:26" x14ac:dyDescent="0.3">
      <c r="A32" s="21" t="s">
        <v>109</v>
      </c>
      <c r="B32" s="21">
        <v>900</v>
      </c>
      <c r="C32" s="21" t="s">
        <v>110</v>
      </c>
      <c r="D32" s="21" t="s">
        <v>111</v>
      </c>
      <c r="E32" s="21">
        <v>1</v>
      </c>
      <c r="F32" s="21" t="s">
        <v>121</v>
      </c>
      <c r="G32" s="21"/>
      <c r="H32" s="21">
        <v>35.700000000000003</v>
      </c>
      <c r="I32" s="21" t="s">
        <v>122</v>
      </c>
    </row>
    <row r="33" spans="1:16" x14ac:dyDescent="0.3">
      <c r="A33" s="21"/>
      <c r="B33" s="25">
        <f>B32*10^6/E35</f>
        <v>9416.7643610785453</v>
      </c>
      <c r="C33" s="21" t="s">
        <v>112</v>
      </c>
      <c r="D33" s="21" t="s">
        <v>111</v>
      </c>
      <c r="E33" s="21">
        <v>3412</v>
      </c>
      <c r="F33" s="21" t="s">
        <v>123</v>
      </c>
      <c r="G33" s="21"/>
      <c r="H33" s="21">
        <v>1</v>
      </c>
      <c r="I33" s="21" t="s">
        <v>124</v>
      </c>
    </row>
    <row r="34" spans="1:16" x14ac:dyDescent="0.3">
      <c r="A34" s="21"/>
      <c r="B34" s="21">
        <v>300</v>
      </c>
      <c r="C34" s="21" t="s">
        <v>113</v>
      </c>
      <c r="D34" s="21" t="s">
        <v>114</v>
      </c>
      <c r="E34" s="21">
        <f>E32</f>
        <v>1</v>
      </c>
      <c r="F34" s="21" t="s">
        <v>121</v>
      </c>
      <c r="G34" s="21"/>
      <c r="H34" s="21">
        <f>H32*10^12/E33</f>
        <v>10463071512.309496</v>
      </c>
      <c r="I34" s="21" t="s">
        <v>124</v>
      </c>
    </row>
    <row r="35" spans="1:16" x14ac:dyDescent="0.3">
      <c r="A35" s="21"/>
      <c r="B35" s="21">
        <v>40</v>
      </c>
      <c r="C35" s="21" t="s">
        <v>113</v>
      </c>
      <c r="D35" s="21" t="s">
        <v>115</v>
      </c>
      <c r="E35" s="26">
        <f>E34*10^9/(H34/10^6)</f>
        <v>95574.229691876753</v>
      </c>
      <c r="F35" s="21" t="s">
        <v>125</v>
      </c>
      <c r="G35" s="21"/>
      <c r="H35" s="21">
        <v>1</v>
      </c>
      <c r="I35" s="21" t="s">
        <v>112</v>
      </c>
    </row>
    <row r="36" spans="1:16" x14ac:dyDescent="0.3">
      <c r="A36" s="21"/>
      <c r="B36" s="21">
        <f>80*24</f>
        <v>1920</v>
      </c>
      <c r="C36" s="21" t="s">
        <v>117</v>
      </c>
      <c r="D36" s="21" t="s">
        <v>116</v>
      </c>
      <c r="E36" s="21"/>
      <c r="F36" s="21"/>
      <c r="G36" s="21"/>
      <c r="H36" s="21"/>
      <c r="I36" s="21"/>
    </row>
    <row r="37" spans="1:16" x14ac:dyDescent="0.3">
      <c r="A37" s="21"/>
      <c r="B37" s="21">
        <v>2</v>
      </c>
      <c r="C37" s="21" t="s">
        <v>126</v>
      </c>
      <c r="D37" s="21" t="s">
        <v>127</v>
      </c>
      <c r="E37" s="21"/>
      <c r="F37" s="21"/>
      <c r="G37" s="21"/>
      <c r="H37" s="21"/>
      <c r="I37" s="21"/>
    </row>
    <row r="38" spans="1:16" x14ac:dyDescent="0.3">
      <c r="A38" s="21"/>
      <c r="B38" s="27">
        <f>B34*2/(B33*10^3/B36)</f>
        <v>0.12233501400560225</v>
      </c>
      <c r="C38" s="21" t="s">
        <v>118</v>
      </c>
      <c r="D38" s="21" t="s">
        <v>114</v>
      </c>
      <c r="E38" s="21"/>
      <c r="F38" s="21"/>
      <c r="G38" s="21"/>
      <c r="H38" s="21"/>
      <c r="I38" s="21"/>
    </row>
    <row r="39" spans="1:16" x14ac:dyDescent="0.3">
      <c r="A39" s="21"/>
      <c r="B39" s="27">
        <f>B35/(B33*10^3/B36)</f>
        <v>8.1556676003734837E-3</v>
      </c>
      <c r="C39" s="21" t="s">
        <v>119</v>
      </c>
      <c r="D39" s="21" t="s">
        <v>115</v>
      </c>
      <c r="E39" s="21"/>
      <c r="F39" s="21"/>
      <c r="G39" s="21"/>
      <c r="H39" s="21"/>
      <c r="I39" s="21"/>
    </row>
    <row r="40" spans="1:16" x14ac:dyDescent="0.3">
      <c r="A40" s="33" t="s">
        <v>353</v>
      </c>
      <c r="B40" s="27"/>
      <c r="C40" s="21"/>
      <c r="D40" s="21"/>
      <c r="E40" s="21"/>
      <c r="F40" s="21"/>
      <c r="G40" s="21"/>
      <c r="H40" s="21"/>
      <c r="I40" s="21"/>
    </row>
    <row r="41" spans="1:16" x14ac:dyDescent="0.3">
      <c r="A41" s="21" t="s">
        <v>354</v>
      </c>
      <c r="B41" s="149" t="s">
        <v>128</v>
      </c>
      <c r="C41" s="21"/>
      <c r="D41" s="21"/>
      <c r="E41" s="21"/>
      <c r="F41" s="21"/>
      <c r="G41" s="21"/>
      <c r="H41" s="21"/>
      <c r="I41" s="21"/>
    </row>
    <row r="42" spans="1:16" x14ac:dyDescent="0.3">
      <c r="A42" t="s">
        <v>355</v>
      </c>
      <c r="B42" s="149" t="s">
        <v>129</v>
      </c>
    </row>
    <row r="43" spans="1:16" x14ac:dyDescent="0.3">
      <c r="A43" s="33" t="s">
        <v>352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 x14ac:dyDescent="0.3">
      <c r="A44" s="21" t="s">
        <v>163</v>
      </c>
      <c r="B44" s="21" t="s">
        <v>119</v>
      </c>
      <c r="C44" s="21"/>
      <c r="D44" s="21"/>
      <c r="E44" s="21"/>
      <c r="F44" s="21"/>
      <c r="G44" s="21"/>
      <c r="H44" s="21"/>
      <c r="I44" s="21"/>
      <c r="J44" s="21" t="s">
        <v>158</v>
      </c>
      <c r="K44" s="21"/>
      <c r="L44" s="21"/>
      <c r="M44" s="21"/>
      <c r="N44" s="136" t="s">
        <v>167</v>
      </c>
      <c r="O44" s="21"/>
      <c r="P44" s="21"/>
    </row>
    <row r="45" spans="1:16" x14ac:dyDescent="0.3">
      <c r="A45" s="21" t="s">
        <v>134</v>
      </c>
      <c r="B45" s="147" t="s">
        <v>160</v>
      </c>
      <c r="C45" s="21"/>
      <c r="D45" s="136" t="s">
        <v>157</v>
      </c>
      <c r="E45" s="21"/>
      <c r="F45" s="21"/>
      <c r="G45" s="21"/>
      <c r="H45" s="21"/>
      <c r="I45" s="21" t="s">
        <v>165</v>
      </c>
      <c r="J45" s="21">
        <v>790</v>
      </c>
      <c r="K45" s="21" t="s">
        <v>164</v>
      </c>
      <c r="L45" s="21"/>
      <c r="M45" s="21"/>
      <c r="N45" s="21" t="s">
        <v>162</v>
      </c>
      <c r="O45" s="21"/>
      <c r="P45" s="21"/>
    </row>
    <row r="46" spans="1:16" x14ac:dyDescent="0.3">
      <c r="A46" s="21" t="s">
        <v>135</v>
      </c>
      <c r="B46" s="21"/>
      <c r="C46" s="21"/>
      <c r="D46" s="136" t="s">
        <v>166</v>
      </c>
      <c r="E46" s="21"/>
      <c r="F46" s="21"/>
      <c r="G46" s="21"/>
      <c r="H46" s="21"/>
      <c r="I46" s="21">
        <v>47634</v>
      </c>
      <c r="J46" s="21">
        <v>1000</v>
      </c>
      <c r="K46" s="21">
        <v>2009</v>
      </c>
      <c r="L46" s="21"/>
      <c r="M46" s="21"/>
      <c r="N46" s="21"/>
      <c r="O46" s="21"/>
      <c r="P46" s="21"/>
    </row>
    <row r="47" spans="1:16" x14ac:dyDescent="0.3">
      <c r="A47" s="21" t="s">
        <v>136</v>
      </c>
      <c r="B47" s="148">
        <v>0.43</v>
      </c>
      <c r="C47" s="25">
        <f>$B$50*B47</f>
        <v>16.918339439504848</v>
      </c>
      <c r="D47" s="21"/>
      <c r="E47" s="21"/>
      <c r="F47" s="21"/>
      <c r="G47" s="21"/>
      <c r="H47" s="21"/>
      <c r="I47" s="21"/>
      <c r="J47" s="21">
        <v>100</v>
      </c>
      <c r="K47" s="21">
        <v>2010</v>
      </c>
      <c r="L47" s="21"/>
      <c r="M47" s="21"/>
      <c r="N47" s="21"/>
      <c r="O47" s="21"/>
      <c r="P47" s="21"/>
    </row>
    <row r="48" spans="1:16" x14ac:dyDescent="0.3">
      <c r="A48" s="21" t="s">
        <v>114</v>
      </c>
      <c r="B48" s="148">
        <v>0.55000000000000004</v>
      </c>
      <c r="C48" s="25">
        <f>$B$50*B48</f>
        <v>21.639736492389925</v>
      </c>
      <c r="D48" s="21"/>
      <c r="E48" s="21"/>
      <c r="F48" s="21"/>
      <c r="G48" s="21"/>
      <c r="H48" s="21"/>
      <c r="I48" s="21"/>
      <c r="J48" s="21">
        <v>36800</v>
      </c>
      <c r="K48" s="21">
        <v>2011</v>
      </c>
      <c r="L48" s="21"/>
      <c r="M48" s="21"/>
      <c r="N48" s="21"/>
      <c r="O48" s="21"/>
      <c r="P48" s="21"/>
    </row>
    <row r="49" spans="1:16" x14ac:dyDescent="0.3">
      <c r="A49" s="21" t="s">
        <v>115</v>
      </c>
      <c r="B49" s="148">
        <v>0.02</v>
      </c>
      <c r="C49" s="25">
        <f>$B$50*B49</f>
        <v>0.78689950881417903</v>
      </c>
      <c r="D49" s="21"/>
      <c r="E49" s="21"/>
      <c r="F49" s="21"/>
      <c r="G49" s="21"/>
      <c r="H49" s="21"/>
      <c r="I49" s="21"/>
      <c r="J49" s="21">
        <v>18665</v>
      </c>
      <c r="K49" s="21">
        <v>2012</v>
      </c>
      <c r="L49" s="21"/>
      <c r="M49" s="21"/>
      <c r="N49" s="21"/>
      <c r="O49" s="21"/>
      <c r="P49" s="21"/>
    </row>
    <row r="50" spans="1:16" x14ac:dyDescent="0.3">
      <c r="A50" s="21" t="s">
        <v>161</v>
      </c>
      <c r="B50" s="129">
        <f>J55/4</f>
        <v>39.34497544070895</v>
      </c>
      <c r="C50" s="21"/>
      <c r="D50" s="21"/>
      <c r="E50" s="21"/>
      <c r="F50" s="21"/>
      <c r="G50" s="21"/>
      <c r="H50" s="21"/>
      <c r="I50" s="21"/>
      <c r="J50" s="21">
        <v>34131</v>
      </c>
      <c r="K50" s="21">
        <v>2013</v>
      </c>
      <c r="L50" s="21"/>
      <c r="M50" s="21"/>
      <c r="N50" s="21"/>
      <c r="O50" s="21"/>
      <c r="P50" s="21"/>
    </row>
    <row r="51" spans="1:16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>
        <v>35016</v>
      </c>
      <c r="K51" s="21">
        <v>2014</v>
      </c>
      <c r="L51" s="21"/>
      <c r="M51" s="21"/>
      <c r="N51" s="21"/>
      <c r="O51" s="21"/>
      <c r="P51" s="21"/>
    </row>
    <row r="52" spans="1:16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>
        <v>145470</v>
      </c>
      <c r="K52" s="21">
        <v>2015</v>
      </c>
      <c r="L52" s="21"/>
      <c r="M52" s="21"/>
      <c r="N52" s="21"/>
      <c r="O52" s="21"/>
      <c r="P52" s="21"/>
    </row>
    <row r="53" spans="1:16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>
        <v>430</v>
      </c>
      <c r="K53" s="21">
        <v>2016</v>
      </c>
      <c r="L53" s="21"/>
      <c r="M53" s="21"/>
      <c r="N53" s="21"/>
      <c r="O53" s="21"/>
      <c r="P53" s="21"/>
    </row>
    <row r="54" spans="1:16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>
        <f>SUM(J45:J53)</f>
        <v>272402</v>
      </c>
      <c r="K54" s="21" t="s">
        <v>41</v>
      </c>
      <c r="L54" s="21"/>
      <c r="M54" s="21"/>
      <c r="N54" s="21"/>
      <c r="O54" s="21"/>
      <c r="P54" s="21"/>
    </row>
    <row r="55" spans="1:16" x14ac:dyDescent="0.3">
      <c r="A55" s="21"/>
      <c r="B55" s="21"/>
      <c r="C55" s="21"/>
      <c r="D55" s="21"/>
      <c r="E55" s="21"/>
      <c r="F55" s="21"/>
      <c r="G55" s="21"/>
      <c r="H55" s="21"/>
      <c r="I55" s="21" t="s">
        <v>159</v>
      </c>
      <c r="J55" s="25">
        <f>I46/(J54/(0.9*1000))</f>
        <v>157.3799017628358</v>
      </c>
      <c r="K55" s="21"/>
      <c r="L55" s="21"/>
      <c r="M55" s="21"/>
      <c r="N55" s="21"/>
      <c r="O55" s="21"/>
      <c r="P55" s="21"/>
    </row>
    <row r="56" spans="1:16" x14ac:dyDescent="0.3">
      <c r="F56" s="21"/>
      <c r="G56" s="21"/>
      <c r="H56" s="21"/>
      <c r="I56" s="21"/>
      <c r="J56" s="136"/>
      <c r="K56" s="21"/>
    </row>
    <row r="57" spans="1:16" x14ac:dyDescent="0.3">
      <c r="B57" s="2" t="s">
        <v>200</v>
      </c>
      <c r="G57" s="2" t="s">
        <v>312</v>
      </c>
    </row>
    <row r="58" spans="1:16" x14ac:dyDescent="0.3">
      <c r="A58" t="s">
        <v>2</v>
      </c>
      <c r="B58" s="1">
        <f>O74*B70</f>
        <v>0.71923076923076923</v>
      </c>
      <c r="C58" s="21" t="s">
        <v>217</v>
      </c>
      <c r="D58" t="s">
        <v>282</v>
      </c>
      <c r="G58" s="38">
        <f t="shared" ref="G58:G82" si="0">B58/D3</f>
        <v>0.22475961538461536</v>
      </c>
    </row>
    <row r="59" spans="1:16" x14ac:dyDescent="0.3">
      <c r="A59" t="s">
        <v>3</v>
      </c>
      <c r="B59" s="1">
        <f>O73*B70</f>
        <v>2.9897435897435898</v>
      </c>
      <c r="C59" s="21" t="s">
        <v>217</v>
      </c>
      <c r="D59" t="s">
        <v>282</v>
      </c>
      <c r="G59" s="38">
        <f t="shared" si="0"/>
        <v>0.37371794871794872</v>
      </c>
    </row>
    <row r="60" spans="1:16" x14ac:dyDescent="0.3">
      <c r="A60" t="s">
        <v>198</v>
      </c>
      <c r="B60" s="1">
        <f>B70*O76</f>
        <v>0.80384615384615377</v>
      </c>
      <c r="C60" s="21" t="s">
        <v>217</v>
      </c>
      <c r="D60" t="s">
        <v>282</v>
      </c>
      <c r="G60" s="38">
        <f t="shared" si="0"/>
        <v>6.1834319526627213E-2</v>
      </c>
      <c r="L60" s="136" t="s">
        <v>218</v>
      </c>
      <c r="M60" s="21"/>
      <c r="N60" s="21"/>
      <c r="O60" s="21"/>
      <c r="P60" s="21"/>
    </row>
    <row r="61" spans="1:16" x14ac:dyDescent="0.3">
      <c r="A61" t="s">
        <v>199</v>
      </c>
      <c r="B61" s="1">
        <f>B70*O76*1.5</f>
        <v>1.2057692307692307</v>
      </c>
      <c r="C61" s="21" t="s">
        <v>217</v>
      </c>
      <c r="D61" t="s">
        <v>283</v>
      </c>
      <c r="G61" s="38">
        <f t="shared" si="0"/>
        <v>4.637573964497041E-2</v>
      </c>
      <c r="L61" s="21" t="s">
        <v>210</v>
      </c>
      <c r="M61" s="21" t="s">
        <v>211</v>
      </c>
      <c r="N61" s="21" t="s">
        <v>209</v>
      </c>
      <c r="O61" s="21"/>
      <c r="P61" s="21"/>
    </row>
    <row r="62" spans="1:16" x14ac:dyDescent="0.3">
      <c r="A62" t="s">
        <v>6</v>
      </c>
      <c r="B62" s="1">
        <f>B70*O78*1.5</f>
        <v>0.31730769230769229</v>
      </c>
      <c r="C62" s="21" t="s">
        <v>217</v>
      </c>
      <c r="D62" t="s">
        <v>284</v>
      </c>
      <c r="G62" s="38">
        <f t="shared" si="0"/>
        <v>2.2664835164835164E-2</v>
      </c>
      <c r="L62" s="21">
        <v>30</v>
      </c>
      <c r="M62" s="21">
        <v>3.5</v>
      </c>
      <c r="N62" s="21">
        <f>L62*M62</f>
        <v>105</v>
      </c>
      <c r="O62" s="21" t="s">
        <v>212</v>
      </c>
      <c r="P62" s="21"/>
    </row>
    <row r="63" spans="1:16" x14ac:dyDescent="0.3">
      <c r="A63" t="s">
        <v>7</v>
      </c>
      <c r="B63">
        <f>D8*0.3</f>
        <v>2.2200000000000002</v>
      </c>
      <c r="C63" s="21" t="s">
        <v>217</v>
      </c>
      <c r="D63" t="s">
        <v>281</v>
      </c>
      <c r="G63" s="38">
        <f t="shared" si="0"/>
        <v>0.3</v>
      </c>
      <c r="L63" s="21">
        <v>100</v>
      </c>
      <c r="M63" s="21">
        <v>1.5</v>
      </c>
      <c r="N63" s="21">
        <f>L63*M63</f>
        <v>150</v>
      </c>
      <c r="O63" s="21" t="s">
        <v>213</v>
      </c>
      <c r="P63" s="21"/>
    </row>
    <row r="64" spans="1:16" x14ac:dyDescent="0.3">
      <c r="A64" t="s">
        <v>8</v>
      </c>
      <c r="B64">
        <f>D9*0.3</f>
        <v>5.55</v>
      </c>
      <c r="C64" s="21" t="s">
        <v>217</v>
      </c>
      <c r="D64" t="s">
        <v>280</v>
      </c>
      <c r="G64" s="38">
        <f t="shared" si="0"/>
        <v>0.3</v>
      </c>
      <c r="L64" s="21">
        <v>75</v>
      </c>
      <c r="M64" s="21">
        <v>1.5</v>
      </c>
      <c r="N64" s="21">
        <f>L64*M64</f>
        <v>112.5</v>
      </c>
      <c r="O64" s="21" t="s">
        <v>214</v>
      </c>
      <c r="P64" s="21"/>
    </row>
    <row r="65" spans="1:17" x14ac:dyDescent="0.3">
      <c r="A65" t="s">
        <v>9</v>
      </c>
      <c r="B65" s="1">
        <f>O78*B70</f>
        <v>0.21153846153846151</v>
      </c>
      <c r="C65" s="21" t="s">
        <v>217</v>
      </c>
      <c r="D65" t="s">
        <v>282</v>
      </c>
      <c r="G65" s="38">
        <f t="shared" si="0"/>
        <v>3.110859728506787E-2</v>
      </c>
      <c r="L65" s="21">
        <v>100</v>
      </c>
      <c r="M65" s="21">
        <v>2.5</v>
      </c>
      <c r="N65" s="21">
        <f>L65*M65</f>
        <v>250</v>
      </c>
      <c r="O65" s="21" t="s">
        <v>215</v>
      </c>
      <c r="P65" s="21"/>
    </row>
    <row r="66" spans="1:17" x14ac:dyDescent="0.3">
      <c r="A66" t="s">
        <v>10</v>
      </c>
      <c r="B66" s="1">
        <f>O75*B70</f>
        <v>1.3256410256410256</v>
      </c>
      <c r="C66" s="21" t="s">
        <v>217</v>
      </c>
      <c r="D66" t="s">
        <v>282</v>
      </c>
      <c r="G66" s="38">
        <f t="shared" si="0"/>
        <v>0.1657051282051282</v>
      </c>
      <c r="L66" s="21">
        <v>100</v>
      </c>
      <c r="M66" s="21">
        <v>7</v>
      </c>
      <c r="N66" s="21">
        <f>L66*M66</f>
        <v>700</v>
      </c>
      <c r="O66" s="21" t="s">
        <v>216</v>
      </c>
      <c r="P66" s="21"/>
    </row>
    <row r="67" spans="1:17" x14ac:dyDescent="0.3">
      <c r="A67" t="s">
        <v>40</v>
      </c>
      <c r="B67" s="1">
        <f>B70*O78*1.5</f>
        <v>0.31730769230769229</v>
      </c>
      <c r="C67" s="21" t="s">
        <v>217</v>
      </c>
      <c r="D67" t="s">
        <v>285</v>
      </c>
      <c r="G67" s="38">
        <f t="shared" si="0"/>
        <v>2.2664835164835164E-2</v>
      </c>
      <c r="L67" s="21"/>
      <c r="M67" s="21"/>
      <c r="N67" s="21">
        <f>SUM(N62:N66)</f>
        <v>1317.5</v>
      </c>
      <c r="O67" s="21" t="s">
        <v>209</v>
      </c>
      <c r="P67" s="21"/>
    </row>
    <row r="68" spans="1:17" x14ac:dyDescent="0.3">
      <c r="A68" t="s">
        <v>12</v>
      </c>
      <c r="B68" s="1">
        <f>B70*O78*1.5</f>
        <v>0.31730769230769229</v>
      </c>
      <c r="C68" s="21" t="s">
        <v>217</v>
      </c>
      <c r="D68" t="s">
        <v>285</v>
      </c>
      <c r="G68" s="38">
        <f t="shared" si="0"/>
        <v>2.2664835164835164E-2</v>
      </c>
      <c r="L68" s="21"/>
      <c r="M68" s="21"/>
      <c r="N68" s="21">
        <v>800</v>
      </c>
      <c r="O68" s="21" t="s">
        <v>207</v>
      </c>
      <c r="P68" s="21" t="s">
        <v>208</v>
      </c>
    </row>
    <row r="69" spans="1:17" x14ac:dyDescent="0.3">
      <c r="A69" t="s">
        <v>13</v>
      </c>
      <c r="B69" s="1">
        <f>B70*O78*1.5</f>
        <v>0.31730769230769229</v>
      </c>
      <c r="C69" s="21" t="s">
        <v>217</v>
      </c>
      <c r="D69" t="s">
        <v>285</v>
      </c>
      <c r="G69" s="38">
        <f t="shared" si="0"/>
        <v>2.2664835164835164E-2</v>
      </c>
      <c r="L69" s="21"/>
      <c r="M69" s="21"/>
      <c r="N69" s="129">
        <f>N67/N68</f>
        <v>1.6468750000000001</v>
      </c>
      <c r="O69" s="21" t="s">
        <v>217</v>
      </c>
      <c r="P69" s="21"/>
    </row>
    <row r="70" spans="1:17" x14ac:dyDescent="0.3">
      <c r="A70" t="s">
        <v>14</v>
      </c>
      <c r="B70">
        <v>1.65</v>
      </c>
      <c r="C70" s="21" t="s">
        <v>217</v>
      </c>
      <c r="D70" t="s">
        <v>242</v>
      </c>
      <c r="G70" s="38">
        <f t="shared" si="0"/>
        <v>0.14732142857142858</v>
      </c>
    </row>
    <row r="71" spans="1:17" x14ac:dyDescent="0.3">
      <c r="A71" t="s">
        <v>15</v>
      </c>
      <c r="B71">
        <v>0.95</v>
      </c>
      <c r="C71" t="s">
        <v>243</v>
      </c>
      <c r="D71" s="21" t="s">
        <v>347</v>
      </c>
      <c r="E71" s="21"/>
      <c r="F71" s="21"/>
      <c r="G71" s="38">
        <f t="shared" si="0"/>
        <v>8.050847457627118E-2</v>
      </c>
      <c r="L71" s="21"/>
      <c r="M71" s="21"/>
      <c r="N71" s="21"/>
      <c r="O71" s="21"/>
      <c r="P71" s="21"/>
      <c r="Q71" s="21"/>
    </row>
    <row r="72" spans="1:17" x14ac:dyDescent="0.3">
      <c r="A72" t="s">
        <v>17</v>
      </c>
      <c r="B72" s="1">
        <f>B70*O78</f>
        <v>0.21153846153846151</v>
      </c>
      <c r="C72" s="21" t="s">
        <v>217</v>
      </c>
      <c r="D72" t="s">
        <v>282</v>
      </c>
      <c r="G72" s="38">
        <f t="shared" si="0"/>
        <v>0.16272189349112423</v>
      </c>
      <c r="L72" s="160" t="s">
        <v>245</v>
      </c>
      <c r="M72" s="160"/>
      <c r="N72" t="s">
        <v>252</v>
      </c>
      <c r="O72" s="21" t="s">
        <v>253</v>
      </c>
      <c r="P72" s="8" t="s">
        <v>279</v>
      </c>
    </row>
    <row r="73" spans="1:17" x14ac:dyDescent="0.3">
      <c r="A73" t="s">
        <v>18</v>
      </c>
      <c r="B73" s="1">
        <f>O78*B70</f>
        <v>0.21153846153846151</v>
      </c>
      <c r="C73" s="21" t="s">
        <v>217</v>
      </c>
      <c r="D73" t="s">
        <v>282</v>
      </c>
      <c r="G73" s="38">
        <f t="shared" si="0"/>
        <v>0.16272189349112423</v>
      </c>
      <c r="L73" t="s">
        <v>246</v>
      </c>
      <c r="N73">
        <v>212</v>
      </c>
      <c r="O73" s="1">
        <f t="shared" ref="O73:O79" si="1">N73/$N$79</f>
        <v>1.811965811965812</v>
      </c>
    </row>
    <row r="74" spans="1:17" x14ac:dyDescent="0.3">
      <c r="A74" t="s">
        <v>19</v>
      </c>
      <c r="B74" s="1">
        <f>O78*B70</f>
        <v>0.21153846153846151</v>
      </c>
      <c r="C74" s="21" t="s">
        <v>217</v>
      </c>
      <c r="D74" t="s">
        <v>282</v>
      </c>
      <c r="G74" s="38">
        <f t="shared" si="0"/>
        <v>0.16272189349112423</v>
      </c>
      <c r="L74" t="s">
        <v>247</v>
      </c>
      <c r="N74">
        <v>51</v>
      </c>
      <c r="O74" s="1">
        <f t="shared" si="1"/>
        <v>0.4358974358974359</v>
      </c>
    </row>
    <row r="75" spans="1:17" x14ac:dyDescent="0.3">
      <c r="A75" t="s">
        <v>20</v>
      </c>
      <c r="B75" s="1">
        <f>O78*B70</f>
        <v>0.21153846153846151</v>
      </c>
      <c r="C75" s="21" t="s">
        <v>217</v>
      </c>
      <c r="D75" t="s">
        <v>286</v>
      </c>
      <c r="G75" s="38">
        <f t="shared" si="0"/>
        <v>8.1360946745562115E-2</v>
      </c>
      <c r="L75" t="s">
        <v>10</v>
      </c>
      <c r="N75">
        <v>94</v>
      </c>
      <c r="O75" s="1">
        <f t="shared" si="1"/>
        <v>0.80341880341880345</v>
      </c>
    </row>
    <row r="76" spans="1:17" x14ac:dyDescent="0.3">
      <c r="A76" t="s">
        <v>21</v>
      </c>
      <c r="B76" s="1">
        <f>O77*B70</f>
        <v>0.21153846153846151</v>
      </c>
      <c r="C76" s="21" t="s">
        <v>217</v>
      </c>
      <c r="D76" t="s">
        <v>282</v>
      </c>
      <c r="G76" s="137">
        <f t="shared" si="0"/>
        <v>0.16272189349112423</v>
      </c>
      <c r="H76" s="8"/>
      <c r="L76" t="s">
        <v>248</v>
      </c>
      <c r="N76">
        <v>57</v>
      </c>
      <c r="O76" s="1">
        <f t="shared" si="1"/>
        <v>0.48717948717948717</v>
      </c>
    </row>
    <row r="77" spans="1:17" x14ac:dyDescent="0.3">
      <c r="A77" t="s">
        <v>43</v>
      </c>
      <c r="B77" s="1">
        <f>O78*B70*0.1</f>
        <v>2.1153846153846152E-2</v>
      </c>
      <c r="C77" s="21" t="s">
        <v>217</v>
      </c>
      <c r="D77" t="s">
        <v>313</v>
      </c>
      <c r="G77" s="137">
        <f t="shared" si="0"/>
        <v>0.17291734770944175</v>
      </c>
      <c r="H77" s="8"/>
      <c r="L77" t="s">
        <v>249</v>
      </c>
      <c r="N77">
        <v>15</v>
      </c>
      <c r="O77" s="1">
        <f t="shared" si="1"/>
        <v>0.12820512820512819</v>
      </c>
    </row>
    <row r="78" spans="1:17" x14ac:dyDescent="0.3">
      <c r="A78" t="s">
        <v>22</v>
      </c>
      <c r="B78" s="1">
        <f>O78*B70</f>
        <v>0.21153846153846151</v>
      </c>
      <c r="C78" s="21" t="s">
        <v>217</v>
      </c>
      <c r="D78" t="s">
        <v>287</v>
      </c>
      <c r="G78" s="38">
        <f t="shared" si="0"/>
        <v>8.1360946745562115E-2</v>
      </c>
      <c r="L78" t="s">
        <v>250</v>
      </c>
      <c r="N78">
        <v>15</v>
      </c>
      <c r="O78" s="1">
        <f t="shared" si="1"/>
        <v>0.12820512820512819</v>
      </c>
    </row>
    <row r="79" spans="1:17" x14ac:dyDescent="0.3">
      <c r="A79" s="21" t="s">
        <v>230</v>
      </c>
      <c r="B79" s="1">
        <f>O76*B70</f>
        <v>0.80384615384615377</v>
      </c>
      <c r="C79" s="21" t="s">
        <v>217</v>
      </c>
      <c r="D79" t="s">
        <v>288</v>
      </c>
      <c r="G79" s="38">
        <f t="shared" si="0"/>
        <v>7.443019943019942E-2</v>
      </c>
      <c r="L79" t="s">
        <v>251</v>
      </c>
      <c r="N79">
        <v>117</v>
      </c>
      <c r="O79">
        <f t="shared" si="1"/>
        <v>1</v>
      </c>
    </row>
    <row r="80" spans="1:17" x14ac:dyDescent="0.3">
      <c r="A80" s="21" t="s">
        <v>231</v>
      </c>
      <c r="B80" s="1">
        <f>B79*1.5</f>
        <v>1.2057692307692307</v>
      </c>
      <c r="C80" s="21" t="s">
        <v>217</v>
      </c>
      <c r="D80" t="s">
        <v>323</v>
      </c>
      <c r="G80" s="38">
        <f t="shared" si="0"/>
        <v>5.5822649572649569E-2</v>
      </c>
    </row>
    <row r="81" spans="1:33" x14ac:dyDescent="0.3">
      <c r="A81" t="s">
        <v>24</v>
      </c>
      <c r="B81">
        <f>D26*0.3</f>
        <v>4.4400000000000004</v>
      </c>
      <c r="C81" s="21" t="s">
        <v>217</v>
      </c>
      <c r="D81" t="s">
        <v>289</v>
      </c>
      <c r="G81" s="38">
        <f t="shared" si="0"/>
        <v>0.3</v>
      </c>
    </row>
    <row r="82" spans="1:33" x14ac:dyDescent="0.3">
      <c r="A82" s="39" t="s">
        <v>25</v>
      </c>
      <c r="B82" s="1">
        <f>B79*0.5</f>
        <v>0.40192307692307688</v>
      </c>
      <c r="C82" s="21" t="s">
        <v>217</v>
      </c>
      <c r="D82" t="s">
        <v>322</v>
      </c>
      <c r="G82" s="38">
        <f t="shared" si="0"/>
        <v>3.721509971509971E-2</v>
      </c>
    </row>
    <row r="86" spans="1:33" x14ac:dyDescent="0.3">
      <c r="A86" s="2" t="s">
        <v>321</v>
      </c>
    </row>
    <row r="87" spans="1:33" x14ac:dyDescent="0.3">
      <c r="A87" t="s">
        <v>279</v>
      </c>
      <c r="B87" t="s">
        <v>320</v>
      </c>
    </row>
    <row r="88" spans="1:33" x14ac:dyDescent="0.3">
      <c r="B88" s="130" t="s">
        <v>314</v>
      </c>
      <c r="AA88" s="159"/>
      <c r="AB88" s="159"/>
      <c r="AC88" s="159"/>
      <c r="AD88" s="159"/>
      <c r="AE88" s="159"/>
      <c r="AF88" s="159"/>
      <c r="AG88" s="159"/>
    </row>
    <row r="89" spans="1:33" x14ac:dyDescent="0.3">
      <c r="A89" s="132" t="s">
        <v>316</v>
      </c>
      <c r="B89" s="77" t="s">
        <v>315</v>
      </c>
      <c r="AA89" s="159"/>
      <c r="AB89" s="159"/>
      <c r="AC89" s="159"/>
      <c r="AD89" s="159"/>
      <c r="AE89" s="159"/>
      <c r="AF89" s="159"/>
      <c r="AG89" s="159"/>
    </row>
    <row r="90" spans="1:33" x14ac:dyDescent="0.3">
      <c r="B90" s="130" t="s">
        <v>317</v>
      </c>
      <c r="AA90" s="128"/>
      <c r="AB90" s="18"/>
      <c r="AC90" s="18"/>
      <c r="AD90" s="18"/>
      <c r="AE90" s="18"/>
      <c r="AF90" s="18"/>
      <c r="AG90" s="128"/>
    </row>
    <row r="91" spans="1:33" x14ac:dyDescent="0.3">
      <c r="B91" s="133" t="s">
        <v>318</v>
      </c>
      <c r="AA91" s="128"/>
      <c r="AB91" s="18"/>
      <c r="AC91" s="18"/>
      <c r="AD91" s="18"/>
      <c r="AE91" s="18"/>
      <c r="AF91" s="18"/>
      <c r="AG91" s="128"/>
    </row>
    <row r="92" spans="1:33" x14ac:dyDescent="0.3">
      <c r="B92" s="130" t="s">
        <v>280</v>
      </c>
      <c r="AA92" s="128"/>
      <c r="AB92" s="18"/>
      <c r="AC92" s="18"/>
      <c r="AD92" s="18"/>
      <c r="AE92" s="18"/>
      <c r="AF92" s="18"/>
      <c r="AG92" s="128"/>
    </row>
    <row r="93" spans="1:33" x14ac:dyDescent="0.3">
      <c r="B93" t="s">
        <v>319</v>
      </c>
      <c r="AA93" s="128"/>
      <c r="AB93" s="18"/>
      <c r="AC93" s="18"/>
      <c r="AD93" s="18"/>
      <c r="AE93" s="18"/>
      <c r="AF93" s="18"/>
      <c r="AG93" s="128"/>
    </row>
    <row r="94" spans="1:33" x14ac:dyDescent="0.3">
      <c r="A94" t="s">
        <v>326</v>
      </c>
      <c r="B94" s="42" t="s">
        <v>327</v>
      </c>
      <c r="AA94" s="122"/>
      <c r="AB94" s="18"/>
      <c r="AC94" s="18"/>
      <c r="AD94" s="18"/>
      <c r="AE94" s="18"/>
      <c r="AF94" s="18"/>
      <c r="AG94" s="128"/>
    </row>
    <row r="95" spans="1:33" x14ac:dyDescent="0.3">
      <c r="B95" s="130" t="s">
        <v>328</v>
      </c>
      <c r="AA95" s="128"/>
      <c r="AB95" s="18"/>
      <c r="AC95" s="18"/>
      <c r="AD95" s="18"/>
      <c r="AE95" s="18"/>
      <c r="AF95" s="18"/>
      <c r="AG95" s="128"/>
    </row>
    <row r="96" spans="1:33" x14ac:dyDescent="0.3">
      <c r="AA96" s="128"/>
      <c r="AB96" s="18"/>
      <c r="AC96" s="18"/>
      <c r="AD96" s="18"/>
      <c r="AE96" s="18"/>
      <c r="AF96" s="18"/>
      <c r="AG96" s="128"/>
    </row>
    <row r="97" spans="27:33" x14ac:dyDescent="0.3">
      <c r="AA97" s="128"/>
      <c r="AB97" s="18"/>
      <c r="AC97" s="18"/>
      <c r="AD97" s="18"/>
      <c r="AE97" s="18"/>
      <c r="AF97" s="18"/>
      <c r="AG97" s="128"/>
    </row>
    <row r="98" spans="27:33" x14ac:dyDescent="0.3">
      <c r="AA98" s="128"/>
      <c r="AB98" s="18"/>
      <c r="AC98" s="18"/>
      <c r="AD98" s="18"/>
      <c r="AE98" s="18"/>
      <c r="AF98" s="18"/>
      <c r="AG98" s="128"/>
    </row>
    <row r="99" spans="27:33" x14ac:dyDescent="0.3">
      <c r="AA99" s="122"/>
      <c r="AB99" s="18"/>
      <c r="AC99" s="18"/>
      <c r="AD99" s="18"/>
      <c r="AE99" s="18"/>
      <c r="AF99" s="18"/>
      <c r="AG99" s="128"/>
    </row>
    <row r="100" spans="27:33" x14ac:dyDescent="0.3">
      <c r="AA100" s="122"/>
      <c r="AB100" s="18"/>
      <c r="AC100" s="18"/>
      <c r="AD100" s="18"/>
      <c r="AE100" s="18"/>
      <c r="AF100" s="18"/>
      <c r="AG100" s="128"/>
    </row>
    <row r="101" spans="27:33" x14ac:dyDescent="0.3">
      <c r="AA101" s="128"/>
      <c r="AB101" s="18"/>
      <c r="AC101" s="18"/>
      <c r="AD101" s="18"/>
      <c r="AE101" s="18"/>
      <c r="AF101" s="18"/>
      <c r="AG101" s="128"/>
    </row>
    <row r="102" spans="27:33" x14ac:dyDescent="0.3">
      <c r="AA102" s="122"/>
      <c r="AB102" s="18"/>
      <c r="AC102" s="18"/>
      <c r="AD102" s="18"/>
      <c r="AE102" s="18"/>
      <c r="AF102" s="18"/>
      <c r="AG102" s="128"/>
    </row>
    <row r="103" spans="27:33" x14ac:dyDescent="0.3">
      <c r="AA103" s="122"/>
      <c r="AB103" s="18"/>
      <c r="AC103" s="18"/>
      <c r="AD103" s="18"/>
      <c r="AE103" s="18"/>
      <c r="AF103" s="18"/>
      <c r="AG103" s="128"/>
    </row>
    <row r="104" spans="27:33" x14ac:dyDescent="0.3">
      <c r="AA104" s="122"/>
      <c r="AB104" s="18"/>
      <c r="AC104" s="18"/>
      <c r="AD104" s="18"/>
      <c r="AE104" s="18"/>
      <c r="AF104" s="18"/>
      <c r="AG104" s="128"/>
    </row>
    <row r="105" spans="27:33" x14ac:dyDescent="0.3">
      <c r="AA105" s="122"/>
      <c r="AB105" s="18"/>
      <c r="AC105" s="18"/>
      <c r="AD105" s="18"/>
      <c r="AE105" s="18"/>
      <c r="AF105" s="18"/>
      <c r="AG105" s="128"/>
    </row>
    <row r="106" spans="27:33" x14ac:dyDescent="0.3">
      <c r="AA106" s="122"/>
      <c r="AB106" s="18"/>
      <c r="AC106" s="18"/>
      <c r="AD106" s="18"/>
      <c r="AE106" s="18"/>
      <c r="AF106" s="18"/>
      <c r="AG106" s="128"/>
    </row>
    <row r="107" spans="27:33" x14ac:dyDescent="0.3">
      <c r="AA107" s="128"/>
      <c r="AB107" s="18"/>
      <c r="AC107" s="18"/>
      <c r="AD107" s="18"/>
      <c r="AE107" s="18"/>
      <c r="AF107" s="18"/>
      <c r="AG107" s="128"/>
    </row>
    <row r="108" spans="27:33" x14ac:dyDescent="0.3">
      <c r="AA108" s="122"/>
      <c r="AB108" s="18"/>
      <c r="AC108" s="18"/>
      <c r="AD108" s="18"/>
      <c r="AE108" s="18"/>
      <c r="AF108" s="18"/>
      <c r="AG108" s="128"/>
    </row>
    <row r="109" spans="27:33" x14ac:dyDescent="0.3">
      <c r="AA109" s="122"/>
      <c r="AB109" s="18"/>
      <c r="AC109" s="18"/>
      <c r="AD109" s="18"/>
      <c r="AE109" s="18"/>
      <c r="AF109" s="18"/>
      <c r="AG109" s="128"/>
    </row>
    <row r="110" spans="27:33" x14ac:dyDescent="0.3">
      <c r="AA110" s="128"/>
      <c r="AB110" s="18"/>
      <c r="AC110" s="18"/>
      <c r="AD110" s="18"/>
      <c r="AE110" s="18"/>
      <c r="AF110" s="18"/>
      <c r="AG110" s="128"/>
    </row>
    <row r="111" spans="27:33" x14ac:dyDescent="0.3">
      <c r="AA111" s="128"/>
      <c r="AB111" s="18"/>
      <c r="AC111" s="18"/>
      <c r="AD111" s="18"/>
      <c r="AE111" s="18"/>
      <c r="AF111" s="18"/>
      <c r="AG111" s="128"/>
    </row>
    <row r="112" spans="27:33" x14ac:dyDescent="0.3">
      <c r="AA112" s="128"/>
      <c r="AB112" s="18"/>
      <c r="AC112" s="18"/>
      <c r="AD112" s="18"/>
      <c r="AE112" s="18"/>
      <c r="AF112" s="18"/>
      <c r="AG112" s="128"/>
    </row>
    <row r="113" spans="27:33" x14ac:dyDescent="0.3">
      <c r="AA113" s="128"/>
      <c r="AB113" s="18"/>
      <c r="AC113" s="18"/>
      <c r="AD113" s="18"/>
      <c r="AE113" s="18"/>
      <c r="AF113" s="18"/>
      <c r="AG113" s="128"/>
    </row>
    <row r="114" spans="27:33" x14ac:dyDescent="0.3">
      <c r="AA114" s="128"/>
      <c r="AB114" s="18"/>
      <c r="AC114" s="18"/>
      <c r="AD114" s="18"/>
      <c r="AE114" s="18"/>
      <c r="AF114" s="18"/>
      <c r="AG114" s="128"/>
    </row>
  </sheetData>
  <mergeCells count="25">
    <mergeCell ref="L72:M72"/>
    <mergeCell ref="A1:A2"/>
    <mergeCell ref="H1:H2"/>
    <mergeCell ref="I1:I2"/>
    <mergeCell ref="J1:Q1"/>
    <mergeCell ref="F1:F2"/>
    <mergeCell ref="G1:G2"/>
    <mergeCell ref="B1:B2"/>
    <mergeCell ref="C1:C2"/>
    <mergeCell ref="D1:D2"/>
    <mergeCell ref="E1:E2"/>
    <mergeCell ref="Y1:Y2"/>
    <mergeCell ref="Z1:Z2"/>
    <mergeCell ref="T1:T2"/>
    <mergeCell ref="U1:U2"/>
    <mergeCell ref="V1:V2"/>
    <mergeCell ref="W1:W2"/>
    <mergeCell ref="X1:X2"/>
    <mergeCell ref="AF88:AF89"/>
    <mergeCell ref="AG88:AG89"/>
    <mergeCell ref="AA88:AA89"/>
    <mergeCell ref="AB88:AB89"/>
    <mergeCell ref="AC88:AC89"/>
    <mergeCell ref="AD88:AD89"/>
    <mergeCell ref="AE88:AE89"/>
  </mergeCells>
  <hyperlinks>
    <hyperlink ref="B88" r:id="rId1"/>
    <hyperlink ref="B90" r:id="rId2"/>
    <hyperlink ref="B92" r:id="rId3"/>
    <hyperlink ref="B95" r:id="rId4"/>
    <hyperlink ref="B41" r:id="rId5"/>
    <hyperlink ref="B42" r:id="rId6"/>
    <hyperlink ref="J2" location="Contents!A1" display="Contents!A1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sqref="A1:A2"/>
    </sheetView>
  </sheetViews>
  <sheetFormatPr defaultRowHeight="14.4" x14ac:dyDescent="0.3"/>
  <cols>
    <col min="1" max="1" customWidth="true" width="41.44140625" collapsed="true"/>
    <col min="2" max="2" customWidth="true" width="12.0" collapsed="true"/>
  </cols>
  <sheetData>
    <row r="1" spans="1:17" x14ac:dyDescent="0.3">
      <c r="A1" s="163" t="s">
        <v>0</v>
      </c>
      <c r="B1" s="163" t="s">
        <v>26</v>
      </c>
      <c r="C1" s="163"/>
      <c r="D1" s="163"/>
      <c r="E1" s="163"/>
      <c r="F1" s="163"/>
      <c r="G1" s="163"/>
      <c r="H1" s="163"/>
      <c r="I1" s="163"/>
    </row>
    <row r="2" spans="1:17" x14ac:dyDescent="0.3">
      <c r="A2" s="163"/>
      <c r="B2" s="2">
        <v>2015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2045</v>
      </c>
      <c r="I2" s="2">
        <v>2050</v>
      </c>
      <c r="K2" s="136" t="s">
        <v>395</v>
      </c>
      <c r="L2" s="21"/>
      <c r="M2" s="21"/>
      <c r="Q2" s="130" t="s">
        <v>359</v>
      </c>
    </row>
    <row r="3" spans="1:17" x14ac:dyDescent="0.3">
      <c r="A3" t="s">
        <v>2</v>
      </c>
      <c r="B3" s="4">
        <v>20</v>
      </c>
      <c r="C3" s="4">
        <v>25</v>
      </c>
      <c r="D3" s="4">
        <v>25</v>
      </c>
      <c r="E3" s="4">
        <v>25</v>
      </c>
      <c r="F3" s="4">
        <v>25</v>
      </c>
      <c r="G3" s="4">
        <v>25</v>
      </c>
      <c r="H3" s="4">
        <v>25</v>
      </c>
      <c r="I3" s="4">
        <v>25</v>
      </c>
    </row>
    <row r="4" spans="1:17" x14ac:dyDescent="0.3">
      <c r="A4" t="s">
        <v>3</v>
      </c>
      <c r="B4" s="4">
        <v>20</v>
      </c>
      <c r="C4" s="4">
        <v>25</v>
      </c>
      <c r="D4" s="4">
        <v>25</v>
      </c>
      <c r="E4" s="4">
        <v>25</v>
      </c>
      <c r="F4" s="4">
        <v>25</v>
      </c>
      <c r="G4" s="4">
        <v>25</v>
      </c>
      <c r="H4" s="4">
        <v>25</v>
      </c>
      <c r="I4" s="4">
        <v>25</v>
      </c>
    </row>
    <row r="5" spans="1:17" x14ac:dyDescent="0.3">
      <c r="A5" t="s">
        <v>198</v>
      </c>
      <c r="B5" s="4">
        <v>30</v>
      </c>
      <c r="C5" s="4">
        <v>30</v>
      </c>
      <c r="D5" s="4">
        <v>35</v>
      </c>
      <c r="E5" s="4">
        <v>35</v>
      </c>
      <c r="F5" s="4">
        <v>35</v>
      </c>
      <c r="G5" s="4">
        <v>40</v>
      </c>
      <c r="H5" s="4">
        <v>40</v>
      </c>
      <c r="I5" s="4">
        <v>40</v>
      </c>
    </row>
    <row r="6" spans="1:17" x14ac:dyDescent="0.3">
      <c r="A6" t="s">
        <v>199</v>
      </c>
      <c r="B6" s="4">
        <v>30</v>
      </c>
      <c r="C6" s="4">
        <v>30</v>
      </c>
      <c r="D6" s="4">
        <v>35</v>
      </c>
      <c r="E6" s="4">
        <v>35</v>
      </c>
      <c r="F6" s="4">
        <v>35</v>
      </c>
      <c r="G6" s="4">
        <v>40</v>
      </c>
      <c r="H6" s="4">
        <v>40</v>
      </c>
      <c r="I6" s="4">
        <v>40</v>
      </c>
    </row>
    <row r="7" spans="1:17" x14ac:dyDescent="0.3">
      <c r="A7" t="s">
        <v>6</v>
      </c>
      <c r="B7" s="4">
        <v>30</v>
      </c>
      <c r="C7" s="4">
        <v>30</v>
      </c>
      <c r="D7" s="4">
        <v>30</v>
      </c>
      <c r="E7" s="4">
        <v>30</v>
      </c>
      <c r="F7" s="4">
        <v>30</v>
      </c>
      <c r="G7" s="4">
        <v>30</v>
      </c>
      <c r="H7" s="4">
        <v>30</v>
      </c>
      <c r="I7" s="4">
        <v>30</v>
      </c>
    </row>
    <row r="8" spans="1:17" x14ac:dyDescent="0.3">
      <c r="A8" t="s">
        <v>7</v>
      </c>
      <c r="B8" s="4">
        <v>50</v>
      </c>
      <c r="C8" s="4">
        <v>50</v>
      </c>
      <c r="D8" s="4">
        <v>50</v>
      </c>
      <c r="E8" s="4">
        <v>50</v>
      </c>
      <c r="F8" s="4">
        <v>50</v>
      </c>
      <c r="G8" s="4">
        <v>50</v>
      </c>
      <c r="H8" s="4">
        <v>50</v>
      </c>
      <c r="I8" s="4">
        <v>50</v>
      </c>
    </row>
    <row r="9" spans="1:17" x14ac:dyDescent="0.3">
      <c r="A9" t="s">
        <v>8</v>
      </c>
      <c r="B9" s="4">
        <v>50</v>
      </c>
      <c r="C9" s="4">
        <v>50</v>
      </c>
      <c r="D9" s="4">
        <v>50</v>
      </c>
      <c r="E9" s="4">
        <v>50</v>
      </c>
      <c r="F9" s="4">
        <v>50</v>
      </c>
      <c r="G9" s="4">
        <v>50</v>
      </c>
      <c r="H9" s="4">
        <v>50</v>
      </c>
      <c r="I9" s="4">
        <v>50</v>
      </c>
    </row>
    <row r="10" spans="1:17" x14ac:dyDescent="0.3">
      <c r="A10" t="s">
        <v>9</v>
      </c>
      <c r="B10" s="4">
        <v>40</v>
      </c>
      <c r="C10" s="4">
        <v>40</v>
      </c>
      <c r="D10" s="4">
        <v>40</v>
      </c>
      <c r="E10" s="4">
        <v>40</v>
      </c>
      <c r="F10" s="4">
        <v>40</v>
      </c>
      <c r="G10" s="4">
        <v>40</v>
      </c>
      <c r="H10" s="4">
        <v>40</v>
      </c>
      <c r="I10" s="4">
        <v>40</v>
      </c>
    </row>
    <row r="11" spans="1:17" x14ac:dyDescent="0.3">
      <c r="A11" t="s">
        <v>10</v>
      </c>
      <c r="B11" s="4">
        <v>30</v>
      </c>
      <c r="C11" s="4">
        <v>30</v>
      </c>
      <c r="D11" s="4">
        <v>30</v>
      </c>
      <c r="E11" s="4">
        <v>30</v>
      </c>
      <c r="F11" s="4">
        <v>30</v>
      </c>
      <c r="G11" s="4">
        <v>30</v>
      </c>
      <c r="H11" s="4">
        <v>30</v>
      </c>
      <c r="I11" s="4">
        <v>30</v>
      </c>
    </row>
    <row r="12" spans="1:17" x14ac:dyDescent="0.3">
      <c r="A12" t="s">
        <v>11</v>
      </c>
      <c r="B12" s="4">
        <v>30</v>
      </c>
      <c r="C12" s="4">
        <v>30</v>
      </c>
      <c r="D12" s="4">
        <v>30</v>
      </c>
      <c r="E12" s="4">
        <v>30</v>
      </c>
      <c r="F12" s="4">
        <v>30</v>
      </c>
      <c r="G12" s="4">
        <v>30</v>
      </c>
      <c r="H12" s="4">
        <v>30</v>
      </c>
      <c r="I12" s="4">
        <v>30</v>
      </c>
    </row>
    <row r="13" spans="1:17" x14ac:dyDescent="0.3">
      <c r="A13" t="s">
        <v>12</v>
      </c>
      <c r="B13" s="4">
        <v>30</v>
      </c>
      <c r="C13" s="4">
        <v>30</v>
      </c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30</v>
      </c>
    </row>
    <row r="14" spans="1:17" x14ac:dyDescent="0.3">
      <c r="A14" t="s">
        <v>13</v>
      </c>
      <c r="B14" s="4">
        <v>30</v>
      </c>
      <c r="C14" s="4">
        <v>30</v>
      </c>
      <c r="D14" s="4">
        <v>30</v>
      </c>
      <c r="E14" s="4">
        <v>30</v>
      </c>
      <c r="F14" s="4">
        <v>30</v>
      </c>
      <c r="G14" s="4">
        <v>30</v>
      </c>
      <c r="H14" s="4">
        <v>30</v>
      </c>
      <c r="I14" s="4">
        <v>30</v>
      </c>
    </row>
    <row r="15" spans="1:17" x14ac:dyDescent="0.3">
      <c r="A15" t="s">
        <v>14</v>
      </c>
      <c r="B15" s="4">
        <v>40</v>
      </c>
      <c r="C15" s="4">
        <v>40</v>
      </c>
      <c r="D15" s="4">
        <v>40</v>
      </c>
      <c r="E15" s="4">
        <v>40</v>
      </c>
      <c r="F15" s="4">
        <v>40</v>
      </c>
      <c r="G15" s="4">
        <v>40</v>
      </c>
      <c r="H15" s="4">
        <v>40</v>
      </c>
      <c r="I15" s="4">
        <v>40</v>
      </c>
    </row>
    <row r="16" spans="1:17" x14ac:dyDescent="0.3">
      <c r="A16" t="s">
        <v>15</v>
      </c>
      <c r="B16" s="4">
        <v>40</v>
      </c>
      <c r="C16" s="4">
        <v>40</v>
      </c>
      <c r="D16" s="4">
        <v>40</v>
      </c>
      <c r="E16" s="4">
        <v>40</v>
      </c>
      <c r="F16" s="4">
        <v>40</v>
      </c>
      <c r="G16" s="4">
        <v>40</v>
      </c>
      <c r="H16" s="4">
        <v>40</v>
      </c>
      <c r="I16" s="4">
        <v>40</v>
      </c>
    </row>
    <row r="17" spans="1:9" x14ac:dyDescent="0.3">
      <c r="A17" t="s">
        <v>17</v>
      </c>
      <c r="B17" s="4">
        <v>35</v>
      </c>
      <c r="C17" s="4">
        <v>35</v>
      </c>
      <c r="D17" s="4">
        <v>35</v>
      </c>
      <c r="E17" s="4">
        <v>35</v>
      </c>
      <c r="F17" s="4">
        <v>35</v>
      </c>
      <c r="G17" s="4">
        <v>35</v>
      </c>
      <c r="H17" s="4">
        <v>35</v>
      </c>
      <c r="I17" s="4">
        <v>35</v>
      </c>
    </row>
    <row r="18" spans="1:9" x14ac:dyDescent="0.3">
      <c r="A18" t="s">
        <v>18</v>
      </c>
      <c r="B18" s="4">
        <v>35</v>
      </c>
      <c r="C18" s="4">
        <v>35</v>
      </c>
      <c r="D18" s="4">
        <v>35</v>
      </c>
      <c r="E18" s="4">
        <v>35</v>
      </c>
      <c r="F18" s="4">
        <v>35</v>
      </c>
      <c r="G18" s="4">
        <v>35</v>
      </c>
      <c r="H18" s="4">
        <v>35</v>
      </c>
      <c r="I18" s="4">
        <v>35</v>
      </c>
    </row>
    <row r="19" spans="1:9" x14ac:dyDescent="0.3">
      <c r="A19" t="s">
        <v>19</v>
      </c>
      <c r="B19" s="4">
        <v>35</v>
      </c>
      <c r="C19" s="4">
        <v>35</v>
      </c>
      <c r="D19" s="4">
        <v>35</v>
      </c>
      <c r="E19" s="4">
        <v>35</v>
      </c>
      <c r="F19" s="4">
        <v>35</v>
      </c>
      <c r="G19" s="4">
        <v>35</v>
      </c>
      <c r="H19" s="4">
        <v>35</v>
      </c>
      <c r="I19" s="4">
        <v>35</v>
      </c>
    </row>
    <row r="20" spans="1:9" x14ac:dyDescent="0.3">
      <c r="A20" t="s">
        <v>20</v>
      </c>
      <c r="B20" s="4">
        <v>35</v>
      </c>
      <c r="C20" s="4">
        <v>35</v>
      </c>
      <c r="D20" s="4">
        <v>35</v>
      </c>
      <c r="E20" s="4">
        <v>35</v>
      </c>
      <c r="F20" s="4">
        <v>35</v>
      </c>
      <c r="G20" s="4">
        <v>35</v>
      </c>
      <c r="H20" s="4">
        <v>35</v>
      </c>
      <c r="I20" s="4">
        <v>35</v>
      </c>
    </row>
    <row r="21" spans="1:9" x14ac:dyDescent="0.3">
      <c r="A21" t="s">
        <v>21</v>
      </c>
      <c r="B21" s="4">
        <v>30</v>
      </c>
      <c r="C21" s="4">
        <v>30</v>
      </c>
      <c r="D21" s="4">
        <v>30</v>
      </c>
      <c r="E21" s="4">
        <v>30</v>
      </c>
      <c r="F21" s="4">
        <v>30</v>
      </c>
      <c r="G21" s="4">
        <v>30</v>
      </c>
      <c r="H21" s="4">
        <v>30</v>
      </c>
      <c r="I21" s="4">
        <v>30</v>
      </c>
    </row>
    <row r="22" spans="1:9" x14ac:dyDescent="0.3">
      <c r="A22" t="s">
        <v>43</v>
      </c>
      <c r="B22" s="4">
        <v>35</v>
      </c>
      <c r="C22" s="4">
        <v>35</v>
      </c>
      <c r="D22" s="4">
        <v>35</v>
      </c>
      <c r="E22" s="4">
        <v>35</v>
      </c>
      <c r="F22" s="4">
        <v>35</v>
      </c>
      <c r="G22" s="4">
        <v>35</v>
      </c>
      <c r="H22" s="4">
        <v>35</v>
      </c>
      <c r="I22" s="4">
        <v>35</v>
      </c>
    </row>
    <row r="23" spans="1:9" x14ac:dyDescent="0.3">
      <c r="A23" t="s">
        <v>22</v>
      </c>
      <c r="B23" s="4">
        <v>35</v>
      </c>
      <c r="C23" s="4">
        <v>35</v>
      </c>
      <c r="D23" s="4">
        <v>35</v>
      </c>
      <c r="E23" s="4">
        <v>35</v>
      </c>
      <c r="F23" s="4">
        <v>35</v>
      </c>
      <c r="G23" s="4">
        <v>35</v>
      </c>
      <c r="H23" s="4">
        <v>35</v>
      </c>
      <c r="I23" s="4">
        <v>35</v>
      </c>
    </row>
    <row r="24" spans="1:9" x14ac:dyDescent="0.3">
      <c r="A24" s="21" t="s">
        <v>230</v>
      </c>
      <c r="B24" s="4">
        <v>15</v>
      </c>
      <c r="C24" s="4">
        <v>20</v>
      </c>
      <c r="D24" s="4">
        <v>20</v>
      </c>
      <c r="E24" s="4">
        <v>20</v>
      </c>
      <c r="F24" s="4">
        <v>20</v>
      </c>
      <c r="G24" s="4">
        <v>20</v>
      </c>
      <c r="H24" s="4">
        <v>20</v>
      </c>
      <c r="I24" s="4">
        <v>20</v>
      </c>
    </row>
    <row r="25" spans="1:9" x14ac:dyDescent="0.3">
      <c r="A25" s="21" t="s">
        <v>231</v>
      </c>
      <c r="B25" s="4">
        <v>15</v>
      </c>
      <c r="C25" s="4">
        <v>20</v>
      </c>
      <c r="D25" s="4">
        <v>20</v>
      </c>
      <c r="E25" s="4">
        <v>20</v>
      </c>
      <c r="F25" s="4">
        <v>20</v>
      </c>
      <c r="G25" s="4">
        <v>20</v>
      </c>
      <c r="H25" s="4">
        <v>20</v>
      </c>
      <c r="I25" s="4">
        <v>20</v>
      </c>
    </row>
    <row r="26" spans="1:9" x14ac:dyDescent="0.3">
      <c r="A26" t="s">
        <v>24</v>
      </c>
      <c r="B26" s="4">
        <v>50</v>
      </c>
      <c r="C26" s="4">
        <v>50</v>
      </c>
      <c r="D26" s="4">
        <v>50</v>
      </c>
      <c r="E26" s="4">
        <v>50</v>
      </c>
      <c r="F26" s="4">
        <v>50</v>
      </c>
      <c r="G26" s="4">
        <v>50</v>
      </c>
      <c r="H26" s="4">
        <v>50</v>
      </c>
      <c r="I26" s="4">
        <v>50</v>
      </c>
    </row>
    <row r="27" spans="1:9" x14ac:dyDescent="0.3">
      <c r="A27" t="s">
        <v>25</v>
      </c>
      <c r="B27" s="4">
        <v>40</v>
      </c>
      <c r="C27" s="4">
        <v>55</v>
      </c>
      <c r="D27" s="4">
        <v>55</v>
      </c>
      <c r="E27" s="4">
        <v>55</v>
      </c>
      <c r="F27" s="4">
        <v>55</v>
      </c>
      <c r="G27" s="4">
        <v>55</v>
      </c>
      <c r="H27" s="4">
        <v>55</v>
      </c>
      <c r="I27" s="4">
        <v>55</v>
      </c>
    </row>
  </sheetData>
  <mergeCells count="2">
    <mergeCell ref="A1:A2"/>
    <mergeCell ref="B1:I1"/>
  </mergeCells>
  <hyperlinks>
    <hyperlink ref="Q2" location="Contents!A1" display="Contents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zoomScale="90" zoomScaleNormal="90" workbookViewId="0">
      <selection sqref="A1:A2"/>
    </sheetView>
  </sheetViews>
  <sheetFormatPr defaultRowHeight="14.4" x14ac:dyDescent="0.3"/>
  <cols>
    <col min="1" max="1" bestFit="true" customWidth="true" width="45.33203125" collapsed="true"/>
    <col min="10" max="10" bestFit="true" customWidth="true" width="13.33203125" collapsed="true"/>
  </cols>
  <sheetData>
    <row r="1" spans="1:27" x14ac:dyDescent="0.3">
      <c r="A1" s="163" t="s">
        <v>0</v>
      </c>
      <c r="B1" s="163" t="s">
        <v>27</v>
      </c>
      <c r="C1" s="163"/>
      <c r="D1" s="163"/>
      <c r="E1" s="163"/>
      <c r="F1" s="163"/>
      <c r="G1" s="163"/>
      <c r="H1" s="163"/>
      <c r="I1" s="163"/>
      <c r="K1" s="163" t="s">
        <v>28</v>
      </c>
      <c r="L1" s="163"/>
      <c r="M1" s="163"/>
      <c r="N1" s="163"/>
      <c r="O1" s="163"/>
      <c r="P1" s="163"/>
      <c r="Q1" s="163"/>
      <c r="R1" s="163"/>
    </row>
    <row r="2" spans="1:27" x14ac:dyDescent="0.3">
      <c r="A2" s="163"/>
      <c r="B2" s="2">
        <v>2015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2045</v>
      </c>
      <c r="I2" s="2">
        <v>2050</v>
      </c>
      <c r="J2" s="41"/>
      <c r="K2" s="2">
        <v>2015</v>
      </c>
      <c r="L2" s="2">
        <v>2020</v>
      </c>
      <c r="M2" s="2">
        <v>2025</v>
      </c>
      <c r="N2" s="2">
        <v>2030</v>
      </c>
      <c r="O2" s="2">
        <v>2035</v>
      </c>
      <c r="P2" s="2">
        <v>2040</v>
      </c>
      <c r="Q2" s="2">
        <v>2045</v>
      </c>
      <c r="R2" s="2">
        <v>2050</v>
      </c>
      <c r="T2" s="136" t="s">
        <v>396</v>
      </c>
      <c r="U2" s="136"/>
      <c r="V2" s="136"/>
      <c r="W2" s="136"/>
      <c r="AA2" s="130" t="s">
        <v>359</v>
      </c>
    </row>
    <row r="3" spans="1:27" x14ac:dyDescent="0.3">
      <c r="A3" t="s">
        <v>2</v>
      </c>
      <c r="B3" s="4">
        <v>1250</v>
      </c>
      <c r="C3" s="4">
        <v>1150</v>
      </c>
      <c r="D3" s="4">
        <v>1060</v>
      </c>
      <c r="E3" s="4">
        <v>1000</v>
      </c>
      <c r="F3" s="4">
        <v>965</v>
      </c>
      <c r="G3" s="4">
        <v>940</v>
      </c>
      <c r="H3" s="4">
        <v>915</v>
      </c>
      <c r="I3" s="4">
        <v>900</v>
      </c>
      <c r="J3" s="1"/>
      <c r="K3" s="1">
        <v>0</v>
      </c>
      <c r="L3" s="1">
        <f>($B3-C3)/$B3</f>
        <v>0.08</v>
      </c>
      <c r="M3" s="1">
        <f t="shared" ref="M3:R3" si="0">($B3-D3)/$B3</f>
        <v>0.152</v>
      </c>
      <c r="N3" s="1">
        <f t="shared" si="0"/>
        <v>0.2</v>
      </c>
      <c r="O3" s="1">
        <f t="shared" si="0"/>
        <v>0.22800000000000001</v>
      </c>
      <c r="P3" s="1">
        <f t="shared" si="0"/>
        <v>0.248</v>
      </c>
      <c r="Q3" s="1">
        <f t="shared" si="0"/>
        <v>0.26800000000000002</v>
      </c>
      <c r="R3" s="1">
        <f t="shared" si="0"/>
        <v>0.28000000000000003</v>
      </c>
      <c r="T3" s="8" t="s">
        <v>333</v>
      </c>
    </row>
    <row r="4" spans="1:27" x14ac:dyDescent="0.3">
      <c r="A4" t="s">
        <v>3</v>
      </c>
      <c r="B4" s="4">
        <v>3220</v>
      </c>
      <c r="C4" s="4">
        <v>2880</v>
      </c>
      <c r="D4" s="4">
        <v>2700</v>
      </c>
      <c r="E4" s="4">
        <v>2580</v>
      </c>
      <c r="F4" s="4">
        <v>2460</v>
      </c>
      <c r="G4" s="4">
        <v>2380</v>
      </c>
      <c r="H4" s="4">
        <v>2320</v>
      </c>
      <c r="I4" s="4">
        <v>2280</v>
      </c>
      <c r="J4" s="1"/>
      <c r="K4" s="1">
        <v>0</v>
      </c>
      <c r="L4" s="1">
        <f t="shared" ref="L4:L31" si="1">($B4-C4)/$B4</f>
        <v>0.10559006211180125</v>
      </c>
      <c r="M4" s="1">
        <f t="shared" ref="M4:M27" si="2">($B4-D4)/$B4</f>
        <v>0.16149068322981366</v>
      </c>
      <c r="N4" s="1">
        <f t="shared" ref="N4:N27" si="3">($B4-E4)/$B4</f>
        <v>0.19875776397515527</v>
      </c>
      <c r="O4" s="1">
        <f t="shared" ref="O4:O27" si="4">($B4-F4)/$B4</f>
        <v>0.2360248447204969</v>
      </c>
      <c r="P4" s="1">
        <f t="shared" ref="P4:P27" si="5">($B4-G4)/$B4</f>
        <v>0.2608695652173913</v>
      </c>
      <c r="Q4" s="1">
        <f t="shared" ref="Q4:Q27" si="6">($B4-H4)/$B4</f>
        <v>0.27950310559006208</v>
      </c>
      <c r="R4" s="1">
        <f t="shared" ref="R4:R27" si="7">($B4-I4)/$B4</f>
        <v>0.29192546583850931</v>
      </c>
    </row>
    <row r="5" spans="1:27" x14ac:dyDescent="0.3">
      <c r="A5" t="s">
        <v>198</v>
      </c>
      <c r="B5" s="4">
        <v>1150</v>
      </c>
      <c r="C5" s="4">
        <v>638</v>
      </c>
      <c r="D5" s="4">
        <v>513</v>
      </c>
      <c r="E5" s="4">
        <v>429</v>
      </c>
      <c r="F5" s="4">
        <v>371</v>
      </c>
      <c r="G5" s="4">
        <v>330</v>
      </c>
      <c r="H5" s="4">
        <v>297</v>
      </c>
      <c r="I5" s="4">
        <v>271</v>
      </c>
      <c r="J5" s="1"/>
      <c r="K5" s="1">
        <v>0</v>
      </c>
      <c r="L5" s="1">
        <f t="shared" si="1"/>
        <v>0.44521739130434784</v>
      </c>
      <c r="M5" s="1">
        <f t="shared" si="2"/>
        <v>0.55391304347826087</v>
      </c>
      <c r="N5" s="1">
        <f t="shared" si="3"/>
        <v>0.62695652173913041</v>
      </c>
      <c r="O5" s="1">
        <f t="shared" si="4"/>
        <v>0.67739130434782613</v>
      </c>
      <c r="P5" s="1">
        <f t="shared" si="5"/>
        <v>0.71304347826086956</v>
      </c>
      <c r="Q5" s="1">
        <f t="shared" si="6"/>
        <v>0.74173913043478257</v>
      </c>
      <c r="R5" s="1">
        <f t="shared" si="7"/>
        <v>0.76434782608695651</v>
      </c>
    </row>
    <row r="6" spans="1:27" x14ac:dyDescent="0.3">
      <c r="A6" t="s">
        <v>199</v>
      </c>
      <c r="B6" s="4">
        <f>C81</f>
        <v>1360</v>
      </c>
      <c r="C6" s="4">
        <f t="shared" ref="C6:I6" si="8">D81</f>
        <v>908.67432484624635</v>
      </c>
      <c r="D6" s="4">
        <f t="shared" si="8"/>
        <v>716.17372231578872</v>
      </c>
      <c r="E6" s="4">
        <f t="shared" si="8"/>
        <v>583.87828250197481</v>
      </c>
      <c r="F6" s="4">
        <f t="shared" si="8"/>
        <v>506.85435107787464</v>
      </c>
      <c r="G6" s="4">
        <f t="shared" si="8"/>
        <v>457.23343383358974</v>
      </c>
      <c r="H6" s="4">
        <f t="shared" si="8"/>
        <v>411.9408443587256</v>
      </c>
      <c r="I6" s="4">
        <f t="shared" si="8"/>
        <v>378.87391526707586</v>
      </c>
      <c r="J6" s="1"/>
      <c r="K6" s="1">
        <v>0</v>
      </c>
      <c r="L6" s="1">
        <f t="shared" si="1"/>
        <v>0.33185711408364238</v>
      </c>
      <c r="M6" s="1">
        <f t="shared" si="2"/>
        <v>0.47340167476780243</v>
      </c>
      <c r="N6" s="1">
        <f t="shared" si="3"/>
        <v>0.57067773345443029</v>
      </c>
      <c r="O6" s="1">
        <f t="shared" si="4"/>
        <v>0.62731297714862155</v>
      </c>
      <c r="P6" s="1">
        <f t="shared" si="5"/>
        <v>0.66379894571059572</v>
      </c>
      <c r="Q6" s="1">
        <f t="shared" si="6"/>
        <v>0.69710232032446651</v>
      </c>
      <c r="R6" s="1">
        <f t="shared" si="7"/>
        <v>0.72141623877420891</v>
      </c>
      <c r="S6" s="1"/>
      <c r="T6" s="1"/>
    </row>
    <row r="7" spans="1:27" x14ac:dyDescent="0.3">
      <c r="A7" t="s">
        <v>6</v>
      </c>
      <c r="B7" s="4">
        <v>3400</v>
      </c>
      <c r="C7" s="4">
        <v>2900</v>
      </c>
      <c r="D7" s="4">
        <v>2700</v>
      </c>
      <c r="E7" s="4">
        <v>2500</v>
      </c>
      <c r="F7" s="4">
        <v>2300</v>
      </c>
      <c r="G7" s="4">
        <v>2200</v>
      </c>
      <c r="H7" s="4">
        <v>2100</v>
      </c>
      <c r="I7" s="4">
        <v>2000</v>
      </c>
      <c r="J7" s="1"/>
      <c r="K7" s="1">
        <v>0</v>
      </c>
      <c r="L7" s="1">
        <f t="shared" si="1"/>
        <v>0.14705882352941177</v>
      </c>
      <c r="M7" s="1">
        <f t="shared" si="2"/>
        <v>0.20588235294117646</v>
      </c>
      <c r="N7" s="1">
        <f t="shared" si="3"/>
        <v>0.26470588235294118</v>
      </c>
      <c r="O7" s="1">
        <f t="shared" si="4"/>
        <v>0.3235294117647059</v>
      </c>
      <c r="P7" s="1">
        <f t="shared" si="5"/>
        <v>0.35294117647058826</v>
      </c>
      <c r="Q7" s="1">
        <f t="shared" si="6"/>
        <v>0.38235294117647056</v>
      </c>
      <c r="R7" s="1">
        <f t="shared" si="7"/>
        <v>0.41176470588235292</v>
      </c>
      <c r="S7" s="1"/>
      <c r="T7" s="1"/>
    </row>
    <row r="8" spans="1:27" x14ac:dyDescent="0.3">
      <c r="A8" t="s">
        <v>7</v>
      </c>
      <c r="B8" s="4">
        <v>1650</v>
      </c>
      <c r="C8" s="4">
        <v>1650</v>
      </c>
      <c r="D8" s="4">
        <v>1650</v>
      </c>
      <c r="E8" s="4">
        <v>1650</v>
      </c>
      <c r="F8" s="4">
        <v>1650</v>
      </c>
      <c r="G8" s="4">
        <v>1650</v>
      </c>
      <c r="H8" s="4">
        <v>1650</v>
      </c>
      <c r="I8" s="4">
        <v>1650</v>
      </c>
      <c r="J8" s="1"/>
      <c r="K8" s="1">
        <v>0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1">
        <f t="shared" si="6"/>
        <v>0</v>
      </c>
      <c r="R8" s="1">
        <f t="shared" si="7"/>
        <v>0</v>
      </c>
      <c r="S8" s="1"/>
      <c r="T8" s="1"/>
    </row>
    <row r="9" spans="1:27" x14ac:dyDescent="0.3">
      <c r="A9" t="s">
        <v>8</v>
      </c>
      <c r="B9" s="4">
        <v>2560</v>
      </c>
      <c r="C9" s="4">
        <v>2560</v>
      </c>
      <c r="D9" s="4">
        <v>2560</v>
      </c>
      <c r="E9" s="4">
        <v>2560</v>
      </c>
      <c r="F9" s="4">
        <v>2560</v>
      </c>
      <c r="G9" s="4">
        <v>2560</v>
      </c>
      <c r="H9" s="4">
        <v>2560</v>
      </c>
      <c r="I9" s="4">
        <v>2560</v>
      </c>
      <c r="J9" s="1"/>
      <c r="K9" s="1">
        <v>0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1"/>
      <c r="T9" s="1"/>
    </row>
    <row r="10" spans="1:27" x14ac:dyDescent="0.3">
      <c r="A10" t="s">
        <v>9</v>
      </c>
      <c r="B10" s="4">
        <v>5250</v>
      </c>
      <c r="C10" s="4">
        <v>4970</v>
      </c>
      <c r="D10" s="4">
        <v>4720</v>
      </c>
      <c r="E10" s="4">
        <v>4470</v>
      </c>
      <c r="F10" s="4">
        <v>4245</v>
      </c>
      <c r="G10" s="4">
        <v>4020</v>
      </c>
      <c r="H10" s="4">
        <v>3815</v>
      </c>
      <c r="I10" s="4">
        <v>3610</v>
      </c>
      <c r="J10" s="1"/>
      <c r="K10" s="1">
        <v>0</v>
      </c>
      <c r="L10" s="1">
        <f t="shared" si="1"/>
        <v>5.3333333333333337E-2</v>
      </c>
      <c r="M10" s="1">
        <f t="shared" si="2"/>
        <v>0.10095238095238095</v>
      </c>
      <c r="N10" s="1">
        <f t="shared" si="3"/>
        <v>0.14857142857142858</v>
      </c>
      <c r="O10" s="1">
        <f t="shared" si="4"/>
        <v>0.19142857142857142</v>
      </c>
      <c r="P10" s="1">
        <f t="shared" si="5"/>
        <v>0.23428571428571429</v>
      </c>
      <c r="Q10" s="1">
        <f t="shared" si="6"/>
        <v>0.27333333333333332</v>
      </c>
      <c r="R10" s="1">
        <f t="shared" si="7"/>
        <v>0.31238095238095237</v>
      </c>
      <c r="S10" s="1"/>
      <c r="T10" s="1"/>
    </row>
    <row r="11" spans="1:27" x14ac:dyDescent="0.3">
      <c r="A11" t="s">
        <v>10</v>
      </c>
      <c r="B11" s="4">
        <v>547.79999999999995</v>
      </c>
      <c r="C11" s="4">
        <v>427.8</v>
      </c>
      <c r="D11" s="4">
        <v>369.2</v>
      </c>
      <c r="E11" s="4">
        <v>326.89999999999998</v>
      </c>
      <c r="F11" s="4">
        <v>304</v>
      </c>
      <c r="G11" s="4">
        <v>283.60000000000002</v>
      </c>
      <c r="H11" s="4">
        <v>265.39999999999998</v>
      </c>
      <c r="I11" s="4">
        <v>249.5</v>
      </c>
      <c r="J11" s="1"/>
      <c r="K11" s="1">
        <v>0</v>
      </c>
      <c r="L11" s="1">
        <f t="shared" si="1"/>
        <v>0.21905805038335149</v>
      </c>
      <c r="M11" s="1">
        <f t="shared" si="2"/>
        <v>0.32603139832055489</v>
      </c>
      <c r="N11" s="1">
        <f t="shared" si="3"/>
        <v>0.40324936108068637</v>
      </c>
      <c r="O11" s="1">
        <f t="shared" si="4"/>
        <v>0.44505293902884258</v>
      </c>
      <c r="P11" s="1">
        <f t="shared" si="5"/>
        <v>0.48229280759401233</v>
      </c>
      <c r="Q11" s="1">
        <f t="shared" si="6"/>
        <v>0.51551661190215403</v>
      </c>
      <c r="R11" s="1">
        <f t="shared" si="7"/>
        <v>0.54454180357794812</v>
      </c>
      <c r="S11" s="1"/>
      <c r="T11" s="1"/>
    </row>
    <row r="12" spans="1:27" x14ac:dyDescent="0.3">
      <c r="A12" t="s">
        <v>11</v>
      </c>
      <c r="B12" s="4">
        <v>503</v>
      </c>
      <c r="C12" s="4">
        <v>429</v>
      </c>
      <c r="D12" s="4">
        <v>400</v>
      </c>
      <c r="E12" s="4">
        <v>370</v>
      </c>
      <c r="F12" s="4">
        <v>340</v>
      </c>
      <c r="G12" s="4">
        <v>326</v>
      </c>
      <c r="H12" s="4">
        <v>311</v>
      </c>
      <c r="I12" s="4">
        <v>296</v>
      </c>
      <c r="J12" s="1"/>
      <c r="K12" s="1">
        <v>0</v>
      </c>
      <c r="L12" s="1">
        <f t="shared" si="1"/>
        <v>0.14711729622266401</v>
      </c>
      <c r="M12" s="1">
        <f t="shared" si="2"/>
        <v>0.2047713717693837</v>
      </c>
      <c r="N12" s="1">
        <f t="shared" si="3"/>
        <v>0.26441351888667991</v>
      </c>
      <c r="O12" s="1">
        <f t="shared" si="4"/>
        <v>0.32405566600397612</v>
      </c>
      <c r="P12" s="1">
        <f t="shared" si="5"/>
        <v>0.35188866799204771</v>
      </c>
      <c r="Q12" s="1">
        <f t="shared" si="6"/>
        <v>0.38170974155069581</v>
      </c>
      <c r="R12" s="1">
        <f t="shared" si="7"/>
        <v>0.41153081510934392</v>
      </c>
      <c r="S12" s="1"/>
      <c r="T12" s="1"/>
    </row>
    <row r="13" spans="1:27" x14ac:dyDescent="0.3">
      <c r="A13" t="s">
        <v>12</v>
      </c>
      <c r="B13" s="4">
        <v>5940</v>
      </c>
      <c r="C13" s="4">
        <v>5630</v>
      </c>
      <c r="D13" s="4">
        <v>5440</v>
      </c>
      <c r="E13" s="4">
        <v>5240</v>
      </c>
      <c r="F13" s="4">
        <v>5030</v>
      </c>
      <c r="G13" s="4">
        <v>4870</v>
      </c>
      <c r="H13" s="4">
        <v>4690</v>
      </c>
      <c r="I13" s="4">
        <v>4540</v>
      </c>
      <c r="J13" s="1"/>
      <c r="K13" s="1">
        <v>0</v>
      </c>
      <c r="L13" s="1">
        <f t="shared" si="1"/>
        <v>5.2188552188552187E-2</v>
      </c>
      <c r="M13" s="1">
        <f t="shared" si="2"/>
        <v>8.4175084175084181E-2</v>
      </c>
      <c r="N13" s="1">
        <f t="shared" si="3"/>
        <v>0.11784511784511785</v>
      </c>
      <c r="O13" s="1">
        <f t="shared" si="4"/>
        <v>0.1531986531986532</v>
      </c>
      <c r="P13" s="1">
        <f t="shared" si="5"/>
        <v>0.18013468013468015</v>
      </c>
      <c r="Q13" s="1">
        <f t="shared" si="6"/>
        <v>0.21043771043771045</v>
      </c>
      <c r="R13" s="1">
        <f t="shared" si="7"/>
        <v>0.2356902356902357</v>
      </c>
      <c r="S13" s="1"/>
      <c r="T13" s="1"/>
    </row>
    <row r="14" spans="1:27" x14ac:dyDescent="0.3">
      <c r="A14" t="s">
        <v>13</v>
      </c>
      <c r="B14" s="4">
        <v>492</v>
      </c>
      <c r="C14" s="4">
        <v>421</v>
      </c>
      <c r="D14" s="4">
        <v>310</v>
      </c>
      <c r="E14" s="4">
        <v>278</v>
      </c>
      <c r="F14" s="4">
        <v>247</v>
      </c>
      <c r="G14" s="4">
        <v>226</v>
      </c>
      <c r="H14" s="4">
        <v>204</v>
      </c>
      <c r="I14" s="4">
        <v>190</v>
      </c>
      <c r="J14" s="1"/>
      <c r="K14" s="1">
        <v>0</v>
      </c>
      <c r="L14" s="1">
        <f t="shared" si="1"/>
        <v>0.1443089430894309</v>
      </c>
      <c r="M14" s="1">
        <f t="shared" si="2"/>
        <v>0.36991869918699188</v>
      </c>
      <c r="N14" s="1">
        <f t="shared" si="3"/>
        <v>0.43495934959349591</v>
      </c>
      <c r="O14" s="1">
        <f t="shared" si="4"/>
        <v>0.49796747967479676</v>
      </c>
      <c r="P14" s="1">
        <f t="shared" si="5"/>
        <v>0.54065040650406504</v>
      </c>
      <c r="Q14" s="1">
        <f t="shared" si="6"/>
        <v>0.58536585365853655</v>
      </c>
      <c r="R14" s="1">
        <f t="shared" si="7"/>
        <v>0.61382113821138207</v>
      </c>
      <c r="S14" s="1"/>
      <c r="T14" s="1"/>
    </row>
    <row r="15" spans="1:27" x14ac:dyDescent="0.3">
      <c r="A15" t="s">
        <v>14</v>
      </c>
      <c r="B15" s="4">
        <v>1500</v>
      </c>
      <c r="C15" s="4">
        <v>1500</v>
      </c>
      <c r="D15" s="4">
        <v>1500</v>
      </c>
      <c r="E15" s="4">
        <v>1500</v>
      </c>
      <c r="F15" s="4">
        <v>1500</v>
      </c>
      <c r="G15" s="4">
        <v>1500</v>
      </c>
      <c r="H15" s="4">
        <v>1500</v>
      </c>
      <c r="I15" s="4">
        <v>1500</v>
      </c>
      <c r="J15" s="1"/>
      <c r="K15" s="1">
        <v>0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  <c r="Q15" s="1">
        <f t="shared" si="6"/>
        <v>0</v>
      </c>
      <c r="R15" s="1">
        <f t="shared" si="7"/>
        <v>0</v>
      </c>
      <c r="S15" s="1"/>
      <c r="T15" s="1"/>
    </row>
    <row r="16" spans="1:27" x14ac:dyDescent="0.3">
      <c r="A16" t="s">
        <v>15</v>
      </c>
      <c r="B16" s="4">
        <v>6210</v>
      </c>
      <c r="C16" s="4">
        <v>6003</v>
      </c>
      <c r="D16" s="4">
        <v>6003</v>
      </c>
      <c r="E16" s="4">
        <v>5658</v>
      </c>
      <c r="F16" s="4">
        <v>5658</v>
      </c>
      <c r="G16" s="4">
        <v>5244</v>
      </c>
      <c r="H16" s="4">
        <v>5244</v>
      </c>
      <c r="I16" s="4">
        <v>5175</v>
      </c>
      <c r="J16" s="1"/>
      <c r="K16" s="1">
        <v>0</v>
      </c>
      <c r="L16" s="1">
        <f t="shared" si="1"/>
        <v>3.3333333333333333E-2</v>
      </c>
      <c r="M16" s="1">
        <f t="shared" si="2"/>
        <v>3.3333333333333333E-2</v>
      </c>
      <c r="N16" s="1">
        <f t="shared" si="3"/>
        <v>8.8888888888888892E-2</v>
      </c>
      <c r="O16" s="1">
        <f t="shared" si="4"/>
        <v>8.8888888888888892E-2</v>
      </c>
      <c r="P16" s="1">
        <f t="shared" si="5"/>
        <v>0.15555555555555556</v>
      </c>
      <c r="Q16" s="1">
        <f t="shared" si="6"/>
        <v>0.15555555555555556</v>
      </c>
      <c r="R16" s="1">
        <f t="shared" si="7"/>
        <v>0.16666666666666666</v>
      </c>
      <c r="S16" s="1"/>
      <c r="T16" s="1"/>
    </row>
    <row r="17" spans="1:20" x14ac:dyDescent="0.3">
      <c r="A17" t="s">
        <v>17</v>
      </c>
      <c r="B17" s="4">
        <v>775</v>
      </c>
      <c r="C17" s="4">
        <v>775</v>
      </c>
      <c r="D17" s="4">
        <v>775</v>
      </c>
      <c r="E17" s="4">
        <v>775</v>
      </c>
      <c r="F17" s="4">
        <v>775</v>
      </c>
      <c r="G17" s="4">
        <v>775</v>
      </c>
      <c r="H17" s="4">
        <v>775</v>
      </c>
      <c r="I17" s="4">
        <v>775</v>
      </c>
      <c r="J17" s="1"/>
      <c r="K17" s="1">
        <v>0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1"/>
      <c r="T17" s="1"/>
    </row>
    <row r="18" spans="1:20" x14ac:dyDescent="0.3">
      <c r="A18" t="s">
        <v>18</v>
      </c>
      <c r="B18" s="4">
        <v>475</v>
      </c>
      <c r="C18" s="4">
        <v>475</v>
      </c>
      <c r="D18" s="4">
        <v>475</v>
      </c>
      <c r="E18" s="4">
        <v>475</v>
      </c>
      <c r="F18" s="4">
        <v>475</v>
      </c>
      <c r="G18" s="4">
        <v>475</v>
      </c>
      <c r="H18" s="4">
        <v>475</v>
      </c>
      <c r="I18" s="4">
        <v>475</v>
      </c>
      <c r="J18" s="1"/>
      <c r="K18" s="1">
        <v>0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">
        <f t="shared" si="5"/>
        <v>0</v>
      </c>
      <c r="Q18" s="1">
        <f t="shared" si="6"/>
        <v>0</v>
      </c>
      <c r="R18" s="1">
        <f t="shared" si="7"/>
        <v>0</v>
      </c>
      <c r="S18" s="1"/>
      <c r="T18" s="1"/>
    </row>
    <row r="19" spans="1:20" x14ac:dyDescent="0.3">
      <c r="A19" t="s">
        <v>19</v>
      </c>
      <c r="B19" s="4">
        <v>760</v>
      </c>
      <c r="C19" s="4">
        <v>740</v>
      </c>
      <c r="D19" s="4">
        <v>720</v>
      </c>
      <c r="E19" s="4">
        <v>700</v>
      </c>
      <c r="F19" s="4">
        <v>670</v>
      </c>
      <c r="G19" s="4">
        <v>640</v>
      </c>
      <c r="H19" s="4">
        <v>615</v>
      </c>
      <c r="I19" s="4">
        <v>600</v>
      </c>
      <c r="J19" s="1"/>
      <c r="K19" s="1">
        <v>0</v>
      </c>
      <c r="L19" s="1">
        <f t="shared" si="1"/>
        <v>2.6315789473684209E-2</v>
      </c>
      <c r="M19" s="1">
        <f t="shared" si="2"/>
        <v>5.2631578947368418E-2</v>
      </c>
      <c r="N19" s="1">
        <f t="shared" si="3"/>
        <v>7.8947368421052627E-2</v>
      </c>
      <c r="O19" s="1">
        <f t="shared" si="4"/>
        <v>0.11842105263157894</v>
      </c>
      <c r="P19" s="1">
        <f t="shared" si="5"/>
        <v>0.15789473684210525</v>
      </c>
      <c r="Q19" s="1">
        <f t="shared" si="6"/>
        <v>0.19078947368421054</v>
      </c>
      <c r="R19" s="1">
        <f t="shared" si="7"/>
        <v>0.21052631578947367</v>
      </c>
      <c r="S19" s="1"/>
      <c r="T19" s="1"/>
    </row>
    <row r="20" spans="1:20" x14ac:dyDescent="0.3">
      <c r="A20" t="s">
        <v>20</v>
      </c>
      <c r="B20" s="4">
        <v>50</v>
      </c>
      <c r="C20" s="4">
        <v>40</v>
      </c>
      <c r="D20" s="4">
        <v>30</v>
      </c>
      <c r="E20" s="4">
        <v>30</v>
      </c>
      <c r="F20" s="4">
        <v>20</v>
      </c>
      <c r="G20" s="4">
        <v>20</v>
      </c>
      <c r="H20" s="4">
        <v>20</v>
      </c>
      <c r="I20" s="4">
        <v>20</v>
      </c>
      <c r="J20" s="1"/>
      <c r="K20" s="1">
        <v>0</v>
      </c>
      <c r="L20" s="1">
        <f t="shared" si="1"/>
        <v>0.2</v>
      </c>
      <c r="M20" s="1">
        <f t="shared" si="2"/>
        <v>0.4</v>
      </c>
      <c r="N20" s="1">
        <f t="shared" si="3"/>
        <v>0.4</v>
      </c>
      <c r="O20" s="1">
        <f t="shared" si="4"/>
        <v>0.6</v>
      </c>
      <c r="P20" s="1">
        <f t="shared" si="5"/>
        <v>0.6</v>
      </c>
      <c r="Q20" s="1">
        <f t="shared" si="6"/>
        <v>0.6</v>
      </c>
      <c r="R20" s="1">
        <f t="shared" si="7"/>
        <v>0.6</v>
      </c>
      <c r="S20" s="1"/>
      <c r="T20" s="1"/>
    </row>
    <row r="21" spans="1:20" x14ac:dyDescent="0.3">
      <c r="A21" t="s">
        <v>21</v>
      </c>
      <c r="B21" s="4">
        <v>475</v>
      </c>
      <c r="C21" s="4">
        <v>475</v>
      </c>
      <c r="D21" s="4">
        <v>475</v>
      </c>
      <c r="E21" s="4">
        <v>475</v>
      </c>
      <c r="F21" s="4">
        <v>475</v>
      </c>
      <c r="G21" s="4">
        <v>475</v>
      </c>
      <c r="H21" s="4">
        <v>475</v>
      </c>
      <c r="I21" s="4">
        <v>475</v>
      </c>
      <c r="J21" s="1"/>
      <c r="K21" s="1">
        <v>0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  <c r="Q21" s="1">
        <f t="shared" si="6"/>
        <v>0</v>
      </c>
      <c r="R21" s="1">
        <f t="shared" si="7"/>
        <v>0</v>
      </c>
      <c r="S21" s="1"/>
      <c r="T21" s="1"/>
    </row>
    <row r="22" spans="1:20" x14ac:dyDescent="0.3">
      <c r="A22" t="s">
        <v>43</v>
      </c>
      <c r="B22" s="1">
        <v>0.05</v>
      </c>
      <c r="C22" s="1">
        <v>0.05</v>
      </c>
      <c r="D22" s="1">
        <v>0.05</v>
      </c>
      <c r="E22" s="1">
        <v>0.05</v>
      </c>
      <c r="F22" s="1">
        <v>0.05</v>
      </c>
      <c r="G22" s="1">
        <v>0.05</v>
      </c>
      <c r="H22" s="1">
        <v>0.05</v>
      </c>
      <c r="I22" s="1">
        <v>0.05</v>
      </c>
      <c r="J22" s="1"/>
      <c r="K22" s="1">
        <v>0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1">
        <f t="shared" si="6"/>
        <v>0</v>
      </c>
      <c r="R22" s="1">
        <f t="shared" si="7"/>
        <v>0</v>
      </c>
      <c r="S22" s="1"/>
      <c r="T22" s="1"/>
    </row>
    <row r="23" spans="1:20" x14ac:dyDescent="0.3">
      <c r="A23" t="s">
        <v>22</v>
      </c>
      <c r="B23" s="4">
        <v>775</v>
      </c>
      <c r="C23" s="4">
        <v>775</v>
      </c>
      <c r="D23" s="4">
        <v>775</v>
      </c>
      <c r="E23" s="4">
        <v>775</v>
      </c>
      <c r="F23" s="4">
        <v>775</v>
      </c>
      <c r="G23" s="4">
        <v>775</v>
      </c>
      <c r="H23" s="4">
        <v>775</v>
      </c>
      <c r="I23" s="4">
        <v>775</v>
      </c>
      <c r="J23" s="1"/>
      <c r="K23" s="1">
        <v>0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  <c r="Q23" s="1">
        <f t="shared" si="6"/>
        <v>0</v>
      </c>
      <c r="R23" s="1">
        <f t="shared" si="7"/>
        <v>0</v>
      </c>
      <c r="S23" s="1"/>
      <c r="T23" s="1"/>
    </row>
    <row r="24" spans="1:20" x14ac:dyDescent="0.3">
      <c r="A24" s="21" t="s">
        <v>230</v>
      </c>
      <c r="B24" s="4">
        <v>400</v>
      </c>
      <c r="C24" s="4">
        <v>270</v>
      </c>
      <c r="D24" s="4">
        <v>182</v>
      </c>
      <c r="E24" s="4">
        <v>134</v>
      </c>
      <c r="F24" s="4">
        <v>108</v>
      </c>
      <c r="G24" s="4">
        <v>92</v>
      </c>
      <c r="H24" s="4">
        <v>78</v>
      </c>
      <c r="I24" s="4">
        <v>70</v>
      </c>
      <c r="J24" s="1"/>
      <c r="K24" s="1">
        <v>0</v>
      </c>
      <c r="L24" s="1">
        <f t="shared" ref="L24:R24" si="9">($B24-C24)/$B24</f>
        <v>0.32500000000000001</v>
      </c>
      <c r="M24" s="1">
        <f t="shared" si="9"/>
        <v>0.54500000000000004</v>
      </c>
      <c r="N24" s="1">
        <f t="shared" si="9"/>
        <v>0.66500000000000004</v>
      </c>
      <c r="O24" s="1">
        <f t="shared" si="9"/>
        <v>0.73</v>
      </c>
      <c r="P24" s="1">
        <f t="shared" si="9"/>
        <v>0.77</v>
      </c>
      <c r="Q24" s="1">
        <f t="shared" si="9"/>
        <v>0.80500000000000005</v>
      </c>
      <c r="R24" s="1">
        <f t="shared" si="9"/>
        <v>0.82499999999999996</v>
      </c>
      <c r="S24" s="1"/>
      <c r="T24" s="1"/>
    </row>
    <row r="25" spans="1:20" x14ac:dyDescent="0.3">
      <c r="A25" s="21" t="s">
        <v>231</v>
      </c>
      <c r="B25" s="4">
        <f>C104</f>
        <v>517</v>
      </c>
      <c r="C25" s="4">
        <f t="shared" ref="C25:I25" si="10">D104</f>
        <v>390.31767170597379</v>
      </c>
      <c r="D25" s="4">
        <f t="shared" si="10"/>
        <v>238.80447108460231</v>
      </c>
      <c r="E25" s="4">
        <f t="shared" si="10"/>
        <v>170.64585699271319</v>
      </c>
      <c r="F25" s="4">
        <f t="shared" si="10"/>
        <v>137.42041834628722</v>
      </c>
      <c r="G25" s="4">
        <f t="shared" si="10"/>
        <v>116.80414462981017</v>
      </c>
      <c r="H25" s="4">
        <f t="shared" si="10"/>
        <v>99.296824564303478</v>
      </c>
      <c r="I25" s="4">
        <f t="shared" si="10"/>
        <v>88.793495420983106</v>
      </c>
      <c r="J25" s="1"/>
      <c r="K25" s="1">
        <v>0</v>
      </c>
      <c r="L25" s="1">
        <f t="shared" si="1"/>
        <v>0.24503351700972187</v>
      </c>
      <c r="M25" s="1">
        <f t="shared" si="2"/>
        <v>0.53809580061005358</v>
      </c>
      <c r="N25" s="1">
        <f t="shared" si="3"/>
        <v>0.66993064411467462</v>
      </c>
      <c r="O25" s="1">
        <f t="shared" si="4"/>
        <v>0.73419648288919304</v>
      </c>
      <c r="P25" s="1">
        <f t="shared" si="5"/>
        <v>0.77407322121893585</v>
      </c>
      <c r="Q25" s="1">
        <f t="shared" si="6"/>
        <v>0.80793650954680174</v>
      </c>
      <c r="R25" s="1">
        <f t="shared" si="7"/>
        <v>0.82825242665187016</v>
      </c>
      <c r="S25" s="1"/>
      <c r="T25" s="1"/>
    </row>
    <row r="26" spans="1:20" x14ac:dyDescent="0.3">
      <c r="A26" t="s">
        <v>24</v>
      </c>
      <c r="B26" s="4">
        <v>70</v>
      </c>
      <c r="C26" s="4">
        <v>70</v>
      </c>
      <c r="D26" s="4">
        <v>70</v>
      </c>
      <c r="E26" s="4">
        <v>70</v>
      </c>
      <c r="F26" s="4">
        <v>70</v>
      </c>
      <c r="G26" s="4">
        <v>70</v>
      </c>
      <c r="H26" s="4">
        <v>70</v>
      </c>
      <c r="I26" s="4">
        <v>70</v>
      </c>
      <c r="J26" s="1"/>
      <c r="K26" s="1">
        <v>0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  <c r="P26" s="1">
        <f t="shared" si="5"/>
        <v>0</v>
      </c>
      <c r="Q26" s="1">
        <f t="shared" si="6"/>
        <v>0</v>
      </c>
      <c r="R26" s="1">
        <f t="shared" si="7"/>
        <v>0</v>
      </c>
      <c r="S26" s="1"/>
      <c r="T26" s="1"/>
    </row>
    <row r="27" spans="1:20" x14ac:dyDescent="0.3">
      <c r="A27" t="s">
        <v>25</v>
      </c>
      <c r="B27" s="4">
        <v>35</v>
      </c>
      <c r="C27" s="4">
        <v>35</v>
      </c>
      <c r="D27" s="4">
        <v>33</v>
      </c>
      <c r="E27" s="4">
        <v>31.1</v>
      </c>
      <c r="F27" s="4">
        <v>30.4</v>
      </c>
      <c r="G27" s="4">
        <v>29.8</v>
      </c>
      <c r="H27" s="4">
        <v>28</v>
      </c>
      <c r="I27" s="4">
        <v>26.3</v>
      </c>
      <c r="J27" s="1"/>
      <c r="K27" s="1">
        <v>0</v>
      </c>
      <c r="L27" s="1">
        <f t="shared" si="1"/>
        <v>0</v>
      </c>
      <c r="M27" s="1">
        <f t="shared" si="2"/>
        <v>5.7142857142857141E-2</v>
      </c>
      <c r="N27" s="1">
        <f t="shared" si="3"/>
        <v>0.11142857142857139</v>
      </c>
      <c r="O27" s="1">
        <f t="shared" si="4"/>
        <v>0.13142857142857148</v>
      </c>
      <c r="P27" s="1">
        <f t="shared" si="5"/>
        <v>0.14857142857142855</v>
      </c>
      <c r="Q27" s="1">
        <f t="shared" si="6"/>
        <v>0.2</v>
      </c>
      <c r="R27" s="1">
        <f t="shared" si="7"/>
        <v>0.24857142857142855</v>
      </c>
      <c r="S27" s="1"/>
      <c r="T27" s="1"/>
    </row>
    <row r="28" spans="1:20" x14ac:dyDescent="0.3">
      <c r="J28" s="1"/>
      <c r="K28" s="1"/>
      <c r="L28" s="1"/>
    </row>
    <row r="29" spans="1:20" x14ac:dyDescent="0.3">
      <c r="K29" s="1"/>
      <c r="L29" s="1"/>
    </row>
    <row r="30" spans="1:20" x14ac:dyDescent="0.3">
      <c r="B30" s="163" t="s">
        <v>57</v>
      </c>
      <c r="C30" s="163"/>
      <c r="D30" s="163"/>
      <c r="E30" s="163"/>
      <c r="F30" s="163"/>
      <c r="G30" s="163"/>
      <c r="H30" s="163"/>
      <c r="I30" s="163"/>
      <c r="K30" s="163" t="s">
        <v>262</v>
      </c>
      <c r="L30" s="163"/>
      <c r="M30" s="163"/>
      <c r="N30" s="163"/>
      <c r="O30" s="163"/>
      <c r="P30" s="163"/>
      <c r="Q30" s="163"/>
      <c r="R30" s="163"/>
    </row>
    <row r="31" spans="1:20" x14ac:dyDescent="0.3">
      <c r="A31" t="s">
        <v>2</v>
      </c>
      <c r="B31">
        <v>25</v>
      </c>
      <c r="C31">
        <v>23</v>
      </c>
      <c r="D31">
        <v>21</v>
      </c>
      <c r="E31">
        <v>20</v>
      </c>
      <c r="F31">
        <v>19</v>
      </c>
      <c r="G31">
        <v>19</v>
      </c>
      <c r="H31">
        <v>18</v>
      </c>
      <c r="I31">
        <v>18</v>
      </c>
      <c r="K31" s="1">
        <v>0</v>
      </c>
      <c r="L31" s="1">
        <f t="shared" si="1"/>
        <v>0.08</v>
      </c>
      <c r="M31" s="1">
        <f t="shared" ref="M31:R31" si="11">($B31-D31)/$B31</f>
        <v>0.16</v>
      </c>
      <c r="N31" s="1">
        <f t="shared" si="11"/>
        <v>0.2</v>
      </c>
      <c r="O31" s="1">
        <f t="shared" si="11"/>
        <v>0.24</v>
      </c>
      <c r="P31" s="1">
        <f t="shared" si="11"/>
        <v>0.24</v>
      </c>
      <c r="Q31" s="1">
        <f t="shared" si="11"/>
        <v>0.28000000000000003</v>
      </c>
      <c r="R31" s="1">
        <f t="shared" si="11"/>
        <v>0.28000000000000003</v>
      </c>
      <c r="T31" s="8" t="s">
        <v>333</v>
      </c>
    </row>
    <row r="32" spans="1:20" x14ac:dyDescent="0.3">
      <c r="A32" t="s">
        <v>3</v>
      </c>
      <c r="B32" s="4">
        <v>112.70000000000002</v>
      </c>
      <c r="C32" s="4">
        <v>92.16</v>
      </c>
      <c r="D32" s="4">
        <v>83.7</v>
      </c>
      <c r="E32" s="4">
        <v>77.399999999999991</v>
      </c>
      <c r="F32" s="4">
        <v>71.34</v>
      </c>
      <c r="G32" s="4">
        <v>66.64</v>
      </c>
      <c r="H32" s="4">
        <v>58</v>
      </c>
      <c r="I32" s="4">
        <v>52.44</v>
      </c>
      <c r="K32" s="1">
        <v>0</v>
      </c>
      <c r="L32" s="1">
        <f t="shared" ref="L32:L55" si="12">($B32-C32)/$B32</f>
        <v>0.18225377107364701</v>
      </c>
      <c r="M32" s="1">
        <f t="shared" ref="M32:M55" si="13">($B32-D32)/$B32</f>
        <v>0.25732031943212075</v>
      </c>
      <c r="N32" s="1">
        <f t="shared" ref="N32:N55" si="14">($B32-E32)/$B32</f>
        <v>0.31322094055013328</v>
      </c>
      <c r="O32" s="1">
        <f t="shared" ref="O32:O55" si="15">($B32-F32)/$B32</f>
        <v>0.36699201419698319</v>
      </c>
      <c r="P32" s="1">
        <f t="shared" ref="P32:P55" si="16">($B32-G32)/$B32</f>
        <v>0.40869565217391313</v>
      </c>
      <c r="Q32" s="1">
        <f t="shared" ref="Q32:Q55" si="17">($B32-H32)/$B32</f>
        <v>0.48535936113575873</v>
      </c>
      <c r="R32" s="1">
        <f t="shared" ref="R32:R55" si="18">($B32-I32)/$B32</f>
        <v>0.53469387755102049</v>
      </c>
    </row>
    <row r="33" spans="1:18" x14ac:dyDescent="0.3">
      <c r="A33" t="s">
        <v>4</v>
      </c>
      <c r="B33">
        <v>17.3</v>
      </c>
      <c r="C33">
        <v>11.3</v>
      </c>
      <c r="D33">
        <v>9.3000000000000007</v>
      </c>
      <c r="E33">
        <v>8</v>
      </c>
      <c r="F33">
        <v>7</v>
      </c>
      <c r="G33">
        <v>6.2</v>
      </c>
      <c r="H33">
        <v>5.5</v>
      </c>
      <c r="I33">
        <v>5</v>
      </c>
      <c r="K33" s="1">
        <v>0</v>
      </c>
      <c r="L33" s="1">
        <f t="shared" si="12"/>
        <v>0.34682080924855491</v>
      </c>
      <c r="M33" s="1">
        <f t="shared" si="13"/>
        <v>0.46242774566473988</v>
      </c>
      <c r="N33" s="1">
        <f t="shared" si="14"/>
        <v>0.53757225433526012</v>
      </c>
      <c r="O33" s="1">
        <f t="shared" si="15"/>
        <v>0.59537572254335258</v>
      </c>
      <c r="P33" s="1">
        <f t="shared" si="16"/>
        <v>0.64161849710982666</v>
      </c>
      <c r="Q33" s="1">
        <f t="shared" si="17"/>
        <v>0.68208092485549132</v>
      </c>
      <c r="R33" s="1">
        <f t="shared" si="18"/>
        <v>0.71098265895953761</v>
      </c>
    </row>
    <row r="34" spans="1:18" x14ac:dyDescent="0.3">
      <c r="A34" t="s">
        <v>5</v>
      </c>
      <c r="B34">
        <f>C87</f>
        <v>20.399999999999999</v>
      </c>
      <c r="C34">
        <f t="shared" ref="C34:I34" si="19">D87</f>
        <v>17.599999999999994</v>
      </c>
      <c r="D34">
        <f t="shared" si="19"/>
        <v>15.700000000000001</v>
      </c>
      <c r="E34">
        <f t="shared" si="19"/>
        <v>14.199999999999996</v>
      </c>
      <c r="F34">
        <f t="shared" si="19"/>
        <v>12.800000000000004</v>
      </c>
      <c r="G34">
        <f t="shared" si="19"/>
        <v>11.699999999999978</v>
      </c>
      <c r="H34">
        <f t="shared" si="19"/>
        <v>10.700000000000028</v>
      </c>
      <c r="I34">
        <f t="shared" si="19"/>
        <v>9.8000000000000096</v>
      </c>
      <c r="K34" s="1">
        <v>0</v>
      </c>
      <c r="L34" s="1">
        <f t="shared" si="12"/>
        <v>0.13725490196078452</v>
      </c>
      <c r="M34" s="1">
        <f t="shared" si="13"/>
        <v>0.230392156862745</v>
      </c>
      <c r="N34" s="1">
        <f t="shared" si="14"/>
        <v>0.30392156862745112</v>
      </c>
      <c r="O34" s="1">
        <f t="shared" si="15"/>
        <v>0.37254901960784287</v>
      </c>
      <c r="P34" s="1">
        <f t="shared" si="16"/>
        <v>0.42647058823529516</v>
      </c>
      <c r="Q34" s="1">
        <f t="shared" si="17"/>
        <v>0.47549019607842996</v>
      </c>
      <c r="R34" s="1">
        <f t="shared" si="18"/>
        <v>0.51960784313725439</v>
      </c>
    </row>
    <row r="35" spans="1:18" x14ac:dyDescent="0.3">
      <c r="A35" t="s">
        <v>6</v>
      </c>
      <c r="B35">
        <v>238</v>
      </c>
      <c r="C35">
        <v>203</v>
      </c>
      <c r="D35">
        <v>189</v>
      </c>
      <c r="E35">
        <v>175</v>
      </c>
      <c r="F35">
        <v>161</v>
      </c>
      <c r="G35">
        <v>154</v>
      </c>
      <c r="H35">
        <v>147</v>
      </c>
      <c r="I35">
        <v>140</v>
      </c>
      <c r="K35" s="1">
        <v>0</v>
      </c>
      <c r="L35" s="1">
        <f t="shared" si="12"/>
        <v>0.14705882352941177</v>
      </c>
      <c r="M35" s="1">
        <f t="shared" si="13"/>
        <v>0.20588235294117646</v>
      </c>
      <c r="N35" s="1">
        <f t="shared" si="14"/>
        <v>0.26470588235294118</v>
      </c>
      <c r="O35" s="1">
        <f t="shared" si="15"/>
        <v>0.3235294117647059</v>
      </c>
      <c r="P35" s="1">
        <f t="shared" si="16"/>
        <v>0.35294117647058826</v>
      </c>
      <c r="Q35" s="1">
        <f t="shared" si="17"/>
        <v>0.38235294117647056</v>
      </c>
      <c r="R35" s="1">
        <f t="shared" si="18"/>
        <v>0.41176470588235292</v>
      </c>
    </row>
    <row r="36" spans="1:18" x14ac:dyDescent="0.3">
      <c r="A36" t="s">
        <v>7</v>
      </c>
      <c r="B36">
        <v>49.5</v>
      </c>
      <c r="C36">
        <v>49.5</v>
      </c>
      <c r="D36">
        <v>49.5</v>
      </c>
      <c r="E36">
        <v>49.5</v>
      </c>
      <c r="F36">
        <v>49.5</v>
      </c>
      <c r="G36">
        <v>49.5</v>
      </c>
      <c r="H36">
        <v>49.5</v>
      </c>
      <c r="I36">
        <v>49.5</v>
      </c>
      <c r="K36" s="1">
        <v>0</v>
      </c>
      <c r="L36" s="1">
        <f t="shared" si="12"/>
        <v>0</v>
      </c>
      <c r="M36" s="1">
        <f t="shared" si="13"/>
        <v>0</v>
      </c>
      <c r="N36" s="1">
        <f t="shared" si="14"/>
        <v>0</v>
      </c>
      <c r="O36" s="1">
        <f t="shared" si="15"/>
        <v>0</v>
      </c>
      <c r="P36" s="1">
        <f t="shared" si="16"/>
        <v>0</v>
      </c>
      <c r="Q36" s="1">
        <f t="shared" si="17"/>
        <v>0</v>
      </c>
      <c r="R36" s="1">
        <f t="shared" si="18"/>
        <v>0</v>
      </c>
    </row>
    <row r="37" spans="1:18" x14ac:dyDescent="0.3">
      <c r="A37" t="s">
        <v>8</v>
      </c>
      <c r="B37">
        <v>76.8</v>
      </c>
      <c r="C37">
        <v>76.8</v>
      </c>
      <c r="D37">
        <v>76.8</v>
      </c>
      <c r="E37">
        <v>76.8</v>
      </c>
      <c r="F37">
        <v>76.8</v>
      </c>
      <c r="G37">
        <v>76.8</v>
      </c>
      <c r="H37">
        <v>76.8</v>
      </c>
      <c r="I37">
        <v>76.8</v>
      </c>
      <c r="K37" s="1">
        <v>0</v>
      </c>
      <c r="L37" s="1">
        <f t="shared" si="12"/>
        <v>0</v>
      </c>
      <c r="M37" s="1">
        <f t="shared" si="13"/>
        <v>0</v>
      </c>
      <c r="N37" s="1">
        <f t="shared" si="14"/>
        <v>0</v>
      </c>
      <c r="O37" s="1">
        <f t="shared" si="15"/>
        <v>0</v>
      </c>
      <c r="P37" s="1">
        <f t="shared" si="16"/>
        <v>0</v>
      </c>
      <c r="Q37" s="1">
        <f t="shared" si="17"/>
        <v>0</v>
      </c>
      <c r="R37" s="1">
        <f t="shared" si="18"/>
        <v>0</v>
      </c>
    </row>
    <row r="38" spans="1:18" x14ac:dyDescent="0.3">
      <c r="A38" t="s">
        <v>9</v>
      </c>
      <c r="B38">
        <v>80</v>
      </c>
      <c r="C38">
        <v>80</v>
      </c>
      <c r="D38">
        <v>80</v>
      </c>
      <c r="E38">
        <v>80</v>
      </c>
      <c r="F38">
        <v>80</v>
      </c>
      <c r="G38">
        <v>80</v>
      </c>
      <c r="H38">
        <v>80</v>
      </c>
      <c r="I38">
        <v>80</v>
      </c>
      <c r="K38" s="1">
        <v>0</v>
      </c>
      <c r="L38" s="1">
        <f t="shared" si="12"/>
        <v>0</v>
      </c>
      <c r="M38" s="1">
        <f t="shared" si="13"/>
        <v>0</v>
      </c>
      <c r="N38" s="1">
        <f t="shared" si="14"/>
        <v>0</v>
      </c>
      <c r="O38" s="1">
        <f t="shared" si="15"/>
        <v>0</v>
      </c>
      <c r="P38" s="1">
        <f t="shared" si="16"/>
        <v>0</v>
      </c>
      <c r="Q38" s="1">
        <f t="shared" si="17"/>
        <v>0</v>
      </c>
      <c r="R38" s="1">
        <f t="shared" si="18"/>
        <v>0</v>
      </c>
    </row>
    <row r="39" spans="1:18" x14ac:dyDescent="0.3">
      <c r="A39" t="s">
        <v>10</v>
      </c>
      <c r="B39">
        <v>12.6</v>
      </c>
      <c r="C39">
        <v>9.8000000000000007</v>
      </c>
      <c r="D39">
        <v>8.5</v>
      </c>
      <c r="E39">
        <v>7.5</v>
      </c>
      <c r="F39">
        <v>7</v>
      </c>
      <c r="G39">
        <v>6.5</v>
      </c>
      <c r="H39">
        <v>6.1</v>
      </c>
      <c r="I39">
        <v>5.7</v>
      </c>
      <c r="K39" s="1">
        <v>0</v>
      </c>
      <c r="L39" s="1">
        <f t="shared" si="12"/>
        <v>0.22222222222222215</v>
      </c>
      <c r="M39" s="1">
        <f t="shared" si="13"/>
        <v>0.32539682539682535</v>
      </c>
      <c r="N39" s="1">
        <f t="shared" si="14"/>
        <v>0.40476190476190477</v>
      </c>
      <c r="O39" s="1">
        <f t="shared" si="15"/>
        <v>0.44444444444444442</v>
      </c>
      <c r="P39" s="1">
        <f t="shared" si="16"/>
        <v>0.48412698412698413</v>
      </c>
      <c r="Q39" s="1">
        <f t="shared" si="17"/>
        <v>0.51587301587301593</v>
      </c>
      <c r="R39" s="1">
        <f t="shared" si="18"/>
        <v>0.54761904761904756</v>
      </c>
    </row>
    <row r="40" spans="1:18" x14ac:dyDescent="0.3">
      <c r="A40" t="s">
        <v>11</v>
      </c>
      <c r="B40">
        <v>20.100000000000001</v>
      </c>
      <c r="C40">
        <v>17.2</v>
      </c>
      <c r="D40">
        <v>16</v>
      </c>
      <c r="E40">
        <v>14.8</v>
      </c>
      <c r="F40">
        <v>13.6</v>
      </c>
      <c r="G40">
        <v>13</v>
      </c>
      <c r="H40">
        <v>12.4</v>
      </c>
      <c r="I40">
        <v>11.8</v>
      </c>
      <c r="K40" s="1">
        <v>0</v>
      </c>
      <c r="L40" s="1">
        <f t="shared" si="12"/>
        <v>0.14427860696517422</v>
      </c>
      <c r="M40" s="1">
        <f t="shared" si="13"/>
        <v>0.20398009950248761</v>
      </c>
      <c r="N40" s="1">
        <f t="shared" si="14"/>
        <v>0.26368159203980102</v>
      </c>
      <c r="O40" s="1">
        <f t="shared" si="15"/>
        <v>0.32338308457711451</v>
      </c>
      <c r="P40" s="1">
        <f t="shared" si="16"/>
        <v>0.3532338308457712</v>
      </c>
      <c r="Q40" s="1">
        <f t="shared" si="17"/>
        <v>0.38308457711442789</v>
      </c>
      <c r="R40" s="1">
        <f t="shared" si="18"/>
        <v>0.41293532338308458</v>
      </c>
    </row>
    <row r="41" spans="1:18" x14ac:dyDescent="0.3">
      <c r="A41" t="s">
        <v>12</v>
      </c>
      <c r="B41">
        <v>267.3</v>
      </c>
      <c r="C41">
        <v>253.35</v>
      </c>
      <c r="D41">
        <v>244.8</v>
      </c>
      <c r="E41">
        <v>235.8</v>
      </c>
      <c r="F41">
        <v>226.35</v>
      </c>
      <c r="G41">
        <v>219.15</v>
      </c>
      <c r="H41">
        <v>211.05</v>
      </c>
      <c r="I41">
        <v>204.3</v>
      </c>
      <c r="K41" s="1">
        <v>0</v>
      </c>
      <c r="L41" s="1">
        <f t="shared" si="12"/>
        <v>5.2188552188552249E-2</v>
      </c>
      <c r="M41" s="1">
        <f t="shared" si="13"/>
        <v>8.4175084175084167E-2</v>
      </c>
      <c r="N41" s="1">
        <f t="shared" si="14"/>
        <v>0.11784511784511784</v>
      </c>
      <c r="O41" s="1">
        <f t="shared" si="15"/>
        <v>0.15319865319865325</v>
      </c>
      <c r="P41" s="1">
        <f t="shared" si="16"/>
        <v>0.18013468013468015</v>
      </c>
      <c r="Q41" s="1">
        <f t="shared" si="17"/>
        <v>0.21043771043771042</v>
      </c>
      <c r="R41" s="1">
        <f t="shared" si="18"/>
        <v>0.23569023569023567</v>
      </c>
    </row>
    <row r="42" spans="1:18" x14ac:dyDescent="0.3">
      <c r="A42" t="s">
        <v>13</v>
      </c>
      <c r="B42">
        <v>19.7</v>
      </c>
      <c r="C42">
        <v>16.8</v>
      </c>
      <c r="D42">
        <v>12.4</v>
      </c>
      <c r="E42">
        <v>11.1</v>
      </c>
      <c r="F42">
        <v>9.9</v>
      </c>
      <c r="G42">
        <v>9</v>
      </c>
      <c r="H42">
        <v>8.1999999999999993</v>
      </c>
      <c r="I42">
        <v>7.6</v>
      </c>
      <c r="K42" s="1">
        <v>0</v>
      </c>
      <c r="L42" s="1">
        <f t="shared" si="12"/>
        <v>0.14720812182741111</v>
      </c>
      <c r="M42" s="1">
        <f t="shared" si="13"/>
        <v>0.37055837563451771</v>
      </c>
      <c r="N42" s="1">
        <f t="shared" si="14"/>
        <v>0.43654822335025378</v>
      </c>
      <c r="O42" s="1">
        <f t="shared" si="15"/>
        <v>0.49746192893401009</v>
      </c>
      <c r="P42" s="1">
        <f t="shared" si="16"/>
        <v>0.54314720812182737</v>
      </c>
      <c r="Q42" s="1">
        <f t="shared" si="17"/>
        <v>0.58375634517766495</v>
      </c>
      <c r="R42" s="1">
        <f t="shared" si="18"/>
        <v>0.6142131979695431</v>
      </c>
    </row>
    <row r="43" spans="1:18" x14ac:dyDescent="0.3">
      <c r="A43" t="s">
        <v>14</v>
      </c>
      <c r="B43">
        <v>20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20</v>
      </c>
      <c r="K43" s="1">
        <v>0</v>
      </c>
      <c r="L43" s="1">
        <f t="shared" si="12"/>
        <v>0</v>
      </c>
      <c r="M43" s="1">
        <f t="shared" si="13"/>
        <v>0</v>
      </c>
      <c r="N43" s="1">
        <f t="shared" si="14"/>
        <v>0</v>
      </c>
      <c r="O43" s="1">
        <f t="shared" si="15"/>
        <v>0</v>
      </c>
      <c r="P43" s="1">
        <f t="shared" si="16"/>
        <v>0</v>
      </c>
      <c r="Q43" s="1">
        <f t="shared" si="17"/>
        <v>0</v>
      </c>
      <c r="R43" s="1">
        <f t="shared" si="18"/>
        <v>0</v>
      </c>
    </row>
    <row r="44" spans="1:18" x14ac:dyDescent="0.3">
      <c r="A44" t="s">
        <v>15</v>
      </c>
      <c r="B44">
        <v>162</v>
      </c>
      <c r="C44">
        <v>157</v>
      </c>
      <c r="D44">
        <v>157</v>
      </c>
      <c r="E44">
        <v>137</v>
      </c>
      <c r="F44">
        <v>137</v>
      </c>
      <c r="G44">
        <v>116</v>
      </c>
      <c r="H44">
        <v>116</v>
      </c>
      <c r="I44">
        <v>109</v>
      </c>
      <c r="K44" s="1">
        <v>0</v>
      </c>
      <c r="L44" s="1">
        <f t="shared" si="12"/>
        <v>3.0864197530864196E-2</v>
      </c>
      <c r="M44" s="1">
        <f t="shared" si="13"/>
        <v>3.0864197530864196E-2</v>
      </c>
      <c r="N44" s="1">
        <f t="shared" si="14"/>
        <v>0.15432098765432098</v>
      </c>
      <c r="O44" s="1">
        <f t="shared" si="15"/>
        <v>0.15432098765432098</v>
      </c>
      <c r="P44" s="1">
        <f t="shared" si="16"/>
        <v>0.2839506172839506</v>
      </c>
      <c r="Q44" s="1">
        <f t="shared" si="17"/>
        <v>0.2839506172839506</v>
      </c>
      <c r="R44" s="1">
        <f t="shared" si="18"/>
        <v>0.3271604938271605</v>
      </c>
    </row>
    <row r="45" spans="1:18" x14ac:dyDescent="0.3">
      <c r="A45" t="s">
        <v>17</v>
      </c>
      <c r="B45">
        <v>14.25</v>
      </c>
      <c r="C45">
        <v>14.25</v>
      </c>
      <c r="D45">
        <v>14.25</v>
      </c>
      <c r="E45">
        <v>14.25</v>
      </c>
      <c r="F45">
        <v>14.25</v>
      </c>
      <c r="G45">
        <v>14.25</v>
      </c>
      <c r="H45">
        <v>14.25</v>
      </c>
      <c r="I45">
        <v>14.25</v>
      </c>
      <c r="K45" s="1">
        <v>0</v>
      </c>
      <c r="L45" s="1">
        <f t="shared" si="12"/>
        <v>0</v>
      </c>
      <c r="M45" s="1">
        <f t="shared" si="13"/>
        <v>0</v>
      </c>
      <c r="N45" s="1">
        <f t="shared" si="14"/>
        <v>0</v>
      </c>
      <c r="O45" s="1">
        <f t="shared" si="15"/>
        <v>0</v>
      </c>
      <c r="P45" s="1">
        <f t="shared" si="16"/>
        <v>0</v>
      </c>
      <c r="Q45" s="1">
        <f t="shared" si="17"/>
        <v>0</v>
      </c>
      <c r="R45" s="1">
        <f t="shared" si="18"/>
        <v>0</v>
      </c>
    </row>
    <row r="46" spans="1:18" x14ac:dyDescent="0.3">
      <c r="A46" t="s">
        <v>18</v>
      </c>
      <c r="B46">
        <v>19.399999999999999</v>
      </c>
      <c r="C46">
        <v>19.399999999999999</v>
      </c>
      <c r="D46">
        <v>19.399999999999999</v>
      </c>
      <c r="E46">
        <v>19.399999999999999</v>
      </c>
      <c r="F46">
        <v>19.399999999999999</v>
      </c>
      <c r="G46">
        <v>19.399999999999999</v>
      </c>
      <c r="H46">
        <v>19.399999999999999</v>
      </c>
      <c r="I46">
        <v>19.399999999999999</v>
      </c>
      <c r="K46" s="1">
        <v>0</v>
      </c>
      <c r="L46" s="1">
        <f t="shared" si="12"/>
        <v>0</v>
      </c>
      <c r="M46" s="1">
        <f t="shared" si="13"/>
        <v>0</v>
      </c>
      <c r="N46" s="1">
        <f t="shared" si="14"/>
        <v>0</v>
      </c>
      <c r="O46" s="1">
        <f t="shared" si="15"/>
        <v>0</v>
      </c>
      <c r="P46" s="1">
        <f t="shared" si="16"/>
        <v>0</v>
      </c>
      <c r="Q46" s="1">
        <f t="shared" si="17"/>
        <v>0</v>
      </c>
      <c r="R46" s="1">
        <f t="shared" si="18"/>
        <v>0</v>
      </c>
    </row>
    <row r="47" spans="1:18" x14ac:dyDescent="0.3">
      <c r="A47" t="s">
        <v>19</v>
      </c>
      <c r="B47">
        <v>15.2</v>
      </c>
      <c r="C47">
        <v>14.8</v>
      </c>
      <c r="D47">
        <v>14.4</v>
      </c>
      <c r="E47">
        <v>14</v>
      </c>
      <c r="F47">
        <v>13.4</v>
      </c>
      <c r="G47">
        <v>12.8</v>
      </c>
      <c r="H47">
        <v>12.3</v>
      </c>
      <c r="I47">
        <v>12</v>
      </c>
      <c r="K47" s="1">
        <v>0</v>
      </c>
      <c r="L47" s="1">
        <f t="shared" si="12"/>
        <v>2.6315789473684119E-2</v>
      </c>
      <c r="M47" s="1">
        <f t="shared" si="13"/>
        <v>5.2631578947368356E-2</v>
      </c>
      <c r="N47" s="1">
        <f t="shared" si="14"/>
        <v>7.8947368421052586E-2</v>
      </c>
      <c r="O47" s="1">
        <f t="shared" si="15"/>
        <v>0.11842105263157889</v>
      </c>
      <c r="P47" s="1">
        <f t="shared" si="16"/>
        <v>0.15789473684210517</v>
      </c>
      <c r="Q47" s="1">
        <f t="shared" si="17"/>
        <v>0.19078947368421045</v>
      </c>
      <c r="R47" s="1">
        <f t="shared" si="18"/>
        <v>0.21052631578947364</v>
      </c>
    </row>
    <row r="48" spans="1:18" x14ac:dyDescent="0.3">
      <c r="A48" t="s">
        <v>20</v>
      </c>
      <c r="B48">
        <v>0.75</v>
      </c>
      <c r="C48">
        <v>0.6</v>
      </c>
      <c r="D48">
        <v>0.44999999999999996</v>
      </c>
      <c r="E48">
        <v>0.44999999999999996</v>
      </c>
      <c r="F48">
        <v>0.3</v>
      </c>
      <c r="G48">
        <v>0.3</v>
      </c>
      <c r="H48">
        <v>0.3</v>
      </c>
      <c r="I48">
        <v>0.3</v>
      </c>
      <c r="K48" s="1">
        <v>0</v>
      </c>
      <c r="L48" s="1">
        <f t="shared" si="12"/>
        <v>0.20000000000000004</v>
      </c>
      <c r="M48" s="1">
        <f t="shared" si="13"/>
        <v>0.40000000000000008</v>
      </c>
      <c r="N48" s="1">
        <f t="shared" si="14"/>
        <v>0.40000000000000008</v>
      </c>
      <c r="O48" s="1">
        <f t="shared" si="15"/>
        <v>0.6</v>
      </c>
      <c r="P48" s="1">
        <f t="shared" si="16"/>
        <v>0.6</v>
      </c>
      <c r="Q48" s="1">
        <f t="shared" si="17"/>
        <v>0.6</v>
      </c>
      <c r="R48" s="1">
        <f t="shared" si="18"/>
        <v>0.6</v>
      </c>
    </row>
    <row r="49" spans="1:18" x14ac:dyDescent="0.3">
      <c r="A49" t="s">
        <v>21</v>
      </c>
      <c r="B49">
        <v>20</v>
      </c>
      <c r="C49">
        <v>20</v>
      </c>
      <c r="D49">
        <v>20</v>
      </c>
      <c r="E49">
        <v>20</v>
      </c>
      <c r="F49">
        <v>20</v>
      </c>
      <c r="G49">
        <v>20</v>
      </c>
      <c r="H49">
        <v>20</v>
      </c>
      <c r="I49">
        <v>20</v>
      </c>
      <c r="K49" s="1">
        <v>0</v>
      </c>
      <c r="L49" s="1">
        <f t="shared" si="12"/>
        <v>0</v>
      </c>
      <c r="M49" s="1">
        <f t="shared" si="13"/>
        <v>0</v>
      </c>
      <c r="N49" s="1">
        <f t="shared" si="14"/>
        <v>0</v>
      </c>
      <c r="O49" s="1">
        <f t="shared" si="15"/>
        <v>0</v>
      </c>
      <c r="P49" s="1">
        <f t="shared" si="16"/>
        <v>0</v>
      </c>
      <c r="Q49" s="1">
        <f t="shared" si="17"/>
        <v>0</v>
      </c>
      <c r="R49" s="1">
        <f t="shared" si="18"/>
        <v>0</v>
      </c>
    </row>
    <row r="50" spans="1:18" x14ac:dyDescent="0.3">
      <c r="A50" t="s">
        <v>43</v>
      </c>
      <c r="B50">
        <v>1E-3</v>
      </c>
      <c r="C50">
        <v>1E-3</v>
      </c>
      <c r="D50">
        <v>1E-3</v>
      </c>
      <c r="E50">
        <v>1E-3</v>
      </c>
      <c r="F50">
        <v>1E-3</v>
      </c>
      <c r="G50">
        <v>1E-3</v>
      </c>
      <c r="H50">
        <v>1E-3</v>
      </c>
      <c r="I50">
        <v>1E-3</v>
      </c>
      <c r="K50" s="1">
        <v>0</v>
      </c>
      <c r="L50" s="1">
        <f t="shared" si="12"/>
        <v>0</v>
      </c>
      <c r="M50" s="1">
        <f t="shared" si="13"/>
        <v>0</v>
      </c>
      <c r="N50" s="1">
        <f t="shared" si="14"/>
        <v>0</v>
      </c>
      <c r="O50" s="1">
        <f t="shared" si="15"/>
        <v>0</v>
      </c>
      <c r="P50" s="1">
        <f t="shared" si="16"/>
        <v>0</v>
      </c>
      <c r="Q50" s="1">
        <f t="shared" si="17"/>
        <v>0</v>
      </c>
      <c r="R50" s="1">
        <f t="shared" si="18"/>
        <v>0</v>
      </c>
    </row>
    <row r="51" spans="1:18" x14ac:dyDescent="0.3">
      <c r="A51" t="s">
        <v>22</v>
      </c>
      <c r="B51">
        <v>19.399999999999999</v>
      </c>
      <c r="C51">
        <v>19.399999999999999</v>
      </c>
      <c r="D51">
        <v>19.399999999999999</v>
      </c>
      <c r="E51">
        <v>19.399999999999999</v>
      </c>
      <c r="F51">
        <v>19.399999999999999</v>
      </c>
      <c r="G51">
        <v>19.399999999999999</v>
      </c>
      <c r="H51">
        <v>19.399999999999999</v>
      </c>
      <c r="I51">
        <v>19.399999999999999</v>
      </c>
      <c r="K51" s="1">
        <v>0</v>
      </c>
      <c r="L51" s="1">
        <f t="shared" si="12"/>
        <v>0</v>
      </c>
      <c r="M51" s="1">
        <f t="shared" si="13"/>
        <v>0</v>
      </c>
      <c r="N51" s="1">
        <f t="shared" si="14"/>
        <v>0</v>
      </c>
      <c r="O51" s="1">
        <f t="shared" si="15"/>
        <v>0</v>
      </c>
      <c r="P51" s="1">
        <f t="shared" si="16"/>
        <v>0</v>
      </c>
      <c r="Q51" s="1">
        <f t="shared" si="17"/>
        <v>0</v>
      </c>
      <c r="R51" s="1">
        <f t="shared" si="18"/>
        <v>0</v>
      </c>
    </row>
    <row r="52" spans="1:18" x14ac:dyDescent="0.3">
      <c r="A52" s="21" t="s">
        <v>230</v>
      </c>
      <c r="B52">
        <v>24</v>
      </c>
      <c r="C52">
        <v>9</v>
      </c>
      <c r="D52">
        <v>5</v>
      </c>
      <c r="E52">
        <v>3.75</v>
      </c>
      <c r="F52">
        <v>3</v>
      </c>
      <c r="G52">
        <v>2.5</v>
      </c>
      <c r="H52">
        <v>2.125</v>
      </c>
      <c r="I52">
        <v>1.875</v>
      </c>
      <c r="K52" s="1">
        <v>0</v>
      </c>
      <c r="L52" s="1">
        <f t="shared" ref="L52:R52" si="20">($B52-C52)/$B52</f>
        <v>0.625</v>
      </c>
      <c r="M52" s="1">
        <f t="shared" si="20"/>
        <v>0.79166666666666663</v>
      </c>
      <c r="N52" s="1">
        <f t="shared" si="20"/>
        <v>0.84375</v>
      </c>
      <c r="O52" s="1">
        <f t="shared" si="20"/>
        <v>0.875</v>
      </c>
      <c r="P52" s="1">
        <f t="shared" si="20"/>
        <v>0.89583333333333337</v>
      </c>
      <c r="Q52" s="1">
        <f t="shared" si="20"/>
        <v>0.91145833333333337</v>
      </c>
      <c r="R52" s="1">
        <f t="shared" si="20"/>
        <v>0.921875</v>
      </c>
    </row>
    <row r="53" spans="1:18" x14ac:dyDescent="0.3">
      <c r="A53" s="21" t="s">
        <v>231</v>
      </c>
      <c r="B53" s="43">
        <f>C110</f>
        <v>31.033333333333331</v>
      </c>
      <c r="C53" s="43">
        <f t="shared" ref="C53:I53" si="21">D110</f>
        <v>13.030310662738611</v>
      </c>
      <c r="D53" s="43">
        <f t="shared" si="21"/>
        <v>6.5607985033376082</v>
      </c>
      <c r="E53" s="43">
        <f t="shared" si="21"/>
        <v>4.7752978437781923</v>
      </c>
      <c r="F53" s="43">
        <f t="shared" si="21"/>
        <v>3.8181586695228136</v>
      </c>
      <c r="G53" s="43">
        <f t="shared" si="21"/>
        <v>3.1831824333490268</v>
      </c>
      <c r="H53" s="43">
        <f t="shared" si="21"/>
        <v>2.70810312882774</v>
      </c>
      <c r="I53" s="43">
        <f t="shared" si="21"/>
        <v>2.3824166129964142</v>
      </c>
      <c r="K53" s="1">
        <v>0</v>
      </c>
      <c r="L53" s="1">
        <f t="shared" si="12"/>
        <v>0.58011888304816506</v>
      </c>
      <c r="M53" s="1">
        <f t="shared" si="13"/>
        <v>0.78858866262070004</v>
      </c>
      <c r="N53" s="1">
        <f t="shared" si="14"/>
        <v>0.8461235925742796</v>
      </c>
      <c r="O53" s="1">
        <f t="shared" si="15"/>
        <v>0.87696588605189651</v>
      </c>
      <c r="P53" s="1">
        <f t="shared" si="16"/>
        <v>0.89742698925835573</v>
      </c>
      <c r="Q53" s="1">
        <f t="shared" si="17"/>
        <v>0.91273566716989019</v>
      </c>
      <c r="R53" s="1">
        <f t="shared" si="18"/>
        <v>0.92323039915156557</v>
      </c>
    </row>
    <row r="54" spans="1:18" x14ac:dyDescent="0.3">
      <c r="A54" t="s">
        <v>24</v>
      </c>
      <c r="B54">
        <v>11</v>
      </c>
      <c r="C54">
        <v>11</v>
      </c>
      <c r="D54">
        <v>11</v>
      </c>
      <c r="E54">
        <v>11</v>
      </c>
      <c r="F54">
        <v>11</v>
      </c>
      <c r="G54">
        <v>11</v>
      </c>
      <c r="H54">
        <v>11</v>
      </c>
      <c r="I54">
        <v>11</v>
      </c>
      <c r="K54" s="1">
        <v>0</v>
      </c>
      <c r="L54" s="1">
        <f t="shared" si="12"/>
        <v>0</v>
      </c>
      <c r="M54" s="1">
        <f t="shared" si="13"/>
        <v>0</v>
      </c>
      <c r="N54" s="1">
        <f t="shared" si="14"/>
        <v>0</v>
      </c>
      <c r="O54" s="1">
        <f t="shared" si="15"/>
        <v>0</v>
      </c>
      <c r="P54" s="1">
        <f t="shared" si="16"/>
        <v>0</v>
      </c>
      <c r="Q54" s="1">
        <f t="shared" si="17"/>
        <v>0</v>
      </c>
      <c r="R54" s="1">
        <f t="shared" si="18"/>
        <v>0</v>
      </c>
    </row>
    <row r="55" spans="1:18" x14ac:dyDescent="0.3">
      <c r="A55" t="s">
        <v>25</v>
      </c>
      <c r="B55">
        <v>0.46</v>
      </c>
      <c r="C55">
        <v>0.46</v>
      </c>
      <c r="D55">
        <v>0.43</v>
      </c>
      <c r="E55">
        <v>0.4</v>
      </c>
      <c r="F55">
        <v>0.4</v>
      </c>
      <c r="G55">
        <v>0.39</v>
      </c>
      <c r="H55">
        <v>0.36</v>
      </c>
      <c r="I55">
        <v>0.34</v>
      </c>
      <c r="K55" s="1">
        <v>0</v>
      </c>
      <c r="L55" s="1">
        <f t="shared" si="12"/>
        <v>0</v>
      </c>
      <c r="M55" s="1">
        <f t="shared" si="13"/>
        <v>6.521739130434788E-2</v>
      </c>
      <c r="N55" s="1">
        <f t="shared" si="14"/>
        <v>0.13043478260869565</v>
      </c>
      <c r="O55" s="1">
        <f t="shared" si="15"/>
        <v>0.13043478260869565</v>
      </c>
      <c r="P55" s="1">
        <f t="shared" si="16"/>
        <v>0.15217391304347827</v>
      </c>
      <c r="Q55" s="1">
        <f t="shared" si="17"/>
        <v>0.21739130434782614</v>
      </c>
      <c r="R55" s="1">
        <f t="shared" si="18"/>
        <v>0.2608695652173913</v>
      </c>
    </row>
    <row r="58" spans="1:18" x14ac:dyDescent="0.3">
      <c r="A58" s="2" t="s">
        <v>339</v>
      </c>
    </row>
    <row r="59" spans="1:18" x14ac:dyDescent="0.3">
      <c r="C59" s="164" t="s">
        <v>334</v>
      </c>
      <c r="D59" s="164"/>
      <c r="E59" s="164"/>
      <c r="F59" s="164"/>
      <c r="G59" s="164"/>
      <c r="H59" s="164"/>
      <c r="I59" s="164"/>
      <c r="J59" s="164"/>
    </row>
    <row r="60" spans="1:18" x14ac:dyDescent="0.3">
      <c r="A60" t="s">
        <v>335</v>
      </c>
      <c r="C60" s="2">
        <v>2015</v>
      </c>
      <c r="D60" s="2">
        <v>2020</v>
      </c>
      <c r="E60" s="2">
        <v>2025</v>
      </c>
      <c r="F60" s="2">
        <v>2030</v>
      </c>
      <c r="G60" s="2">
        <v>2035</v>
      </c>
      <c r="H60" s="2">
        <v>2040</v>
      </c>
      <c r="I60" s="2">
        <v>2045</v>
      </c>
      <c r="J60" s="2">
        <v>2050</v>
      </c>
    </row>
    <row r="61" spans="1:18" x14ac:dyDescent="0.3">
      <c r="A61" t="s">
        <v>140</v>
      </c>
      <c r="B61" t="s">
        <v>141</v>
      </c>
      <c r="C61">
        <v>45.005074590746005</v>
      </c>
      <c r="D61">
        <v>142.50758774879475</v>
      </c>
      <c r="E61">
        <v>394.36653713222177</v>
      </c>
      <c r="F61">
        <v>785.10668626850668</v>
      </c>
      <c r="G61">
        <v>1069.7228786179046</v>
      </c>
      <c r="H61">
        <v>1419.841883376374</v>
      </c>
      <c r="I61">
        <v>1704.7778584312243</v>
      </c>
      <c r="J61">
        <v>2059.1071893638677</v>
      </c>
      <c r="L61" t="s">
        <v>397</v>
      </c>
    </row>
    <row r="62" spans="1:18" x14ac:dyDescent="0.3">
      <c r="A62" t="s">
        <v>142</v>
      </c>
      <c r="B62" t="s">
        <v>141</v>
      </c>
      <c r="C62">
        <v>45.005074590746005</v>
      </c>
      <c r="D62">
        <v>101.20974467862982</v>
      </c>
      <c r="E62">
        <v>326.54172698055805</v>
      </c>
      <c r="F62">
        <v>679.14923365849722</v>
      </c>
      <c r="G62">
        <v>998.09743075592166</v>
      </c>
      <c r="H62">
        <v>1303.3082289869926</v>
      </c>
      <c r="I62">
        <v>1575.4796110213977</v>
      </c>
      <c r="J62">
        <v>1896.5903824247964</v>
      </c>
    </row>
    <row r="63" spans="1:18" x14ac:dyDescent="0.3">
      <c r="A63" t="s">
        <v>143</v>
      </c>
      <c r="B63" t="s">
        <v>141</v>
      </c>
      <c r="C63">
        <v>10.134349977839998</v>
      </c>
      <c r="D63">
        <v>121.69662201110444</v>
      </c>
      <c r="E63">
        <v>523.74403660962059</v>
      </c>
      <c r="F63">
        <v>1391.7995951614816</v>
      </c>
      <c r="G63">
        <v>2059.0232837468802</v>
      </c>
      <c r="H63">
        <v>2784.9005818433666</v>
      </c>
      <c r="I63">
        <v>3394.5492237039903</v>
      </c>
      <c r="J63">
        <v>4082.7265516164662</v>
      </c>
    </row>
    <row r="64" spans="1:18" x14ac:dyDescent="0.3">
      <c r="A64" s="21" t="s">
        <v>144</v>
      </c>
      <c r="B64" s="21" t="s">
        <v>141</v>
      </c>
      <c r="C64" s="21">
        <v>100.14449915933197</v>
      </c>
      <c r="D64" s="21">
        <v>365.41395443852906</v>
      </c>
      <c r="E64" s="21">
        <v>1244.6523007224005</v>
      </c>
      <c r="F64" s="21">
        <v>2856.0555150884861</v>
      </c>
      <c r="G64" s="21">
        <v>4126.8435931207068</v>
      </c>
      <c r="H64" s="21">
        <v>5508.0506942067359</v>
      </c>
      <c r="I64" s="21">
        <v>6674.8066931566118</v>
      </c>
      <c r="J64" s="21">
        <v>8038.4241234051287</v>
      </c>
    </row>
    <row r="66" spans="1:12" x14ac:dyDescent="0.3">
      <c r="C66" s="164" t="s">
        <v>336</v>
      </c>
      <c r="D66" s="164"/>
      <c r="E66" s="164"/>
      <c r="F66" s="164"/>
      <c r="G66" s="164"/>
      <c r="H66" s="164"/>
      <c r="I66" s="164"/>
      <c r="J66" s="164"/>
    </row>
    <row r="67" spans="1:12" x14ac:dyDescent="0.3">
      <c r="A67" t="s">
        <v>140</v>
      </c>
      <c r="C67">
        <f>C70-C68-C69</f>
        <v>43.760000000000005</v>
      </c>
      <c r="D67">
        <f>D61-C61</f>
        <v>97.502513158048743</v>
      </c>
      <c r="E67">
        <f t="shared" ref="E67:J67" si="22">E61-D61</f>
        <v>251.85894938342702</v>
      </c>
      <c r="F67">
        <f t="shared" si="22"/>
        <v>390.74014913628491</v>
      </c>
      <c r="G67">
        <f t="shared" si="22"/>
        <v>284.61619234939792</v>
      </c>
      <c r="H67">
        <f t="shared" si="22"/>
        <v>350.11900475846937</v>
      </c>
      <c r="I67">
        <f t="shared" si="22"/>
        <v>284.93597505485036</v>
      </c>
      <c r="J67">
        <f t="shared" si="22"/>
        <v>354.32933093264342</v>
      </c>
    </row>
    <row r="68" spans="1:12" x14ac:dyDescent="0.3">
      <c r="A68" t="s">
        <v>142</v>
      </c>
      <c r="C68">
        <v>30</v>
      </c>
      <c r="D68">
        <f>D62-C62</f>
        <v>56.204670087883812</v>
      </c>
      <c r="E68">
        <f t="shared" ref="E68:J68" si="23">E62-D62</f>
        <v>225.33198230192824</v>
      </c>
      <c r="F68">
        <f t="shared" si="23"/>
        <v>352.60750667793917</v>
      </c>
      <c r="G68">
        <f t="shared" si="23"/>
        <v>318.94819709742444</v>
      </c>
      <c r="H68">
        <f t="shared" si="23"/>
        <v>305.21079823107095</v>
      </c>
      <c r="I68">
        <f t="shared" si="23"/>
        <v>272.17138203440504</v>
      </c>
      <c r="J68">
        <f t="shared" si="23"/>
        <v>321.11077140339876</v>
      </c>
    </row>
    <row r="69" spans="1:12" x14ac:dyDescent="0.3">
      <c r="A69" t="s">
        <v>143</v>
      </c>
      <c r="C69">
        <v>5</v>
      </c>
      <c r="D69">
        <f>D63-C63</f>
        <v>111.56227203326443</v>
      </c>
      <c r="E69">
        <f t="shared" ref="E69:J69" si="24">E63-D63</f>
        <v>402.04741459851618</v>
      </c>
      <c r="F69">
        <f t="shared" si="24"/>
        <v>868.05555855186105</v>
      </c>
      <c r="G69">
        <f t="shared" si="24"/>
        <v>667.22368858539858</v>
      </c>
      <c r="H69">
        <f t="shared" si="24"/>
        <v>725.87729809648636</v>
      </c>
      <c r="I69">
        <f t="shared" si="24"/>
        <v>609.64864186062368</v>
      </c>
      <c r="J69">
        <f t="shared" si="24"/>
        <v>688.1773279124759</v>
      </c>
    </row>
    <row r="70" spans="1:12" x14ac:dyDescent="0.3">
      <c r="A70" s="21" t="s">
        <v>144</v>
      </c>
      <c r="C70">
        <v>78.760000000000005</v>
      </c>
      <c r="D70">
        <f>D64-C64</f>
        <v>265.26945527919708</v>
      </c>
      <c r="E70">
        <f t="shared" ref="E70:J70" si="25">E64-D64</f>
        <v>879.23834628387135</v>
      </c>
      <c r="F70">
        <f t="shared" si="25"/>
        <v>1611.4032143660856</v>
      </c>
      <c r="G70">
        <f t="shared" si="25"/>
        <v>1270.7880780322207</v>
      </c>
      <c r="H70">
        <f t="shared" si="25"/>
        <v>1381.2071010860291</v>
      </c>
      <c r="I70">
        <f t="shared" si="25"/>
        <v>1166.7559989498759</v>
      </c>
      <c r="J70">
        <f t="shared" si="25"/>
        <v>1363.6174302485169</v>
      </c>
    </row>
    <row r="72" spans="1:12" x14ac:dyDescent="0.3">
      <c r="C72" s="164" t="s">
        <v>337</v>
      </c>
      <c r="D72" s="164"/>
      <c r="E72" s="164"/>
      <c r="F72" s="164"/>
      <c r="G72" s="164"/>
      <c r="H72" s="164"/>
      <c r="I72" s="164"/>
      <c r="J72" s="164"/>
    </row>
    <row r="73" spans="1:12" x14ac:dyDescent="0.3">
      <c r="A73" t="s">
        <v>140</v>
      </c>
      <c r="C73" s="30">
        <f t="shared" ref="C73:J73" si="26">C67/C70</f>
        <v>0.55561198577958359</v>
      </c>
      <c r="D73" s="30">
        <f t="shared" si="26"/>
        <v>0.36756027208419828</v>
      </c>
      <c r="E73" s="30">
        <f t="shared" si="26"/>
        <v>0.2864512796193624</v>
      </c>
      <c r="F73" s="30">
        <f t="shared" si="26"/>
        <v>0.24248440468079818</v>
      </c>
      <c r="G73" s="30">
        <f t="shared" si="26"/>
        <v>0.22396825817733357</v>
      </c>
      <c r="H73" s="30">
        <f t="shared" si="26"/>
        <v>0.25348769527985654</v>
      </c>
      <c r="I73" s="30">
        <f t="shared" si="26"/>
        <v>0.24421213630896554</v>
      </c>
      <c r="J73" s="30">
        <f t="shared" si="26"/>
        <v>0.25984511716608633</v>
      </c>
    </row>
    <row r="74" spans="1:12" x14ac:dyDescent="0.3">
      <c r="A74" t="s">
        <v>142</v>
      </c>
      <c r="C74" s="30">
        <f t="shared" ref="C74:J74" si="27">C68/C70</f>
        <v>0.38090401218892839</v>
      </c>
      <c r="D74" s="30">
        <f t="shared" si="27"/>
        <v>0.21187765484996451</v>
      </c>
      <c r="E74" s="30">
        <f t="shared" si="27"/>
        <v>0.25628088589891579</v>
      </c>
      <c r="F74" s="30">
        <f t="shared" si="27"/>
        <v>0.21882015843976854</v>
      </c>
      <c r="G74" s="30">
        <f t="shared" si="27"/>
        <v>0.25098456824627019</v>
      </c>
      <c r="H74" s="30">
        <f t="shared" si="27"/>
        <v>0.22097395675933523</v>
      </c>
      <c r="I74" s="30">
        <f t="shared" si="27"/>
        <v>0.23327189427726919</v>
      </c>
      <c r="J74" s="30">
        <f t="shared" si="27"/>
        <v>0.23548450194339102</v>
      </c>
    </row>
    <row r="75" spans="1:12" x14ac:dyDescent="0.3">
      <c r="A75" t="s">
        <v>143</v>
      </c>
      <c r="C75" s="30">
        <f t="shared" ref="C75:J75" si="28">C69/C70</f>
        <v>6.348400203148806E-2</v>
      </c>
      <c r="D75" s="30">
        <f t="shared" si="28"/>
        <v>0.42056207306583693</v>
      </c>
      <c r="E75" s="30">
        <f t="shared" si="28"/>
        <v>0.45726783448172192</v>
      </c>
      <c r="F75" s="30">
        <f t="shared" si="28"/>
        <v>0.538695436879433</v>
      </c>
      <c r="G75" s="30">
        <f t="shared" si="28"/>
        <v>0.52504717357639641</v>
      </c>
      <c r="H75" s="30">
        <f t="shared" si="28"/>
        <v>0.52553834796080645</v>
      </c>
      <c r="I75" s="30">
        <f t="shared" si="28"/>
        <v>0.52251596941376799</v>
      </c>
      <c r="J75" s="30">
        <f t="shared" si="28"/>
        <v>0.50467038089052352</v>
      </c>
    </row>
    <row r="76" spans="1:12" x14ac:dyDescent="0.3">
      <c r="A76" s="21" t="s">
        <v>144</v>
      </c>
    </row>
    <row r="77" spans="1:12" x14ac:dyDescent="0.3">
      <c r="C77" s="165" t="s">
        <v>27</v>
      </c>
      <c r="D77" s="165"/>
      <c r="E77" s="165"/>
      <c r="F77" s="165"/>
      <c r="G77" s="165"/>
      <c r="H77" s="165"/>
      <c r="I77" s="165"/>
      <c r="J77" s="165"/>
    </row>
    <row r="78" spans="1:12" x14ac:dyDescent="0.3">
      <c r="A78" t="s">
        <v>140</v>
      </c>
      <c r="C78">
        <v>1360</v>
      </c>
      <c r="D78">
        <v>1169</v>
      </c>
      <c r="E78">
        <v>966</v>
      </c>
      <c r="F78">
        <v>826</v>
      </c>
      <c r="G78">
        <v>725</v>
      </c>
      <c r="H78">
        <v>650</v>
      </c>
      <c r="I78">
        <v>589</v>
      </c>
      <c r="J78">
        <v>537</v>
      </c>
      <c r="L78" t="s">
        <v>397</v>
      </c>
    </row>
    <row r="79" spans="1:12" x14ac:dyDescent="0.3">
      <c r="A79" t="s">
        <v>142</v>
      </c>
      <c r="C79">
        <v>1360</v>
      </c>
      <c r="D79">
        <v>907</v>
      </c>
      <c r="E79">
        <v>737</v>
      </c>
      <c r="F79">
        <v>623</v>
      </c>
      <c r="G79">
        <v>542</v>
      </c>
      <c r="H79">
        <v>484</v>
      </c>
      <c r="I79">
        <v>437</v>
      </c>
      <c r="J79">
        <v>397</v>
      </c>
    </row>
    <row r="80" spans="1:12" x14ac:dyDescent="0.3">
      <c r="A80" t="s">
        <v>143</v>
      </c>
      <c r="C80">
        <v>1360</v>
      </c>
      <c r="D80">
        <v>682</v>
      </c>
      <c r="E80">
        <v>548</v>
      </c>
      <c r="F80">
        <v>459</v>
      </c>
      <c r="G80">
        <v>397</v>
      </c>
      <c r="H80">
        <v>353</v>
      </c>
      <c r="I80">
        <v>318</v>
      </c>
      <c r="J80">
        <v>289</v>
      </c>
    </row>
    <row r="81" spans="1:12" x14ac:dyDescent="0.3">
      <c r="A81" s="2" t="s">
        <v>340</v>
      </c>
      <c r="B81" s="2"/>
      <c r="C81" s="31">
        <f>C78*C73+C79*C74+C80*C75</f>
        <v>1360</v>
      </c>
      <c r="D81" s="31">
        <f t="shared" ref="D81:J81" si="29">D78*D73+D79*D74+D80*D75</f>
        <v>908.67432484624635</v>
      </c>
      <c r="E81" s="31">
        <f t="shared" si="29"/>
        <v>716.17372231578872</v>
      </c>
      <c r="F81" s="31">
        <f t="shared" si="29"/>
        <v>583.87828250197481</v>
      </c>
      <c r="G81" s="31">
        <f t="shared" si="29"/>
        <v>506.85435107787464</v>
      </c>
      <c r="H81" s="31">
        <f t="shared" si="29"/>
        <v>457.23343383358974</v>
      </c>
      <c r="I81" s="31">
        <f t="shared" si="29"/>
        <v>411.9408443587256</v>
      </c>
      <c r="J81" s="31">
        <f t="shared" si="29"/>
        <v>378.87391526707586</v>
      </c>
    </row>
    <row r="83" spans="1:12" x14ac:dyDescent="0.3">
      <c r="C83" s="164" t="s">
        <v>57</v>
      </c>
      <c r="D83" s="164"/>
      <c r="E83" s="164"/>
      <c r="F83" s="164"/>
      <c r="G83" s="164"/>
      <c r="H83" s="164"/>
      <c r="I83" s="164"/>
      <c r="J83" s="164"/>
    </row>
    <row r="84" spans="1:12" x14ac:dyDescent="0.3">
      <c r="A84" t="s">
        <v>140</v>
      </c>
      <c r="C84">
        <v>20.399999999999999</v>
      </c>
      <c r="D84">
        <v>17.600000000000001</v>
      </c>
      <c r="E84">
        <v>15.7</v>
      </c>
      <c r="F84">
        <v>14.2</v>
      </c>
      <c r="G84">
        <v>12.8</v>
      </c>
      <c r="H84">
        <v>11.7</v>
      </c>
      <c r="I84">
        <v>10.7</v>
      </c>
      <c r="J84">
        <v>9.8000000000000007</v>
      </c>
      <c r="L84" t="s">
        <v>397</v>
      </c>
    </row>
    <row r="85" spans="1:12" x14ac:dyDescent="0.3">
      <c r="A85" t="s">
        <v>142</v>
      </c>
      <c r="C85">
        <v>20.399999999999999</v>
      </c>
      <c r="D85">
        <v>17.600000000000001</v>
      </c>
      <c r="E85">
        <v>15.7</v>
      </c>
      <c r="F85">
        <v>14.2</v>
      </c>
      <c r="G85">
        <v>12.8</v>
      </c>
      <c r="H85">
        <v>11.7</v>
      </c>
      <c r="I85">
        <v>10.7</v>
      </c>
      <c r="J85">
        <v>9.8000000000000007</v>
      </c>
    </row>
    <row r="86" spans="1:12" x14ac:dyDescent="0.3">
      <c r="A86" t="s">
        <v>143</v>
      </c>
      <c r="C86">
        <v>20.399999999999999</v>
      </c>
      <c r="D86">
        <v>17.600000000000001</v>
      </c>
      <c r="E86">
        <v>15.7</v>
      </c>
      <c r="F86">
        <v>14.2</v>
      </c>
      <c r="G86">
        <v>12.8</v>
      </c>
      <c r="H86">
        <v>11.7</v>
      </c>
      <c r="I86">
        <v>10.7</v>
      </c>
      <c r="J86">
        <v>9.8000000000000007</v>
      </c>
    </row>
    <row r="87" spans="1:12" x14ac:dyDescent="0.3">
      <c r="A87" s="2" t="s">
        <v>341</v>
      </c>
      <c r="B87" s="2"/>
      <c r="C87" s="2">
        <f>C84*C73+C85*C74+C86*C75</f>
        <v>20.399999999999999</v>
      </c>
      <c r="D87" s="2">
        <f t="shared" ref="D87:J87" si="30">D84*D73+D85*D74+D86*D75</f>
        <v>17.599999999999994</v>
      </c>
      <c r="E87" s="2">
        <f t="shared" si="30"/>
        <v>15.700000000000001</v>
      </c>
      <c r="F87" s="2">
        <f t="shared" si="30"/>
        <v>14.199999999999996</v>
      </c>
      <c r="G87" s="2">
        <f t="shared" si="30"/>
        <v>12.800000000000004</v>
      </c>
      <c r="H87" s="2">
        <f t="shared" si="30"/>
        <v>11.699999999999978</v>
      </c>
      <c r="I87" s="2">
        <f t="shared" si="30"/>
        <v>10.700000000000028</v>
      </c>
      <c r="J87" s="2">
        <f t="shared" si="30"/>
        <v>9.8000000000000096</v>
      </c>
    </row>
    <row r="88" spans="1:12" x14ac:dyDescent="0.3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2" x14ac:dyDescent="0.3">
      <c r="A89" t="s">
        <v>256</v>
      </c>
      <c r="B89" s="2"/>
      <c r="C89" s="164" t="s">
        <v>336</v>
      </c>
      <c r="D89" s="164"/>
      <c r="E89" s="164"/>
      <c r="F89" s="164"/>
      <c r="G89" s="164"/>
      <c r="H89" s="164"/>
      <c r="I89" s="164"/>
      <c r="J89" s="164"/>
    </row>
    <row r="90" spans="1:12" x14ac:dyDescent="0.3">
      <c r="A90" t="s">
        <v>140</v>
      </c>
      <c r="B90" s="77" t="s">
        <v>290</v>
      </c>
      <c r="C90" s="48">
        <v>0</v>
      </c>
      <c r="D90" s="48">
        <v>26.013156300996997</v>
      </c>
      <c r="E90" s="48">
        <v>108.0011519129903</v>
      </c>
      <c r="F90" s="48">
        <v>260.80521636464385</v>
      </c>
      <c r="G90" s="48">
        <v>356.45070525367782</v>
      </c>
      <c r="H90" s="48">
        <v>469.74577773433708</v>
      </c>
      <c r="I90" s="48">
        <v>572.45335720638275</v>
      </c>
      <c r="J90" s="48">
        <v>684.4793510007953</v>
      </c>
      <c r="L90" t="s">
        <v>397</v>
      </c>
    </row>
    <row r="91" spans="1:12" x14ac:dyDescent="0.3">
      <c r="A91" t="s">
        <v>142</v>
      </c>
      <c r="B91" s="77" t="s">
        <v>290</v>
      </c>
      <c r="C91" s="48">
        <v>0</v>
      </c>
      <c r="D91" s="48">
        <v>6.0305662709596275</v>
      </c>
      <c r="E91" s="48">
        <v>74.508853710172758</v>
      </c>
      <c r="F91" s="48">
        <v>208.36363571825368</v>
      </c>
      <c r="G91" s="48">
        <v>328.16075554050661</v>
      </c>
      <c r="H91" s="48">
        <v>427.31302585241673</v>
      </c>
      <c r="I91" s="48">
        <v>514.99557389512324</v>
      </c>
      <c r="J91" s="48">
        <v>612.54669820046627</v>
      </c>
    </row>
    <row r="92" spans="1:12" x14ac:dyDescent="0.3">
      <c r="A92" t="s">
        <v>143</v>
      </c>
      <c r="B92" s="77" t="s">
        <v>290</v>
      </c>
      <c r="C92" s="48">
        <v>0</v>
      </c>
      <c r="D92" s="48">
        <v>1.7307245308879511</v>
      </c>
      <c r="E92" s="48">
        <v>102.08924871011443</v>
      </c>
      <c r="F92" s="48">
        <v>434.22478676141333</v>
      </c>
      <c r="G92" s="48">
        <v>658.46640630075603</v>
      </c>
      <c r="H92" s="48">
        <v>897.41315301223403</v>
      </c>
      <c r="I92" s="48">
        <v>1086.5027423958754</v>
      </c>
      <c r="J92" s="48">
        <v>1293.7418892991489</v>
      </c>
    </row>
    <row r="93" spans="1:12" x14ac:dyDescent="0.3">
      <c r="A93" s="21" t="s">
        <v>144</v>
      </c>
      <c r="B93" s="77" t="s">
        <v>290</v>
      </c>
      <c r="C93" s="31">
        <f>SUM(C90:C92)</f>
        <v>0</v>
      </c>
      <c r="D93" s="31">
        <f t="shared" ref="D93:J93" si="31">SUM(D90:D92)</f>
        <v>33.774447102844576</v>
      </c>
      <c r="E93" s="31">
        <f t="shared" si="31"/>
        <v>284.59925433327749</v>
      </c>
      <c r="F93" s="31">
        <f t="shared" si="31"/>
        <v>903.39363884431077</v>
      </c>
      <c r="G93" s="31">
        <f t="shared" si="31"/>
        <v>1343.0778670949405</v>
      </c>
      <c r="H93" s="31">
        <f t="shared" si="31"/>
        <v>1794.4719565989878</v>
      </c>
      <c r="I93" s="31">
        <f t="shared" si="31"/>
        <v>2173.9516734973813</v>
      </c>
      <c r="J93" s="31">
        <f t="shared" si="31"/>
        <v>2590.7679385004103</v>
      </c>
    </row>
    <row r="94" spans="1:1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2" x14ac:dyDescent="0.3">
      <c r="C95" s="164" t="s">
        <v>337</v>
      </c>
      <c r="D95" s="164"/>
      <c r="E95" s="164"/>
      <c r="F95" s="164"/>
      <c r="G95" s="164"/>
      <c r="H95" s="164"/>
      <c r="I95" s="164"/>
      <c r="J95" s="164"/>
    </row>
    <row r="96" spans="1:12" x14ac:dyDescent="0.3">
      <c r="A96" t="s">
        <v>140</v>
      </c>
      <c r="C96" s="30">
        <v>0</v>
      </c>
      <c r="D96" s="30">
        <f t="shared" ref="D96:J96" si="32">D90/D93</f>
        <v>0.77020228404586077</v>
      </c>
      <c r="E96" s="30">
        <f t="shared" si="32"/>
        <v>0.37948501364137971</v>
      </c>
      <c r="F96" s="30">
        <f t="shared" si="32"/>
        <v>0.28869498870756444</v>
      </c>
      <c r="G96" s="30">
        <f t="shared" si="32"/>
        <v>0.26539839125238207</v>
      </c>
      <c r="H96" s="30">
        <f t="shared" si="32"/>
        <v>0.26177381931598032</v>
      </c>
      <c r="I96" s="30">
        <f t="shared" si="32"/>
        <v>0.26332386510020195</v>
      </c>
      <c r="J96" s="30">
        <f t="shared" si="32"/>
        <v>0.26419940621813703</v>
      </c>
    </row>
    <row r="97" spans="1:12" x14ac:dyDescent="0.3">
      <c r="A97" t="s">
        <v>142</v>
      </c>
      <c r="C97" s="30">
        <v>0</v>
      </c>
      <c r="D97" s="30">
        <f t="shared" ref="D97:J97" si="33">D91/D93</f>
        <v>0.17855410786137538</v>
      </c>
      <c r="E97" s="30">
        <f t="shared" si="33"/>
        <v>0.26180270178403142</v>
      </c>
      <c r="F97" s="30">
        <f t="shared" si="33"/>
        <v>0.23064545371916514</v>
      </c>
      <c r="G97" s="30">
        <f t="shared" si="33"/>
        <v>0.24433486961579817</v>
      </c>
      <c r="H97" s="30">
        <f t="shared" si="33"/>
        <v>0.23812744706375411</v>
      </c>
      <c r="I97" s="30">
        <f t="shared" si="33"/>
        <v>0.23689375443503555</v>
      </c>
      <c r="J97" s="30">
        <f t="shared" si="33"/>
        <v>0.23643441355655376</v>
      </c>
    </row>
    <row r="98" spans="1:12" x14ac:dyDescent="0.3">
      <c r="A98" t="s">
        <v>143</v>
      </c>
      <c r="C98" s="30">
        <v>0</v>
      </c>
      <c r="D98" s="30">
        <f t="shared" ref="D98:J98" si="34">D92/D93</f>
        <v>5.1243608092763855E-2</v>
      </c>
      <c r="E98" s="30">
        <f t="shared" si="34"/>
        <v>0.35871228457458887</v>
      </c>
      <c r="F98" s="30">
        <f t="shared" si="34"/>
        <v>0.4806595575732705</v>
      </c>
      <c r="G98" s="30">
        <f t="shared" si="34"/>
        <v>0.49026673913181973</v>
      </c>
      <c r="H98" s="30">
        <f t="shared" si="34"/>
        <v>0.50009873362026558</v>
      </c>
      <c r="I98" s="30">
        <f t="shared" si="34"/>
        <v>0.49978238046476253</v>
      </c>
      <c r="J98" s="30">
        <f t="shared" si="34"/>
        <v>0.49936618022530926</v>
      </c>
    </row>
    <row r="99" spans="1:12" x14ac:dyDescent="0.3">
      <c r="C99" s="30"/>
      <c r="D99" s="30"/>
      <c r="E99" s="30"/>
      <c r="F99" s="30"/>
      <c r="G99" s="30"/>
      <c r="H99" s="30"/>
      <c r="I99" s="30"/>
      <c r="J99" s="30"/>
    </row>
    <row r="100" spans="1:12" x14ac:dyDescent="0.3">
      <c r="A100" t="s">
        <v>338</v>
      </c>
      <c r="C100" s="165" t="s">
        <v>27</v>
      </c>
      <c r="D100" s="165"/>
      <c r="E100" s="165"/>
      <c r="F100" s="165"/>
      <c r="G100" s="165"/>
      <c r="H100" s="165"/>
      <c r="I100" s="165"/>
      <c r="J100" s="165"/>
    </row>
    <row r="101" spans="1:12" x14ac:dyDescent="0.3">
      <c r="A101" t="s">
        <v>140</v>
      </c>
      <c r="C101">
        <v>603</v>
      </c>
      <c r="D101">
        <v>407</v>
      </c>
      <c r="E101">
        <v>280</v>
      </c>
      <c r="F101">
        <v>209</v>
      </c>
      <c r="G101">
        <v>170</v>
      </c>
      <c r="H101">
        <v>146</v>
      </c>
      <c r="I101">
        <v>124</v>
      </c>
      <c r="J101">
        <v>111</v>
      </c>
      <c r="L101" t="s">
        <v>397</v>
      </c>
    </row>
    <row r="102" spans="1:12" x14ac:dyDescent="0.3">
      <c r="A102" t="s">
        <v>142</v>
      </c>
      <c r="C102">
        <v>513</v>
      </c>
      <c r="D102">
        <v>346</v>
      </c>
      <c r="E102">
        <v>235</v>
      </c>
      <c r="F102">
        <v>174</v>
      </c>
      <c r="G102">
        <v>141</v>
      </c>
      <c r="H102">
        <v>120</v>
      </c>
      <c r="I102">
        <v>102</v>
      </c>
      <c r="J102">
        <v>91</v>
      </c>
    </row>
    <row r="103" spans="1:12" x14ac:dyDescent="0.3">
      <c r="A103" t="s">
        <v>143</v>
      </c>
      <c r="C103">
        <v>435</v>
      </c>
      <c r="D103">
        <v>294</v>
      </c>
      <c r="E103">
        <v>198</v>
      </c>
      <c r="F103">
        <v>146</v>
      </c>
      <c r="G103">
        <v>118</v>
      </c>
      <c r="H103">
        <v>100</v>
      </c>
      <c r="I103">
        <v>85</v>
      </c>
      <c r="J103">
        <v>76</v>
      </c>
    </row>
    <row r="104" spans="1:12" x14ac:dyDescent="0.3">
      <c r="A104" s="2" t="s">
        <v>340</v>
      </c>
      <c r="C104" s="31">
        <f>AVERAGE(C101:C103)</f>
        <v>517</v>
      </c>
      <c r="D104" s="31">
        <f>D101*D96+D102*D97+D103*D98</f>
        <v>390.31767170597379</v>
      </c>
      <c r="E104" s="31">
        <f t="shared" ref="E104:J104" si="35">E101*E96+E102*E97+E103*E98</f>
        <v>238.80447108460231</v>
      </c>
      <c r="F104" s="31">
        <f t="shared" si="35"/>
        <v>170.64585699271319</v>
      </c>
      <c r="G104" s="31">
        <f t="shared" si="35"/>
        <v>137.42041834628722</v>
      </c>
      <c r="H104" s="31">
        <f t="shared" si="35"/>
        <v>116.80414462981017</v>
      </c>
      <c r="I104" s="31">
        <f t="shared" si="35"/>
        <v>99.296824564303478</v>
      </c>
      <c r="J104" s="31">
        <f t="shared" si="35"/>
        <v>88.793495420983106</v>
      </c>
    </row>
    <row r="106" spans="1:12" x14ac:dyDescent="0.3">
      <c r="C106" s="164" t="s">
        <v>57</v>
      </c>
      <c r="D106" s="164"/>
      <c r="E106" s="164"/>
      <c r="F106" s="164"/>
      <c r="G106" s="164"/>
      <c r="H106" s="164"/>
      <c r="I106" s="164"/>
      <c r="J106" s="164"/>
    </row>
    <row r="107" spans="1:12" x14ac:dyDescent="0.3">
      <c r="A107" t="s">
        <v>140</v>
      </c>
      <c r="C107">
        <v>36.200000000000003</v>
      </c>
      <c r="D107">
        <v>13.6</v>
      </c>
      <c r="E107">
        <v>7.7</v>
      </c>
      <c r="F107">
        <v>5.8</v>
      </c>
      <c r="G107">
        <v>4.7</v>
      </c>
      <c r="H107">
        <v>4</v>
      </c>
      <c r="I107">
        <v>3.4</v>
      </c>
      <c r="J107">
        <v>3</v>
      </c>
      <c r="L107" t="s">
        <v>397</v>
      </c>
    </row>
    <row r="108" spans="1:12" x14ac:dyDescent="0.3">
      <c r="A108" t="s">
        <v>142</v>
      </c>
      <c r="C108">
        <v>30.8</v>
      </c>
      <c r="D108">
        <v>11.5</v>
      </c>
      <c r="E108">
        <v>6.5</v>
      </c>
      <c r="F108">
        <v>4.9000000000000004</v>
      </c>
      <c r="G108">
        <v>3.9</v>
      </c>
      <c r="H108">
        <v>3.3</v>
      </c>
      <c r="I108">
        <v>2.8</v>
      </c>
      <c r="J108">
        <v>2.5</v>
      </c>
    </row>
    <row r="109" spans="1:12" x14ac:dyDescent="0.3">
      <c r="A109" t="s">
        <v>143</v>
      </c>
      <c r="C109">
        <v>26.1</v>
      </c>
      <c r="D109">
        <v>9.8000000000000007</v>
      </c>
      <c r="E109">
        <v>5.4</v>
      </c>
      <c r="F109">
        <v>4.0999999999999996</v>
      </c>
      <c r="G109">
        <v>3.3</v>
      </c>
      <c r="H109">
        <v>2.7</v>
      </c>
      <c r="I109">
        <v>2.2999999999999998</v>
      </c>
      <c r="J109">
        <v>2</v>
      </c>
    </row>
    <row r="110" spans="1:12" x14ac:dyDescent="0.3">
      <c r="A110" s="2" t="s">
        <v>341</v>
      </c>
      <c r="C110" s="31">
        <f>AVERAGE(C107:C109)</f>
        <v>31.033333333333331</v>
      </c>
      <c r="D110" s="31">
        <f>D107*D96+D108*D97+D109*D98</f>
        <v>13.030310662738611</v>
      </c>
      <c r="E110" s="31">
        <f t="shared" ref="E110:J110" si="36">E107*E96+E108*E97+E109*E98</f>
        <v>6.5607985033376082</v>
      </c>
      <c r="F110" s="31">
        <f t="shared" si="36"/>
        <v>4.7752978437781923</v>
      </c>
      <c r="G110" s="31">
        <f t="shared" si="36"/>
        <v>3.8181586695228136</v>
      </c>
      <c r="H110" s="31">
        <f t="shared" si="36"/>
        <v>3.1831824333490268</v>
      </c>
      <c r="I110" s="31">
        <f t="shared" si="36"/>
        <v>2.70810312882774</v>
      </c>
      <c r="J110" s="31">
        <f t="shared" si="36"/>
        <v>2.3824166129964142</v>
      </c>
      <c r="K110" s="31"/>
    </row>
  </sheetData>
  <mergeCells count="14">
    <mergeCell ref="A1:A2"/>
    <mergeCell ref="B1:I1"/>
    <mergeCell ref="K1:R1"/>
    <mergeCell ref="B30:I30"/>
    <mergeCell ref="K30:R30"/>
    <mergeCell ref="C106:J106"/>
    <mergeCell ref="C100:J100"/>
    <mergeCell ref="C59:J59"/>
    <mergeCell ref="C66:J66"/>
    <mergeCell ref="C72:J72"/>
    <mergeCell ref="C77:J77"/>
    <mergeCell ref="C83:J83"/>
    <mergeCell ref="C89:J89"/>
    <mergeCell ref="C95:J95"/>
  </mergeCells>
  <hyperlinks>
    <hyperlink ref="AA2" location="Contents!A1" display="Contents!A1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sqref="A1:A2"/>
    </sheetView>
  </sheetViews>
  <sheetFormatPr defaultRowHeight="14.4" x14ac:dyDescent="0.3"/>
  <cols>
    <col min="1" max="1" bestFit="true" customWidth="true" width="42.5546875" collapsed="true"/>
  </cols>
  <sheetData>
    <row r="1" spans="1:18" x14ac:dyDescent="0.3">
      <c r="A1" s="156" t="s">
        <v>0</v>
      </c>
      <c r="B1" s="163" t="s">
        <v>58</v>
      </c>
      <c r="C1" s="163"/>
      <c r="D1" s="163"/>
      <c r="E1" s="163"/>
      <c r="F1" s="163"/>
      <c r="G1" s="163"/>
      <c r="H1" s="163"/>
      <c r="I1" s="163"/>
      <c r="K1" s="136"/>
      <c r="L1" s="136"/>
      <c r="M1" s="136"/>
    </row>
    <row r="2" spans="1:18" x14ac:dyDescent="0.3">
      <c r="A2" s="156"/>
      <c r="B2" s="2">
        <v>2015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2045</v>
      </c>
      <c r="I2" s="2">
        <v>2050</v>
      </c>
      <c r="K2" s="136" t="s">
        <v>398</v>
      </c>
      <c r="P2" s="130" t="s">
        <v>359</v>
      </c>
    </row>
    <row r="3" spans="1:18" x14ac:dyDescent="0.3">
      <c r="A3" t="s">
        <v>2</v>
      </c>
    </row>
    <row r="4" spans="1:18" x14ac:dyDescent="0.3">
      <c r="A4" t="s">
        <v>3</v>
      </c>
    </row>
    <row r="5" spans="1:18" x14ac:dyDescent="0.3">
      <c r="A5" t="s">
        <v>4</v>
      </c>
    </row>
    <row r="6" spans="1:18" x14ac:dyDescent="0.3">
      <c r="A6" t="s">
        <v>5</v>
      </c>
    </row>
    <row r="7" spans="1:18" x14ac:dyDescent="0.3">
      <c r="A7" s="21" t="s">
        <v>6</v>
      </c>
      <c r="B7" s="45">
        <v>0.36</v>
      </c>
      <c r="C7" s="45">
        <v>0.37</v>
      </c>
      <c r="D7" s="45">
        <v>0.4</v>
      </c>
      <c r="E7" s="45">
        <v>0.43</v>
      </c>
      <c r="F7" s="45">
        <v>0.45</v>
      </c>
      <c r="G7" s="45">
        <v>0.47</v>
      </c>
      <c r="H7" s="45">
        <v>0.47499999999999998</v>
      </c>
      <c r="I7" s="45">
        <v>0.48</v>
      </c>
      <c r="K7" s="38"/>
      <c r="L7" s="38"/>
      <c r="M7" s="38"/>
      <c r="N7" s="38"/>
      <c r="O7" s="38"/>
      <c r="P7" s="38"/>
      <c r="Q7" s="38"/>
      <c r="R7" s="38"/>
    </row>
    <row r="8" spans="1:18" x14ac:dyDescent="0.3">
      <c r="A8" s="21" t="s">
        <v>7</v>
      </c>
      <c r="B8" s="45"/>
      <c r="C8" s="45"/>
      <c r="D8" s="45"/>
      <c r="E8" s="45"/>
      <c r="F8" s="45"/>
      <c r="G8" s="45"/>
      <c r="H8" s="45"/>
      <c r="I8" s="45"/>
      <c r="K8" s="38"/>
      <c r="L8" s="38"/>
      <c r="M8" s="38"/>
      <c r="N8" s="38"/>
      <c r="O8" s="38"/>
      <c r="P8" s="38"/>
      <c r="Q8" s="38"/>
      <c r="R8" s="38"/>
    </row>
    <row r="9" spans="1:18" x14ac:dyDescent="0.3">
      <c r="A9" s="21" t="s">
        <v>8</v>
      </c>
      <c r="B9" s="45"/>
      <c r="C9" s="45"/>
      <c r="D9" s="45"/>
      <c r="E9" s="45"/>
      <c r="F9" s="45"/>
      <c r="G9" s="45"/>
      <c r="H9" s="45"/>
      <c r="I9" s="45"/>
      <c r="K9" s="38"/>
      <c r="L9" s="38"/>
      <c r="M9" s="38"/>
      <c r="N9" s="38"/>
      <c r="O9" s="38"/>
      <c r="P9" s="38"/>
      <c r="Q9" s="38"/>
      <c r="R9" s="38"/>
    </row>
    <row r="10" spans="1:18" x14ac:dyDescent="0.3">
      <c r="A10" s="21" t="s">
        <v>9</v>
      </c>
      <c r="B10" s="45"/>
      <c r="C10" s="45"/>
      <c r="D10" s="45"/>
      <c r="E10" s="45"/>
      <c r="F10" s="45"/>
      <c r="G10" s="45"/>
      <c r="H10" s="45"/>
      <c r="I10" s="45"/>
      <c r="K10" s="38"/>
      <c r="L10" s="38"/>
      <c r="M10" s="38"/>
      <c r="N10" s="38"/>
      <c r="O10" s="38"/>
      <c r="P10" s="38"/>
      <c r="Q10" s="38"/>
      <c r="R10" s="38"/>
    </row>
    <row r="11" spans="1:18" x14ac:dyDescent="0.3">
      <c r="A11" s="21" t="s">
        <v>10</v>
      </c>
      <c r="B11" s="45"/>
      <c r="C11" s="45"/>
      <c r="D11" s="45"/>
      <c r="E11" s="45"/>
      <c r="F11" s="45"/>
      <c r="G11" s="45"/>
      <c r="H11" s="45"/>
      <c r="I11" s="45"/>
      <c r="K11" s="38"/>
      <c r="L11" s="38"/>
      <c r="M11" s="38"/>
      <c r="N11" s="38"/>
      <c r="O11" s="38"/>
      <c r="P11" s="38"/>
      <c r="Q11" s="38"/>
      <c r="R11" s="38"/>
    </row>
    <row r="12" spans="1:18" x14ac:dyDescent="0.3">
      <c r="A12" s="21" t="s">
        <v>40</v>
      </c>
      <c r="B12" s="45">
        <v>0.35</v>
      </c>
      <c r="C12" s="45">
        <v>0.36</v>
      </c>
      <c r="D12" s="45">
        <v>0.39</v>
      </c>
      <c r="E12" s="45">
        <v>0.42</v>
      </c>
      <c r="F12" s="45">
        <v>0.44</v>
      </c>
      <c r="G12" s="45">
        <v>0.46</v>
      </c>
      <c r="H12" s="45">
        <v>0.46</v>
      </c>
      <c r="I12" s="45">
        <v>0.47</v>
      </c>
      <c r="K12" s="38"/>
      <c r="L12" s="38"/>
      <c r="M12" s="38"/>
      <c r="N12" s="38"/>
      <c r="O12" s="38"/>
      <c r="P12" s="38"/>
      <c r="Q12" s="38"/>
      <c r="R12" s="38"/>
    </row>
    <row r="13" spans="1:18" x14ac:dyDescent="0.3">
      <c r="A13" s="21" t="s">
        <v>12</v>
      </c>
      <c r="B13" s="45">
        <v>0.27</v>
      </c>
      <c r="C13" s="45">
        <v>0.31</v>
      </c>
      <c r="D13" s="45">
        <v>0.32500000000000001</v>
      </c>
      <c r="E13" s="45">
        <v>0.34</v>
      </c>
      <c r="F13" s="45">
        <v>0.35499999999999998</v>
      </c>
      <c r="G13" s="45">
        <v>0.37</v>
      </c>
      <c r="H13" s="45">
        <v>0.29499999999999998</v>
      </c>
      <c r="I13" s="45">
        <v>0.42</v>
      </c>
      <c r="K13" s="38"/>
      <c r="L13" s="38"/>
      <c r="M13" s="38"/>
      <c r="N13" s="38"/>
      <c r="O13" s="38"/>
      <c r="P13" s="38"/>
      <c r="Q13" s="38"/>
      <c r="R13" s="38"/>
    </row>
    <row r="14" spans="1:18" x14ac:dyDescent="0.3">
      <c r="A14" s="21" t="s">
        <v>13</v>
      </c>
      <c r="B14" s="45"/>
      <c r="C14" s="45"/>
      <c r="D14" s="45"/>
      <c r="E14" s="45"/>
      <c r="F14" s="45"/>
      <c r="G14" s="45"/>
      <c r="H14" s="45"/>
      <c r="I14" s="45"/>
      <c r="K14" s="38"/>
      <c r="L14" s="38"/>
      <c r="M14" s="38"/>
      <c r="N14" s="38"/>
      <c r="O14" s="38"/>
      <c r="P14" s="38"/>
      <c r="Q14" s="38"/>
      <c r="R14" s="38"/>
    </row>
    <row r="15" spans="1:18" x14ac:dyDescent="0.3">
      <c r="A15" s="21" t="s">
        <v>14</v>
      </c>
      <c r="B15" s="45">
        <v>0.43</v>
      </c>
      <c r="C15" s="45">
        <v>0.43</v>
      </c>
      <c r="D15" s="45">
        <v>0.43</v>
      </c>
      <c r="E15" s="45">
        <v>0.43</v>
      </c>
      <c r="F15" s="45">
        <v>0.43</v>
      </c>
      <c r="G15" s="45">
        <v>0.43</v>
      </c>
      <c r="H15" s="45">
        <v>0.43</v>
      </c>
      <c r="I15" s="45">
        <v>0.43</v>
      </c>
      <c r="K15" s="38"/>
      <c r="L15" s="38"/>
      <c r="M15" s="38"/>
      <c r="N15" s="38"/>
      <c r="O15" s="38"/>
      <c r="P15" s="38"/>
      <c r="Q15" s="38"/>
      <c r="R15" s="38"/>
    </row>
    <row r="16" spans="1:18" x14ac:dyDescent="0.3">
      <c r="A16" s="21" t="s">
        <v>263</v>
      </c>
      <c r="B16" s="45">
        <v>0.37</v>
      </c>
      <c r="C16" s="45">
        <v>0.37</v>
      </c>
      <c r="D16" s="45">
        <v>0.37</v>
      </c>
      <c r="E16" s="45">
        <v>0.38</v>
      </c>
      <c r="F16" s="45">
        <v>0.38</v>
      </c>
      <c r="G16" s="45">
        <v>0.38</v>
      </c>
      <c r="H16" s="45">
        <v>0.38</v>
      </c>
      <c r="I16" s="45">
        <v>0.38</v>
      </c>
      <c r="K16" s="38"/>
      <c r="L16" s="38"/>
      <c r="M16" s="38"/>
      <c r="N16" s="38"/>
      <c r="O16" s="38"/>
      <c r="P16" s="38"/>
      <c r="Q16" s="38"/>
      <c r="R16" s="38"/>
    </row>
    <row r="17" spans="1:18" x14ac:dyDescent="0.3">
      <c r="A17" s="21" t="s">
        <v>17</v>
      </c>
      <c r="B17" s="45">
        <v>0.43</v>
      </c>
      <c r="C17" s="45">
        <v>0.43</v>
      </c>
      <c r="D17" s="45">
        <v>0.43</v>
      </c>
      <c r="E17" s="45">
        <v>0.43</v>
      </c>
      <c r="F17" s="45">
        <v>0.43</v>
      </c>
      <c r="G17" s="45">
        <v>0.43</v>
      </c>
      <c r="H17" s="45">
        <v>0.43</v>
      </c>
      <c r="I17" s="45">
        <v>0.43</v>
      </c>
      <c r="K17" s="38"/>
      <c r="L17" s="38"/>
      <c r="M17" s="38"/>
      <c r="N17" s="38"/>
      <c r="O17" s="38"/>
      <c r="P17" s="38"/>
      <c r="Q17" s="38"/>
      <c r="R17" s="38"/>
    </row>
    <row r="18" spans="1:18" x14ac:dyDescent="0.3">
      <c r="A18" s="21" t="s">
        <v>18</v>
      </c>
      <c r="B18" s="45">
        <v>0.57999999999999996</v>
      </c>
      <c r="C18" s="45">
        <v>0.57999999999999996</v>
      </c>
      <c r="D18" s="45">
        <v>0.57999999999999996</v>
      </c>
      <c r="E18" s="45">
        <v>0.57999999999999996</v>
      </c>
      <c r="F18" s="45">
        <v>0.59</v>
      </c>
      <c r="G18" s="45">
        <v>0.6</v>
      </c>
      <c r="H18" s="45">
        <v>0.6</v>
      </c>
      <c r="I18" s="45">
        <v>0.6</v>
      </c>
      <c r="K18" s="38"/>
      <c r="L18" s="38"/>
      <c r="M18" s="38"/>
      <c r="N18" s="38"/>
      <c r="O18" s="38"/>
      <c r="P18" s="38"/>
      <c r="Q18" s="38"/>
      <c r="R18" s="38"/>
    </row>
    <row r="19" spans="1:18" x14ac:dyDescent="0.3">
      <c r="A19" s="21" t="s">
        <v>19</v>
      </c>
      <c r="B19" s="45"/>
      <c r="C19" s="45"/>
      <c r="D19" s="45"/>
      <c r="E19" s="45"/>
      <c r="F19" s="45"/>
      <c r="G19" s="45"/>
      <c r="H19" s="45"/>
      <c r="I19" s="45"/>
      <c r="K19" s="38"/>
      <c r="L19" s="38"/>
      <c r="M19" s="38"/>
      <c r="N19" s="38"/>
      <c r="O19" s="38"/>
      <c r="P19" s="38"/>
      <c r="Q19" s="38"/>
      <c r="R19" s="38"/>
    </row>
    <row r="20" spans="1:18" x14ac:dyDescent="0.3">
      <c r="A20" s="21" t="s">
        <v>20</v>
      </c>
      <c r="B20" s="45"/>
      <c r="C20" s="45"/>
      <c r="D20" s="45"/>
      <c r="E20" s="45"/>
      <c r="F20" s="45"/>
      <c r="G20" s="45"/>
      <c r="H20" s="45"/>
      <c r="I20" s="45"/>
      <c r="K20" s="38"/>
      <c r="L20" s="38"/>
      <c r="M20" s="38"/>
      <c r="N20" s="38"/>
      <c r="O20" s="38"/>
      <c r="P20" s="38"/>
      <c r="Q20" s="38"/>
      <c r="R20" s="38"/>
    </row>
    <row r="21" spans="1:18" x14ac:dyDescent="0.3">
      <c r="A21" s="21" t="s">
        <v>21</v>
      </c>
      <c r="B21" s="45">
        <v>0.57999999999999996</v>
      </c>
      <c r="C21" s="45">
        <v>0.57999999999999996</v>
      </c>
      <c r="D21" s="45">
        <v>0.57999999999999996</v>
      </c>
      <c r="E21" s="45">
        <v>0.57999999999999996</v>
      </c>
      <c r="F21" s="45">
        <v>0.59</v>
      </c>
      <c r="G21" s="45">
        <v>0.6</v>
      </c>
      <c r="H21" s="45">
        <v>0.6</v>
      </c>
      <c r="I21" s="45">
        <v>0.6</v>
      </c>
      <c r="K21" s="38"/>
      <c r="L21" s="38"/>
      <c r="M21" s="38"/>
      <c r="N21" s="38"/>
      <c r="O21" s="38"/>
      <c r="P21" s="38"/>
      <c r="Q21" s="38"/>
      <c r="R21" s="38"/>
    </row>
    <row r="22" spans="1:18" x14ac:dyDescent="0.3">
      <c r="A22" t="s">
        <v>43</v>
      </c>
    </row>
    <row r="23" spans="1:18" x14ac:dyDescent="0.3">
      <c r="A23" t="s">
        <v>22</v>
      </c>
    </row>
    <row r="24" spans="1:18" x14ac:dyDescent="0.3">
      <c r="A24" t="s">
        <v>23</v>
      </c>
    </row>
    <row r="25" spans="1:18" x14ac:dyDescent="0.3">
      <c r="A25" t="s">
        <v>24</v>
      </c>
    </row>
    <row r="26" spans="1:18" x14ac:dyDescent="0.3">
      <c r="A26" t="s">
        <v>25</v>
      </c>
    </row>
  </sheetData>
  <mergeCells count="2">
    <mergeCell ref="B1:I1"/>
    <mergeCell ref="A1:A2"/>
  </mergeCells>
  <hyperlinks>
    <hyperlink ref="P2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workbookViewId="0">
      <selection sqref="A1:A2"/>
    </sheetView>
  </sheetViews>
  <sheetFormatPr defaultRowHeight="14.4" x14ac:dyDescent="0.3"/>
  <cols>
    <col min="1" max="1" customWidth="true" width="26.44140625" collapsed="true"/>
    <col min="2" max="2" bestFit="true" customWidth="true" width="9.5546875" collapsed="true"/>
    <col min="3" max="3" customWidth="true" width="12.33203125" collapsed="true"/>
    <col min="4" max="4" bestFit="true" customWidth="true" width="12.88671875" collapsed="true"/>
    <col min="5" max="5" bestFit="true" customWidth="true" width="12.6640625" collapsed="true"/>
    <col min="6" max="6" bestFit="true" customWidth="true" width="12.88671875" collapsed="true"/>
    <col min="7" max="9" bestFit="true" customWidth="true" width="9.5546875" collapsed="true"/>
  </cols>
  <sheetData>
    <row r="1" spans="1:22" x14ac:dyDescent="0.3">
      <c r="A1" s="163" t="s">
        <v>29</v>
      </c>
      <c r="B1" s="164" t="s">
        <v>277</v>
      </c>
      <c r="C1" s="164"/>
      <c r="D1" s="164"/>
      <c r="E1" s="164"/>
      <c r="F1" s="164"/>
      <c r="G1" s="164"/>
      <c r="H1" s="164"/>
      <c r="I1" s="164"/>
      <c r="J1" s="12" t="s">
        <v>59</v>
      </c>
    </row>
    <row r="2" spans="1:22" x14ac:dyDescent="0.3">
      <c r="A2" s="163"/>
      <c r="B2" s="2">
        <v>2015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2045</v>
      </c>
      <c r="I2" s="2">
        <v>2050</v>
      </c>
      <c r="J2" s="12"/>
      <c r="V2" s="130" t="s">
        <v>359</v>
      </c>
    </row>
    <row r="3" spans="1:22" x14ac:dyDescent="0.3">
      <c r="A3" t="s">
        <v>32</v>
      </c>
      <c r="B3" s="1">
        <f t="shared" ref="B3:I3" si="0">1/B89</f>
        <v>1.0490261902999674</v>
      </c>
      <c r="C3" s="1">
        <f t="shared" si="0"/>
        <v>1.0750424403859549</v>
      </c>
      <c r="D3" s="1">
        <f t="shared" si="0"/>
        <v>1.1017039034082778</v>
      </c>
      <c r="E3" s="1">
        <f t="shared" si="0"/>
        <v>1.1346210262057128</v>
      </c>
      <c r="F3" s="1">
        <f t="shared" si="0"/>
        <v>1.1685216591549308</v>
      </c>
      <c r="G3" s="1">
        <f t="shared" si="0"/>
        <v>1.1859100685539521</v>
      </c>
      <c r="H3" s="1">
        <f t="shared" si="0"/>
        <v>1.2035572294951964</v>
      </c>
      <c r="I3" s="1">
        <f t="shared" si="0"/>
        <v>1.2214669923803352</v>
      </c>
    </row>
    <row r="4" spans="1:22" x14ac:dyDescent="0.3">
      <c r="A4" t="s">
        <v>108</v>
      </c>
      <c r="B4" s="1">
        <f>1/B95</f>
        <v>1.8567618780265283</v>
      </c>
      <c r="C4" s="1">
        <f t="shared" ref="C4:I4" si="1">1/C95</f>
        <v>1.8032564970254148</v>
      </c>
      <c r="D4" s="1">
        <f t="shared" si="1"/>
        <v>1.7512929539034354</v>
      </c>
      <c r="E4" s="1">
        <f t="shared" si="1"/>
        <v>1.7007782997561096</v>
      </c>
      <c r="F4" s="1">
        <f t="shared" si="1"/>
        <v>1.6517207006822572</v>
      </c>
      <c r="G4" s="1">
        <f t="shared" si="1"/>
        <v>1.6517207006822574</v>
      </c>
      <c r="H4" s="1">
        <f t="shared" si="1"/>
        <v>1.6517207006822574</v>
      </c>
      <c r="I4" s="1">
        <f t="shared" si="1"/>
        <v>1.6517207006822572</v>
      </c>
    </row>
    <row r="5" spans="1:22" x14ac:dyDescent="0.3">
      <c r="A5" t="s">
        <v>33</v>
      </c>
      <c r="B5" s="1">
        <f t="shared" ref="B5:I5" si="2">1/B90</f>
        <v>2.2581425254916243</v>
      </c>
      <c r="C5" s="1">
        <f t="shared" si="2"/>
        <v>1.9358300176096581</v>
      </c>
      <c r="D5" s="1">
        <f t="shared" si="2"/>
        <v>1.6595222908982457</v>
      </c>
      <c r="E5" s="1">
        <f t="shared" si="2"/>
        <v>1.5062566401375641</v>
      </c>
      <c r="F5" s="1">
        <f t="shared" si="2"/>
        <v>1.3671458819215196</v>
      </c>
      <c r="G5" s="1">
        <f t="shared" si="2"/>
        <v>1.3210517783947109</v>
      </c>
      <c r="H5" s="1">
        <f t="shared" si="2"/>
        <v>1.276511763870426</v>
      </c>
      <c r="I5" s="1">
        <f t="shared" si="2"/>
        <v>1.2334734413511539</v>
      </c>
    </row>
    <row r="6" spans="1:22" x14ac:dyDescent="0.3">
      <c r="A6" t="s">
        <v>34</v>
      </c>
      <c r="B6" s="1">
        <f t="shared" ref="B6:I6" si="3">1/B91</f>
        <v>7.4917881144755727</v>
      </c>
      <c r="C6" s="1">
        <f t="shared" si="3"/>
        <v>6.4224592353468219</v>
      </c>
      <c r="D6" s="1">
        <f t="shared" si="3"/>
        <v>5.5057593727180638</v>
      </c>
      <c r="E6" s="1">
        <f t="shared" si="3"/>
        <v>4.997273407919959</v>
      </c>
      <c r="F6" s="1">
        <f t="shared" si="3"/>
        <v>4.5357488082839161</v>
      </c>
      <c r="G6" s="1">
        <f t="shared" si="3"/>
        <v>4.3828234490334541</v>
      </c>
      <c r="H6" s="1">
        <f t="shared" si="3"/>
        <v>4.2350540555320588</v>
      </c>
      <c r="I6" s="1">
        <f t="shared" si="3"/>
        <v>4.0922667914524133</v>
      </c>
    </row>
    <row r="7" spans="1:22" x14ac:dyDescent="0.3">
      <c r="A7" t="s">
        <v>35</v>
      </c>
      <c r="B7" s="1">
        <f t="shared" ref="B7:I7" si="4">1/B92</f>
        <v>5.1796575217311869</v>
      </c>
      <c r="C7" s="1">
        <f t="shared" si="4"/>
        <v>3.9864416302647956</v>
      </c>
      <c r="D7" s="1">
        <f t="shared" si="4"/>
        <v>3.0681018590195879</v>
      </c>
      <c r="E7" s="1">
        <f t="shared" si="4"/>
        <v>2.5562005648916375</v>
      </c>
      <c r="F7" s="1">
        <f t="shared" si="4"/>
        <v>2.1297080827819448</v>
      </c>
      <c r="G7" s="1">
        <f t="shared" si="4"/>
        <v>1.9986590768325796</v>
      </c>
      <c r="H7" s="1">
        <f t="shared" si="4"/>
        <v>1.8756740126502394</v>
      </c>
      <c r="I7" s="1">
        <f t="shared" si="4"/>
        <v>1.7602566853507216</v>
      </c>
    </row>
    <row r="8" spans="1:22" x14ac:dyDescent="0.3">
      <c r="A8" t="s">
        <v>36</v>
      </c>
      <c r="B8" s="1">
        <f t="shared" ref="B8:I8" si="5">1/B93</f>
        <v>2.2202816927674616</v>
      </c>
      <c r="C8" s="1">
        <f t="shared" si="5"/>
        <v>1.8854338939434827</v>
      </c>
      <c r="D8" s="1">
        <f t="shared" si="5"/>
        <v>1.6010855649581752</v>
      </c>
      <c r="E8" s="1">
        <f t="shared" si="5"/>
        <v>1.5030286952980945</v>
      </c>
      <c r="F8" s="1">
        <f t="shared" si="5"/>
        <v>1.4109772196644004</v>
      </c>
      <c r="G8" s="1">
        <f t="shared" si="5"/>
        <v>1.4179346875236307</v>
      </c>
      <c r="H8" s="1">
        <f t="shared" si="5"/>
        <v>1.4249264623570188</v>
      </c>
      <c r="I8" s="1">
        <f t="shared" si="5"/>
        <v>1.4319527133307759</v>
      </c>
    </row>
    <row r="9" spans="1:22" x14ac:dyDescent="0.3">
      <c r="A9" t="s">
        <v>37</v>
      </c>
      <c r="B9" s="1">
        <f t="shared" ref="B9:I9" si="6">1/B94</f>
        <v>2.5224048508885675</v>
      </c>
      <c r="C9" s="1">
        <f t="shared" si="6"/>
        <v>2.2038365496052954</v>
      </c>
      <c r="D9" s="1">
        <f t="shared" si="6"/>
        <v>1.9255019810421139</v>
      </c>
      <c r="E9" s="1">
        <f t="shared" si="6"/>
        <v>1.7730488899928658</v>
      </c>
      <c r="F9" s="1">
        <f t="shared" si="6"/>
        <v>1.6326663889504334</v>
      </c>
      <c r="G9" s="1">
        <f t="shared" si="6"/>
        <v>1.5776201100184075</v>
      </c>
      <c r="H9" s="1">
        <f t="shared" si="6"/>
        <v>1.5244297477909636</v>
      </c>
      <c r="I9" s="1">
        <f t="shared" si="6"/>
        <v>1.4730327289773868</v>
      </c>
    </row>
    <row r="10" spans="1:22" x14ac:dyDescent="0.3">
      <c r="A10" t="s">
        <v>30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8" t="s">
        <v>329</v>
      </c>
      <c r="K10" s="21"/>
      <c r="L10" s="21"/>
      <c r="M10" s="21"/>
      <c r="N10" s="21"/>
      <c r="O10" s="21"/>
      <c r="P10" s="21"/>
    </row>
    <row r="11" spans="1:22" x14ac:dyDescent="0.3">
      <c r="A11" t="s">
        <v>31</v>
      </c>
      <c r="B11" s="1">
        <f>1/B88</f>
        <v>3.1414236297095699</v>
      </c>
      <c r="C11" s="1">
        <f t="shared" ref="C11:I11" si="7">1/C88</f>
        <v>2.6930373489583479</v>
      </c>
      <c r="D11" s="1">
        <f t="shared" si="7"/>
        <v>2.3086507958670666</v>
      </c>
      <c r="E11" s="1">
        <f t="shared" si="7"/>
        <v>2.0954346983501058</v>
      </c>
      <c r="F11" s="1">
        <f t="shared" si="7"/>
        <v>1.9019102338517655</v>
      </c>
      <c r="G11" s="1">
        <f t="shared" si="7"/>
        <v>1.8377862450535509</v>
      </c>
      <c r="H11" s="1">
        <f t="shared" si="7"/>
        <v>1.7758242331279608</v>
      </c>
      <c r="I11" s="1">
        <f t="shared" si="7"/>
        <v>1.7159513057910696</v>
      </c>
      <c r="K11" s="136"/>
      <c r="L11" s="21"/>
      <c r="M11" s="21"/>
      <c r="N11" s="21"/>
      <c r="O11" s="21"/>
      <c r="P11" s="21"/>
    </row>
    <row r="12" spans="1:22" x14ac:dyDescent="0.3">
      <c r="A12" t="s">
        <v>39</v>
      </c>
      <c r="B12" s="1">
        <f t="shared" ref="B12:I12" si="8">1/B96</f>
        <v>2.1815048538352451</v>
      </c>
      <c r="C12" s="1">
        <f t="shared" si="8"/>
        <v>1.9897373732174242</v>
      </c>
      <c r="D12" s="1">
        <f t="shared" si="8"/>
        <v>1.8148274148544143</v>
      </c>
      <c r="E12" s="1">
        <f t="shared" si="8"/>
        <v>1.703680141299069</v>
      </c>
      <c r="F12" s="1">
        <f t="shared" si="8"/>
        <v>1.599339970346247</v>
      </c>
      <c r="G12" s="1">
        <f t="shared" si="8"/>
        <v>1.5605981106248437</v>
      </c>
      <c r="H12" s="1">
        <f t="shared" si="8"/>
        <v>1.5227947203486505</v>
      </c>
      <c r="I12" s="1">
        <f t="shared" si="8"/>
        <v>1.4859070663575671</v>
      </c>
      <c r="K12" s="136"/>
      <c r="L12" s="21"/>
      <c r="M12" s="21"/>
      <c r="N12" s="21"/>
      <c r="O12" s="21"/>
      <c r="P12" s="21"/>
    </row>
    <row r="15" spans="1:22" x14ac:dyDescent="0.3">
      <c r="G15" s="2"/>
    </row>
    <row r="16" spans="1:22" x14ac:dyDescent="0.3">
      <c r="A16" s="13" t="s">
        <v>60</v>
      </c>
      <c r="B16" s="14" t="s">
        <v>61</v>
      </c>
      <c r="C16" s="14" t="s">
        <v>62</v>
      </c>
      <c r="D16" s="14" t="s">
        <v>63</v>
      </c>
      <c r="E16" s="14" t="s">
        <v>64</v>
      </c>
      <c r="F16" s="15" t="s">
        <v>65</v>
      </c>
      <c r="G16" s="141" t="s">
        <v>66</v>
      </c>
      <c r="I16" s="11">
        <v>2015</v>
      </c>
      <c r="J16" s="11">
        <v>2020</v>
      </c>
      <c r="K16" s="11">
        <v>2025</v>
      </c>
      <c r="L16" s="11">
        <v>2030</v>
      </c>
      <c r="M16" s="11">
        <v>2035</v>
      </c>
      <c r="N16" s="11">
        <v>2040</v>
      </c>
      <c r="O16" s="11">
        <v>2045</v>
      </c>
      <c r="P16" s="11">
        <v>2050</v>
      </c>
      <c r="Q16" s="142" t="s">
        <v>342</v>
      </c>
    </row>
    <row r="17" spans="1:16" x14ac:dyDescent="0.3">
      <c r="A17" s="16" t="s">
        <v>67</v>
      </c>
      <c r="B17" s="15">
        <v>4.2</v>
      </c>
      <c r="C17" s="15">
        <v>4.2</v>
      </c>
      <c r="D17" s="15">
        <v>3.5</v>
      </c>
      <c r="E17" s="15">
        <v>2.2000000000000002</v>
      </c>
      <c r="F17" s="14">
        <v>2.9</v>
      </c>
      <c r="I17" s="15">
        <v>4.2</v>
      </c>
      <c r="J17" s="15">
        <v>4.2</v>
      </c>
      <c r="K17" s="15">
        <v>4.2</v>
      </c>
      <c r="L17" s="15">
        <v>3.5</v>
      </c>
      <c r="M17" s="15">
        <v>3.5</v>
      </c>
      <c r="N17" s="15">
        <v>2.2000000000000002</v>
      </c>
      <c r="O17" s="15">
        <v>2.2000000000000002</v>
      </c>
      <c r="P17" s="15">
        <v>2.2000000000000002</v>
      </c>
    </row>
    <row r="18" spans="1:16" x14ac:dyDescent="0.3">
      <c r="A18" s="16" t="s">
        <v>68</v>
      </c>
      <c r="B18" s="15">
        <v>2.4</v>
      </c>
      <c r="C18" s="15">
        <v>2.1</v>
      </c>
      <c r="D18" s="15">
        <v>1.9</v>
      </c>
      <c r="E18" s="15">
        <v>1.6</v>
      </c>
      <c r="F18" s="14">
        <v>1.8</v>
      </c>
      <c r="I18" s="15">
        <v>2.4</v>
      </c>
      <c r="J18" s="15">
        <v>2.1</v>
      </c>
      <c r="K18" s="15">
        <v>2.1</v>
      </c>
      <c r="L18" s="15">
        <v>1.9</v>
      </c>
      <c r="M18" s="15">
        <v>1.9</v>
      </c>
      <c r="N18" s="15">
        <v>1.6</v>
      </c>
      <c r="O18" s="15">
        <v>1.6</v>
      </c>
      <c r="P18" s="15">
        <v>1.6</v>
      </c>
    </row>
    <row r="19" spans="1:16" x14ac:dyDescent="0.3">
      <c r="A19" s="16" t="s">
        <v>69</v>
      </c>
      <c r="B19" s="15">
        <v>5.5</v>
      </c>
      <c r="C19" s="15">
        <v>5.5</v>
      </c>
      <c r="D19" s="15">
        <v>4.2</v>
      </c>
      <c r="E19" s="15">
        <v>2.4</v>
      </c>
      <c r="F19" s="14">
        <v>3.5</v>
      </c>
      <c r="I19" s="15">
        <v>5.5</v>
      </c>
      <c r="J19" s="15">
        <v>5.5</v>
      </c>
      <c r="K19" s="15">
        <v>5.5</v>
      </c>
      <c r="L19" s="15">
        <v>4.2</v>
      </c>
      <c r="M19" s="15">
        <v>4.2</v>
      </c>
      <c r="N19" s="15">
        <v>2.4</v>
      </c>
      <c r="O19" s="15">
        <v>2.4</v>
      </c>
      <c r="P19" s="15">
        <v>2.4</v>
      </c>
    </row>
    <row r="20" spans="1:16" x14ac:dyDescent="0.3">
      <c r="A20" s="16" t="s">
        <v>70</v>
      </c>
      <c r="B20" s="15">
        <v>5.8</v>
      </c>
      <c r="C20" s="15">
        <v>5.0999999999999996</v>
      </c>
      <c r="D20" s="15" t="s">
        <v>71</v>
      </c>
      <c r="E20" s="15">
        <v>2.4</v>
      </c>
      <c r="F20" s="14">
        <v>3.4</v>
      </c>
      <c r="I20" s="15">
        <v>5.8</v>
      </c>
      <c r="J20" s="15">
        <v>5.0999999999999996</v>
      </c>
      <c r="K20" s="15">
        <v>5.0999999999999996</v>
      </c>
      <c r="L20" s="15" t="s">
        <v>71</v>
      </c>
      <c r="M20" s="15" t="s">
        <v>71</v>
      </c>
      <c r="N20" s="15">
        <v>2.4</v>
      </c>
      <c r="O20" s="15">
        <v>2.4</v>
      </c>
      <c r="P20" s="15">
        <v>2.4</v>
      </c>
    </row>
    <row r="21" spans="1:16" x14ac:dyDescent="0.3">
      <c r="A21" s="16" t="s">
        <v>72</v>
      </c>
      <c r="B21" s="15">
        <v>-0.6</v>
      </c>
      <c r="C21" s="15">
        <v>3.3</v>
      </c>
      <c r="D21" s="15" t="s">
        <v>73</v>
      </c>
      <c r="E21" s="15">
        <v>2</v>
      </c>
      <c r="F21" s="14">
        <v>2.1</v>
      </c>
      <c r="I21" s="15">
        <v>-0.6</v>
      </c>
      <c r="J21" s="15">
        <v>3.3</v>
      </c>
      <c r="K21" s="15">
        <v>3.3</v>
      </c>
      <c r="L21" s="15" t="s">
        <v>73</v>
      </c>
      <c r="M21" s="15" t="s">
        <v>73</v>
      </c>
      <c r="N21" s="15">
        <v>2</v>
      </c>
      <c r="O21" s="15">
        <v>2</v>
      </c>
      <c r="P21" s="15">
        <v>2</v>
      </c>
    </row>
    <row r="22" spans="1:16" x14ac:dyDescent="0.3">
      <c r="A22" s="16" t="s">
        <v>74</v>
      </c>
      <c r="B22" s="15">
        <v>7.5</v>
      </c>
      <c r="C22" s="15">
        <v>5.7</v>
      </c>
      <c r="D22" s="15" t="s">
        <v>73</v>
      </c>
      <c r="E22" s="15">
        <v>1.6</v>
      </c>
      <c r="F22" s="14">
        <v>3.3</v>
      </c>
      <c r="I22" s="15">
        <v>7.5</v>
      </c>
      <c r="J22" s="15">
        <v>5.7</v>
      </c>
      <c r="K22" s="15">
        <v>5.7</v>
      </c>
      <c r="L22" s="15" t="s">
        <v>73</v>
      </c>
      <c r="M22" s="15" t="s">
        <v>73</v>
      </c>
      <c r="N22" s="15">
        <v>1.6</v>
      </c>
      <c r="O22" s="15">
        <v>1.6</v>
      </c>
      <c r="P22" s="15">
        <v>1.6</v>
      </c>
    </row>
    <row r="23" spans="1:16" x14ac:dyDescent="0.3">
      <c r="A23" s="16" t="s">
        <v>75</v>
      </c>
      <c r="B23" s="15">
        <v>2.2999999999999998</v>
      </c>
      <c r="C23" s="15">
        <v>1.8</v>
      </c>
      <c r="D23" s="15" t="s">
        <v>76</v>
      </c>
      <c r="E23" s="15">
        <v>1.4</v>
      </c>
      <c r="F23" s="14">
        <v>1.5</v>
      </c>
      <c r="I23" s="15">
        <v>2.2999999999999998</v>
      </c>
      <c r="J23" s="15">
        <v>1.8</v>
      </c>
      <c r="K23" s="15">
        <v>1.8</v>
      </c>
      <c r="L23" s="15" t="s">
        <v>76</v>
      </c>
      <c r="M23" s="15" t="s">
        <v>76</v>
      </c>
      <c r="N23" s="15">
        <v>1.4</v>
      </c>
      <c r="O23" s="15">
        <v>1.4</v>
      </c>
      <c r="P23" s="15">
        <v>1.4</v>
      </c>
    </row>
    <row r="24" spans="1:16" x14ac:dyDescent="0.3">
      <c r="A24" s="16" t="s">
        <v>77</v>
      </c>
      <c r="B24" s="15">
        <v>9.1</v>
      </c>
      <c r="C24" s="15">
        <v>7.8</v>
      </c>
      <c r="D24" s="15" t="s">
        <v>78</v>
      </c>
      <c r="E24" s="15">
        <v>3</v>
      </c>
      <c r="F24" s="14" t="s">
        <v>79</v>
      </c>
      <c r="I24" s="15">
        <v>9.1</v>
      </c>
      <c r="J24" s="15">
        <v>7.8</v>
      </c>
      <c r="K24" s="15">
        <v>7.8</v>
      </c>
      <c r="L24" s="15" t="s">
        <v>78</v>
      </c>
      <c r="M24" s="15" t="s">
        <v>78</v>
      </c>
      <c r="N24" s="15">
        <v>3</v>
      </c>
      <c r="O24" s="15">
        <v>3</v>
      </c>
      <c r="P24" s="15">
        <v>3</v>
      </c>
    </row>
    <row r="25" spans="1:16" x14ac:dyDescent="0.3">
      <c r="A25" s="16" t="s">
        <v>80</v>
      </c>
      <c r="B25" s="15">
        <v>3.3</v>
      </c>
      <c r="C25" s="15">
        <v>3.9</v>
      </c>
      <c r="D25" s="15" t="s">
        <v>81</v>
      </c>
      <c r="E25" s="15">
        <v>1.9</v>
      </c>
      <c r="F25" s="14" t="s">
        <v>82</v>
      </c>
      <c r="I25" s="15">
        <v>3.3</v>
      </c>
      <c r="J25" s="15">
        <v>3.9</v>
      </c>
      <c r="K25" s="15">
        <v>3.9</v>
      </c>
      <c r="L25" s="15" t="s">
        <v>81</v>
      </c>
      <c r="M25" s="15" t="s">
        <v>81</v>
      </c>
      <c r="N25" s="15">
        <v>1.9</v>
      </c>
      <c r="O25" s="15">
        <v>1.9</v>
      </c>
      <c r="P25" s="15">
        <v>1.9</v>
      </c>
    </row>
    <row r="26" spans="1:16" x14ac:dyDescent="0.3">
      <c r="A26" s="16" t="s">
        <v>83</v>
      </c>
      <c r="B26" s="15">
        <v>0</v>
      </c>
      <c r="C26" s="15">
        <v>2.9</v>
      </c>
      <c r="D26" s="15" t="s">
        <v>84</v>
      </c>
      <c r="E26" s="15">
        <v>1.7</v>
      </c>
      <c r="F26" s="14" t="s">
        <v>85</v>
      </c>
      <c r="I26" s="15">
        <v>0</v>
      </c>
      <c r="J26" s="15">
        <v>2.9</v>
      </c>
      <c r="K26" s="15">
        <v>2.9</v>
      </c>
      <c r="L26" s="15" t="s">
        <v>84</v>
      </c>
      <c r="M26" s="15" t="s">
        <v>84</v>
      </c>
      <c r="N26" s="15">
        <v>1.7</v>
      </c>
      <c r="O26" s="15">
        <v>1.7</v>
      </c>
      <c r="P26" s="15">
        <v>1.7</v>
      </c>
    </row>
    <row r="27" spans="1:16" x14ac:dyDescent="0.3">
      <c r="A27" s="16" t="s">
        <v>86</v>
      </c>
      <c r="B27" s="15">
        <v>2</v>
      </c>
      <c r="C27" s="15">
        <v>3.1</v>
      </c>
      <c r="D27" s="15" t="s">
        <v>87</v>
      </c>
      <c r="E27" s="15">
        <v>2.2000000000000002</v>
      </c>
      <c r="F27" s="14" t="s">
        <v>88</v>
      </c>
      <c r="I27" s="15">
        <v>2</v>
      </c>
      <c r="J27" s="15">
        <v>3.1</v>
      </c>
      <c r="K27" s="15">
        <v>3.1</v>
      </c>
      <c r="L27" s="15" t="s">
        <v>87</v>
      </c>
      <c r="M27" s="15" t="s">
        <v>87</v>
      </c>
      <c r="N27" s="15">
        <v>2.2000000000000002</v>
      </c>
      <c r="O27" s="15">
        <v>2.2000000000000002</v>
      </c>
      <c r="P27" s="15">
        <v>2.2000000000000002</v>
      </c>
    </row>
    <row r="28" spans="1:16" x14ac:dyDescent="0.3">
      <c r="A28" s="17" t="s">
        <v>89</v>
      </c>
      <c r="B28" s="15">
        <v>2.8</v>
      </c>
      <c r="C28" s="15">
        <v>2.2000000000000002</v>
      </c>
      <c r="D28" s="15" t="s">
        <v>90</v>
      </c>
      <c r="E28" s="15">
        <v>1.9</v>
      </c>
      <c r="F28" s="14" t="s">
        <v>91</v>
      </c>
      <c r="I28" s="15">
        <v>2.8</v>
      </c>
      <c r="J28" s="15">
        <v>2.2000000000000002</v>
      </c>
      <c r="K28" s="15">
        <v>2.2000000000000002</v>
      </c>
      <c r="L28" s="15" t="s">
        <v>90</v>
      </c>
      <c r="M28" s="15" t="s">
        <v>90</v>
      </c>
      <c r="N28" s="15">
        <v>1.9</v>
      </c>
      <c r="O28" s="15">
        <v>1.9</v>
      </c>
      <c r="P28" s="15">
        <v>1.9</v>
      </c>
    </row>
    <row r="30" spans="1:16" x14ac:dyDescent="0.3">
      <c r="A30" s="141" t="s">
        <v>92</v>
      </c>
    </row>
    <row r="31" spans="1:16" x14ac:dyDescent="0.3">
      <c r="A31" s="13" t="s">
        <v>60</v>
      </c>
      <c r="B31" s="11">
        <v>2015</v>
      </c>
      <c r="C31" s="11">
        <v>2020</v>
      </c>
      <c r="D31" s="11">
        <v>2025</v>
      </c>
      <c r="E31" s="11">
        <v>2030</v>
      </c>
      <c r="F31" s="11">
        <v>2035</v>
      </c>
      <c r="G31" s="11">
        <v>2040</v>
      </c>
      <c r="H31" s="11">
        <v>2045</v>
      </c>
      <c r="I31" s="11">
        <v>2050</v>
      </c>
    </row>
    <row r="32" spans="1:16" x14ac:dyDescent="0.3">
      <c r="A32" t="s">
        <v>30</v>
      </c>
      <c r="B32" s="18">
        <v>2.8</v>
      </c>
      <c r="C32" s="18">
        <v>2.2000000000000002</v>
      </c>
      <c r="D32" s="18">
        <v>2.2000000000000002</v>
      </c>
      <c r="E32" s="18">
        <v>2.2000000000000002</v>
      </c>
      <c r="F32" s="18">
        <v>2.2000000000000002</v>
      </c>
      <c r="G32" s="18">
        <v>1.9</v>
      </c>
      <c r="H32" s="18">
        <v>1.9</v>
      </c>
      <c r="I32" s="18">
        <v>1.9</v>
      </c>
    </row>
    <row r="33" spans="1:12" x14ac:dyDescent="0.3">
      <c r="A33" t="s">
        <v>31</v>
      </c>
      <c r="B33" s="18">
        <v>5.5</v>
      </c>
      <c r="C33" s="18">
        <v>5.5</v>
      </c>
      <c r="D33" s="18">
        <v>5.5</v>
      </c>
      <c r="E33" s="18">
        <v>4.2</v>
      </c>
      <c r="F33" s="18">
        <v>4.2</v>
      </c>
      <c r="G33" s="18">
        <v>2.4</v>
      </c>
      <c r="H33" s="18">
        <v>2.4</v>
      </c>
      <c r="I33" s="18">
        <v>2.4</v>
      </c>
    </row>
    <row r="34" spans="1:12" x14ac:dyDescent="0.3">
      <c r="A34" t="s">
        <v>32</v>
      </c>
      <c r="B34" s="18">
        <v>2.2999999999999998</v>
      </c>
      <c r="C34" s="18">
        <v>1.8</v>
      </c>
      <c r="D34" s="18">
        <v>1.8</v>
      </c>
      <c r="E34" s="18">
        <v>1.6</v>
      </c>
      <c r="F34" s="18">
        <v>1.6</v>
      </c>
      <c r="G34" s="18">
        <v>1.4</v>
      </c>
      <c r="H34" s="18">
        <v>1.4</v>
      </c>
      <c r="I34" s="18">
        <v>1.4</v>
      </c>
    </row>
    <row r="35" spans="1:12" x14ac:dyDescent="0.3">
      <c r="A35" t="s">
        <v>33</v>
      </c>
      <c r="B35" s="18">
        <v>5.5</v>
      </c>
      <c r="C35" s="18">
        <v>5.5</v>
      </c>
      <c r="D35" s="18">
        <v>5.5</v>
      </c>
      <c r="E35" s="18">
        <v>4.2</v>
      </c>
      <c r="F35" s="18">
        <v>4.2</v>
      </c>
      <c r="G35" s="18">
        <v>2.4</v>
      </c>
      <c r="H35" s="18">
        <v>2.4</v>
      </c>
      <c r="I35" s="18">
        <v>2.4</v>
      </c>
    </row>
    <row r="36" spans="1:12" x14ac:dyDescent="0.3">
      <c r="A36" t="s">
        <v>34</v>
      </c>
      <c r="B36" s="18">
        <v>5.5</v>
      </c>
      <c r="C36" s="18">
        <v>5.5</v>
      </c>
      <c r="D36" s="18">
        <v>5.5</v>
      </c>
      <c r="E36" s="18">
        <v>4.2</v>
      </c>
      <c r="F36" s="18">
        <v>4.2</v>
      </c>
      <c r="G36" s="18">
        <v>2.4</v>
      </c>
      <c r="H36" s="18">
        <v>2.4</v>
      </c>
      <c r="I36" s="18">
        <v>2.4</v>
      </c>
    </row>
    <row r="37" spans="1:12" x14ac:dyDescent="0.3">
      <c r="A37" t="s">
        <v>35</v>
      </c>
      <c r="B37" s="18">
        <v>9.1</v>
      </c>
      <c r="C37" s="18">
        <v>7.8</v>
      </c>
      <c r="D37" s="18">
        <v>7.8</v>
      </c>
      <c r="E37" s="18">
        <v>6</v>
      </c>
      <c r="F37" s="18">
        <v>6</v>
      </c>
      <c r="G37" s="18">
        <v>3</v>
      </c>
      <c r="H37" s="18">
        <v>3</v>
      </c>
      <c r="I37" s="18">
        <v>3</v>
      </c>
    </row>
    <row r="38" spans="1:12" x14ac:dyDescent="0.3">
      <c r="A38" t="s">
        <v>36</v>
      </c>
      <c r="B38" s="18">
        <v>7.5</v>
      </c>
      <c r="C38" s="18">
        <v>5.7</v>
      </c>
      <c r="D38" s="18">
        <v>5.7</v>
      </c>
      <c r="E38" s="18">
        <v>3.5</v>
      </c>
      <c r="F38" s="18">
        <v>3.5</v>
      </c>
      <c r="G38" s="18">
        <v>1.6</v>
      </c>
      <c r="H38" s="18">
        <v>1.6</v>
      </c>
      <c r="I38" s="18">
        <v>1.6</v>
      </c>
    </row>
    <row r="39" spans="1:12" x14ac:dyDescent="0.3">
      <c r="A39" t="s">
        <v>93</v>
      </c>
      <c r="B39" s="18">
        <v>5.8</v>
      </c>
      <c r="C39" s="18">
        <v>5.0999999999999996</v>
      </c>
      <c r="D39" s="18">
        <v>5.0999999999999996</v>
      </c>
      <c r="E39" s="18">
        <v>3.9</v>
      </c>
      <c r="F39" s="18">
        <v>3.9</v>
      </c>
      <c r="G39" s="18">
        <v>2.4</v>
      </c>
      <c r="H39" s="18">
        <v>2.4</v>
      </c>
      <c r="I39" s="18">
        <v>2.4</v>
      </c>
    </row>
    <row r="40" spans="1:12" x14ac:dyDescent="0.3">
      <c r="A40" t="s">
        <v>38</v>
      </c>
      <c r="B40" s="18">
        <v>3</v>
      </c>
      <c r="C40" s="18">
        <v>2.9</v>
      </c>
      <c r="D40" s="18">
        <v>2.9</v>
      </c>
      <c r="E40" s="18">
        <v>2.8</v>
      </c>
      <c r="F40" s="18">
        <v>2.8</v>
      </c>
      <c r="G40" s="18">
        <v>1.7</v>
      </c>
      <c r="H40" s="18">
        <v>1.7</v>
      </c>
      <c r="I40" s="18">
        <v>1.7</v>
      </c>
    </row>
    <row r="41" spans="1:12" x14ac:dyDescent="0.3">
      <c r="A41" t="s">
        <v>39</v>
      </c>
      <c r="B41" s="18">
        <v>4.2</v>
      </c>
      <c r="C41" s="18">
        <v>4.2</v>
      </c>
      <c r="D41" s="18">
        <v>4.2</v>
      </c>
      <c r="E41" s="18">
        <v>3.5</v>
      </c>
      <c r="F41" s="18">
        <v>3.5</v>
      </c>
      <c r="G41" s="18">
        <v>2.2000000000000002</v>
      </c>
      <c r="H41" s="18">
        <v>2.2000000000000002</v>
      </c>
      <c r="I41" s="18">
        <v>2.2000000000000002</v>
      </c>
    </row>
    <row r="42" spans="1:12" x14ac:dyDescent="0.3">
      <c r="A42" t="s">
        <v>94</v>
      </c>
      <c r="B42" s="18">
        <v>2.5</v>
      </c>
      <c r="C42" s="18">
        <v>2.2999999999999998</v>
      </c>
      <c r="D42" s="18">
        <v>2.2999999999999998</v>
      </c>
      <c r="E42" s="18">
        <v>2.2000000000000002</v>
      </c>
      <c r="F42" s="18">
        <v>2.2000000000000002</v>
      </c>
      <c r="G42" s="18">
        <v>1.7</v>
      </c>
      <c r="H42" s="18">
        <v>1.7</v>
      </c>
      <c r="I42" s="18">
        <v>1.7</v>
      </c>
    </row>
    <row r="45" spans="1:12" x14ac:dyDescent="0.3">
      <c r="A45" s="138" t="s">
        <v>344</v>
      </c>
      <c r="B45" s="143" t="s">
        <v>102</v>
      </c>
      <c r="C45" s="143" t="s">
        <v>105</v>
      </c>
      <c r="D45" s="143" t="s">
        <v>96</v>
      </c>
      <c r="E45" s="143" t="s">
        <v>103</v>
      </c>
      <c r="F45" s="143" t="s">
        <v>98</v>
      </c>
      <c r="G45" s="166" t="s">
        <v>104</v>
      </c>
      <c r="H45" s="166"/>
      <c r="I45" s="166"/>
      <c r="J45" s="166"/>
      <c r="K45" s="166"/>
      <c r="L45" s="166"/>
    </row>
    <row r="46" spans="1:12" x14ac:dyDescent="0.3">
      <c r="A46" t="s">
        <v>30</v>
      </c>
      <c r="B46">
        <v>2.7</v>
      </c>
      <c r="C46" s="19">
        <v>108153</v>
      </c>
      <c r="D46">
        <f>C46*B46</f>
        <v>292013.10000000003</v>
      </c>
      <c r="E46" s="1">
        <f>D46/$D$56</f>
        <v>1.2263635332804173</v>
      </c>
      <c r="F46" s="1">
        <f>1/E46</f>
        <v>0.81541889730289496</v>
      </c>
      <c r="G46" s="167" t="s">
        <v>106</v>
      </c>
      <c r="H46" s="167"/>
      <c r="I46" s="167"/>
      <c r="J46" s="167"/>
      <c r="K46" s="167"/>
      <c r="L46" s="167"/>
    </row>
    <row r="47" spans="1:12" x14ac:dyDescent="0.3">
      <c r="A47" t="s">
        <v>31</v>
      </c>
      <c r="B47">
        <v>2.6</v>
      </c>
      <c r="C47" s="19">
        <v>29153</v>
      </c>
      <c r="D47">
        <f t="shared" ref="D47:D56" si="9">C47*B47</f>
        <v>75797.8</v>
      </c>
      <c r="E47" s="1">
        <f t="shared" ref="E47:E56" si="10">D47/$D$56</f>
        <v>0.31832701280484471</v>
      </c>
      <c r="F47" s="1">
        <f t="shared" ref="F47:F56" si="11">1/E47</f>
        <v>3.1414236297095699</v>
      </c>
    </row>
    <row r="48" spans="1:12" x14ac:dyDescent="0.3">
      <c r="A48" t="s">
        <v>32</v>
      </c>
      <c r="B48">
        <v>2.8</v>
      </c>
      <c r="C48" s="19">
        <v>81066</v>
      </c>
      <c r="D48">
        <f t="shared" si="9"/>
        <v>226984.8</v>
      </c>
      <c r="E48" s="1">
        <f t="shared" si="10"/>
        <v>0.95326504642753629</v>
      </c>
      <c r="F48" s="1">
        <f t="shared" si="11"/>
        <v>1.0490261902999674</v>
      </c>
    </row>
    <row r="49" spans="1:10" x14ac:dyDescent="0.3">
      <c r="A49" t="s">
        <v>33</v>
      </c>
      <c r="B49">
        <v>3.2</v>
      </c>
      <c r="C49" s="19">
        <v>32952</v>
      </c>
      <c r="D49">
        <f t="shared" si="9"/>
        <v>105446.40000000001</v>
      </c>
      <c r="E49" s="1">
        <f t="shared" si="10"/>
        <v>0.44284184399843768</v>
      </c>
      <c r="F49" s="1">
        <f t="shared" si="11"/>
        <v>2.2581425254916243</v>
      </c>
    </row>
    <row r="50" spans="1:10" x14ac:dyDescent="0.3">
      <c r="A50" t="s">
        <v>34</v>
      </c>
      <c r="B50">
        <v>3.4</v>
      </c>
      <c r="C50" s="19">
        <v>9348</v>
      </c>
      <c r="D50">
        <f t="shared" si="9"/>
        <v>31783.200000000001</v>
      </c>
      <c r="E50" s="1">
        <f t="shared" si="10"/>
        <v>0.13347948243061067</v>
      </c>
      <c r="F50" s="1">
        <f t="shared" si="11"/>
        <v>7.4917881144755727</v>
      </c>
    </row>
    <row r="51" spans="1:10" x14ac:dyDescent="0.3">
      <c r="A51" t="s">
        <v>35</v>
      </c>
      <c r="B51">
        <v>2.9</v>
      </c>
      <c r="C51" s="19">
        <v>15852</v>
      </c>
      <c r="D51">
        <f t="shared" si="9"/>
        <v>45970.799999999996</v>
      </c>
      <c r="E51" s="1">
        <f t="shared" si="10"/>
        <v>0.19306295750337021</v>
      </c>
      <c r="F51" s="1">
        <f t="shared" si="11"/>
        <v>5.1796575217311869</v>
      </c>
    </row>
    <row r="52" spans="1:10" x14ac:dyDescent="0.3">
      <c r="A52" t="s">
        <v>36</v>
      </c>
      <c r="B52">
        <v>3.7</v>
      </c>
      <c r="C52" s="19">
        <v>28985</v>
      </c>
      <c r="D52">
        <f t="shared" si="9"/>
        <v>107244.5</v>
      </c>
      <c r="E52" s="1">
        <f t="shared" si="10"/>
        <v>0.45039330065977073</v>
      </c>
      <c r="F52" s="1">
        <f t="shared" si="11"/>
        <v>2.2202816927674616</v>
      </c>
    </row>
    <row r="53" spans="1:10" x14ac:dyDescent="0.3">
      <c r="A53" t="s">
        <v>93</v>
      </c>
      <c r="B53">
        <v>2.8</v>
      </c>
      <c r="C53" s="19">
        <v>33714</v>
      </c>
      <c r="D53">
        <f t="shared" si="9"/>
        <v>94399.2</v>
      </c>
      <c r="E53" s="1">
        <f t="shared" si="10"/>
        <v>0.39644706504894728</v>
      </c>
      <c r="F53" s="1">
        <f t="shared" si="11"/>
        <v>2.5224048508885675</v>
      </c>
    </row>
    <row r="54" spans="1:10" x14ac:dyDescent="0.3">
      <c r="A54" t="s">
        <v>38</v>
      </c>
      <c r="B54">
        <v>3</v>
      </c>
      <c r="C54" s="19">
        <v>42747</v>
      </c>
      <c r="D54">
        <f t="shared" si="9"/>
        <v>128241</v>
      </c>
      <c r="E54" s="1">
        <f t="shared" si="10"/>
        <v>0.53857202252711944</v>
      </c>
      <c r="F54" s="1">
        <f t="shared" si="11"/>
        <v>1.8567618780265283</v>
      </c>
    </row>
    <row r="55" spans="1:10" x14ac:dyDescent="0.3">
      <c r="A55" t="s">
        <v>39</v>
      </c>
      <c r="B55">
        <v>3.3</v>
      </c>
      <c r="C55" s="19">
        <v>33076</v>
      </c>
      <c r="D55">
        <f t="shared" si="9"/>
        <v>109150.79999999999</v>
      </c>
      <c r="E55" s="1">
        <f t="shared" si="10"/>
        <v>0.45839916342240861</v>
      </c>
      <c r="F55" s="1">
        <f t="shared" si="11"/>
        <v>2.1815048538352451</v>
      </c>
    </row>
    <row r="56" spans="1:10" x14ac:dyDescent="0.3">
      <c r="A56" t="s">
        <v>99</v>
      </c>
      <c r="B56">
        <v>2.7</v>
      </c>
      <c r="C56" s="20">
        <v>88190</v>
      </c>
      <c r="D56">
        <f t="shared" si="9"/>
        <v>238113.00000000003</v>
      </c>
      <c r="E56" s="1">
        <f t="shared" si="10"/>
        <v>1</v>
      </c>
      <c r="F56" s="1">
        <f t="shared" si="11"/>
        <v>1</v>
      </c>
    </row>
    <row r="58" spans="1:10" x14ac:dyDescent="0.3">
      <c r="A58" s="2" t="s">
        <v>343</v>
      </c>
    </row>
    <row r="59" spans="1:10" x14ac:dyDescent="0.3">
      <c r="A59" s="2" t="s">
        <v>95</v>
      </c>
      <c r="B59" s="2">
        <v>2015</v>
      </c>
      <c r="C59" s="11">
        <v>2020</v>
      </c>
      <c r="D59" s="11">
        <v>2025</v>
      </c>
      <c r="E59" s="11">
        <v>2030</v>
      </c>
      <c r="F59" s="11">
        <v>2035</v>
      </c>
      <c r="G59" s="11">
        <v>2040</v>
      </c>
      <c r="H59" s="11">
        <v>2045</v>
      </c>
      <c r="I59" s="11">
        <v>2050</v>
      </c>
      <c r="J59" s="8" t="s">
        <v>100</v>
      </c>
    </row>
    <row r="60" spans="1:10" x14ac:dyDescent="0.3">
      <c r="A60" t="s">
        <v>30</v>
      </c>
      <c r="B60" s="20">
        <v>108153</v>
      </c>
      <c r="C60" s="1">
        <f>B60*((1+C32/100)^5)</f>
        <v>120584.9338862666</v>
      </c>
      <c r="D60" s="1">
        <f t="shared" ref="D60:I60" si="12">C60*((1+D32/100)^5)</f>
        <v>134445.88943769742</v>
      </c>
      <c r="E60" s="1">
        <f t="shared" si="12"/>
        <v>149900.12934569595</v>
      </c>
      <c r="F60" s="1">
        <f t="shared" si="12"/>
        <v>167130.797913082</v>
      </c>
      <c r="G60" s="1">
        <f t="shared" si="12"/>
        <v>183623.1387138158</v>
      </c>
      <c r="H60" s="1">
        <f t="shared" si="12"/>
        <v>201742.93123789385</v>
      </c>
      <c r="I60" s="1">
        <f t="shared" si="12"/>
        <v>221650.77119115429</v>
      </c>
      <c r="J60" s="8" t="s">
        <v>101</v>
      </c>
    </row>
    <row r="61" spans="1:10" x14ac:dyDescent="0.3">
      <c r="A61" t="s">
        <v>31</v>
      </c>
      <c r="B61" s="20">
        <v>29153</v>
      </c>
      <c r="C61" s="1">
        <f t="shared" ref="C61:I70" si="13">B61*((1+C33/100)^5)</f>
        <v>38101.805066852503</v>
      </c>
      <c r="D61" s="1">
        <f t="shared" si="13"/>
        <v>49797.535394382292</v>
      </c>
      <c r="E61" s="1">
        <f t="shared" si="13"/>
        <v>61171.121631642221</v>
      </c>
      <c r="F61" s="1">
        <f t="shared" si="13"/>
        <v>75142.395944665463</v>
      </c>
      <c r="G61" s="1">
        <f t="shared" si="13"/>
        <v>84602.816594030417</v>
      </c>
      <c r="H61" s="1">
        <f t="shared" si="13"/>
        <v>95254.303321842453</v>
      </c>
      <c r="I61" s="1">
        <f t="shared" si="13"/>
        <v>107246.81123642148</v>
      </c>
    </row>
    <row r="62" spans="1:10" x14ac:dyDescent="0.3">
      <c r="A62" t="s">
        <v>32</v>
      </c>
      <c r="B62" s="20">
        <v>81066</v>
      </c>
      <c r="C62" s="1">
        <f t="shared" si="13"/>
        <v>88629.364312221805</v>
      </c>
      <c r="D62" s="1">
        <f t="shared" si="13"/>
        <v>96898.381792472021</v>
      </c>
      <c r="E62" s="1">
        <f t="shared" si="13"/>
        <v>104902.3130042438</v>
      </c>
      <c r="F62" s="1">
        <f t="shared" si="13"/>
        <v>113567.3792490028</v>
      </c>
      <c r="G62" s="1">
        <f t="shared" si="13"/>
        <v>121742.82602374915</v>
      </c>
      <c r="H62" s="1">
        <f t="shared" si="13"/>
        <v>130506.80385740251</v>
      </c>
      <c r="I62" s="1">
        <f t="shared" si="13"/>
        <v>139901.67970761567</v>
      </c>
    </row>
    <row r="63" spans="1:10" x14ac:dyDescent="0.3">
      <c r="A63" t="s">
        <v>33</v>
      </c>
      <c r="B63" s="20">
        <v>32952</v>
      </c>
      <c r="C63" s="1">
        <f t="shared" si="13"/>
        <v>43066.946131201716</v>
      </c>
      <c r="D63" s="1">
        <f t="shared" si="13"/>
        <v>56286.776191667588</v>
      </c>
      <c r="E63" s="1">
        <f t="shared" si="13"/>
        <v>69142.482763553475</v>
      </c>
      <c r="F63" s="1">
        <f t="shared" si="13"/>
        <v>84934.388610730166</v>
      </c>
      <c r="G63" s="1">
        <f t="shared" si="13"/>
        <v>95627.620224556333</v>
      </c>
      <c r="H63" s="1">
        <f t="shared" si="13"/>
        <v>107667.12870240981</v>
      </c>
      <c r="I63" s="1">
        <f t="shared" si="13"/>
        <v>121222.41017605603</v>
      </c>
    </row>
    <row r="64" spans="1:10" x14ac:dyDescent="0.3">
      <c r="A64" t="s">
        <v>34</v>
      </c>
      <c r="B64" s="20">
        <v>9348</v>
      </c>
      <c r="C64" s="1">
        <f t="shared" si="13"/>
        <v>12217.462139914835</v>
      </c>
      <c r="D64" s="1">
        <f t="shared" si="13"/>
        <v>15967.734396689386</v>
      </c>
      <c r="E64" s="1">
        <f t="shared" si="13"/>
        <v>19614.71015033072</v>
      </c>
      <c r="F64" s="1">
        <f t="shared" si="13"/>
        <v>24094.642653954405</v>
      </c>
      <c r="G64" s="1">
        <f t="shared" si="13"/>
        <v>27128.15591949358</v>
      </c>
      <c r="H64" s="1">
        <f t="shared" si="13"/>
        <v>30543.588222570004</v>
      </c>
      <c r="I64" s="1">
        <f t="shared" si="13"/>
        <v>34389.023134431038</v>
      </c>
    </row>
    <row r="65" spans="1:9" x14ac:dyDescent="0.3">
      <c r="A65" t="s">
        <v>35</v>
      </c>
      <c r="B65" s="20">
        <v>15852</v>
      </c>
      <c r="C65" s="1">
        <f t="shared" si="13"/>
        <v>23076.921243866647</v>
      </c>
      <c r="D65" s="1">
        <f t="shared" si="13"/>
        <v>33594.770003508944</v>
      </c>
      <c r="E65" s="1">
        <f t="shared" si="13"/>
        <v>44957.38049228493</v>
      </c>
      <c r="F65" s="1">
        <f t="shared" si="13"/>
        <v>60163.116476670999</v>
      </c>
      <c r="G65" s="1">
        <f t="shared" si="13"/>
        <v>69745.541160495835</v>
      </c>
      <c r="H65" s="1">
        <f t="shared" si="13"/>
        <v>80854.197665386353</v>
      </c>
      <c r="I65" s="1">
        <f t="shared" si="13"/>
        <v>93732.175151809977</v>
      </c>
    </row>
    <row r="66" spans="1:9" x14ac:dyDescent="0.3">
      <c r="A66" t="s">
        <v>36</v>
      </c>
      <c r="B66" s="20">
        <v>28985</v>
      </c>
      <c r="C66" s="1">
        <f t="shared" si="13"/>
        <v>38242.673109539195</v>
      </c>
      <c r="D66" s="1">
        <f t="shared" si="13"/>
        <v>50457.203607489122</v>
      </c>
      <c r="E66" s="1">
        <f t="shared" si="13"/>
        <v>59927.329745850904</v>
      </c>
      <c r="F66" s="1">
        <f t="shared" si="13"/>
        <v>71174.868873131709</v>
      </c>
      <c r="G66" s="1">
        <f t="shared" si="13"/>
        <v>77054.004767139806</v>
      </c>
      <c r="H66" s="1">
        <f t="shared" si="13"/>
        <v>83418.764862603406</v>
      </c>
      <c r="I66" s="1">
        <f t="shared" si="13"/>
        <v>90309.2623444005</v>
      </c>
    </row>
    <row r="67" spans="1:9" x14ac:dyDescent="0.3">
      <c r="A67" t="s">
        <v>93</v>
      </c>
      <c r="B67" s="20">
        <v>33714</v>
      </c>
      <c r="C67" s="1">
        <f t="shared" si="13"/>
        <v>43233.845140253878</v>
      </c>
      <c r="D67" s="1">
        <f t="shared" si="13"/>
        <v>55441.815436063764</v>
      </c>
      <c r="E67" s="1">
        <f t="shared" si="13"/>
        <v>67129.773298415312</v>
      </c>
      <c r="F67" s="1">
        <f t="shared" si="13"/>
        <v>81281.726214277398</v>
      </c>
      <c r="G67" s="1">
        <f t="shared" si="13"/>
        <v>91515.087972662601</v>
      </c>
      <c r="H67" s="1">
        <f t="shared" si="13"/>
        <v>103036.82902311537</v>
      </c>
      <c r="I67" s="1">
        <f t="shared" si="13"/>
        <v>116009.15619848498</v>
      </c>
    </row>
    <row r="68" spans="1:9" x14ac:dyDescent="0.3">
      <c r="A68" t="s">
        <v>38</v>
      </c>
      <c r="B68" s="20">
        <v>42747</v>
      </c>
      <c r="C68" s="1">
        <f t="shared" si="13"/>
        <v>49315.39488332461</v>
      </c>
      <c r="D68" s="1">
        <f t="shared" si="13"/>
        <v>56893.072554757971</v>
      </c>
      <c r="E68" s="1">
        <f t="shared" si="13"/>
        <v>65316.809396033343</v>
      </c>
      <c r="F68" s="1">
        <f t="shared" si="13"/>
        <v>74987.78670411183</v>
      </c>
      <c r="G68" s="1">
        <f t="shared" si="13"/>
        <v>81582.178849243544</v>
      </c>
      <c r="H68" s="1">
        <f t="shared" si="13"/>
        <v>88756.478865711208</v>
      </c>
      <c r="I68" s="1">
        <f t="shared" si="13"/>
        <v>96561.683590196059</v>
      </c>
    </row>
    <row r="69" spans="1:9" x14ac:dyDescent="0.3">
      <c r="A69" t="s">
        <v>39</v>
      </c>
      <c r="B69" s="20">
        <v>33076</v>
      </c>
      <c r="C69" s="1">
        <f t="shared" si="13"/>
        <v>40630.444921907685</v>
      </c>
      <c r="D69" s="1">
        <f t="shared" si="13"/>
        <v>49910.299145972123</v>
      </c>
      <c r="E69" s="1">
        <f t="shared" si="13"/>
        <v>59277.778806409988</v>
      </c>
      <c r="F69" s="1">
        <f t="shared" si="13"/>
        <v>70403.40611753767</v>
      </c>
      <c r="G69" s="1">
        <f t="shared" si="13"/>
        <v>78496.112655693854</v>
      </c>
      <c r="H69" s="1">
        <f t="shared" si="13"/>
        <v>87519.056844616221</v>
      </c>
      <c r="I69" s="1">
        <f t="shared" si="13"/>
        <v>97579.16732218668</v>
      </c>
    </row>
    <row r="70" spans="1:9" x14ac:dyDescent="0.3">
      <c r="A70" t="s">
        <v>99</v>
      </c>
      <c r="B70" s="20">
        <v>88190</v>
      </c>
      <c r="C70" s="1">
        <f t="shared" si="13"/>
        <v>98809.229140809985</v>
      </c>
      <c r="D70" s="1">
        <f t="shared" si="13"/>
        <v>110707.15232340507</v>
      </c>
      <c r="E70" s="1">
        <f t="shared" si="13"/>
        <v>123432.68003342161</v>
      </c>
      <c r="F70" s="1">
        <f t="shared" si="13"/>
        <v>137620.9773305858</v>
      </c>
      <c r="G70" s="1">
        <f t="shared" si="13"/>
        <v>149723.30401339752</v>
      </c>
      <c r="H70" s="1">
        <f t="shared" si="13"/>
        <v>162889.90384684718</v>
      </c>
      <c r="I70" s="1">
        <f t="shared" si="13"/>
        <v>177214.36853184114</v>
      </c>
    </row>
    <row r="72" spans="1:9" x14ac:dyDescent="0.3">
      <c r="A72" s="8" t="s">
        <v>345</v>
      </c>
      <c r="B72" s="2"/>
      <c r="C72" s="11"/>
      <c r="D72" s="11"/>
      <c r="E72" s="11"/>
      <c r="F72" s="11"/>
      <c r="G72" s="11"/>
      <c r="H72" s="11"/>
      <c r="I72" s="11"/>
    </row>
    <row r="73" spans="1:9" x14ac:dyDescent="0.3">
      <c r="A73" s="2" t="s">
        <v>96</v>
      </c>
      <c r="B73" s="2">
        <v>2015</v>
      </c>
      <c r="C73" s="11">
        <v>2020</v>
      </c>
      <c r="D73" s="11">
        <v>2025</v>
      </c>
      <c r="E73" s="11">
        <v>2030</v>
      </c>
      <c r="F73" s="11">
        <v>2035</v>
      </c>
      <c r="G73" s="11">
        <v>2040</v>
      </c>
      <c r="H73" s="11">
        <v>2045</v>
      </c>
      <c r="I73" s="11">
        <v>2050</v>
      </c>
    </row>
    <row r="74" spans="1:9" x14ac:dyDescent="0.3">
      <c r="A74" t="s">
        <v>30</v>
      </c>
      <c r="B74" s="1">
        <f t="shared" ref="B74:I74" si="14">B60*$B46</f>
        <v>292013.10000000003</v>
      </c>
      <c r="C74" s="1">
        <f t="shared" si="14"/>
        <v>325579.32149291987</v>
      </c>
      <c r="D74" s="1">
        <f t="shared" si="14"/>
        <v>363003.90148178308</v>
      </c>
      <c r="E74" s="1">
        <f t="shared" si="14"/>
        <v>404730.34923337912</v>
      </c>
      <c r="F74" s="1">
        <f t="shared" si="14"/>
        <v>451253.15436532145</v>
      </c>
      <c r="G74" s="1">
        <f t="shared" si="14"/>
        <v>495782.47452730272</v>
      </c>
      <c r="H74" s="1">
        <f t="shared" si="14"/>
        <v>544705.91434231342</v>
      </c>
      <c r="I74" s="1">
        <f t="shared" si="14"/>
        <v>598457.0822161166</v>
      </c>
    </row>
    <row r="75" spans="1:9" x14ac:dyDescent="0.3">
      <c r="A75" t="s">
        <v>31</v>
      </c>
      <c r="B75" s="1">
        <f t="shared" ref="B75:I84" si="15">B61*$B47</f>
        <v>75797.8</v>
      </c>
      <c r="C75" s="1">
        <f t="shared" si="15"/>
        <v>99064.693173816515</v>
      </c>
      <c r="D75" s="1">
        <f t="shared" si="15"/>
        <v>129473.59202539397</v>
      </c>
      <c r="E75" s="1">
        <f t="shared" si="15"/>
        <v>159044.91624226977</v>
      </c>
      <c r="F75" s="1">
        <f t="shared" si="15"/>
        <v>195370.22945613021</v>
      </c>
      <c r="G75" s="1">
        <f t="shared" si="15"/>
        <v>219967.3231444791</v>
      </c>
      <c r="H75" s="1">
        <f t="shared" si="15"/>
        <v>247661.18863679038</v>
      </c>
      <c r="I75" s="1">
        <f t="shared" si="15"/>
        <v>278841.70921469585</v>
      </c>
    </row>
    <row r="76" spans="1:9" x14ac:dyDescent="0.3">
      <c r="A76" t="s">
        <v>32</v>
      </c>
      <c r="B76" s="1">
        <f t="shared" si="15"/>
        <v>226984.8</v>
      </c>
      <c r="C76" s="1">
        <f t="shared" si="15"/>
        <v>248162.22007422103</v>
      </c>
      <c r="D76" s="1">
        <f t="shared" si="15"/>
        <v>271315.46901892166</v>
      </c>
      <c r="E76" s="1">
        <f t="shared" si="15"/>
        <v>293726.47641188261</v>
      </c>
      <c r="F76" s="1">
        <f t="shared" si="15"/>
        <v>317988.66189720784</v>
      </c>
      <c r="G76" s="1">
        <f t="shared" si="15"/>
        <v>340879.91286649759</v>
      </c>
      <c r="H76" s="1">
        <f t="shared" si="15"/>
        <v>365419.05080072704</v>
      </c>
      <c r="I76" s="1">
        <f t="shared" si="15"/>
        <v>391724.70318132383</v>
      </c>
    </row>
    <row r="77" spans="1:9" x14ac:dyDescent="0.3">
      <c r="A77" t="s">
        <v>33</v>
      </c>
      <c r="B77" s="1">
        <f t="shared" si="15"/>
        <v>105446.40000000001</v>
      </c>
      <c r="C77" s="1">
        <f t="shared" si="15"/>
        <v>137814.22761984551</v>
      </c>
      <c r="D77" s="1">
        <f t="shared" si="15"/>
        <v>180117.68381333631</v>
      </c>
      <c r="E77" s="1">
        <f t="shared" si="15"/>
        <v>221255.94484337114</v>
      </c>
      <c r="F77" s="1">
        <f t="shared" si="15"/>
        <v>271790.04355433653</v>
      </c>
      <c r="G77" s="1">
        <f t="shared" si="15"/>
        <v>306008.38471858029</v>
      </c>
      <c r="H77" s="1">
        <f t="shared" si="15"/>
        <v>344534.81184771145</v>
      </c>
      <c r="I77" s="1">
        <f t="shared" si="15"/>
        <v>387911.71256337932</v>
      </c>
    </row>
    <row r="78" spans="1:9" x14ac:dyDescent="0.3">
      <c r="A78" t="s">
        <v>34</v>
      </c>
      <c r="B78" s="1">
        <f t="shared" si="15"/>
        <v>31783.200000000001</v>
      </c>
      <c r="C78" s="1">
        <f t="shared" si="15"/>
        <v>41539.371275710437</v>
      </c>
      <c r="D78" s="1">
        <f t="shared" si="15"/>
        <v>54290.296948743911</v>
      </c>
      <c r="E78" s="1">
        <f t="shared" si="15"/>
        <v>66690.014511124449</v>
      </c>
      <c r="F78" s="1">
        <f t="shared" si="15"/>
        <v>81921.785023444972</v>
      </c>
      <c r="G78" s="1">
        <f t="shared" si="15"/>
        <v>92235.730126278169</v>
      </c>
      <c r="H78" s="1">
        <f t="shared" si="15"/>
        <v>103848.19995673801</v>
      </c>
      <c r="I78" s="1">
        <f t="shared" si="15"/>
        <v>116922.67865706552</v>
      </c>
    </row>
    <row r="79" spans="1:9" x14ac:dyDescent="0.3">
      <c r="A79" t="s">
        <v>35</v>
      </c>
      <c r="B79" s="1">
        <f t="shared" si="15"/>
        <v>45970.799999999996</v>
      </c>
      <c r="C79" s="1">
        <f t="shared" si="15"/>
        <v>66923.071607213278</v>
      </c>
      <c r="D79" s="1">
        <f t="shared" si="15"/>
        <v>97424.833010175935</v>
      </c>
      <c r="E79" s="1">
        <f t="shared" si="15"/>
        <v>130376.4034276263</v>
      </c>
      <c r="F79" s="1">
        <f t="shared" si="15"/>
        <v>174473.0377823459</v>
      </c>
      <c r="G79" s="1">
        <f t="shared" si="15"/>
        <v>202262.06936543793</v>
      </c>
      <c r="H79" s="1">
        <f t="shared" si="15"/>
        <v>234477.17322962041</v>
      </c>
      <c r="I79" s="1">
        <f t="shared" si="15"/>
        <v>271823.30794024892</v>
      </c>
    </row>
    <row r="80" spans="1:9" x14ac:dyDescent="0.3">
      <c r="A80" t="s">
        <v>36</v>
      </c>
      <c r="B80" s="1">
        <f t="shared" si="15"/>
        <v>107244.5</v>
      </c>
      <c r="C80" s="1">
        <f t="shared" si="15"/>
        <v>141497.89050529504</v>
      </c>
      <c r="D80" s="1">
        <f t="shared" si="15"/>
        <v>186691.65334770977</v>
      </c>
      <c r="E80" s="1">
        <f t="shared" si="15"/>
        <v>221731.12005964835</v>
      </c>
      <c r="F80" s="1">
        <f t="shared" si="15"/>
        <v>263347.01483058732</v>
      </c>
      <c r="G80" s="1">
        <f t="shared" si="15"/>
        <v>285099.8176384173</v>
      </c>
      <c r="H80" s="1">
        <f t="shared" si="15"/>
        <v>308649.42999163264</v>
      </c>
      <c r="I80" s="1">
        <f t="shared" si="15"/>
        <v>334144.27067428187</v>
      </c>
    </row>
    <row r="81" spans="1:9" x14ac:dyDescent="0.3">
      <c r="A81" t="s">
        <v>93</v>
      </c>
      <c r="B81" s="1">
        <f t="shared" si="15"/>
        <v>94399.2</v>
      </c>
      <c r="C81" s="1">
        <f t="shared" si="15"/>
        <v>121054.76639271085</v>
      </c>
      <c r="D81" s="1">
        <f t="shared" si="15"/>
        <v>155237.08322097853</v>
      </c>
      <c r="E81" s="1">
        <f t="shared" si="15"/>
        <v>187963.36523556287</v>
      </c>
      <c r="F81" s="1">
        <f t="shared" si="15"/>
        <v>227588.83339997669</v>
      </c>
      <c r="G81" s="1">
        <f t="shared" si="15"/>
        <v>256242.24632345527</v>
      </c>
      <c r="H81" s="1">
        <f t="shared" si="15"/>
        <v>288503.12126472301</v>
      </c>
      <c r="I81" s="1">
        <f t="shared" si="15"/>
        <v>324825.63735575794</v>
      </c>
    </row>
    <row r="82" spans="1:9" x14ac:dyDescent="0.3">
      <c r="A82" t="s">
        <v>38</v>
      </c>
      <c r="B82" s="1">
        <f t="shared" si="15"/>
        <v>128241</v>
      </c>
      <c r="C82" s="1">
        <f t="shared" si="15"/>
        <v>147946.18464997382</v>
      </c>
      <c r="D82" s="1">
        <f t="shared" si="15"/>
        <v>170679.21766427392</v>
      </c>
      <c r="E82" s="1">
        <f t="shared" si="15"/>
        <v>195950.42818810002</v>
      </c>
      <c r="F82" s="1">
        <f t="shared" si="15"/>
        <v>224963.36011233547</v>
      </c>
      <c r="G82" s="1">
        <f t="shared" si="15"/>
        <v>244746.53654773062</v>
      </c>
      <c r="H82" s="1">
        <f t="shared" si="15"/>
        <v>266269.43659713364</v>
      </c>
      <c r="I82" s="1">
        <f t="shared" si="15"/>
        <v>289685.05077058816</v>
      </c>
    </row>
    <row r="83" spans="1:9" x14ac:dyDescent="0.3">
      <c r="A83" t="s">
        <v>39</v>
      </c>
      <c r="B83" s="1">
        <f t="shared" si="15"/>
        <v>109150.79999999999</v>
      </c>
      <c r="C83" s="1">
        <f t="shared" si="15"/>
        <v>134080.46824229535</v>
      </c>
      <c r="D83" s="1">
        <f t="shared" si="15"/>
        <v>164703.98718170798</v>
      </c>
      <c r="E83" s="1">
        <f t="shared" si="15"/>
        <v>195616.67006115295</v>
      </c>
      <c r="F83" s="1">
        <f t="shared" si="15"/>
        <v>232331.2401878743</v>
      </c>
      <c r="G83" s="1">
        <f t="shared" si="15"/>
        <v>259037.17176378969</v>
      </c>
      <c r="H83" s="1">
        <f t="shared" si="15"/>
        <v>288812.8875872335</v>
      </c>
      <c r="I83" s="1">
        <f t="shared" si="15"/>
        <v>322011.25216321601</v>
      </c>
    </row>
    <row r="84" spans="1:9" x14ac:dyDescent="0.3">
      <c r="A84" t="s">
        <v>99</v>
      </c>
      <c r="B84" s="1">
        <f>B70*$B56</f>
        <v>238113.00000000003</v>
      </c>
      <c r="C84" s="1">
        <f t="shared" si="15"/>
        <v>266784.91868018697</v>
      </c>
      <c r="D84" s="1">
        <f t="shared" si="15"/>
        <v>298909.31127319369</v>
      </c>
      <c r="E84" s="1">
        <f t="shared" si="15"/>
        <v>333268.23609023838</v>
      </c>
      <c r="F84" s="1">
        <f t="shared" si="15"/>
        <v>371576.63879258168</v>
      </c>
      <c r="G84" s="1">
        <f t="shared" si="15"/>
        <v>404252.92083617335</v>
      </c>
      <c r="H84" s="1">
        <f t="shared" si="15"/>
        <v>439802.74038648745</v>
      </c>
      <c r="I84" s="1">
        <f t="shared" si="15"/>
        <v>478478.7950359711</v>
      </c>
    </row>
    <row r="85" spans="1:9" x14ac:dyDescent="0.3">
      <c r="A85" s="8" t="s">
        <v>107</v>
      </c>
    </row>
    <row r="86" spans="1:9" x14ac:dyDescent="0.3">
      <c r="A86" s="2" t="s">
        <v>97</v>
      </c>
      <c r="B86" s="2">
        <v>2015</v>
      </c>
      <c r="C86" s="11">
        <v>2020</v>
      </c>
      <c r="D86" s="11">
        <v>2025</v>
      </c>
      <c r="E86" s="11">
        <v>2030</v>
      </c>
      <c r="F86" s="11">
        <v>2035</v>
      </c>
      <c r="G86" s="11">
        <v>2040</v>
      </c>
      <c r="H86" s="11">
        <v>2045</v>
      </c>
      <c r="I86" s="11">
        <v>2050</v>
      </c>
    </row>
    <row r="87" spans="1:9" x14ac:dyDescent="0.3">
      <c r="A87" t="s">
        <v>30</v>
      </c>
      <c r="B87" s="1">
        <f t="shared" ref="B87:I87" si="16">B74/B$84</f>
        <v>1.2263635332804173</v>
      </c>
      <c r="C87" s="1">
        <f t="shared" si="16"/>
        <v>1.2203812835582872</v>
      </c>
      <c r="D87" s="1">
        <f t="shared" si="16"/>
        <v>1.2144282154864321</v>
      </c>
      <c r="E87" s="1">
        <f t="shared" si="16"/>
        <v>1.2144282154864321</v>
      </c>
      <c r="F87" s="1">
        <f t="shared" si="16"/>
        <v>1.2144282154864319</v>
      </c>
      <c r="G87" s="1">
        <f t="shared" si="16"/>
        <v>1.2264165550166115</v>
      </c>
      <c r="H87" s="1">
        <f t="shared" si="16"/>
        <v>1.2385232385401685</v>
      </c>
      <c r="I87" s="1">
        <f t="shared" si="16"/>
        <v>1.25074943430069</v>
      </c>
    </row>
    <row r="88" spans="1:9" x14ac:dyDescent="0.3">
      <c r="A88" t="s">
        <v>31</v>
      </c>
      <c r="B88" s="1">
        <f t="shared" ref="B88:I97" si="17">B75/B$84</f>
        <v>0.31832701280484471</v>
      </c>
      <c r="C88" s="1">
        <f t="shared" si="17"/>
        <v>0.3713279358664649</v>
      </c>
      <c r="D88" s="1">
        <f t="shared" si="17"/>
        <v>0.43315342527773981</v>
      </c>
      <c r="E88" s="1">
        <f t="shared" si="17"/>
        <v>0.47722794739791974</v>
      </c>
      <c r="F88" s="1">
        <f t="shared" si="17"/>
        <v>0.52578717028867927</v>
      </c>
      <c r="G88" s="1">
        <f t="shared" si="17"/>
        <v>0.54413292225443832</v>
      </c>
      <c r="H88" s="1">
        <f t="shared" si="17"/>
        <v>0.56311879370999829</v>
      </c>
      <c r="I88" s="1">
        <f t="shared" si="17"/>
        <v>0.58276711968757799</v>
      </c>
    </row>
    <row r="89" spans="1:9" x14ac:dyDescent="0.3">
      <c r="A89" t="s">
        <v>32</v>
      </c>
      <c r="B89" s="1">
        <f t="shared" si="17"/>
        <v>0.95326504642753629</v>
      </c>
      <c r="C89" s="1">
        <f t="shared" si="17"/>
        <v>0.93019583453931964</v>
      </c>
      <c r="D89" s="1">
        <f t="shared" si="17"/>
        <v>0.90768490236474397</v>
      </c>
      <c r="E89" s="1">
        <f t="shared" si="17"/>
        <v>0.88135154990393649</v>
      </c>
      <c r="F89" s="1">
        <f t="shared" si="17"/>
        <v>0.85578216900420578</v>
      </c>
      <c r="G89" s="1">
        <f t="shared" si="17"/>
        <v>0.84323426077270525</v>
      </c>
      <c r="H89" s="1">
        <f t="shared" si="17"/>
        <v>0.83087033627759133</v>
      </c>
      <c r="I89" s="1">
        <f t="shared" si="17"/>
        <v>0.81868769785686057</v>
      </c>
    </row>
    <row r="90" spans="1:9" x14ac:dyDescent="0.3">
      <c r="A90" t="s">
        <v>33</v>
      </c>
      <c r="B90" s="1">
        <f t="shared" si="17"/>
        <v>0.44284184399843768</v>
      </c>
      <c r="C90" s="1">
        <f t="shared" si="17"/>
        <v>0.51657428126607374</v>
      </c>
      <c r="D90" s="1">
        <f t="shared" si="17"/>
        <v>0.6025830478352493</v>
      </c>
      <c r="E90" s="1">
        <f t="shared" si="17"/>
        <v>0.66389748821865546</v>
      </c>
      <c r="F90" s="1">
        <f t="shared" si="17"/>
        <v>0.73145083726873594</v>
      </c>
      <c r="G90" s="1">
        <f t="shared" si="17"/>
        <v>0.75697260043445069</v>
      </c>
      <c r="H90" s="1">
        <f t="shared" si="17"/>
        <v>0.7833848682819553</v>
      </c>
      <c r="I90" s="1">
        <f t="shared" si="17"/>
        <v>0.81071871227692938</v>
      </c>
    </row>
    <row r="91" spans="1:9" x14ac:dyDescent="0.3">
      <c r="A91" t="s">
        <v>34</v>
      </c>
      <c r="B91" s="1">
        <f t="shared" si="17"/>
        <v>0.13347948243061067</v>
      </c>
      <c r="C91" s="1">
        <f t="shared" si="17"/>
        <v>0.15570359629476085</v>
      </c>
      <c r="D91" s="1">
        <f t="shared" si="17"/>
        <v>0.18162798849422357</v>
      </c>
      <c r="E91" s="1">
        <f t="shared" si="17"/>
        <v>0.20010912319008681</v>
      </c>
      <c r="F91" s="1">
        <f t="shared" si="17"/>
        <v>0.22047076288123335</v>
      </c>
      <c r="G91" s="1">
        <f t="shared" si="17"/>
        <v>0.22816342287767272</v>
      </c>
      <c r="H91" s="1">
        <f t="shared" si="17"/>
        <v>0.23612449496217067</v>
      </c>
      <c r="I91" s="1">
        <f t="shared" si="17"/>
        <v>0.24436334456216707</v>
      </c>
    </row>
    <row r="92" spans="1:9" x14ac:dyDescent="0.3">
      <c r="A92" t="s">
        <v>35</v>
      </c>
      <c r="B92" s="1">
        <f t="shared" si="17"/>
        <v>0.19306295750337021</v>
      </c>
      <c r="C92" s="1">
        <f t="shared" si="17"/>
        <v>0.25085028021182287</v>
      </c>
      <c r="D92" s="1">
        <f t="shared" si="17"/>
        <v>0.32593442002592121</v>
      </c>
      <c r="E92" s="1">
        <f t="shared" si="17"/>
        <v>0.39120560950286465</v>
      </c>
      <c r="F92" s="1">
        <f t="shared" si="17"/>
        <v>0.46954791977581439</v>
      </c>
      <c r="G92" s="1">
        <f t="shared" si="17"/>
        <v>0.50033545570201632</v>
      </c>
      <c r="H92" s="1">
        <f t="shared" si="17"/>
        <v>0.53314168307266085</v>
      </c>
      <c r="I92" s="1">
        <f t="shared" si="17"/>
        <v>0.56809896438527396</v>
      </c>
    </row>
    <row r="93" spans="1:9" x14ac:dyDescent="0.3">
      <c r="A93" t="s">
        <v>36</v>
      </c>
      <c r="B93" s="1">
        <f t="shared" si="17"/>
        <v>0.45039330065977073</v>
      </c>
      <c r="C93" s="1">
        <f t="shared" si="17"/>
        <v>0.53038189416890569</v>
      </c>
      <c r="D93" s="1">
        <f t="shared" si="17"/>
        <v>0.62457623870097334</v>
      </c>
      <c r="E93" s="1">
        <f t="shared" si="17"/>
        <v>0.66532329231523479</v>
      </c>
      <c r="F93" s="1">
        <f t="shared" si="17"/>
        <v>0.70872866412247892</v>
      </c>
      <c r="G93" s="1">
        <f t="shared" si="17"/>
        <v>0.70525110133701729</v>
      </c>
      <c r="H93" s="1">
        <f t="shared" si="17"/>
        <v>0.70179060212403266</v>
      </c>
      <c r="I93" s="1">
        <f t="shared" si="17"/>
        <v>0.69834708275663826</v>
      </c>
    </row>
    <row r="94" spans="1:9" x14ac:dyDescent="0.3">
      <c r="A94" t="s">
        <v>93</v>
      </c>
      <c r="B94" s="1">
        <f t="shared" si="17"/>
        <v>0.39644706504894728</v>
      </c>
      <c r="C94" s="1">
        <f t="shared" si="17"/>
        <v>0.45375415893665016</v>
      </c>
      <c r="D94" s="1">
        <f t="shared" si="17"/>
        <v>0.51934509018722652</v>
      </c>
      <c r="E94" s="1">
        <f t="shared" si="17"/>
        <v>0.5640002402889317</v>
      </c>
      <c r="F94" s="1">
        <f t="shared" si="17"/>
        <v>0.61249500006112967</v>
      </c>
      <c r="G94" s="1">
        <f t="shared" si="17"/>
        <v>0.63386615931786783</v>
      </c>
      <c r="H94" s="1">
        <f t="shared" si="17"/>
        <v>0.65598300049516245</v>
      </c>
      <c r="I94" s="1">
        <f t="shared" si="17"/>
        <v>0.67887154190675925</v>
      </c>
    </row>
    <row r="95" spans="1:9" x14ac:dyDescent="0.3">
      <c r="A95" t="s">
        <v>38</v>
      </c>
      <c r="B95" s="1">
        <f t="shared" si="17"/>
        <v>0.53857202252711944</v>
      </c>
      <c r="C95" s="1">
        <f t="shared" si="17"/>
        <v>0.55455227897393577</v>
      </c>
      <c r="D95" s="1">
        <f t="shared" si="17"/>
        <v>0.57100669409484706</v>
      </c>
      <c r="E95" s="1">
        <f t="shared" si="17"/>
        <v>0.58796610948258177</v>
      </c>
      <c r="F95" s="1">
        <f t="shared" si="17"/>
        <v>0.60542923485002131</v>
      </c>
      <c r="G95" s="1">
        <f t="shared" si="17"/>
        <v>0.6054292348500212</v>
      </c>
      <c r="H95" s="1">
        <f t="shared" si="17"/>
        <v>0.6054292348500212</v>
      </c>
      <c r="I95" s="1">
        <f t="shared" si="17"/>
        <v>0.60542923485002131</v>
      </c>
    </row>
    <row r="96" spans="1:9" x14ac:dyDescent="0.3">
      <c r="A96" t="s">
        <v>39</v>
      </c>
      <c r="B96" s="1">
        <f>B83/B$84</f>
        <v>0.45839916342240861</v>
      </c>
      <c r="C96" s="1">
        <f t="shared" si="17"/>
        <v>0.50257888978734444</v>
      </c>
      <c r="D96" s="1">
        <f t="shared" si="17"/>
        <v>0.55101658252182628</v>
      </c>
      <c r="E96" s="1">
        <f t="shared" si="17"/>
        <v>0.58696463952294031</v>
      </c>
      <c r="F96" s="1">
        <f t="shared" si="17"/>
        <v>0.62525793048460254</v>
      </c>
      <c r="G96" s="1">
        <f t="shared" si="17"/>
        <v>0.64077996326652775</v>
      </c>
      <c r="H96" s="1">
        <f t="shared" si="17"/>
        <v>0.65668733062789031</v>
      </c>
      <c r="I96" s="1">
        <f t="shared" si="17"/>
        <v>0.67298959850249551</v>
      </c>
    </row>
    <row r="97" spans="1:9" x14ac:dyDescent="0.3">
      <c r="A97" t="s">
        <v>99</v>
      </c>
      <c r="B97" s="1">
        <f t="shared" si="17"/>
        <v>1</v>
      </c>
      <c r="C97" s="1">
        <f t="shared" si="17"/>
        <v>1</v>
      </c>
      <c r="D97" s="1">
        <f t="shared" si="17"/>
        <v>1</v>
      </c>
      <c r="E97" s="1">
        <f t="shared" si="17"/>
        <v>1</v>
      </c>
      <c r="F97" s="1">
        <f t="shared" si="17"/>
        <v>1</v>
      </c>
      <c r="G97" s="1">
        <f t="shared" si="17"/>
        <v>1</v>
      </c>
      <c r="H97" s="1">
        <f t="shared" si="17"/>
        <v>1</v>
      </c>
      <c r="I97" s="1">
        <f t="shared" si="17"/>
        <v>1</v>
      </c>
    </row>
  </sheetData>
  <mergeCells count="4">
    <mergeCell ref="G45:L45"/>
    <mergeCell ref="G46:L46"/>
    <mergeCell ref="B1:I1"/>
    <mergeCell ref="A1:A2"/>
  </mergeCells>
  <hyperlinks>
    <hyperlink ref="V2" location="Contents!A1" display="Contents!A1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sqref="A1:A2"/>
    </sheetView>
  </sheetViews>
  <sheetFormatPr defaultRowHeight="14.4" x14ac:dyDescent="0.3"/>
  <cols>
    <col min="1" max="1" bestFit="true" customWidth="true" width="16.44140625" collapsed="true"/>
    <col min="13" max="13" bestFit="true" customWidth="true" width="13.33203125" collapsed="true"/>
    <col min="15" max="15" bestFit="true" customWidth="true" width="13.33203125" collapsed="true"/>
  </cols>
  <sheetData>
    <row r="1" spans="1:17" x14ac:dyDescent="0.3">
      <c r="A1" s="156" t="s">
        <v>269</v>
      </c>
      <c r="B1" s="164" t="s">
        <v>330</v>
      </c>
      <c r="C1" s="164"/>
      <c r="D1" s="164"/>
      <c r="E1" s="164"/>
      <c r="F1" s="164"/>
      <c r="G1" s="164"/>
      <c r="H1" s="164"/>
      <c r="I1" s="164"/>
      <c r="L1" s="164" t="s">
        <v>331</v>
      </c>
      <c r="M1" s="164"/>
      <c r="N1" s="164"/>
      <c r="O1" s="164"/>
    </row>
    <row r="2" spans="1:17" x14ac:dyDescent="0.3">
      <c r="A2" s="156"/>
      <c r="B2" s="2">
        <v>2015</v>
      </c>
      <c r="C2" s="2">
        <v>2020</v>
      </c>
      <c r="D2" s="2">
        <v>2025</v>
      </c>
      <c r="E2" s="2">
        <v>2030</v>
      </c>
      <c r="F2" s="2">
        <v>2035</v>
      </c>
      <c r="G2" s="2">
        <v>2040</v>
      </c>
      <c r="H2" s="2">
        <v>2045</v>
      </c>
      <c r="I2" s="2">
        <v>2050</v>
      </c>
      <c r="L2" s="2" t="s">
        <v>32</v>
      </c>
      <c r="M2" s="2" t="s">
        <v>30</v>
      </c>
      <c r="N2" s="2" t="s">
        <v>35</v>
      </c>
      <c r="O2" s="2" t="s">
        <v>36</v>
      </c>
      <c r="Q2" s="130" t="s">
        <v>359</v>
      </c>
    </row>
    <row r="3" spans="1:17" x14ac:dyDescent="0.3">
      <c r="A3" t="s">
        <v>32</v>
      </c>
      <c r="B3" s="38">
        <v>0.9</v>
      </c>
      <c r="C3" s="38">
        <v>0.9</v>
      </c>
      <c r="D3" s="38">
        <v>0.9</v>
      </c>
      <c r="E3" s="38">
        <v>0.9</v>
      </c>
      <c r="F3" s="38">
        <v>1</v>
      </c>
      <c r="G3" s="38">
        <v>1</v>
      </c>
      <c r="H3" s="38">
        <v>1</v>
      </c>
      <c r="I3" s="38">
        <v>1</v>
      </c>
      <c r="L3" s="134"/>
      <c r="M3" s="45">
        <v>0.25</v>
      </c>
      <c r="N3" s="134"/>
      <c r="O3" s="45">
        <v>0.75</v>
      </c>
    </row>
    <row r="4" spans="1:17" x14ac:dyDescent="0.3">
      <c r="A4" t="s">
        <v>108</v>
      </c>
      <c r="B4" s="38">
        <v>0.4</v>
      </c>
      <c r="C4" s="38">
        <v>0.5</v>
      </c>
      <c r="D4" s="38">
        <v>0.6</v>
      </c>
      <c r="E4" s="38">
        <v>0.7</v>
      </c>
      <c r="F4" s="38">
        <v>0.8</v>
      </c>
      <c r="G4" s="38">
        <v>0.9</v>
      </c>
      <c r="H4" s="38">
        <v>1</v>
      </c>
      <c r="I4" s="38">
        <v>1</v>
      </c>
      <c r="L4" s="38">
        <v>0.25</v>
      </c>
      <c r="M4" s="38"/>
      <c r="N4" s="38">
        <v>0.25</v>
      </c>
      <c r="O4" s="38">
        <v>0.5</v>
      </c>
    </row>
    <row r="5" spans="1:17" x14ac:dyDescent="0.3">
      <c r="A5" t="s">
        <v>33</v>
      </c>
      <c r="B5" s="38">
        <v>0.3</v>
      </c>
      <c r="C5" s="38">
        <v>0.3</v>
      </c>
      <c r="D5" s="38">
        <v>0.4</v>
      </c>
      <c r="E5" s="38">
        <v>0.5</v>
      </c>
      <c r="F5" s="38">
        <v>0.6</v>
      </c>
      <c r="G5" s="38">
        <v>0.7</v>
      </c>
      <c r="H5" s="38">
        <v>0.8</v>
      </c>
      <c r="I5" s="38">
        <v>0.9</v>
      </c>
      <c r="L5" s="38">
        <v>0.25</v>
      </c>
      <c r="N5" s="38">
        <v>0.25</v>
      </c>
      <c r="O5" s="38">
        <v>0.5</v>
      </c>
    </row>
    <row r="6" spans="1:17" x14ac:dyDescent="0.3">
      <c r="A6" t="s">
        <v>34</v>
      </c>
      <c r="B6" s="38">
        <v>0.3</v>
      </c>
      <c r="C6" s="38">
        <v>0.3</v>
      </c>
      <c r="D6" s="38">
        <v>0.4</v>
      </c>
      <c r="E6" s="38">
        <v>0.5</v>
      </c>
      <c r="F6" s="38">
        <v>0.6</v>
      </c>
      <c r="G6" s="38">
        <v>0.7</v>
      </c>
      <c r="H6" s="38">
        <v>0.8</v>
      </c>
      <c r="I6" s="38">
        <v>0.9</v>
      </c>
      <c r="L6" s="38">
        <v>0.25</v>
      </c>
      <c r="M6" s="38">
        <v>0.15</v>
      </c>
      <c r="N6" s="38">
        <v>0.1</v>
      </c>
      <c r="O6" s="38">
        <v>0.5</v>
      </c>
    </row>
    <row r="7" spans="1:17" x14ac:dyDescent="0.3">
      <c r="A7" t="s">
        <v>35</v>
      </c>
      <c r="B7" s="38">
        <v>0.7</v>
      </c>
      <c r="C7" s="38">
        <v>0.8</v>
      </c>
      <c r="D7" s="38">
        <v>0.9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L7" s="38">
        <v>0.25</v>
      </c>
      <c r="M7" s="38">
        <v>0.15</v>
      </c>
      <c r="N7" s="38"/>
      <c r="O7" s="38">
        <v>0.6</v>
      </c>
    </row>
    <row r="8" spans="1:17" x14ac:dyDescent="0.3">
      <c r="A8" t="s">
        <v>36</v>
      </c>
      <c r="B8" s="38">
        <v>1</v>
      </c>
      <c r="C8" s="38">
        <v>1</v>
      </c>
      <c r="D8" s="38">
        <v>1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L8" s="38"/>
    </row>
    <row r="9" spans="1:17" x14ac:dyDescent="0.3">
      <c r="A9" t="s">
        <v>37</v>
      </c>
      <c r="B9" s="38">
        <v>0.9</v>
      </c>
      <c r="C9" s="38">
        <v>0.9</v>
      </c>
      <c r="D9" s="38">
        <v>0.9</v>
      </c>
      <c r="E9" s="38">
        <v>0.9</v>
      </c>
      <c r="F9" s="38">
        <v>1</v>
      </c>
      <c r="G9" s="38">
        <v>1</v>
      </c>
      <c r="H9" s="38">
        <v>1</v>
      </c>
      <c r="I9" s="38">
        <v>1</v>
      </c>
      <c r="L9" s="38">
        <v>0.3</v>
      </c>
      <c r="M9" s="38"/>
      <c r="N9" s="38">
        <v>0.3</v>
      </c>
      <c r="O9" s="38">
        <v>0.4</v>
      </c>
    </row>
    <row r="10" spans="1:17" x14ac:dyDescent="0.3">
      <c r="A10" t="s">
        <v>30</v>
      </c>
      <c r="B10" s="38">
        <v>0.8</v>
      </c>
      <c r="C10" s="38">
        <v>0.9</v>
      </c>
      <c r="D10" s="38">
        <v>0.9</v>
      </c>
      <c r="E10" s="38">
        <v>0.9</v>
      </c>
      <c r="F10" s="38">
        <v>1</v>
      </c>
      <c r="G10" s="38">
        <v>1</v>
      </c>
      <c r="H10" s="38">
        <v>1</v>
      </c>
      <c r="I10" s="38">
        <v>1</v>
      </c>
      <c r="L10" s="38">
        <v>0.5</v>
      </c>
      <c r="M10" s="38"/>
      <c r="N10" s="38"/>
      <c r="O10" s="38">
        <v>0.5</v>
      </c>
    </row>
    <row r="11" spans="1:17" x14ac:dyDescent="0.3">
      <c r="A11" t="s">
        <v>31</v>
      </c>
      <c r="B11" s="38">
        <v>0.5</v>
      </c>
      <c r="C11" s="38">
        <v>0.6</v>
      </c>
      <c r="D11" s="38">
        <v>0.7</v>
      </c>
      <c r="E11" s="38">
        <v>0.8</v>
      </c>
      <c r="F11" s="38">
        <v>0.9</v>
      </c>
      <c r="G11" s="38">
        <v>1</v>
      </c>
      <c r="H11" s="38">
        <v>1</v>
      </c>
      <c r="I11" s="38">
        <v>1</v>
      </c>
      <c r="L11" s="38">
        <v>0.25</v>
      </c>
      <c r="M11" s="38">
        <v>0.5</v>
      </c>
      <c r="N11" s="38"/>
      <c r="O11" s="38">
        <v>0.25</v>
      </c>
    </row>
    <row r="13" spans="1:17" x14ac:dyDescent="0.3">
      <c r="A13" s="33" t="s">
        <v>357</v>
      </c>
      <c r="B13" s="150" t="s">
        <v>275</v>
      </c>
      <c r="C13" s="21"/>
      <c r="D13" s="21"/>
      <c r="E13" s="21"/>
      <c r="F13" s="21"/>
      <c r="L13" s="8"/>
    </row>
    <row r="14" spans="1:17" x14ac:dyDescent="0.3">
      <c r="A14" s="21"/>
      <c r="B14" s="136" t="s">
        <v>276</v>
      </c>
      <c r="C14" s="21"/>
      <c r="D14" s="21"/>
      <c r="E14" s="21"/>
      <c r="F14" s="21"/>
    </row>
    <row r="15" spans="1:17" x14ac:dyDescent="0.3">
      <c r="B15" s="8" t="s">
        <v>358</v>
      </c>
    </row>
    <row r="16" spans="1:17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x14ac:dyDescent="0.3">
      <c r="A17" s="21"/>
      <c r="B17" s="168"/>
      <c r="C17" s="168"/>
      <c r="D17" s="168"/>
      <c r="E17" s="168"/>
      <c r="F17" s="168"/>
      <c r="G17" s="168"/>
      <c r="H17" s="168"/>
      <c r="I17" s="168"/>
      <c r="J17" s="21"/>
      <c r="K17" s="21"/>
      <c r="L17" s="21"/>
      <c r="M17" s="21"/>
      <c r="N17" s="21"/>
    </row>
    <row r="18" spans="1:14" x14ac:dyDescent="0.3">
      <c r="A18" s="21"/>
      <c r="B18" s="33"/>
      <c r="C18" s="33"/>
      <c r="D18" s="33"/>
      <c r="E18" s="33"/>
      <c r="F18" s="33"/>
      <c r="G18" s="33"/>
      <c r="H18" s="33"/>
      <c r="I18" s="33"/>
      <c r="J18" s="21"/>
      <c r="K18" s="21"/>
      <c r="L18" s="21"/>
      <c r="M18" s="21"/>
      <c r="N18" s="21"/>
    </row>
    <row r="19" spans="1:14" x14ac:dyDescent="0.3">
      <c r="A19" s="21"/>
      <c r="B19" s="137"/>
      <c r="C19" s="137"/>
      <c r="D19" s="137"/>
      <c r="E19" s="137"/>
      <c r="F19" s="137"/>
      <c r="G19" s="137"/>
      <c r="H19" s="137"/>
      <c r="I19" s="137"/>
      <c r="J19" s="21"/>
      <c r="K19" s="136"/>
      <c r="L19" s="21"/>
      <c r="M19" s="21"/>
      <c r="N19" s="21"/>
    </row>
    <row r="20" spans="1:14" x14ac:dyDescent="0.3">
      <c r="A20" s="21"/>
      <c r="B20" s="137"/>
      <c r="C20" s="137"/>
      <c r="D20" s="137"/>
      <c r="E20" s="137"/>
      <c r="F20" s="137"/>
      <c r="G20" s="137"/>
      <c r="H20" s="137"/>
      <c r="I20" s="137"/>
      <c r="J20" s="21"/>
      <c r="K20" s="21"/>
      <c r="L20" s="21"/>
      <c r="M20" s="21"/>
      <c r="N20" s="21"/>
    </row>
    <row r="21" spans="1:14" x14ac:dyDescent="0.3">
      <c r="A21" s="21"/>
      <c r="B21" s="137"/>
      <c r="C21" s="137"/>
      <c r="D21" s="137"/>
      <c r="E21" s="137"/>
      <c r="F21" s="137"/>
      <c r="G21" s="137"/>
      <c r="H21" s="137"/>
      <c r="I21" s="137"/>
      <c r="J21" s="21"/>
      <c r="K21" s="21"/>
      <c r="L21" s="21"/>
      <c r="M21" s="21"/>
      <c r="N21" s="21"/>
    </row>
    <row r="22" spans="1:14" x14ac:dyDescent="0.3">
      <c r="A22" s="21"/>
      <c r="B22" s="137"/>
      <c r="C22" s="137"/>
      <c r="D22" s="137"/>
      <c r="E22" s="137"/>
      <c r="F22" s="137"/>
      <c r="G22" s="137"/>
      <c r="H22" s="137"/>
      <c r="I22" s="137"/>
      <c r="J22" s="21"/>
      <c r="K22" s="21"/>
      <c r="L22" s="21"/>
      <c r="M22" s="21"/>
      <c r="N22" s="21"/>
    </row>
    <row r="23" spans="1:14" x14ac:dyDescent="0.3">
      <c r="A23" s="21"/>
      <c r="B23" s="137"/>
      <c r="C23" s="137"/>
      <c r="D23" s="137"/>
      <c r="E23" s="137"/>
      <c r="F23" s="137"/>
      <c r="G23" s="137"/>
      <c r="H23" s="137"/>
      <c r="I23" s="137"/>
      <c r="J23" s="21"/>
      <c r="K23" s="21"/>
      <c r="L23" s="21"/>
      <c r="M23" s="21"/>
      <c r="N23" s="21"/>
    </row>
    <row r="24" spans="1:14" x14ac:dyDescent="0.3">
      <c r="A24" s="21"/>
      <c r="B24" s="137"/>
      <c r="C24" s="137"/>
      <c r="D24" s="137"/>
      <c r="E24" s="137"/>
      <c r="F24" s="137"/>
      <c r="G24" s="137"/>
      <c r="H24" s="137"/>
      <c r="I24" s="137"/>
      <c r="J24" s="21"/>
      <c r="K24" s="21"/>
      <c r="L24" s="21"/>
      <c r="M24" s="21"/>
      <c r="N24" s="21"/>
    </row>
    <row r="25" spans="1:14" x14ac:dyDescent="0.3">
      <c r="A25" s="21"/>
      <c r="B25" s="137"/>
      <c r="C25" s="137"/>
      <c r="D25" s="137"/>
      <c r="E25" s="137"/>
      <c r="F25" s="137"/>
      <c r="G25" s="137"/>
      <c r="H25" s="137"/>
      <c r="I25" s="137"/>
      <c r="J25" s="21"/>
      <c r="K25" s="21"/>
      <c r="L25" s="21"/>
      <c r="M25" s="21"/>
      <c r="N25" s="21"/>
    </row>
    <row r="26" spans="1:14" x14ac:dyDescent="0.3">
      <c r="A26" s="21"/>
      <c r="B26" s="137"/>
      <c r="C26" s="137"/>
      <c r="D26" s="137"/>
      <c r="E26" s="137"/>
      <c r="F26" s="137"/>
      <c r="G26" s="137"/>
      <c r="H26" s="137"/>
      <c r="I26" s="137"/>
      <c r="J26" s="21"/>
      <c r="K26" s="21"/>
      <c r="L26" s="21"/>
      <c r="M26" s="21"/>
      <c r="N26" s="21"/>
    </row>
    <row r="27" spans="1:14" x14ac:dyDescent="0.3">
      <c r="A27" s="21"/>
      <c r="B27" s="137"/>
      <c r="C27" s="137"/>
      <c r="D27" s="137"/>
      <c r="E27" s="137"/>
      <c r="F27" s="137"/>
      <c r="G27" s="137"/>
      <c r="H27" s="137"/>
      <c r="I27" s="137"/>
      <c r="J27" s="21"/>
      <c r="K27" s="21"/>
      <c r="L27" s="21"/>
      <c r="M27" s="21"/>
      <c r="N27" s="21"/>
    </row>
  </sheetData>
  <mergeCells count="4">
    <mergeCell ref="B1:I1"/>
    <mergeCell ref="L1:O1"/>
    <mergeCell ref="B17:I17"/>
    <mergeCell ref="A1:A2"/>
  </mergeCells>
  <hyperlinks>
    <hyperlink ref="Q2" location="Contents!A1" display="Contents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</vt:lpstr>
      <vt:lpstr>Contents</vt:lpstr>
      <vt:lpstr>Methodology</vt:lpstr>
      <vt:lpstr>Employment Factors</vt:lpstr>
      <vt:lpstr>Life Times</vt:lpstr>
      <vt:lpstr>Decline Factors</vt:lpstr>
      <vt:lpstr>PP Efficiencies</vt:lpstr>
      <vt:lpstr>Regional Factors</vt:lpstr>
      <vt:lpstr>Import-Export Shares</vt:lpstr>
      <vt:lpstr>Gross-New Capacity Addition</vt:lpstr>
      <vt:lpstr>Manufacturing Jobs</vt:lpstr>
      <vt:lpstr>Manufacturing Jobs (Exp)</vt:lpstr>
      <vt:lpstr>C&amp;I Jobs</vt:lpstr>
      <vt:lpstr>O&amp;M Jobs</vt:lpstr>
      <vt:lpstr>Fuel Jobs</vt:lpstr>
      <vt:lpstr>Decommissioning Jobs</vt:lpstr>
      <vt:lpstr>Grid Jobs</vt:lpstr>
      <vt:lpstr>Total Regional Jobs</vt:lpstr>
      <vt:lpstr>Total Global Jobs</vt:lpstr>
    </vt:vector>
  </TitlesOfParts>
  <Company/>
  <LinksUpToDate>false</LinksUpToDate>
  <SharedDoc>false</SharedDoc>
  <HyperlinksChanged>false</HyperlinksChanged>
  <AppVersion>16.0300</AppVersion>
  <Manager/>
  <Template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