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showInkAnnotation="0" codeName="ThisWorkbook" defaultThemeVersion="124226"/>
  <mc:AlternateContent xmlns:mc="http://schemas.openxmlformats.org/markup-compatibility/2006">
    <mc:Choice Requires="x15">
      <x15ac:absPath xmlns:x15ac="http://schemas.microsoft.com/office/spreadsheetml/2010/11/ac" url="C:\Users\Admin\Desktop\ICE DB V3.0 27 Jan 2020\ICE DB V3.0\"/>
    </mc:Choice>
  </mc:AlternateContent>
  <xr:revisionPtr revIDLastSave="0" documentId="13_ncr:1_{C12A7D88-8EC0-4E1E-A636-7FCBF8CFC321}" xr6:coauthVersionLast="45" xr6:coauthVersionMax="45" xr10:uidLastSave="{00000000-0000-0000-0000-000000000000}"/>
  <workbookProtection workbookAlgorithmName="SHA-512" workbookHashValue="qoVndG1iPBrlEk//qRRsP1zcBOnPYG+OuNE75rLK4G7t9OLQwGTMSrpXAHVczLmNTRh7mlTDxu+7MFU62AmrrA==" workbookSaltValue="wImP4+S1CggJz3pbGcKUKA==" workbookSpinCount="100000" lockStructure="1"/>
  <bookViews>
    <workbookView xWindow="-120" yWindow="-120" windowWidth="29040" windowHeight="15840" xr2:uid="{00000000-000D-0000-FFFF-FFFF00000000}"/>
  </bookViews>
  <sheets>
    <sheet name="Front" sheetId="27" r:id="rId1"/>
    <sheet name="TERMS OF USE" sheetId="28" r:id="rId2"/>
    <sheet name="1. Cement" sheetId="18" r:id="rId3"/>
    <sheet name="2. Concrete" sheetId="25" r:id="rId4"/>
    <sheet name="Emissions Factors" sheetId="20" r:id="rId5"/>
    <sheet name="Emission Factors for Cement" sheetId="26" r:id="rId6"/>
  </sheets>
  <externalReferences>
    <externalReference r:id="rId7"/>
    <externalReference r:id="rId8"/>
    <externalReference r:id="rId9"/>
  </externalReferences>
  <definedNames>
    <definedName name="CementEC" localSheetId="0">#REF!</definedName>
    <definedName name="CementEC">'Emission Factors for Cement'!$B$5:$F$28</definedName>
    <definedName name="CementList" localSheetId="0">#REF!</definedName>
    <definedName name="CementList">'Emission Factors for Cement'!$B$5:$B$28</definedName>
    <definedName name="ConcBlockEC" localSheetId="0">#REF!</definedName>
    <definedName name="ConcBlockEC">#REF!</definedName>
    <definedName name="ConcBlockWallEC" localSheetId="0">#REF!</definedName>
    <definedName name="ConcBlockWallEC">#REF!</definedName>
    <definedName name="ConcCementitEC" localSheetId="0">#REF!</definedName>
    <definedName name="ConcCementitEC">#REF!</definedName>
    <definedName name="ConcFullEC" localSheetId="0">#REF!</definedName>
    <definedName name="ConcFullEC">#REF!</definedName>
    <definedName name="ConcList" localSheetId="0">#REF!</definedName>
    <definedName name="ConcList">#REF!</definedName>
    <definedName name="ConcPreCastEC" localSheetId="0">#REF!</definedName>
    <definedName name="ConcPreCastEC">#REF!</definedName>
    <definedName name="ConcreteEC" localSheetId="0">#REF!</definedName>
    <definedName name="ConcreteEC">#REF!</definedName>
    <definedName name="ConcUnit">[1]Concrete!$G$61</definedName>
    <definedName name="ConcUnitM">'[1]ICE Summary'!$G$276</definedName>
    <definedName name="ConcVolEC" localSheetId="0">#REF!</definedName>
    <definedName name="ConcVolEC">#REF!</definedName>
    <definedName name="EmbodiedFactors" localSheetId="5">'Emission Factors for Cement'!#REF!</definedName>
    <definedName name="EmbodiedFactors" localSheetId="0">'[2]Emissions Factors'!$B$5:$C$21</definedName>
    <definedName name="EmbodiedFactors">'Emissions Factors'!$B$5:$C$21</definedName>
    <definedName name="EmbodiedList" localSheetId="5">'Emission Factors for Cement'!#REF!</definedName>
    <definedName name="EmbodiedList">'Emissions Factors'!$B$5:$B$21</definedName>
    <definedName name="ICEDB">[3]!ICEDB[#Data]</definedName>
    <definedName name="ICEMaterialsList" localSheetId="0">#REF!</definedName>
    <definedName name="ICEMaterialsList">#REF!</definedName>
    <definedName name="ICESummary" localSheetId="0">#REF!</definedName>
    <definedName name="ICESummary">#REF!</definedName>
    <definedName name="MortarEC" localSheetId="0">#REF!</definedName>
    <definedName name="MortarEC">#REF!</definedName>
    <definedName name="PrecastConcEC" localSheetId="0">#REF!</definedName>
    <definedName name="PrecastConcEC">#REF!</definedName>
    <definedName name="Steel">'Emissions Factors'!$B$54:$B$56</definedName>
    <definedName name="SteelEC">'Emissions Factors'!$B$54:$C$56</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227" i="25" l="1"/>
  <c r="I213" i="25" s="1"/>
  <c r="G227" i="25"/>
  <c r="G213" i="25" s="1"/>
  <c r="E227" i="25"/>
  <c r="E213" i="25" s="1"/>
  <c r="D212" i="25"/>
  <c r="C56" i="20"/>
  <c r="C46" i="20" l="1"/>
  <c r="C39" i="20" l="1"/>
  <c r="I210" i="25" l="1"/>
  <c r="G210" i="25"/>
  <c r="E210" i="25"/>
  <c r="E46" i="25"/>
  <c r="E45" i="25"/>
  <c r="E37" i="25"/>
  <c r="C16" i="20" l="1"/>
  <c r="C11" i="20"/>
  <c r="C9" i="20"/>
  <c r="D18" i="18" l="1"/>
  <c r="I201" i="25" l="1"/>
  <c r="G201" i="25"/>
  <c r="E201" i="25"/>
  <c r="E178" i="25"/>
  <c r="D178" i="25"/>
  <c r="C178" i="25"/>
  <c r="D214" i="25"/>
  <c r="I83" i="25" l="1"/>
  <c r="G83" i="25"/>
  <c r="D235" i="25"/>
  <c r="I235" i="25" s="1"/>
  <c r="D236" i="25"/>
  <c r="G236" i="25" s="1"/>
  <c r="D237" i="25"/>
  <c r="G237" i="25" s="1"/>
  <c r="D238" i="25"/>
  <c r="G238" i="25" s="1"/>
  <c r="D239" i="25"/>
  <c r="I239" i="25" s="1"/>
  <c r="D240" i="25"/>
  <c r="I240" i="25" s="1"/>
  <c r="I45" i="25"/>
  <c r="G53" i="25"/>
  <c r="G66" i="25" s="1"/>
  <c r="E53" i="25"/>
  <c r="E66" i="25" l="1"/>
  <c r="E73" i="25"/>
  <c r="E83" i="25" s="1"/>
  <c r="G92" i="25"/>
  <c r="G214" i="25" s="1"/>
  <c r="E237" i="25"/>
  <c r="I237" i="25"/>
  <c r="E236" i="25"/>
  <c r="E240" i="25"/>
  <c r="E239" i="25"/>
  <c r="E238" i="25"/>
  <c r="G235" i="25"/>
  <c r="E235" i="25"/>
  <c r="G239" i="25"/>
  <c r="G240" i="25"/>
  <c r="I236" i="25"/>
  <c r="I238" i="25"/>
  <c r="I37" i="25"/>
  <c r="E92" i="25" l="1"/>
  <c r="E214" i="25" s="1"/>
  <c r="I53" i="25"/>
  <c r="G212" i="25"/>
  <c r="E212" i="25" l="1"/>
  <c r="I66" i="25"/>
  <c r="I92" i="25" s="1"/>
  <c r="I214" i="25" s="1"/>
  <c r="I212" i="25" l="1"/>
  <c r="D208" i="25"/>
  <c r="E208" i="25" s="1"/>
  <c r="D206" i="25"/>
  <c r="D210" i="25"/>
  <c r="D204" i="25"/>
  <c r="D203" i="25"/>
  <c r="G204" i="25" l="1"/>
  <c r="E204" i="25"/>
  <c r="I204" i="25"/>
  <c r="I203" i="25"/>
  <c r="E203" i="25"/>
  <c r="G203" i="25"/>
  <c r="G206" i="25"/>
  <c r="I206" i="25"/>
  <c r="E206" i="25"/>
  <c r="G208" i="25"/>
  <c r="I208" i="25"/>
  <c r="C26" i="20" l="1"/>
  <c r="C12" i="20" l="1"/>
  <c r="D234" i="25"/>
  <c r="B21" i="18"/>
  <c r="B20" i="18"/>
  <c r="B19" i="18"/>
  <c r="B17" i="18"/>
  <c r="D17" i="18" s="1"/>
  <c r="B16" i="18"/>
  <c r="D16" i="18" s="1"/>
  <c r="D15" i="18"/>
  <c r="G234" i="25" l="1"/>
  <c r="G242" i="25" s="1"/>
  <c r="G207" i="25" s="1"/>
  <c r="I234" i="25"/>
  <c r="I242" i="25" s="1"/>
  <c r="I207" i="25" s="1"/>
  <c r="E234" i="25"/>
  <c r="E242" i="25" s="1"/>
  <c r="E207" i="25" s="1"/>
  <c r="C22" i="18"/>
  <c r="C23" i="18" s="1"/>
  <c r="C6" i="20"/>
  <c r="C13" i="20" s="1"/>
  <c r="D21" i="18" s="1"/>
  <c r="C7" i="20"/>
  <c r="D20" i="18" l="1"/>
  <c r="C15" i="20"/>
  <c r="D19" i="18"/>
  <c r="D22" i="18" l="1"/>
  <c r="D24" i="18" s="1"/>
  <c r="D205" i="25"/>
  <c r="D26" i="18"/>
  <c r="C5" i="26" s="1"/>
  <c r="G205" i="25" l="1"/>
  <c r="I205" i="25"/>
  <c r="E205" i="25"/>
  <c r="D209" i="25" l="1"/>
  <c r="G209" i="25" l="1"/>
  <c r="E209" i="25"/>
  <c r="I209" i="25"/>
  <c r="G196" i="25"/>
  <c r="G202" i="25" s="1"/>
  <c r="G211" i="25" s="1"/>
  <c r="E196" i="25"/>
  <c r="E202" i="25" s="1"/>
  <c r="I196" i="25"/>
  <c r="I202" i="25" s="1"/>
  <c r="E211" i="25" l="1"/>
  <c r="E215" i="25"/>
  <c r="C190" i="25" s="1"/>
  <c r="I211" i="25"/>
  <c r="G215" i="25"/>
  <c r="D189" i="25" l="1"/>
  <c r="D190" i="25"/>
  <c r="C189" i="25"/>
  <c r="C168" i="25"/>
  <c r="I215" i="25"/>
  <c r="E190" i="25" s="1"/>
  <c r="C188" i="25"/>
  <c r="D182" i="25"/>
  <c r="D191" i="25"/>
  <c r="D185" i="25"/>
  <c r="D180" i="25"/>
  <c r="D181" i="25"/>
  <c r="D183" i="25"/>
  <c r="D168" i="25"/>
  <c r="G217" i="25"/>
  <c r="D172" i="25" s="1"/>
  <c r="D184" i="25"/>
  <c r="D186" i="25"/>
  <c r="D187" i="25"/>
  <c r="C182" i="25"/>
  <c r="C186" i="25"/>
  <c r="C187" i="25"/>
  <c r="C181" i="25"/>
  <c r="E217" i="25"/>
  <c r="C172" i="25" s="1"/>
  <c r="C185" i="25"/>
  <c r="C184" i="25"/>
  <c r="C191" i="25"/>
  <c r="C183" i="25"/>
  <c r="C180" i="25"/>
  <c r="D179" i="25"/>
  <c r="C179" i="25"/>
  <c r="D188" i="25"/>
  <c r="E185" i="25" l="1"/>
  <c r="I217" i="25"/>
  <c r="E172" i="25" s="1"/>
  <c r="E180" i="25"/>
  <c r="E182" i="25"/>
  <c r="E168" i="25"/>
  <c r="E191" i="25"/>
  <c r="E186" i="25"/>
  <c r="E183" i="25"/>
  <c r="E184" i="25"/>
  <c r="E189" i="25"/>
  <c r="E181" i="25"/>
  <c r="E187" i="25"/>
  <c r="E179" i="25"/>
  <c r="E188" i="25"/>
</calcChain>
</file>

<file path=xl/sharedStrings.xml><?xml version="1.0" encoding="utf-8"?>
<sst xmlns="http://schemas.openxmlformats.org/spreadsheetml/2006/main" count="384" uniqueCount="253">
  <si>
    <t>Clinker</t>
  </si>
  <si>
    <t>Total</t>
  </si>
  <si>
    <t>Fly ash</t>
  </si>
  <si>
    <t>Gypsum</t>
  </si>
  <si>
    <t>Water</t>
  </si>
  <si>
    <t>Transport</t>
  </si>
  <si>
    <t>plus Waste &amp; additional energy</t>
  </si>
  <si>
    <t>Admixture</t>
  </si>
  <si>
    <t>Limestone</t>
  </si>
  <si>
    <t>Per 30 miles for 1 kg</t>
  </si>
  <si>
    <t>Notes</t>
  </si>
  <si>
    <t>Item</t>
  </si>
  <si>
    <t>Embodied Carbon Factors</t>
  </si>
  <si>
    <t>Embodied Carbon - KgCO2/Kg</t>
  </si>
  <si>
    <t>Carbon - kgCO2e</t>
  </si>
  <si>
    <t>Transport, per 30 mile trip</t>
  </si>
  <si>
    <t>Processing</t>
  </si>
  <si>
    <t>Concrete batching energy, per kg concrete</t>
  </si>
  <si>
    <t>Materials</t>
  </si>
  <si>
    <t>GGBS</t>
  </si>
  <si>
    <t>MAC</t>
  </si>
  <si>
    <t>Cement composition - % weight</t>
  </si>
  <si>
    <t>Mass total check</t>
  </si>
  <si>
    <t>CEMENT MODEL</t>
  </si>
  <si>
    <t>Embodied Carbon RESULTS - Kg CO2/kg</t>
  </si>
  <si>
    <t>Embodied Carbon contribution - kg CO2 / kg</t>
  </si>
  <si>
    <t>Component</t>
  </si>
  <si>
    <t>Key</t>
  </si>
  <si>
    <t>Enter values in the blue data input cells below.</t>
  </si>
  <si>
    <t>Data input cell</t>
  </si>
  <si>
    <t>Calculated value</t>
  </si>
  <si>
    <t>MODEL</t>
  </si>
  <si>
    <t>Concrete Admixtures</t>
  </si>
  <si>
    <t>Air entrainers</t>
  </si>
  <si>
    <t>Declaration number EPD-EFC-20150086-IAG1-EN  
www.ibu-epd.com / https://epd-online.com</t>
  </si>
  <si>
    <t>Hardening Accelerators</t>
  </si>
  <si>
    <t>Declaration number EPD-EFC-20150089-IAG1-EN
www.ibu-epd.com / https://epd-online.com</t>
  </si>
  <si>
    <t>Plasticisers and Superplasticisers</t>
  </si>
  <si>
    <t>Declaration number EPD-EFC-20150091-IAG1-EN
www.ibu-epd.com / https://epd-online.com</t>
  </si>
  <si>
    <t>Retarders</t>
  </si>
  <si>
    <t>Set Accelerators</t>
  </si>
  <si>
    <t>Declaration number EPD-EFC-20150087-IAG1-EN
www.ibu-epd.com / https://epd-online.com</t>
  </si>
  <si>
    <t>Water Resisting Admixtures</t>
  </si>
  <si>
    <t>Declaration number EPD-EFC-20150090-IAG2-EN
www.ibu-epd.com / https://epd-online.com</t>
  </si>
  <si>
    <t>Average of the 6 products below.</t>
  </si>
  <si>
    <t>Average Admixture</t>
  </si>
  <si>
    <t xml:space="preserve">Average of 6 EPDs, see calcs further below. </t>
  </si>
  <si>
    <t>Material Quantities - kg per m3</t>
  </si>
  <si>
    <t>Material</t>
  </si>
  <si>
    <t>Embodied Carbon Factor - kg CO2e / kg</t>
  </si>
  <si>
    <t>Cement, OPC</t>
  </si>
  <si>
    <t>Modelled with 94% clinker, 5% gypsum, 1% MAC</t>
  </si>
  <si>
    <t>Aggregates</t>
  </si>
  <si>
    <t>Concrete batching plant operations</t>
  </si>
  <si>
    <t xml:space="preserve">With mixing waste </t>
  </si>
  <si>
    <t>Concrete MODEL</t>
  </si>
  <si>
    <t>Transport of constituents</t>
  </si>
  <si>
    <t>Author:</t>
  </si>
  <si>
    <t>Dr Craig Jones, Circular Ecology</t>
  </si>
  <si>
    <t>Minor additional constituents, used in cement. Assumed same impact as gypsum</t>
  </si>
  <si>
    <t>Source: Oekobaudat - Gypsum stone (CaSO4-Dihydrate); grinded and purified product</t>
  </si>
  <si>
    <t>Source: Oekobaudat - Crushed stone 0/2; grain size 0/2</t>
  </si>
  <si>
    <t>Cement</t>
  </si>
  <si>
    <t>Total aggregates</t>
  </si>
  <si>
    <t>coarse + fine aggregates</t>
  </si>
  <si>
    <t>Pick cement type</t>
  </si>
  <si>
    <t>Enter Material Quantities - kg per m3</t>
  </si>
  <si>
    <t>Mix 1</t>
  </si>
  <si>
    <t>Mix 2</t>
  </si>
  <si>
    <t>Mix 3</t>
  </si>
  <si>
    <t>RESULTS - kg CO2e / m3 concrete</t>
  </si>
  <si>
    <t>Pick cement type from drop down above</t>
  </si>
  <si>
    <t>Limestone fines</t>
  </si>
  <si>
    <t>See above</t>
  </si>
  <si>
    <t>2. In-situ or precast</t>
  </si>
  <si>
    <t>Select concrete type</t>
  </si>
  <si>
    <t>precast</t>
  </si>
  <si>
    <t>Concrete precasting, per kg precast</t>
  </si>
  <si>
    <t>Precasting</t>
  </si>
  <si>
    <t>RESULTS - kg CO2e / kg concrete</t>
  </si>
  <si>
    <t>1. Concrete Mixture</t>
  </si>
  <si>
    <t>1a. Mixture Name (Used in graphs)</t>
  </si>
  <si>
    <t>Note: Long names may not display well on the result graphs.</t>
  </si>
  <si>
    <t>Cement replacement materials, such as GGBS and fly ash, can be selected by:
1 - Selecting a cement type with the correct blend in section 1b; and by
2 - Adding additional cement replacement material in section 1c.
Do NOT double count the cement replacement materials.</t>
  </si>
  <si>
    <t xml:space="preserve">1b. Select cement type </t>
  </si>
  <si>
    <t>1c. Enter quantity of above cement type</t>
  </si>
  <si>
    <t>1d. Enter any additional cement replacements (e.g. additional material not covered by the cement type selected in section 1b).</t>
  </si>
  <si>
    <t>Note: If you want to model cement types not covered by the built in list, then enter a CEM I and model the correct blend of cement replacements in section 1d.</t>
  </si>
  <si>
    <t>Note: Do not double count if already included in the cement type selected in 1b.</t>
  </si>
  <si>
    <t>1e. Water to cement ratio</t>
  </si>
  <si>
    <t>Enter water to cement ratio</t>
  </si>
  <si>
    <t>For information: Total cementitious content</t>
  </si>
  <si>
    <t>Total of section 1b and 1c.</t>
  </si>
  <si>
    <t>Cementitious materials</t>
  </si>
  <si>
    <t>For information: Water content</t>
  </si>
  <si>
    <t>Water - kg per m3</t>
  </si>
  <si>
    <t>1e. Admixtures</t>
  </si>
  <si>
    <t>1f. Aggregates</t>
  </si>
  <si>
    <t>Material Quantities - kg per m3 concrete</t>
  </si>
  <si>
    <t>Enter mix Name</t>
  </si>
  <si>
    <t>CEM I precast</t>
  </si>
  <si>
    <t xml:space="preserve"> precast mix 3</t>
  </si>
  <si>
    <t>A result graph of the three concrete mixtures is shown below:</t>
  </si>
  <si>
    <t>Embodied carbon factor CEMENT - kg CO2e/kg</t>
  </si>
  <si>
    <t>Embodied carbon factor for cement</t>
  </si>
  <si>
    <t>Embodied carbon of concrete per m3</t>
  </si>
  <si>
    <t>Embodied carbon of concrete per kg concrete</t>
  </si>
  <si>
    <t>CEM II/B-V precast</t>
  </si>
  <si>
    <t>Results - Contribution Chart %</t>
  </si>
  <si>
    <t>Concrete calculations - Embodied Carbon Contribution - kg CO2e / m3 concrete</t>
  </si>
  <si>
    <t>For information: Total materials per m3</t>
  </si>
  <si>
    <t>TOTAL material</t>
  </si>
  <si>
    <t>Total Material Quantity - kg per m3 concrete</t>
  </si>
  <si>
    <t>Admixture calculations</t>
  </si>
  <si>
    <t>Embodied Carbon Factor - kg CO2e per kg</t>
  </si>
  <si>
    <t>Total embodied carbon - kg CO2e per m3 concrete</t>
  </si>
  <si>
    <t>Embodied Carbon - kg CO2e per m3 concrete</t>
  </si>
  <si>
    <t>For information: Total admixtures</t>
  </si>
  <si>
    <t>Total admixtures</t>
  </si>
  <si>
    <t>Total admixtures - kg per m3</t>
  </si>
  <si>
    <t>This carbon calculator can be used to calculate the embodied carbon of cement and concrete mixtures. Boundaries are cradle to gate plus the option of transport to site.</t>
  </si>
  <si>
    <t>Transport to site</t>
  </si>
  <si>
    <r>
      <t xml:space="preserve">UK Averages:
</t>
    </r>
    <r>
      <rPr>
        <b/>
        <sz val="10"/>
        <color theme="1"/>
        <rFont val="Calibri"/>
        <family val="2"/>
        <scheme val="minor"/>
      </rPr>
      <t>Ready-mix / in--situ = 11 km
Precast = 95 km</t>
    </r>
    <r>
      <rPr>
        <sz val="10"/>
        <color theme="1"/>
        <rFont val="Calibri"/>
        <family val="2"/>
        <scheme val="minor"/>
      </rPr>
      <t xml:space="preserve">
Source: Mineral Products Association (MPA)
</t>
    </r>
  </si>
  <si>
    <t>Delivery distance, from concrete producer to construction site - km</t>
  </si>
  <si>
    <t xml:space="preserve">Transport to site </t>
  </si>
  <si>
    <t>Extrapolated from EPD for average UK cement. EN 15804 EPD number EPD-MPA-20170159-CAG1-EN</t>
  </si>
  <si>
    <t>EN 15804 EPD, number: MRPI code 20.1.00033.005</t>
  </si>
  <si>
    <t>Defra 2018. Water supply only, e.g. excludes water treatment, considering the water ends up in the product.</t>
  </si>
  <si>
    <t>e.g. volcanic ash. There was no carbon footprint data. However, the production process is comparable to aggregates and sand, being extraction and crushing. Therefore, it was assumed to have the same impact as aggregates.</t>
  </si>
  <si>
    <t>Natural pozzolanic ash</t>
  </si>
  <si>
    <t>Density - kg per m3</t>
  </si>
  <si>
    <t>See below</t>
  </si>
  <si>
    <t>Embodied Carbon Summary</t>
  </si>
  <si>
    <t>User entered cement</t>
  </si>
  <si>
    <t>This cement permits between 6-20% ggbs</t>
  </si>
  <si>
    <t>This cement permits between 21-35% ggbs</t>
  </si>
  <si>
    <t>This cement permits between 6-20% natural pozzolanic ash</t>
  </si>
  <si>
    <t>This cement permits between 21-35% natural pozzolanic ash</t>
  </si>
  <si>
    <t>This cement permits between 6-20% siliceous fly ash</t>
  </si>
  <si>
    <t>This cement permits between 21-35% siliceous fly ash</t>
  </si>
  <si>
    <t>This cement permits between 6-20% calcareous fly ash</t>
  </si>
  <si>
    <t>This cement permits between 21-35% calcareous fly ash</t>
  </si>
  <si>
    <t>This cement permits between 6-20% limestone</t>
  </si>
  <si>
    <t>This cement permits between 21-35% limestone</t>
  </si>
  <si>
    <t>This cement permits between 12-20% cement replacements</t>
  </si>
  <si>
    <t>This cement permits between 21-35% cement replacements</t>
  </si>
  <si>
    <t>This cement permits between 36-65% ggbs</t>
  </si>
  <si>
    <t>This cement permits between 81-95% ggbs</t>
  </si>
  <si>
    <t>This cement permits between 66-80% ggbs</t>
  </si>
  <si>
    <t>This cement permits between 11-35% pozzolanic materials, e.g. fly ash, pozzolanic ash.</t>
  </si>
  <si>
    <t>This cement permits between 38-55% pozzolanic materials, e.g. fly ash, pozzolanic ash.</t>
  </si>
  <si>
    <t xml:space="preserve">This cement permits between 18-30% ggbs and 18-30% pozzolanic materials. </t>
  </si>
  <si>
    <t xml:space="preserve">This cement permits between 31-49% ggbs and 31-49% pozzolanic materials. </t>
  </si>
  <si>
    <t>Mixture taken from average UK sector cement EPD.  86.1% clinker, 0.04% ggbs,  3.4% fly ash,  4.8% gypsum,  5.1% limestone, 0.56% MACs. By weight.</t>
  </si>
  <si>
    <t>CEM I is a 'pure' cement, Ordinary Portland Cement (OPC).</t>
  </si>
  <si>
    <t>ICE DB Comments</t>
  </si>
  <si>
    <t>Cement - Average UK additions</t>
  </si>
  <si>
    <t>Cement CEM I - Portland cement</t>
  </si>
  <si>
    <t>Cement CEM II-A-S - 13% GGBs - Portland-slag cement</t>
  </si>
  <si>
    <t>Cement CEM II/B-S - 28% GGBs - Portland-slag cement</t>
  </si>
  <si>
    <t>Cement CEM II/A-V - 13% fly ash siliceous - Portland-fly ash cement</t>
  </si>
  <si>
    <t>Cement CEM II/B-V - 28% fly ash siliceous - Portland-fly ash cement</t>
  </si>
  <si>
    <t>Cement CEM II/A-W - 13% fly ash calcareous - Portland-fly ash cement</t>
  </si>
  <si>
    <t>Cement CEM II/B-W - 28% fly ash calcareous - Portland-fly ash cement</t>
  </si>
  <si>
    <t>Cement CEM II/A-L - 13% limestone - Portland-limestone cement</t>
  </si>
  <si>
    <t>Cement CEM II/B-L- 28% limestone - Portland-limestone cement</t>
  </si>
  <si>
    <t>Cement CEM II/A-LL - 13% limestone - Portland-limestone cement</t>
  </si>
  <si>
    <t>Cement CEM II/B-LL - 28% limestone - Portland-limestone cement</t>
  </si>
  <si>
    <t>Cement CEM III/A - 50.5% GGBS - Blast furnace cement</t>
  </si>
  <si>
    <t>Cement CEM III/B - 73% GGBS - Blast furnace cement</t>
  </si>
  <si>
    <t>Cement CEM III/C - 88% GGBS - Blast furnace cement</t>
  </si>
  <si>
    <t>Cement CEM IV/A - 23% cement replacement - Pozzolanic cement</t>
  </si>
  <si>
    <t>Cement CEM IV/B - 46% cement replacement - Pozzolanic cement</t>
  </si>
  <si>
    <t>Cement CEM V/A - 24% GGBS and 24% cement replacement - Composite cement</t>
  </si>
  <si>
    <t>Cement CEM V/B - 36% GGBS and 36% cement replacement - Composite cement</t>
  </si>
  <si>
    <t>Calculated from Brit Precast data, converted to all scopes factor</t>
  </si>
  <si>
    <t>Data from MPA sustainable development inidcators for 2017. Uplifted by 20%, to convert to CO2e and all scopes.</t>
  </si>
  <si>
    <t>Lime, Hydrated</t>
  </si>
  <si>
    <t>Lime, Quicklime</t>
  </si>
  <si>
    <t>Generally used in mortars. Source EuLa, LCI of European lime production.</t>
  </si>
  <si>
    <t>Generally used in cements. Source EuLa, LCI of European lime production.</t>
  </si>
  <si>
    <t>Based upon 2 data points.</t>
  </si>
  <si>
    <t>ICE V3.0. Weighted average of aggregates.</t>
  </si>
  <si>
    <t>Cement CEM II/A-P - 13% natural pozzolanic ash - Portland-pozzolana cement</t>
  </si>
  <si>
    <t>Cement CEM II/B-P 28% natural pozzolanic ash - Portland-pozzolana cement</t>
  </si>
  <si>
    <t>Cement CEM II/A-M - 16% cement replacement - Portland-composite cement</t>
  </si>
  <si>
    <t>Cement CEM II/B-M - 28% cement replacement- Portland-composite cement</t>
  </si>
  <si>
    <t xml:space="preserve"> Estimated from ICE Cement, Mortar, Concrete model.</t>
  </si>
  <si>
    <t>Mixture taken from average UK sector cement EPD.  86.1% clinker, 0.04% ggbs,  3.4% fly ash,  4.8% gypsum,  5.1% limestone, 0.56% MACs. By weight. Estimated from ICE Cement, Mortar, Concrete model.</t>
  </si>
  <si>
    <t>CEM I is a 'pure' cement, Ordinary Portland Cement (OPC). Estimated from ICE Cement, Mortar, Concrete model.</t>
  </si>
  <si>
    <t>This cement permits between 6-20% ggbs Estimated from ICE Cement, Mortar, Concrete model.</t>
  </si>
  <si>
    <t>This cement permits between 21-35% ggbs Estimated from ICE Cement, Mortar, Concrete model.</t>
  </si>
  <si>
    <t>This cement permits between 6-20% natural pozzolanic ash Estimated from ICE Cement, Mortar, Concrete model.</t>
  </si>
  <si>
    <t>This cement permits between 21-35% natural pozzolanic ash Estimated from ICE Cement, Mortar, Concrete model.</t>
  </si>
  <si>
    <t>This cement permits between 6-20% siliceous fly ash Estimated from ICE Cement, Mortar, Concrete model.</t>
  </si>
  <si>
    <t>This cement permits between 21-35% siliceous fly ash Estimated from ICE Cement, Mortar, Concrete model.</t>
  </si>
  <si>
    <t>This cement permits between 6-20% calcareous fly ash Estimated from ICE Cement, Mortar, Concrete model.</t>
  </si>
  <si>
    <t>This cement permits between 21-35% calcareous fly ash Estimated from ICE Cement, Mortar, Concrete model.</t>
  </si>
  <si>
    <t>This cement permits between 6-20% limestone Estimated from ICE Cement, Mortar, Concrete model.</t>
  </si>
  <si>
    <t>This cement permits between 21-35% limestone Estimated from ICE Cement, Mortar, Concrete model.</t>
  </si>
  <si>
    <t>This cement permits between 12-20% cement replacements Estimated from ICE Cement, Mortar, Concrete model.</t>
  </si>
  <si>
    <t>This cement permits between 21-35% cement replacements Estimated from ICE Cement, Mortar, Concrete model.</t>
  </si>
  <si>
    <t>This cement permits between 36-65% ggbs Estimated from ICE Cement, Mortar, Concrete model.</t>
  </si>
  <si>
    <t>This cement permits between 66-80% ggbs Estimated from ICE Cement, Mortar, Concrete model.</t>
  </si>
  <si>
    <t>This cement permits between 81-95% ggbs Estimated from ICE Cement, Mortar, Concrete model.</t>
  </si>
  <si>
    <t>This cement permits between 11-35% pozzolanic materials, e.g. fly ash, pozzolanic ash. Estimated from ICE Cement, Mortar, Concrete model.</t>
  </si>
  <si>
    <t>This cement permits between 38-55% pozzolanic materials, e.g. fly ash, pozzolanic ash. Estimated from ICE Cement, Mortar, Concrete model.</t>
  </si>
  <si>
    <t>This cement permits between 18-30% ggbs and 18-30% pozzolanic materials.  Estimated from ICE Cement, Mortar, Concrete model.</t>
  </si>
  <si>
    <t>This cement permits between 31-49% ggbs and 31-49% pozzolanic materials.  Estimated from ICE Cement, Mortar, Concrete model.</t>
  </si>
  <si>
    <t>Rail Safety and Standards Board (RSSB)</t>
  </si>
  <si>
    <t>Heathrow Airport</t>
  </si>
  <si>
    <t>Environment Agency</t>
  </si>
  <si>
    <r>
      <rPr>
        <b/>
        <sz val="12"/>
        <rFont val="Arial"/>
        <family val="2"/>
      </rPr>
      <t xml:space="preserve">The latest version was funded by </t>
    </r>
    <r>
      <rPr>
        <sz val="12"/>
        <rFont val="Arial"/>
        <family val="2"/>
      </rPr>
      <t>(</t>
    </r>
    <r>
      <rPr>
        <i/>
        <sz val="12"/>
        <rFont val="Arial"/>
        <family val="2"/>
      </rPr>
      <t>appearing alphabetically):</t>
    </r>
  </si>
  <si>
    <t>ICE V 3.0</t>
  </si>
  <si>
    <t>Funded by:</t>
  </si>
  <si>
    <t>Version</t>
  </si>
  <si>
    <t>The authors are grateful to the below organisations, who have provided funding to update the ICE database.</t>
  </si>
  <si>
    <t>Acknowledgments</t>
  </si>
  <si>
    <t>http://www.circularecology.com/embodied-energy-and-carbon-footprint-database.html</t>
  </si>
  <si>
    <t>Check if this copy is up to date at:</t>
  </si>
  <si>
    <t>Transport, 33t articulated per tonne.km</t>
  </si>
  <si>
    <t>Defra 2018</t>
  </si>
  <si>
    <t xml:space="preserve">Whilst efforts have been made to ensure the accuracy of the information contained in the Inventory of Carbon &amp; Energy (ICE), the content is subject to change and the authors and their affiliated organisations cannot guarantee its accuracy or currency. The right is reserved to make changes to the information without notice. 
The information is consequently provided "as is" without any representation or warranty as to accuracy, currency,
quality or fitness for purpose of any kind. You should independently verify any information contained in ICE before relying on it.
The authors and their affiliated organisations do not make any representation nor give any warranty as to the ownership of the copyright of any material forming part of ICE and does not accept any liability for any direct, indirect, incidental or consequential losses arising from the infringement of any third party rights in relation to any material in ICE.
</t>
  </si>
  <si>
    <t>DISCLAIMER</t>
  </si>
  <si>
    <t xml:space="preserve">These are the terms of use for the Inventory of Carbon &amp; Energy (ICE) database, which must be abided by:
- The ICE database must not be distributed nor uploaded to websites without the written permission of the authors. Instead the link to the download website should be referred to, which will always contain the most recent version of the database, http://www.circularecology.com/embodied-energy-and-carbon-footprint-database.html
- The data contained within the ICE database may be used on projects and within carbon tools - so long as full reference to the database is provided and with a link to the download website to ensure readers can check for the most recent version of the ICE database
- The ICE database shall not be reproduced, copied, distributed, published, modified or in any way exploited, in whole or in part 
- The disclaimer below shall be adhered to
</t>
  </si>
  <si>
    <t>TERMS OF USE</t>
  </si>
  <si>
    <t>ICE (Inventory of Carbon &amp; Energy) Terms of Use</t>
  </si>
  <si>
    <t>ICE Database - Embodied Carbon Model of Cement, Mortar and Concrete</t>
  </si>
  <si>
    <t>3. Steel reinforcement</t>
  </si>
  <si>
    <t>4. Transport from concrete producer to construction site</t>
  </si>
  <si>
    <t>5. RESULTS - Summary Charts</t>
  </si>
  <si>
    <t>5. RESULTS - Embodied Carbon</t>
  </si>
  <si>
    <t>5. RESULTS - Summary Calculations</t>
  </si>
  <si>
    <t>Enter the amount of steel, kg steel per m3</t>
  </si>
  <si>
    <t>Amount of steel - kg / m3</t>
  </si>
  <si>
    <t>3a. Amount of steel</t>
  </si>
  <si>
    <t>3b. Type of steel</t>
  </si>
  <si>
    <t>Here you can select which embodied carbon factors to use.</t>
  </si>
  <si>
    <t>Select factor</t>
  </si>
  <si>
    <t>Steel</t>
  </si>
  <si>
    <t>World average</t>
  </si>
  <si>
    <t>Europe recycled</t>
  </si>
  <si>
    <t>Custom EPD</t>
  </si>
  <si>
    <t>Enter EPD result</t>
  </si>
  <si>
    <t>ENTER Custom EPD data for steel</t>
  </si>
  <si>
    <t>If you selected custom EPD results in the drop down below, you will need to complete this section. Otherwise, move to the next section.</t>
  </si>
  <si>
    <t>GWP - Mod A1-3 - kg CO2e per kg steel</t>
  </si>
  <si>
    <t>Do not include Mod D. Include Mod A1-3 only</t>
  </si>
  <si>
    <t>Steel reinforcement</t>
  </si>
  <si>
    <t>Further Info:</t>
  </si>
  <si>
    <t>Steel reinforcement embodied carbon factors</t>
  </si>
  <si>
    <t>Average of 29 datapoints. Not representative of average European steel, only steel from EAF recycled stock.</t>
  </si>
  <si>
    <t>Version 1.1 Beta - 28 Nov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</si>
</sst>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 #,##0.00_-;_-* &quot;-&quot;??_-;_-@_-"/>
    <numFmt numFmtId="164" formatCode="0.000"/>
    <numFmt numFmtId="165" formatCode="0.0000"/>
    <numFmt numFmtId="166" formatCode="0.0%"/>
    <numFmt numFmtId="167" formatCode="_-* #,##0.000_-;\-* #,##0.000_-;_-* &quot;-&quot;??_-;_-@_-"/>
    <numFmt numFmtId="168" formatCode="_-* #,##0_-;\-* #,##0_-;_-* &quot;-&quot;??_-;_-@_-"/>
    <numFmt numFmtId="169" formatCode="_-* #,##0.0_-;\-* #,##0.0_-;_-* &quot;-&quot;??_-;_-@_-"/>
    <numFmt numFmtId="170" formatCode="0.00000000"/>
    <numFmt numFmtId="171" formatCode="0.00000"/>
    <numFmt numFmtId="172" formatCode="_-* #,##0.0000_-;\-* #,##0.0000_-;_-* &quot;-&quot;??_-;_-@_-"/>
  </numFmts>
  <fonts count="39" x14ac:knownFonts="1">
    <font>
      <sz val="10"/>
      <name val="Arial"/>
    </font>
    <font>
      <sz val="11"/>
      <color theme="1"/>
      <name val="Calibri"/>
      <family val="2"/>
      <scheme val="minor"/>
    </font>
    <font>
      <sz val="10"/>
      <name val="Arial"/>
      <family val="2"/>
    </font>
    <font>
      <b/>
      <sz val="10"/>
      <name val="Arial"/>
      <family val="2"/>
    </font>
    <font>
      <sz val="10"/>
      <name val="Arial"/>
      <family val="2"/>
    </font>
    <font>
      <sz val="12"/>
      <name val="Arial"/>
      <family val="2"/>
    </font>
    <font>
      <b/>
      <sz val="12"/>
      <name val="Arial"/>
      <family val="2"/>
    </font>
    <font>
      <b/>
      <sz val="10"/>
      <color theme="1"/>
      <name val="Calibri"/>
      <family val="2"/>
      <scheme val="minor"/>
    </font>
    <font>
      <sz val="10"/>
      <color theme="1"/>
      <name val="Calibri"/>
      <family val="2"/>
      <scheme val="minor"/>
    </font>
    <font>
      <b/>
      <sz val="10"/>
      <color rgb="FFFF0000"/>
      <name val="Calibri"/>
      <family val="2"/>
      <scheme val="minor"/>
    </font>
    <font>
      <sz val="10"/>
      <color rgb="FFFF0000"/>
      <name val="Calibri"/>
      <family val="2"/>
      <scheme val="minor"/>
    </font>
    <font>
      <b/>
      <sz val="16"/>
      <color theme="6"/>
      <name val="Arial"/>
      <family val="2"/>
    </font>
    <font>
      <b/>
      <sz val="12"/>
      <color theme="1"/>
      <name val="Calibri"/>
      <family val="2"/>
      <scheme val="minor"/>
    </font>
    <font>
      <b/>
      <sz val="12"/>
      <color rgb="FFFF0000"/>
      <name val="Calibri"/>
      <family val="2"/>
      <scheme val="minor"/>
    </font>
    <font>
      <b/>
      <sz val="12"/>
      <color rgb="FFC00000"/>
      <name val="Calibri"/>
      <family val="2"/>
      <scheme val="minor"/>
    </font>
    <font>
      <b/>
      <sz val="14"/>
      <color rgb="FF000000"/>
      <name val="Calibri"/>
      <family val="2"/>
    </font>
    <font>
      <b/>
      <sz val="12"/>
      <color rgb="FF000000"/>
      <name val="Calibri"/>
      <family val="2"/>
    </font>
    <font>
      <b/>
      <u/>
      <sz val="10"/>
      <color rgb="FFFF0000"/>
      <name val="Arial"/>
      <family val="2"/>
    </font>
    <font>
      <sz val="12"/>
      <color rgb="FF000000"/>
      <name val="Calibri"/>
      <family val="2"/>
    </font>
    <font>
      <sz val="10"/>
      <name val="Calibri"/>
      <family val="2"/>
      <scheme val="minor"/>
    </font>
    <font>
      <b/>
      <u/>
      <sz val="18"/>
      <color rgb="FFFF0000"/>
      <name val="Arial"/>
      <family val="2"/>
    </font>
    <font>
      <sz val="10"/>
      <name val="Arial"/>
      <family val="2"/>
    </font>
    <font>
      <b/>
      <u/>
      <sz val="10"/>
      <color theme="1"/>
      <name val="Calibri"/>
      <family val="2"/>
      <scheme val="minor"/>
    </font>
    <font>
      <b/>
      <u/>
      <sz val="11"/>
      <color theme="1"/>
      <name val="Calibri"/>
      <family val="2"/>
      <scheme val="minor"/>
    </font>
    <font>
      <b/>
      <u/>
      <sz val="12"/>
      <name val="Arial"/>
      <family val="2"/>
    </font>
    <font>
      <b/>
      <sz val="12"/>
      <color theme="6"/>
      <name val="Arial"/>
      <family val="2"/>
    </font>
    <font>
      <b/>
      <sz val="11"/>
      <color rgb="FFC00000"/>
      <name val="Calibri"/>
      <family val="2"/>
      <scheme val="minor"/>
    </font>
    <font>
      <b/>
      <u/>
      <sz val="14"/>
      <color rgb="FFFF0000"/>
      <name val="Arial"/>
      <family val="2"/>
    </font>
    <font>
      <sz val="14"/>
      <name val="Arial"/>
      <family val="2"/>
    </font>
    <font>
      <sz val="12"/>
      <color theme="1"/>
      <name val="Arial"/>
      <family val="2"/>
    </font>
    <font>
      <b/>
      <sz val="12"/>
      <color theme="1"/>
      <name val="Arial"/>
      <family val="2"/>
    </font>
    <font>
      <i/>
      <sz val="12"/>
      <name val="Arial"/>
      <family val="2"/>
    </font>
    <font>
      <sz val="11"/>
      <color theme="1"/>
      <name val="Arial"/>
      <family val="2"/>
    </font>
    <font>
      <u/>
      <sz val="11"/>
      <color theme="10"/>
      <name val="Calibri"/>
      <family val="2"/>
      <scheme val="minor"/>
    </font>
    <font>
      <u/>
      <sz val="12"/>
      <color theme="10"/>
      <name val="Arial"/>
      <family val="2"/>
    </font>
    <font>
      <b/>
      <sz val="11"/>
      <color theme="1"/>
      <name val="Arial"/>
      <family val="2"/>
    </font>
    <font>
      <sz val="12"/>
      <color theme="0"/>
      <name val="Arial"/>
      <family val="2"/>
    </font>
    <font>
      <sz val="10"/>
      <color indexed="8"/>
      <name val="Arial"/>
      <family val="2"/>
    </font>
    <font>
      <b/>
      <sz val="14"/>
      <color indexed="8"/>
      <name val="Arial"/>
      <family val="2"/>
    </font>
  </fonts>
  <fills count="9">
    <fill>
      <patternFill patternType="none"/>
    </fill>
    <fill>
      <patternFill patternType="gray125"/>
    </fill>
    <fill>
      <patternFill patternType="solid">
        <fgColor rgb="FFE2EFDA"/>
        <bgColor indexed="64"/>
      </patternFill>
    </fill>
    <fill>
      <patternFill patternType="solid">
        <fgColor theme="8" tint="0.79998168889431442"/>
        <bgColor indexed="64"/>
      </patternFill>
    </fill>
    <fill>
      <patternFill patternType="solid">
        <fgColor theme="6" tint="0.39997558519241921"/>
        <bgColor indexed="64"/>
      </patternFill>
    </fill>
    <fill>
      <patternFill patternType="solid">
        <fgColor theme="0"/>
        <bgColor indexed="64"/>
      </patternFill>
    </fill>
    <fill>
      <patternFill patternType="solid">
        <fgColor theme="6"/>
        <bgColor indexed="64"/>
      </patternFill>
    </fill>
    <fill>
      <patternFill patternType="solid">
        <fgColor theme="6" tint="0.79998168889431442"/>
        <bgColor indexed="64"/>
      </patternFill>
    </fill>
    <fill>
      <patternFill patternType="solid">
        <fgColor theme="6"/>
        <bgColor indexed="0"/>
      </patternFill>
    </fill>
  </fills>
  <borders count="24">
    <border>
      <left/>
      <right/>
      <top/>
      <bottom/>
      <diagonal/>
    </border>
    <border>
      <left style="thin">
        <color rgb="FF70AD47"/>
      </left>
      <right style="thin">
        <color rgb="FF70AD47"/>
      </right>
      <top style="thin">
        <color rgb="FF70AD47"/>
      </top>
      <bottom style="thin">
        <color rgb="FF70AD47"/>
      </bottom>
      <diagonal/>
    </border>
    <border>
      <left/>
      <right style="thin">
        <color rgb="FF70AD47"/>
      </right>
      <top style="thin">
        <color rgb="FF70AD47"/>
      </top>
      <bottom style="thin">
        <color rgb="FF70AD47"/>
      </bottom>
      <diagonal/>
    </border>
    <border>
      <left style="thin">
        <color rgb="FF70AD47"/>
      </left>
      <right/>
      <top style="thin">
        <color rgb="FF70AD47"/>
      </top>
      <bottom style="thin">
        <color rgb="FF70AD47"/>
      </bottom>
      <diagonal/>
    </border>
    <border>
      <left style="medium">
        <color theme="6" tint="-0.24994659260841701"/>
      </left>
      <right/>
      <top style="medium">
        <color theme="6" tint="-0.24994659260841701"/>
      </top>
      <bottom/>
      <diagonal/>
    </border>
    <border>
      <left/>
      <right/>
      <top style="medium">
        <color theme="6" tint="-0.24994659260841701"/>
      </top>
      <bottom/>
      <diagonal/>
    </border>
    <border>
      <left/>
      <right style="medium">
        <color theme="6" tint="-0.24994659260841701"/>
      </right>
      <top style="medium">
        <color theme="6" tint="-0.24994659260841701"/>
      </top>
      <bottom/>
      <diagonal/>
    </border>
    <border>
      <left style="medium">
        <color theme="6" tint="-0.24994659260841701"/>
      </left>
      <right/>
      <top/>
      <bottom/>
      <diagonal/>
    </border>
    <border>
      <left/>
      <right style="medium">
        <color theme="6" tint="-0.24994659260841701"/>
      </right>
      <top/>
      <bottom/>
      <diagonal/>
    </border>
    <border>
      <left/>
      <right style="thin">
        <color theme="6"/>
      </right>
      <top/>
      <bottom style="thin">
        <color theme="6"/>
      </bottom>
      <diagonal/>
    </border>
    <border>
      <left/>
      <right/>
      <top/>
      <bottom style="thin">
        <color theme="6"/>
      </bottom>
      <diagonal/>
    </border>
    <border>
      <left style="thin">
        <color theme="6"/>
      </left>
      <right/>
      <top/>
      <bottom style="thin">
        <color theme="6"/>
      </bottom>
      <diagonal/>
    </border>
    <border>
      <left/>
      <right style="thin">
        <color theme="6"/>
      </right>
      <top/>
      <bottom/>
      <diagonal/>
    </border>
    <border>
      <left style="thin">
        <color theme="6"/>
      </left>
      <right/>
      <top/>
      <bottom/>
      <diagonal/>
    </border>
    <border>
      <left style="thin">
        <color theme="6"/>
      </left>
      <right style="thin">
        <color theme="6"/>
      </right>
      <top style="thin">
        <color theme="6"/>
      </top>
      <bottom style="thin">
        <color theme="6"/>
      </bottom>
      <diagonal/>
    </border>
    <border>
      <left/>
      <right style="thin">
        <color theme="6"/>
      </right>
      <top style="thin">
        <color theme="6"/>
      </top>
      <bottom style="thin">
        <color theme="6"/>
      </bottom>
      <diagonal/>
    </border>
    <border>
      <left/>
      <right/>
      <top style="thin">
        <color theme="6"/>
      </top>
      <bottom style="thin">
        <color theme="6"/>
      </bottom>
      <diagonal/>
    </border>
    <border>
      <left style="thin">
        <color theme="6"/>
      </left>
      <right/>
      <top style="thin">
        <color theme="6"/>
      </top>
      <bottom style="thin">
        <color theme="6"/>
      </bottom>
      <diagonal/>
    </border>
    <border>
      <left/>
      <right style="medium">
        <color theme="6"/>
      </right>
      <top style="medium">
        <color theme="6"/>
      </top>
      <bottom style="medium">
        <color theme="6"/>
      </bottom>
      <diagonal/>
    </border>
    <border>
      <left/>
      <right/>
      <top style="medium">
        <color theme="6"/>
      </top>
      <bottom style="medium">
        <color theme="6"/>
      </bottom>
      <diagonal/>
    </border>
    <border>
      <left style="medium">
        <color theme="6"/>
      </left>
      <right/>
      <top style="medium">
        <color theme="6"/>
      </top>
      <bottom style="medium">
        <color theme="6"/>
      </bottom>
      <diagonal/>
    </border>
    <border>
      <left style="thin">
        <color theme="6"/>
      </left>
      <right style="thin">
        <color theme="9"/>
      </right>
      <top style="thin">
        <color theme="6"/>
      </top>
      <bottom style="thin">
        <color theme="6"/>
      </bottom>
      <diagonal/>
    </border>
    <border>
      <left style="thin">
        <color theme="9"/>
      </left>
      <right style="thin">
        <color theme="9"/>
      </right>
      <top style="thin">
        <color theme="6"/>
      </top>
      <bottom style="thin">
        <color theme="6"/>
      </bottom>
      <diagonal/>
    </border>
    <border>
      <left style="thin">
        <color theme="9"/>
      </left>
      <right style="thin">
        <color theme="6"/>
      </right>
      <top style="thin">
        <color theme="6"/>
      </top>
      <bottom style="thin">
        <color theme="6"/>
      </bottom>
      <diagonal/>
    </border>
  </borders>
  <cellStyleXfs count="8">
    <xf numFmtId="0" fontId="0" fillId="0" borderId="0"/>
    <xf numFmtId="43" fontId="2" fillId="0" borderId="0" applyFont="0" applyFill="0" applyBorder="0" applyAlignment="0" applyProtection="0"/>
    <xf numFmtId="9" fontId="2" fillId="0" borderId="0" applyFont="0" applyFill="0" applyBorder="0" applyAlignment="0" applyProtection="0"/>
    <xf numFmtId="43" fontId="21" fillId="0" borderId="0" applyFont="0" applyFill="0" applyBorder="0" applyAlignment="0" applyProtection="0"/>
    <xf numFmtId="9" fontId="21" fillId="0" borderId="0" applyFont="0" applyFill="0" applyBorder="0" applyAlignment="0" applyProtection="0"/>
    <xf numFmtId="0" fontId="1" fillId="0" borderId="0"/>
    <xf numFmtId="0" fontId="33" fillId="0" borderId="0" applyNumberFormat="0" applyFill="0" applyBorder="0" applyAlignment="0" applyProtection="0"/>
    <xf numFmtId="0" fontId="37" fillId="0" borderId="0"/>
  </cellStyleXfs>
  <cellXfs count="152">
    <xf numFmtId="0" fontId="0" fillId="0" borderId="0" xfId="0"/>
    <xf numFmtId="0" fontId="0" fillId="0" borderId="0" xfId="0" applyAlignment="1">
      <alignment horizontal="center"/>
    </xf>
    <xf numFmtId="2" fontId="0" fillId="0" borderId="0" xfId="0" applyNumberFormat="1"/>
    <xf numFmtId="0" fontId="3" fillId="0" borderId="0" xfId="0" applyFont="1"/>
    <xf numFmtId="0" fontId="4" fillId="0" borderId="0" xfId="0" applyFont="1"/>
    <xf numFmtId="0" fontId="0" fillId="0" borderId="0" xfId="0" applyAlignment="1">
      <alignment wrapText="1"/>
    </xf>
    <xf numFmtId="0" fontId="5" fillId="0" borderId="0" xfId="0" applyFont="1"/>
    <xf numFmtId="165" fontId="5" fillId="0" borderId="0" xfId="0" applyNumberFormat="1" applyFont="1"/>
    <xf numFmtId="0" fontId="6" fillId="0" borderId="0" xfId="0" applyFont="1"/>
    <xf numFmtId="0" fontId="6" fillId="0" borderId="0" xfId="0" applyFont="1" applyAlignment="1">
      <alignment horizontal="right"/>
    </xf>
    <xf numFmtId="10" fontId="0" fillId="0" borderId="0" xfId="0" applyNumberFormat="1"/>
    <xf numFmtId="0" fontId="6" fillId="0" borderId="0" xfId="0" applyFont="1" applyAlignment="1">
      <alignment vertical="top" wrapText="1"/>
    </xf>
    <xf numFmtId="164" fontId="0" fillId="0" borderId="0" xfId="0" applyNumberFormat="1" applyAlignment="1">
      <alignment horizontal="center"/>
    </xf>
    <xf numFmtId="49" fontId="0" fillId="0" borderId="0" xfId="0" applyNumberFormat="1"/>
    <xf numFmtId="166" fontId="0" fillId="0" borderId="0" xfId="2" applyNumberFormat="1" applyFont="1"/>
    <xf numFmtId="168" fontId="0" fillId="0" borderId="0" xfId="1" applyNumberFormat="1" applyFont="1"/>
    <xf numFmtId="164" fontId="6" fillId="0" borderId="0" xfId="0" applyNumberFormat="1" applyFont="1"/>
    <xf numFmtId="0" fontId="5" fillId="0" borderId="0" xfId="0" applyFont="1" applyAlignment="1">
      <alignment horizontal="right"/>
    </xf>
    <xf numFmtId="0" fontId="5" fillId="0" borderId="0" xfId="0" applyFont="1" applyAlignment="1">
      <alignment wrapText="1"/>
    </xf>
    <xf numFmtId="0" fontId="7" fillId="2" borderId="1" xfId="0" applyFont="1" applyFill="1" applyBorder="1" applyAlignment="1">
      <alignment horizontal="center" vertical="center" wrapText="1"/>
    </xf>
    <xf numFmtId="0" fontId="7" fillId="0" borderId="1" xfId="0" applyFont="1" applyBorder="1" applyAlignment="1">
      <alignment vertical="center" wrapText="1"/>
    </xf>
    <xf numFmtId="0" fontId="8" fillId="0" borderId="1" xfId="0" applyFont="1" applyBorder="1" applyAlignment="1">
      <alignment vertical="center" wrapText="1"/>
    </xf>
    <xf numFmtId="0" fontId="9" fillId="0" borderId="1" xfId="0" applyFont="1" applyBorder="1" applyAlignment="1">
      <alignment horizontal="right" vertical="center" wrapText="1"/>
    </xf>
    <xf numFmtId="0" fontId="10" fillId="0" borderId="1" xfId="0" applyFont="1" applyBorder="1" applyAlignment="1">
      <alignment vertical="center" wrapText="1"/>
    </xf>
    <xf numFmtId="10" fontId="8" fillId="3" borderId="1" xfId="2" applyNumberFormat="1" applyFont="1" applyFill="1" applyBorder="1" applyAlignment="1">
      <alignment vertical="center" wrapText="1"/>
    </xf>
    <xf numFmtId="167" fontId="8" fillId="4" borderId="1" xfId="1" applyNumberFormat="1" applyFont="1" applyFill="1" applyBorder="1" applyAlignment="1">
      <alignment vertical="center" wrapText="1"/>
    </xf>
    <xf numFmtId="0" fontId="11" fillId="0" borderId="0" xfId="0" applyFont="1"/>
    <xf numFmtId="0" fontId="12" fillId="2" borderId="1" xfId="0" applyFont="1" applyFill="1" applyBorder="1" applyAlignment="1">
      <alignment horizontal="center" vertical="center" wrapText="1"/>
    </xf>
    <xf numFmtId="0" fontId="8" fillId="0" borderId="0" xfId="0" applyFont="1" applyAlignment="1">
      <alignment vertical="center" wrapText="1"/>
    </xf>
    <xf numFmtId="2" fontId="8" fillId="0" borderId="1" xfId="0" applyNumberFormat="1" applyFont="1" applyBorder="1" applyAlignment="1">
      <alignment vertical="center" wrapText="1"/>
    </xf>
    <xf numFmtId="165" fontId="8" fillId="0" borderId="1" xfId="0" applyNumberFormat="1" applyFont="1" applyBorder="1" applyAlignment="1">
      <alignment vertical="center" wrapText="1"/>
    </xf>
    <xf numFmtId="0" fontId="6" fillId="0" borderId="0" xfId="0" applyFont="1" applyAlignment="1">
      <alignment horizontal="left"/>
    </xf>
    <xf numFmtId="10" fontId="8" fillId="5" borderId="1" xfId="2" applyNumberFormat="1" applyFont="1" applyFill="1" applyBorder="1" applyAlignment="1">
      <alignment vertical="center" wrapText="1"/>
    </xf>
    <xf numFmtId="0" fontId="7" fillId="0" borderId="1" xfId="0" applyFont="1" applyBorder="1" applyAlignment="1">
      <alignment horizontal="right" vertical="center" wrapText="1"/>
    </xf>
    <xf numFmtId="169" fontId="8" fillId="4" borderId="1" xfId="2" applyNumberFormat="1" applyFont="1" applyFill="1" applyBorder="1" applyAlignment="1">
      <alignment vertical="center" wrapText="1"/>
    </xf>
    <xf numFmtId="170" fontId="8" fillId="0" borderId="1" xfId="0" applyNumberFormat="1" applyFont="1" applyBorder="1" applyAlignment="1">
      <alignment vertical="center" wrapText="1"/>
    </xf>
    <xf numFmtId="171" fontId="8" fillId="0" borderId="1" xfId="0" applyNumberFormat="1" applyFont="1" applyBorder="1" applyAlignment="1">
      <alignment vertical="center" wrapText="1"/>
    </xf>
    <xf numFmtId="169" fontId="8" fillId="5" borderId="1" xfId="2" applyNumberFormat="1" applyFont="1" applyFill="1" applyBorder="1" applyAlignment="1">
      <alignment vertical="center" wrapText="1"/>
    </xf>
    <xf numFmtId="43" fontId="8" fillId="5" borderId="1" xfId="2" applyNumberFormat="1" applyFont="1" applyFill="1" applyBorder="1" applyAlignment="1">
      <alignment vertical="center" wrapText="1"/>
    </xf>
    <xf numFmtId="166" fontId="8" fillId="5" borderId="1" xfId="2" applyNumberFormat="1" applyFont="1" applyFill="1" applyBorder="1" applyAlignment="1">
      <alignment vertical="center" wrapText="1"/>
    </xf>
    <xf numFmtId="43" fontId="8" fillId="5" borderId="1" xfId="1" applyFont="1" applyFill="1" applyBorder="1" applyAlignment="1">
      <alignment vertical="center" wrapText="1"/>
    </xf>
    <xf numFmtId="0" fontId="7" fillId="5" borderId="1" xfId="0" applyFont="1" applyFill="1" applyBorder="1" applyAlignment="1">
      <alignment vertical="center" wrapText="1"/>
    </xf>
    <xf numFmtId="43" fontId="7" fillId="4" borderId="1" xfId="0" applyNumberFormat="1" applyFont="1" applyFill="1" applyBorder="1" applyAlignment="1">
      <alignment vertical="center" wrapText="1"/>
    </xf>
    <xf numFmtId="0" fontId="13" fillId="0" borderId="1" xfId="0" applyFont="1" applyBorder="1" applyAlignment="1">
      <alignment vertical="center" wrapText="1"/>
    </xf>
    <xf numFmtId="164" fontId="13" fillId="4" borderId="1" xfId="0" applyNumberFormat="1" applyFont="1" applyFill="1" applyBorder="1" applyAlignment="1">
      <alignment vertical="center" wrapText="1"/>
    </xf>
    <xf numFmtId="0" fontId="17" fillId="0" borderId="0" xfId="0" applyFont="1" applyAlignment="1">
      <alignment horizontal="center"/>
    </xf>
    <xf numFmtId="2" fontId="19" fillId="0" borderId="1" xfId="0" applyNumberFormat="1" applyFont="1" applyBorder="1" applyAlignment="1">
      <alignment vertical="center" wrapText="1"/>
    </xf>
    <xf numFmtId="167" fontId="8" fillId="5" borderId="1" xfId="2" applyNumberFormat="1" applyFont="1" applyFill="1" applyBorder="1" applyAlignment="1">
      <alignment vertical="center" wrapText="1"/>
    </xf>
    <xf numFmtId="0" fontId="2" fillId="0" borderId="0" xfId="0" applyFont="1"/>
    <xf numFmtId="0" fontId="7" fillId="0" borderId="0" xfId="0" applyFont="1" applyAlignment="1">
      <alignment horizontal="center" vertical="center" wrapText="1"/>
    </xf>
    <xf numFmtId="168" fontId="14" fillId="4" borderId="1" xfId="0" applyNumberFormat="1" applyFont="1" applyFill="1" applyBorder="1" applyAlignment="1">
      <alignment vertical="center" wrapText="1"/>
    </xf>
    <xf numFmtId="10" fontId="22" fillId="5" borderId="1" xfId="2" applyNumberFormat="1" applyFont="1" applyFill="1" applyBorder="1" applyAlignment="1">
      <alignment vertical="center" wrapText="1"/>
    </xf>
    <xf numFmtId="0" fontId="23" fillId="2" borderId="1" xfId="0" applyFont="1" applyFill="1" applyBorder="1" applyAlignment="1">
      <alignment horizontal="center" vertical="center" wrapText="1"/>
    </xf>
    <xf numFmtId="172" fontId="7" fillId="5" borderId="1" xfId="1" applyNumberFormat="1" applyFont="1" applyFill="1" applyBorder="1" applyAlignment="1">
      <alignment vertical="center" wrapText="1"/>
    </xf>
    <xf numFmtId="167" fontId="14" fillId="4" borderId="1" xfId="0" applyNumberFormat="1" applyFont="1" applyFill="1" applyBorder="1" applyAlignment="1">
      <alignment vertical="center" wrapText="1"/>
    </xf>
    <xf numFmtId="0" fontId="24" fillId="0" borderId="0" xfId="0" applyFont="1"/>
    <xf numFmtId="0" fontId="25" fillId="0" borderId="0" xfId="0" applyFont="1"/>
    <xf numFmtId="10" fontId="8" fillId="5" borderId="0" xfId="2" applyNumberFormat="1" applyFont="1" applyFill="1" applyAlignment="1">
      <alignment vertical="center" wrapText="1"/>
    </xf>
    <xf numFmtId="10" fontId="22" fillId="5" borderId="0" xfId="2" applyNumberFormat="1" applyFont="1" applyFill="1" applyAlignment="1">
      <alignment vertical="center" wrapText="1"/>
    </xf>
    <xf numFmtId="0" fontId="0" fillId="0" borderId="0" xfId="0" applyAlignment="1">
      <alignment horizontal="left"/>
    </xf>
    <xf numFmtId="169" fontId="8" fillId="6" borderId="1" xfId="1" applyNumberFormat="1" applyFont="1" applyFill="1" applyBorder="1" applyAlignment="1">
      <alignment vertical="center" wrapText="1"/>
    </xf>
    <xf numFmtId="168" fontId="26" fillId="4" borderId="1" xfId="0" applyNumberFormat="1" applyFont="1" applyFill="1" applyBorder="1" applyAlignment="1">
      <alignment vertical="center" wrapText="1"/>
    </xf>
    <xf numFmtId="0" fontId="8" fillId="0" borderId="0" xfId="0" applyFont="1" applyAlignment="1">
      <alignment horizontal="left" vertical="center" wrapText="1" indent="1"/>
    </xf>
    <xf numFmtId="169" fontId="7" fillId="2" borderId="1" xfId="0" applyNumberFormat="1" applyFont="1" applyFill="1" applyBorder="1" applyAlignment="1">
      <alignment horizontal="center" vertical="center" wrapText="1"/>
    </xf>
    <xf numFmtId="167" fontId="26" fillId="4" borderId="1" xfId="0" applyNumberFormat="1" applyFont="1" applyFill="1" applyBorder="1" applyAlignment="1">
      <alignment vertical="center" wrapText="1"/>
    </xf>
    <xf numFmtId="43" fontId="8" fillId="5" borderId="1" xfId="2" applyNumberFormat="1" applyFont="1" applyFill="1" applyBorder="1" applyAlignment="1">
      <alignment horizontal="center" vertical="center" wrapText="1"/>
    </xf>
    <xf numFmtId="0" fontId="19" fillId="0" borderId="1" xfId="0" applyFont="1" applyBorder="1" applyAlignment="1">
      <alignment horizontal="center"/>
    </xf>
    <xf numFmtId="0" fontId="19" fillId="0" borderId="1" xfId="0" applyFont="1" applyBorder="1" applyAlignment="1">
      <alignment vertical="center" wrapText="1"/>
    </xf>
    <xf numFmtId="165" fontId="19" fillId="0" borderId="1" xfId="0" applyNumberFormat="1" applyFont="1" applyBorder="1" applyAlignment="1">
      <alignment vertical="center" wrapText="1"/>
    </xf>
    <xf numFmtId="0" fontId="27" fillId="0" borderId="0" xfId="0" applyFont="1" applyAlignment="1">
      <alignment horizontal="center"/>
    </xf>
    <xf numFmtId="0" fontId="28" fillId="0" borderId="0" xfId="0" applyFont="1"/>
    <xf numFmtId="166" fontId="7" fillId="5" borderId="1" xfId="0" applyNumberFormat="1" applyFont="1" applyFill="1" applyBorder="1" applyAlignment="1">
      <alignment vertical="center" wrapText="1"/>
    </xf>
    <xf numFmtId="10" fontId="8" fillId="3" borderId="1" xfId="2" applyNumberFormat="1" applyFont="1" applyFill="1" applyBorder="1" applyAlignment="1" applyProtection="1">
      <alignment vertical="center" wrapText="1"/>
      <protection locked="0"/>
    </xf>
    <xf numFmtId="169" fontId="8" fillId="3" borderId="1" xfId="1" applyNumberFormat="1" applyFont="1" applyFill="1" applyBorder="1" applyAlignment="1" applyProtection="1">
      <alignment vertical="center" wrapText="1"/>
      <protection locked="0"/>
    </xf>
    <xf numFmtId="0" fontId="29" fillId="0" borderId="0" xfId="5" applyFont="1" applyProtection="1">
      <protection hidden="1"/>
    </xf>
    <xf numFmtId="0" fontId="36" fillId="5" borderId="0" xfId="5" applyFont="1" applyFill="1" applyProtection="1">
      <protection hidden="1"/>
    </xf>
    <xf numFmtId="0" fontId="29" fillId="0" borderId="0" xfId="0" applyFont="1"/>
    <xf numFmtId="0" fontId="0" fillId="0" borderId="0" xfId="0" applyProtection="1"/>
    <xf numFmtId="0" fontId="0" fillId="0" borderId="4" xfId="0" applyBorder="1" applyProtection="1"/>
    <xf numFmtId="0" fontId="0" fillId="0" borderId="5" xfId="0" applyBorder="1" applyProtection="1"/>
    <xf numFmtId="0" fontId="0" fillId="0" borderId="6" xfId="0" applyBorder="1" applyProtection="1"/>
    <xf numFmtId="0" fontId="0" fillId="0" borderId="7" xfId="0" applyBorder="1" applyProtection="1"/>
    <xf numFmtId="0" fontId="0" fillId="0" borderId="8" xfId="0" applyBorder="1" applyProtection="1"/>
    <xf numFmtId="0" fontId="20" fillId="0" borderId="0" xfId="0" applyFont="1" applyAlignment="1" applyProtection="1">
      <alignment horizontal="center"/>
    </xf>
    <xf numFmtId="0" fontId="0" fillId="0" borderId="0" xfId="0" applyAlignment="1" applyProtection="1">
      <alignment vertical="center" wrapText="1"/>
    </xf>
    <xf numFmtId="0" fontId="16" fillId="0" borderId="0" xfId="0" applyFont="1" applyAlignment="1" applyProtection="1">
      <alignment horizontal="center" vertical="center" wrapText="1"/>
    </xf>
    <xf numFmtId="0" fontId="18" fillId="0" borderId="0" xfId="0" applyFont="1" applyAlignment="1" applyProtection="1">
      <alignment horizontal="center" vertical="center" wrapText="1"/>
    </xf>
    <xf numFmtId="0" fontId="32" fillId="0" borderId="0" xfId="5" applyFont="1" applyProtection="1"/>
    <xf numFmtId="171" fontId="6" fillId="0" borderId="0" xfId="5" applyNumberFormat="1" applyFont="1" applyAlignment="1" applyProtection="1">
      <alignment vertical="center"/>
    </xf>
    <xf numFmtId="0" fontId="29" fillId="0" borderId="0" xfId="5" applyFont="1" applyProtection="1"/>
    <xf numFmtId="0" fontId="5" fillId="0" borderId="0" xfId="0" applyFont="1" applyProtection="1"/>
    <xf numFmtId="0" fontId="5" fillId="0" borderId="12" xfId="0" applyFont="1" applyBorder="1" applyProtection="1"/>
    <xf numFmtId="171" fontId="31" fillId="0" borderId="0" xfId="5" applyNumberFormat="1" applyFont="1" applyAlignment="1" applyProtection="1">
      <alignment vertical="center"/>
    </xf>
    <xf numFmtId="171" fontId="6" fillId="0" borderId="0" xfId="5" applyNumberFormat="1" applyFont="1" applyAlignment="1" applyProtection="1">
      <alignment horizontal="left" vertical="center" indent="1"/>
    </xf>
    <xf numFmtId="171" fontId="31" fillId="0" borderId="0" xfId="5" applyNumberFormat="1" applyFont="1" applyAlignment="1" applyProtection="1">
      <alignment horizontal="center" vertical="center"/>
    </xf>
    <xf numFmtId="0" fontId="29" fillId="0" borderId="10" xfId="5" applyFont="1" applyBorder="1" applyProtection="1"/>
    <xf numFmtId="171" fontId="6" fillId="0" borderId="10" xfId="5" applyNumberFormat="1" applyFont="1" applyBorder="1" applyAlignment="1" applyProtection="1">
      <alignment vertical="center"/>
    </xf>
    <xf numFmtId="0" fontId="5" fillId="0" borderId="10" xfId="0" applyFont="1" applyBorder="1" applyProtection="1"/>
    <xf numFmtId="0" fontId="5" fillId="0" borderId="9" xfId="0" applyFont="1" applyBorder="1" applyProtection="1"/>
    <xf numFmtId="0" fontId="30" fillId="7" borderId="14" xfId="5" applyFont="1" applyFill="1" applyBorder="1" applyAlignment="1" applyProtection="1">
      <alignment horizontal="center" vertical="center" wrapText="1"/>
    </xf>
    <xf numFmtId="171" fontId="6" fillId="0" borderId="0" xfId="5" applyNumberFormat="1" applyFont="1" applyAlignment="1" applyProtection="1">
      <alignment horizontal="left" vertical="center" wrapText="1"/>
    </xf>
    <xf numFmtId="0" fontId="15" fillId="0" borderId="0" xfId="0" applyFont="1" applyAlignment="1" applyProtection="1">
      <alignment horizontal="center" vertical="center" wrapText="1"/>
    </xf>
    <xf numFmtId="0" fontId="2" fillId="0" borderId="0" xfId="0" applyFont="1" applyAlignment="1" applyProtection="1">
      <alignment horizontal="center" vertical="center" wrapText="1"/>
    </xf>
    <xf numFmtId="0" fontId="0" fillId="0" borderId="0" xfId="0" applyAlignment="1" applyProtection="1">
      <alignment horizontal="center" vertical="center" wrapText="1"/>
    </xf>
    <xf numFmtId="0" fontId="16" fillId="0" borderId="0" xfId="0" applyFont="1" applyAlignment="1" applyProtection="1">
      <alignment horizontal="center" vertical="center" wrapText="1"/>
    </xf>
    <xf numFmtId="0" fontId="18" fillId="0" borderId="0" xfId="0" applyFont="1" applyAlignment="1" applyProtection="1">
      <alignment horizontal="center" vertical="center" wrapText="1"/>
    </xf>
    <xf numFmtId="0" fontId="30" fillId="0" borderId="13" xfId="5" applyFont="1" applyBorder="1" applyAlignment="1" applyProtection="1">
      <alignment horizontal="center" vertical="center"/>
    </xf>
    <xf numFmtId="0" fontId="30" fillId="0" borderId="12" xfId="5" applyFont="1" applyBorder="1" applyAlignment="1" applyProtection="1">
      <alignment horizontal="center" vertical="center"/>
    </xf>
    <xf numFmtId="0" fontId="30" fillId="0" borderId="11" xfId="5" applyFont="1" applyBorder="1" applyAlignment="1" applyProtection="1">
      <alignment horizontal="center" vertical="center"/>
    </xf>
    <xf numFmtId="0" fontId="30" fillId="0" borderId="9" xfId="5" applyFont="1" applyBorder="1" applyAlignment="1" applyProtection="1">
      <alignment horizontal="center" vertical="center"/>
    </xf>
    <xf numFmtId="0" fontId="34" fillId="0" borderId="19" xfId="6" applyFont="1" applyBorder="1" applyAlignment="1" applyProtection="1">
      <alignment horizontal="center" vertical="center" wrapText="1"/>
    </xf>
    <xf numFmtId="0" fontId="34" fillId="0" borderId="18" xfId="6" applyFont="1" applyBorder="1" applyAlignment="1" applyProtection="1">
      <alignment horizontal="center" vertical="center" wrapText="1"/>
    </xf>
    <xf numFmtId="0" fontId="35" fillId="0" borderId="20" xfId="5" applyFont="1" applyBorder="1" applyAlignment="1" applyProtection="1">
      <alignment horizontal="center" vertical="center" wrapText="1"/>
    </xf>
    <xf numFmtId="0" fontId="35" fillId="0" borderId="19" xfId="5" applyFont="1" applyBorder="1" applyAlignment="1" applyProtection="1">
      <alignment horizontal="center" vertical="center" wrapText="1"/>
    </xf>
    <xf numFmtId="0" fontId="30" fillId="7" borderId="17" xfId="5" applyFont="1" applyFill="1" applyBorder="1" applyAlignment="1" applyProtection="1">
      <alignment horizontal="center" vertical="center"/>
    </xf>
    <xf numFmtId="0" fontId="30" fillId="7" borderId="16" xfId="5" applyFont="1" applyFill="1" applyBorder="1" applyAlignment="1" applyProtection="1">
      <alignment horizontal="center" vertical="center"/>
    </xf>
    <xf numFmtId="0" fontId="30" fillId="7" borderId="15" xfId="5" applyFont="1" applyFill="1" applyBorder="1" applyAlignment="1" applyProtection="1">
      <alignment horizontal="center" vertical="center"/>
    </xf>
    <xf numFmtId="0" fontId="29" fillId="0" borderId="13" xfId="5" applyFont="1" applyBorder="1" applyAlignment="1" applyProtection="1">
      <alignment horizontal="left" vertical="center" wrapText="1" indent="1"/>
    </xf>
    <xf numFmtId="0" fontId="29" fillId="0" borderId="0" xfId="5" applyFont="1" applyAlignment="1" applyProtection="1">
      <alignment horizontal="left" vertical="center" wrapText="1" indent="1"/>
    </xf>
    <xf numFmtId="0" fontId="29" fillId="0" borderId="12" xfId="5" applyFont="1" applyBorder="1" applyAlignment="1" applyProtection="1">
      <alignment horizontal="left" vertical="center" wrapText="1" indent="1"/>
    </xf>
    <xf numFmtId="171" fontId="31" fillId="0" borderId="0" xfId="5" applyNumberFormat="1" applyFont="1" applyAlignment="1" applyProtection="1">
      <alignment horizontal="left" vertical="center" wrapText="1"/>
    </xf>
    <xf numFmtId="0" fontId="38" fillId="8" borderId="21" xfId="7" applyFont="1" applyFill="1" applyBorder="1" applyAlignment="1" applyProtection="1">
      <alignment horizontal="center" vertical="center" wrapText="1"/>
      <protection hidden="1"/>
    </xf>
    <xf numFmtId="0" fontId="38" fillId="8" borderId="22" xfId="7" applyFont="1" applyFill="1" applyBorder="1" applyAlignment="1" applyProtection="1">
      <alignment horizontal="center" vertical="center" wrapText="1"/>
      <protection hidden="1"/>
    </xf>
    <xf numFmtId="0" fontId="38" fillId="8" borderId="23" xfId="7" applyFont="1" applyFill="1" applyBorder="1" applyAlignment="1" applyProtection="1">
      <alignment horizontal="center" vertical="center" wrapText="1"/>
      <protection hidden="1"/>
    </xf>
    <xf numFmtId="0" fontId="24" fillId="0" borderId="17" xfId="7" applyFont="1" applyBorder="1" applyAlignment="1" applyProtection="1">
      <alignment horizontal="left" vertical="center" wrapText="1" indent="1"/>
      <protection hidden="1"/>
    </xf>
    <xf numFmtId="0" fontId="24" fillId="0" borderId="16" xfId="7" applyFont="1" applyBorder="1" applyAlignment="1" applyProtection="1">
      <alignment horizontal="left" vertical="center" wrapText="1" indent="1"/>
      <protection hidden="1"/>
    </xf>
    <xf numFmtId="0" fontId="24" fillId="0" borderId="15" xfId="7" applyFont="1" applyBorder="1" applyAlignment="1" applyProtection="1">
      <alignment horizontal="left" vertical="center" wrapText="1" indent="1"/>
      <protection hidden="1"/>
    </xf>
    <xf numFmtId="171" fontId="5" fillId="0" borderId="17" xfId="5" applyNumberFormat="1" applyFont="1" applyBorder="1" applyAlignment="1" applyProtection="1">
      <alignment horizontal="left" vertical="center" wrapText="1" indent="1"/>
      <protection hidden="1"/>
    </xf>
    <xf numFmtId="171" fontId="5" fillId="0" borderId="16" xfId="5" applyNumberFormat="1" applyFont="1" applyBorder="1" applyAlignment="1" applyProtection="1">
      <alignment horizontal="left" vertical="center" wrapText="1" indent="1"/>
      <protection hidden="1"/>
    </xf>
    <xf numFmtId="171" fontId="5" fillId="0" borderId="15" xfId="5" applyNumberFormat="1" applyFont="1" applyBorder="1" applyAlignment="1" applyProtection="1">
      <alignment horizontal="left" vertical="center" wrapText="1" indent="1"/>
      <protection hidden="1"/>
    </xf>
    <xf numFmtId="0" fontId="5" fillId="0" borderId="17" xfId="7" applyFont="1" applyBorder="1" applyAlignment="1" applyProtection="1">
      <alignment horizontal="left" vertical="center" wrapText="1" indent="1"/>
      <protection hidden="1"/>
    </xf>
    <xf numFmtId="0" fontId="5" fillId="0" borderId="16" xfId="7" applyFont="1" applyBorder="1" applyAlignment="1" applyProtection="1">
      <alignment horizontal="left" vertical="center" wrapText="1" indent="1"/>
      <protection hidden="1"/>
    </xf>
    <xf numFmtId="0" fontId="5" fillId="0" borderId="15" xfId="7" applyFont="1" applyBorder="1" applyAlignment="1" applyProtection="1">
      <alignment horizontal="left" vertical="center" wrapText="1" indent="1"/>
      <protection hidden="1"/>
    </xf>
    <xf numFmtId="0" fontId="7" fillId="0" borderId="3" xfId="0" applyFont="1" applyBorder="1" applyAlignment="1">
      <alignment horizontal="center" vertical="center" wrapText="1"/>
    </xf>
    <xf numFmtId="0" fontId="7" fillId="0" borderId="2" xfId="0" applyFont="1" applyBorder="1" applyAlignment="1">
      <alignment horizontal="center" vertical="center" wrapText="1"/>
    </xf>
    <xf numFmtId="0" fontId="7" fillId="0" borderId="3" xfId="0" applyFont="1" applyBorder="1" applyAlignment="1">
      <alignment horizontal="left" vertical="center" wrapText="1" indent="1"/>
    </xf>
    <xf numFmtId="0" fontId="7" fillId="0" borderId="2" xfId="0" applyFont="1" applyBorder="1" applyAlignment="1">
      <alignment horizontal="left" vertical="center" wrapText="1" indent="1"/>
    </xf>
    <xf numFmtId="0" fontId="8" fillId="0" borderId="3" xfId="0" applyFont="1" applyBorder="1" applyAlignment="1">
      <alignment horizontal="left" vertical="center" wrapText="1" indent="1"/>
    </xf>
    <xf numFmtId="0" fontId="8" fillId="0" borderId="2" xfId="0" applyFont="1" applyBorder="1" applyAlignment="1">
      <alignment horizontal="left" vertical="center" wrapText="1" indent="1"/>
    </xf>
    <xf numFmtId="0" fontId="7" fillId="2" borderId="3" xfId="0" applyFont="1" applyFill="1" applyBorder="1" applyAlignment="1">
      <alignment horizontal="center" vertical="center" wrapText="1"/>
    </xf>
    <xf numFmtId="0" fontId="7" fillId="2" borderId="2" xfId="0" applyFont="1" applyFill="1" applyBorder="1" applyAlignment="1">
      <alignment horizontal="center" vertical="center" wrapText="1"/>
    </xf>
    <xf numFmtId="10" fontId="8" fillId="3" borderId="3" xfId="2" applyNumberFormat="1" applyFont="1" applyFill="1" applyBorder="1" applyAlignment="1">
      <alignment horizontal="center" vertical="center" wrapText="1"/>
    </xf>
    <xf numFmtId="10" fontId="8" fillId="3" borderId="2" xfId="2" applyNumberFormat="1" applyFont="1" applyFill="1" applyBorder="1" applyAlignment="1">
      <alignment horizontal="center" vertical="center" wrapText="1"/>
    </xf>
    <xf numFmtId="167" fontId="8" fillId="4" borderId="3" xfId="1" applyNumberFormat="1" applyFont="1" applyFill="1" applyBorder="1" applyAlignment="1">
      <alignment horizontal="center" vertical="center" wrapText="1"/>
    </xf>
    <xf numFmtId="167" fontId="8" fillId="4" borderId="2" xfId="1" applyNumberFormat="1" applyFont="1" applyFill="1" applyBorder="1" applyAlignment="1">
      <alignment horizontal="center" vertical="center" wrapText="1"/>
    </xf>
    <xf numFmtId="0" fontId="5" fillId="0" borderId="0" xfId="0" applyFont="1" applyAlignment="1">
      <alignment horizontal="left" vertical="top" wrapText="1"/>
    </xf>
    <xf numFmtId="0" fontId="6" fillId="0" borderId="0" xfId="0" applyFont="1" applyAlignment="1">
      <alignment horizontal="left" wrapText="1"/>
    </xf>
    <xf numFmtId="0" fontId="7" fillId="0" borderId="1" xfId="0" applyFont="1" applyBorder="1" applyAlignment="1">
      <alignment horizontal="center" vertical="center" wrapText="1"/>
    </xf>
    <xf numFmtId="0" fontId="7" fillId="5" borderId="3" xfId="0" applyFont="1" applyFill="1" applyBorder="1" applyAlignment="1">
      <alignment horizontal="center" vertical="center" wrapText="1"/>
    </xf>
    <xf numFmtId="0" fontId="7" fillId="5" borderId="2" xfId="0" applyFont="1" applyFill="1" applyBorder="1" applyAlignment="1">
      <alignment horizontal="center" vertical="center" wrapText="1"/>
    </xf>
    <xf numFmtId="0" fontId="8" fillId="5" borderId="3" xfId="0" applyFont="1" applyFill="1" applyBorder="1" applyAlignment="1">
      <alignment horizontal="center" vertical="center" wrapText="1"/>
    </xf>
    <xf numFmtId="0" fontId="8" fillId="5" borderId="2" xfId="0" applyFont="1" applyFill="1" applyBorder="1" applyAlignment="1">
      <alignment horizontal="center" vertical="center" wrapText="1"/>
    </xf>
  </cellXfs>
  <cellStyles count="8">
    <cellStyle name="Comma" xfId="1" builtinId="3"/>
    <cellStyle name="Comma 2" xfId="3" xr:uid="{00000000-0005-0000-0000-000001000000}"/>
    <cellStyle name="Hyperlink 2" xfId="6" xr:uid="{DADAEE18-1243-4596-900C-F61D33768B91}"/>
    <cellStyle name="Normal" xfId="0" builtinId="0"/>
    <cellStyle name="Normal 2" xfId="5" xr:uid="{9C503630-4A07-411C-8E15-4FEB230CEF08}"/>
    <cellStyle name="Normal_Sheet1" xfId="7" xr:uid="{527A4AE6-3E60-4928-9C7B-EED4AD58AF03}"/>
    <cellStyle name="Percent" xfId="2" builtinId="5"/>
    <cellStyle name="Percent 2" xfId="4" xr:uid="{00000000-0005-0000-0000-000006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Embodied Carbon Concrete</a:t>
            </a:r>
            <a:r>
              <a:rPr lang="en-GB" b="1" baseline="0"/>
              <a:t> Mixtures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7098683403267079"/>
          <c:y val="0.15998443521128577"/>
          <c:w val="0.80387875896121674"/>
          <c:h val="0.68498790748622473"/>
        </c:manualLayout>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tx2"/>
              </a:solidFill>
              <a:ln>
                <a:noFill/>
              </a:ln>
              <a:effectLst/>
            </c:spPr>
            <c:extLst>
              <c:ext xmlns:c16="http://schemas.microsoft.com/office/drawing/2014/chart" uri="{C3380CC4-5D6E-409C-BE32-E72D297353CC}">
                <c16:uniqueId val="{00000003-B09F-449C-88DA-F40739575E2C}"/>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1-B09F-449C-88DA-F40739575E2C}"/>
              </c:ext>
            </c:extLst>
          </c:dPt>
          <c:dPt>
            <c:idx val="2"/>
            <c:invertIfNegative val="0"/>
            <c:bubble3D val="0"/>
            <c:spPr>
              <a:solidFill>
                <a:schemeClr val="accent5"/>
              </a:solidFill>
              <a:ln>
                <a:noFill/>
              </a:ln>
              <a:effectLst/>
            </c:spPr>
            <c:extLst>
              <c:ext xmlns:c16="http://schemas.microsoft.com/office/drawing/2014/chart" uri="{C3380CC4-5D6E-409C-BE32-E72D297353CC}">
                <c16:uniqueId val="{00000002-B09F-449C-88DA-F40739575E2C}"/>
              </c:ext>
            </c:extLst>
          </c:dPt>
          <c:cat>
            <c:strRef>
              <c:f>('2. Concrete'!$E$24,'2. Concrete'!$G$24,'2. Concrete'!$I$24)</c:f>
              <c:strCache>
                <c:ptCount val="3"/>
                <c:pt idx="0">
                  <c:v> CEM I precast </c:v>
                </c:pt>
                <c:pt idx="1">
                  <c:v> CEM II/B-V precast </c:v>
                </c:pt>
                <c:pt idx="2">
                  <c:v>  precast mix 3 </c:v>
                </c:pt>
              </c:strCache>
            </c:strRef>
          </c:cat>
          <c:val>
            <c:numRef>
              <c:f>('2. Concrete'!$E$215,'2. Concrete'!$G$215,'2. Concrete'!$I$215)</c:f>
              <c:numCache>
                <c:formatCode>_-* #,##0_-;\-* #,##0_-;_-* "-"??_-;_-@_-</c:formatCode>
                <c:ptCount val="3"/>
                <c:pt idx="0">
                  <c:v>376.92409781302121</c:v>
                </c:pt>
                <c:pt idx="1">
                  <c:v>417.86728131518083</c:v>
                </c:pt>
                <c:pt idx="2">
                  <c:v>293.81851556027834</c:v>
                </c:pt>
              </c:numCache>
            </c:numRef>
          </c:val>
          <c:extLst>
            <c:ext xmlns:c16="http://schemas.microsoft.com/office/drawing/2014/chart" uri="{C3380CC4-5D6E-409C-BE32-E72D297353CC}">
              <c16:uniqueId val="{00000000-B09F-449C-88DA-F40739575E2C}"/>
            </c:ext>
          </c:extLst>
        </c:ser>
        <c:dLbls>
          <c:showLegendKey val="0"/>
          <c:showVal val="0"/>
          <c:showCatName val="0"/>
          <c:showSerName val="0"/>
          <c:showPercent val="0"/>
          <c:showBubbleSize val="0"/>
        </c:dLbls>
        <c:gapWidth val="219"/>
        <c:overlap val="-27"/>
        <c:axId val="162586016"/>
        <c:axId val="162587192"/>
      </c:barChart>
      <c:catAx>
        <c:axId val="16258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62587192"/>
        <c:crosses val="autoZero"/>
        <c:auto val="1"/>
        <c:lblAlgn val="ctr"/>
        <c:lblOffset val="100"/>
        <c:noMultiLvlLbl val="0"/>
      </c:catAx>
      <c:valAx>
        <c:axId val="162587192"/>
        <c:scaling>
          <c:orientation val="minMax"/>
          <c:min val="0"/>
        </c:scaling>
        <c:delete val="0"/>
        <c:axPos val="l"/>
        <c:title>
          <c:tx>
            <c:rich>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GB" sz="1100" b="1"/>
                  <a:t>Embodied</a:t>
                </a:r>
                <a:r>
                  <a:rPr lang="en-GB" sz="1100" b="1" baseline="0"/>
                  <a:t> Carbon - kg CO2e per m3</a:t>
                </a:r>
                <a:endParaRPr lang="en-GB" sz="1100" b="1"/>
              </a:p>
            </c:rich>
          </c:tx>
          <c:layout>
            <c:manualLayout>
              <c:xMode val="edge"/>
              <c:yMode val="edge"/>
              <c:x val="3.884408355490114E-2"/>
              <c:y val="0.19881908913371943"/>
            </c:manualLayout>
          </c:layout>
          <c:overlay val="0"/>
          <c:spPr>
            <a:noFill/>
            <a:ln>
              <a:noFill/>
            </a:ln>
            <a:effectLst/>
          </c:spPr>
          <c:txPr>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62586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Embodied Carbon of Concrete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340369179437036"/>
          <c:y val="9.437380576714835E-2"/>
          <c:w val="0.80743452271112337"/>
          <c:h val="0.54323821768045111"/>
        </c:manualLayout>
      </c:layout>
      <c:barChart>
        <c:barDir val="col"/>
        <c:grouping val="stacked"/>
        <c:varyColors val="0"/>
        <c:ser>
          <c:idx val="0"/>
          <c:order val="0"/>
          <c:tx>
            <c:strRef>
              <c:f>'2. Concrete'!$B$202</c:f>
              <c:strCache>
                <c:ptCount val="1"/>
                <c:pt idx="0">
                  <c:v>Cement</c:v>
                </c:pt>
              </c:strCache>
            </c:strRef>
          </c:tx>
          <c:spPr>
            <a:solidFill>
              <a:schemeClr val="accent1"/>
            </a:solidFill>
            <a:ln>
              <a:noFill/>
            </a:ln>
            <a:effectLst/>
          </c:spPr>
          <c:invertIfNegative val="0"/>
          <c:cat>
            <c:strRef>
              <c:extLst>
                <c:ext xmlns:c15="http://schemas.microsoft.com/office/drawing/2012/chart" uri="{02D57815-91ED-43cb-92C2-25804820EDAC}">
                  <c15:fullRef>
                    <c15:sqref>('2. Concrete'!$C$201,'2. Concrete'!$E$201,'2. Concrete'!$G$201,'2. Concrete'!$I$201)</c15:sqref>
                  </c15:fullRef>
                </c:ext>
              </c:extLst>
              <c:f>('2. Concrete'!$E$201,'2. Concrete'!$G$201,'2. Concrete'!$I$201)</c:f>
              <c:strCache>
                <c:ptCount val="3"/>
                <c:pt idx="0">
                  <c:v> CEM I precast </c:v>
                </c:pt>
                <c:pt idx="1">
                  <c:v> CEM II/B-V precast </c:v>
                </c:pt>
                <c:pt idx="2">
                  <c:v>  precast mix 3 </c:v>
                </c:pt>
              </c:strCache>
            </c:strRef>
          </c:cat>
          <c:val>
            <c:numRef>
              <c:extLst>
                <c:ext xmlns:c15="http://schemas.microsoft.com/office/drawing/2012/chart" uri="{02D57815-91ED-43cb-92C2-25804820EDAC}">
                  <c15:fullRef>
                    <c15:sqref>('2. Concrete'!$C$202,'2. Concrete'!$E$202,'2. Concrete'!$G$202,'2. Concrete'!$I$202)</c15:sqref>
                  </c15:fullRef>
                </c:ext>
              </c:extLst>
              <c:f>('2. Concrete'!$E$202,'2. Concrete'!$G$202,'2. Concrete'!$I$202)</c:f>
              <c:numCache>
                <c:formatCode>_-* #,##0.0_-;\-* #,##0.0_-;_-* "-"??_-;_-@_-</c:formatCode>
                <c:ptCount val="3"/>
                <c:pt idx="0">
                  <c:v>235.75200000000001</c:v>
                </c:pt>
                <c:pt idx="1">
                  <c:v>243.90605400524998</c:v>
                </c:pt>
                <c:pt idx="2">
                  <c:v>37.942175040000002</c:v>
                </c:pt>
              </c:numCache>
            </c:numRef>
          </c:val>
          <c:extLst>
            <c:ext xmlns:c16="http://schemas.microsoft.com/office/drawing/2014/chart" uri="{C3380CC4-5D6E-409C-BE32-E72D297353CC}">
              <c16:uniqueId val="{0000000B-4E45-42A1-88A4-793C1F9763CD}"/>
            </c:ext>
          </c:extLst>
        </c:ser>
        <c:ser>
          <c:idx val="1"/>
          <c:order val="1"/>
          <c:tx>
            <c:strRef>
              <c:f>'2. Concrete'!$B$203</c:f>
              <c:strCache>
                <c:ptCount val="1"/>
                <c:pt idx="0">
                  <c:v>GGBS</c:v>
                </c:pt>
              </c:strCache>
            </c:strRef>
          </c:tx>
          <c:spPr>
            <a:solidFill>
              <a:schemeClr val="accent2"/>
            </a:solidFill>
            <a:ln>
              <a:noFill/>
            </a:ln>
            <a:effectLst/>
          </c:spPr>
          <c:invertIfNegative val="0"/>
          <c:cat>
            <c:strRef>
              <c:extLst>
                <c:ext xmlns:c15="http://schemas.microsoft.com/office/drawing/2012/chart" uri="{02D57815-91ED-43cb-92C2-25804820EDAC}">
                  <c15:fullRef>
                    <c15:sqref>('2. Concrete'!$C$201,'2. Concrete'!$E$201,'2. Concrete'!$G$201,'2. Concrete'!$I$201)</c15:sqref>
                  </c15:fullRef>
                </c:ext>
              </c:extLst>
              <c:f>('2. Concrete'!$E$201,'2. Concrete'!$G$201,'2. Concrete'!$I$201)</c:f>
              <c:strCache>
                <c:ptCount val="3"/>
                <c:pt idx="0">
                  <c:v> CEM I precast </c:v>
                </c:pt>
                <c:pt idx="1">
                  <c:v> CEM II/B-V precast </c:v>
                </c:pt>
                <c:pt idx="2">
                  <c:v>  precast mix 3 </c:v>
                </c:pt>
              </c:strCache>
            </c:strRef>
          </c:cat>
          <c:val>
            <c:numRef>
              <c:extLst>
                <c:ext xmlns:c15="http://schemas.microsoft.com/office/drawing/2012/chart" uri="{02D57815-91ED-43cb-92C2-25804820EDAC}">
                  <c15:fullRef>
                    <c15:sqref>('2. Concrete'!$C$203,'2. Concrete'!$E$203,'2. Concrete'!$G$203,'2. Concrete'!$I$203)</c15:sqref>
                  </c15:fullRef>
                </c:ext>
              </c:extLst>
              <c:f>('2. Concrete'!$E$203,'2. Concrete'!$G$203,'2. Concrete'!$I$203)</c:f>
              <c:numCache>
                <c:formatCode>_-* #,##0.0_-;\-* #,##0.0_-;_-* "-"??_-;_-@_-</c:formatCode>
                <c:ptCount val="3"/>
                <c:pt idx="0">
                  <c:v>0.97759999999999991</c:v>
                </c:pt>
                <c:pt idx="1">
                  <c:v>0</c:v>
                </c:pt>
                <c:pt idx="2">
                  <c:v>1.9551999999999998</c:v>
                </c:pt>
              </c:numCache>
            </c:numRef>
          </c:val>
          <c:extLst>
            <c:ext xmlns:c16="http://schemas.microsoft.com/office/drawing/2014/chart" uri="{C3380CC4-5D6E-409C-BE32-E72D297353CC}">
              <c16:uniqueId val="{00000017-4E45-42A1-88A4-793C1F9763CD}"/>
            </c:ext>
          </c:extLst>
        </c:ser>
        <c:ser>
          <c:idx val="2"/>
          <c:order val="2"/>
          <c:tx>
            <c:strRef>
              <c:f>'2. Concrete'!$B$204</c:f>
              <c:strCache>
                <c:ptCount val="1"/>
                <c:pt idx="0">
                  <c:v>Fly ash</c:v>
                </c:pt>
              </c:strCache>
            </c:strRef>
          </c:tx>
          <c:spPr>
            <a:solidFill>
              <a:schemeClr val="accent3"/>
            </a:solidFill>
            <a:ln>
              <a:noFill/>
            </a:ln>
            <a:effectLst/>
          </c:spPr>
          <c:invertIfNegative val="0"/>
          <c:cat>
            <c:strRef>
              <c:extLst>
                <c:ext xmlns:c15="http://schemas.microsoft.com/office/drawing/2012/chart" uri="{02D57815-91ED-43cb-92C2-25804820EDAC}">
                  <c15:fullRef>
                    <c15:sqref>('2. Concrete'!$C$201,'2. Concrete'!$E$201,'2. Concrete'!$G$201,'2. Concrete'!$I$201)</c15:sqref>
                  </c15:fullRef>
                </c:ext>
              </c:extLst>
              <c:f>('2. Concrete'!$E$201,'2. Concrete'!$G$201,'2. Concrete'!$I$201)</c:f>
              <c:strCache>
                <c:ptCount val="3"/>
                <c:pt idx="0">
                  <c:v> CEM I precast </c:v>
                </c:pt>
                <c:pt idx="1">
                  <c:v> CEM II/B-V precast </c:v>
                </c:pt>
                <c:pt idx="2">
                  <c:v>  precast mix 3 </c:v>
                </c:pt>
              </c:strCache>
            </c:strRef>
          </c:cat>
          <c:val>
            <c:numRef>
              <c:extLst>
                <c:ext xmlns:c15="http://schemas.microsoft.com/office/drawing/2012/chart" uri="{02D57815-91ED-43cb-92C2-25804820EDAC}">
                  <c15:fullRef>
                    <c15:sqref>('2. Concrete'!$C$204,'2. Concrete'!$E$204,'2. Concrete'!$G$204,'2. Concrete'!$I$204)</c15:sqref>
                  </c15:fullRef>
                </c:ext>
              </c:extLst>
              <c:f>('2. Concrete'!$E$204,'2. Concrete'!$G$204,'2. Concrete'!$I$204)</c:f>
              <c:numCache>
                <c:formatCode>_-* #,##0.0_-;\-* #,##0.0_-;_-* "-"??_-;_-@_-</c:formatCode>
                <c:ptCount val="3"/>
                <c:pt idx="0">
                  <c:v>9.4E-2</c:v>
                </c:pt>
                <c:pt idx="1">
                  <c:v>0</c:v>
                </c:pt>
                <c:pt idx="2">
                  <c:v>0</c:v>
                </c:pt>
              </c:numCache>
            </c:numRef>
          </c:val>
          <c:extLst>
            <c:ext xmlns:c16="http://schemas.microsoft.com/office/drawing/2014/chart" uri="{C3380CC4-5D6E-409C-BE32-E72D297353CC}">
              <c16:uniqueId val="{00000018-4E45-42A1-88A4-793C1F9763CD}"/>
            </c:ext>
          </c:extLst>
        </c:ser>
        <c:ser>
          <c:idx val="3"/>
          <c:order val="3"/>
          <c:tx>
            <c:strRef>
              <c:f>'2. Concrete'!$B$205</c:f>
              <c:strCache>
                <c:ptCount val="1"/>
                <c:pt idx="0">
                  <c:v>Limestone fines</c:v>
                </c:pt>
              </c:strCache>
            </c:strRef>
          </c:tx>
          <c:spPr>
            <a:solidFill>
              <a:schemeClr val="accent4"/>
            </a:solidFill>
            <a:ln>
              <a:noFill/>
            </a:ln>
            <a:effectLst/>
          </c:spPr>
          <c:invertIfNegative val="0"/>
          <c:cat>
            <c:strRef>
              <c:extLst>
                <c:ext xmlns:c15="http://schemas.microsoft.com/office/drawing/2012/chart" uri="{02D57815-91ED-43cb-92C2-25804820EDAC}">
                  <c15:fullRef>
                    <c15:sqref>('2. Concrete'!$C$201,'2. Concrete'!$E$201,'2. Concrete'!$G$201,'2. Concrete'!$I$201)</c15:sqref>
                  </c15:fullRef>
                </c:ext>
              </c:extLst>
              <c:f>('2. Concrete'!$E$201,'2. Concrete'!$G$201,'2. Concrete'!$I$201)</c:f>
              <c:strCache>
                <c:ptCount val="3"/>
                <c:pt idx="0">
                  <c:v> CEM I precast </c:v>
                </c:pt>
                <c:pt idx="1">
                  <c:v> CEM II/B-V precast </c:v>
                </c:pt>
                <c:pt idx="2">
                  <c:v>  precast mix 3 </c:v>
                </c:pt>
              </c:strCache>
            </c:strRef>
          </c:cat>
          <c:val>
            <c:numRef>
              <c:extLst>
                <c:ext xmlns:c15="http://schemas.microsoft.com/office/drawing/2012/chart" uri="{02D57815-91ED-43cb-92C2-25804820EDAC}">
                  <c15:fullRef>
                    <c15:sqref>('2. Concrete'!$C$205,'2. Concrete'!$E$205,'2. Concrete'!$G$205,'2. Concrete'!$I$205)</c15:sqref>
                  </c15:fullRef>
                </c:ext>
              </c:extLst>
              <c:f>('2. Concrete'!$E$205,'2. Concrete'!$G$205,'2. Concrete'!$I$205)</c:f>
              <c:numCache>
                <c:formatCode>_-* #,##0.0_-;\-* #,##0.0_-;_-* "-"??_-;_-@_-</c:formatCode>
                <c:ptCount val="3"/>
                <c:pt idx="0">
                  <c:v>0</c:v>
                </c:pt>
                <c:pt idx="1">
                  <c:v>0</c:v>
                </c:pt>
                <c:pt idx="2">
                  <c:v>0</c:v>
                </c:pt>
              </c:numCache>
            </c:numRef>
          </c:val>
          <c:extLst>
            <c:ext xmlns:c16="http://schemas.microsoft.com/office/drawing/2014/chart" uri="{C3380CC4-5D6E-409C-BE32-E72D297353CC}">
              <c16:uniqueId val="{00000019-4E45-42A1-88A4-793C1F9763CD}"/>
            </c:ext>
          </c:extLst>
        </c:ser>
        <c:ser>
          <c:idx val="4"/>
          <c:order val="4"/>
          <c:tx>
            <c:strRef>
              <c:f>'2. Concrete'!$B$206</c:f>
              <c:strCache>
                <c:ptCount val="1"/>
                <c:pt idx="0">
                  <c:v>Water</c:v>
                </c:pt>
              </c:strCache>
            </c:strRef>
          </c:tx>
          <c:spPr>
            <a:solidFill>
              <a:schemeClr val="accent5"/>
            </a:solidFill>
            <a:ln>
              <a:noFill/>
            </a:ln>
            <a:effectLst/>
          </c:spPr>
          <c:invertIfNegative val="0"/>
          <c:cat>
            <c:strRef>
              <c:extLst>
                <c:ext xmlns:c15="http://schemas.microsoft.com/office/drawing/2012/chart" uri="{02D57815-91ED-43cb-92C2-25804820EDAC}">
                  <c15:fullRef>
                    <c15:sqref>('2. Concrete'!$C$201,'2. Concrete'!$E$201,'2. Concrete'!$G$201,'2. Concrete'!$I$201)</c15:sqref>
                  </c15:fullRef>
                </c:ext>
              </c:extLst>
              <c:f>('2. Concrete'!$E$201,'2. Concrete'!$G$201,'2. Concrete'!$I$201)</c:f>
              <c:strCache>
                <c:ptCount val="3"/>
                <c:pt idx="0">
                  <c:v> CEM I precast </c:v>
                </c:pt>
                <c:pt idx="1">
                  <c:v> CEM II/B-V precast </c:v>
                </c:pt>
                <c:pt idx="2">
                  <c:v>  precast mix 3 </c:v>
                </c:pt>
              </c:strCache>
            </c:strRef>
          </c:cat>
          <c:val>
            <c:numRef>
              <c:extLst>
                <c:ext xmlns:c15="http://schemas.microsoft.com/office/drawing/2012/chart" uri="{02D57815-91ED-43cb-92C2-25804820EDAC}">
                  <c15:fullRef>
                    <c15:sqref>('2. Concrete'!$C$206,'2. Concrete'!$E$206,'2. Concrete'!$G$206,'2. Concrete'!$I$206)</c15:sqref>
                  </c15:fullRef>
                </c:ext>
              </c:extLst>
              <c:f>('2. Concrete'!$E$206,'2. Concrete'!$G$206,'2. Concrete'!$I$206)</c:f>
              <c:numCache>
                <c:formatCode>_-* #,##0.0_-;\-* #,##0.0_-;_-* "-"??_-;_-@_-</c:formatCode>
                <c:ptCount val="3"/>
                <c:pt idx="0">
                  <c:v>2.6272999999999998E-2</c:v>
                </c:pt>
                <c:pt idx="1">
                  <c:v>5.2545999999999995E-2</c:v>
                </c:pt>
                <c:pt idx="2">
                  <c:v>5.2545999999999995E-2</c:v>
                </c:pt>
              </c:numCache>
            </c:numRef>
          </c:val>
          <c:extLst>
            <c:ext xmlns:c16="http://schemas.microsoft.com/office/drawing/2014/chart" uri="{C3380CC4-5D6E-409C-BE32-E72D297353CC}">
              <c16:uniqueId val="{00000003-9E73-4F78-96F2-75C5DF04FC43}"/>
            </c:ext>
          </c:extLst>
        </c:ser>
        <c:ser>
          <c:idx val="5"/>
          <c:order val="5"/>
          <c:tx>
            <c:strRef>
              <c:f>'2. Concrete'!$B$207</c:f>
              <c:strCache>
                <c:ptCount val="1"/>
                <c:pt idx="0">
                  <c:v>Admixture</c:v>
                </c:pt>
              </c:strCache>
            </c:strRef>
          </c:tx>
          <c:spPr>
            <a:solidFill>
              <a:schemeClr val="accent6"/>
            </a:solidFill>
            <a:ln>
              <a:noFill/>
            </a:ln>
            <a:effectLst/>
          </c:spPr>
          <c:invertIfNegative val="0"/>
          <c:cat>
            <c:strRef>
              <c:extLst>
                <c:ext xmlns:c15="http://schemas.microsoft.com/office/drawing/2012/chart" uri="{02D57815-91ED-43cb-92C2-25804820EDAC}">
                  <c15:fullRef>
                    <c15:sqref>('2. Concrete'!$C$201,'2. Concrete'!$E$201,'2. Concrete'!$G$201,'2. Concrete'!$I$201)</c15:sqref>
                  </c15:fullRef>
                </c:ext>
              </c:extLst>
              <c:f>('2. Concrete'!$E$201,'2. Concrete'!$G$201,'2. Concrete'!$I$201)</c:f>
              <c:strCache>
                <c:ptCount val="3"/>
                <c:pt idx="0">
                  <c:v> CEM I precast </c:v>
                </c:pt>
                <c:pt idx="1">
                  <c:v> CEM II/B-V precast </c:v>
                </c:pt>
                <c:pt idx="2">
                  <c:v>  precast mix 3 </c:v>
                </c:pt>
              </c:strCache>
            </c:strRef>
          </c:cat>
          <c:val>
            <c:numRef>
              <c:extLst>
                <c:ext xmlns:c15="http://schemas.microsoft.com/office/drawing/2012/chart" uri="{02D57815-91ED-43cb-92C2-25804820EDAC}">
                  <c15:fullRef>
                    <c15:sqref>('2. Concrete'!$C$207,'2. Concrete'!$E$207,'2. Concrete'!$G$207,'2. Concrete'!$I$207)</c15:sqref>
                  </c15:fullRef>
                </c:ext>
              </c:extLst>
              <c:f>('2. Concrete'!$E$207,'2. Concrete'!$G$207,'2. Concrete'!$I$207)</c:f>
              <c:numCache>
                <c:formatCode>_-* #,##0.0_-;\-* #,##0.0_-;_-* "-"??_-;_-@_-</c:formatCode>
                <c:ptCount val="3"/>
                <c:pt idx="0">
                  <c:v>5.0901391666666669</c:v>
                </c:pt>
                <c:pt idx="1">
                  <c:v>16.661666666666665</c:v>
                </c:pt>
                <c:pt idx="2">
                  <c:v>16.661666666666665</c:v>
                </c:pt>
              </c:numCache>
            </c:numRef>
          </c:val>
          <c:extLst>
            <c:ext xmlns:c16="http://schemas.microsoft.com/office/drawing/2014/chart" uri="{C3380CC4-5D6E-409C-BE32-E72D297353CC}">
              <c16:uniqueId val="{00000004-9E73-4F78-96F2-75C5DF04FC43}"/>
            </c:ext>
          </c:extLst>
        </c:ser>
        <c:ser>
          <c:idx val="6"/>
          <c:order val="6"/>
          <c:tx>
            <c:strRef>
              <c:f>'2. Concrete'!$B$208</c:f>
              <c:strCache>
                <c:ptCount val="1"/>
                <c:pt idx="0">
                  <c:v>Aggregates</c:v>
                </c:pt>
              </c:strCache>
            </c:strRef>
          </c:tx>
          <c:spPr>
            <a:solidFill>
              <a:schemeClr val="accent1">
                <a:lumMod val="60000"/>
              </a:schemeClr>
            </a:solidFill>
            <a:ln>
              <a:noFill/>
            </a:ln>
            <a:effectLst/>
          </c:spPr>
          <c:invertIfNegative val="0"/>
          <c:cat>
            <c:strRef>
              <c:extLst>
                <c:ext xmlns:c15="http://schemas.microsoft.com/office/drawing/2012/chart" uri="{02D57815-91ED-43cb-92C2-25804820EDAC}">
                  <c15:fullRef>
                    <c15:sqref>('2. Concrete'!$C$201,'2. Concrete'!$E$201,'2. Concrete'!$G$201,'2. Concrete'!$I$201)</c15:sqref>
                  </c15:fullRef>
                </c:ext>
              </c:extLst>
              <c:f>('2. Concrete'!$E$201,'2. Concrete'!$G$201,'2. Concrete'!$I$201)</c:f>
              <c:strCache>
                <c:ptCount val="3"/>
                <c:pt idx="0">
                  <c:v> CEM I precast </c:v>
                </c:pt>
                <c:pt idx="1">
                  <c:v> CEM II/B-V precast </c:v>
                </c:pt>
                <c:pt idx="2">
                  <c:v>  precast mix 3 </c:v>
                </c:pt>
              </c:strCache>
            </c:strRef>
          </c:cat>
          <c:val>
            <c:numRef>
              <c:extLst>
                <c:ext xmlns:c15="http://schemas.microsoft.com/office/drawing/2012/chart" uri="{02D57815-91ED-43cb-92C2-25804820EDAC}">
                  <c15:fullRef>
                    <c15:sqref>('2. Concrete'!$C$208,'2. Concrete'!$E$208,'2. Concrete'!$G$208,'2. Concrete'!$I$208)</c15:sqref>
                  </c15:fullRef>
                </c:ext>
              </c:extLst>
              <c:f>('2. Concrete'!$E$208,'2. Concrete'!$G$208,'2. Concrete'!$I$208)</c:f>
              <c:numCache>
                <c:formatCode>_-* #,##0.0_-;\-* #,##0.0_-;_-* "-"??_-;_-@_-</c:formatCode>
                <c:ptCount val="3"/>
                <c:pt idx="0">
                  <c:v>14.722623</c:v>
                </c:pt>
                <c:pt idx="1">
                  <c:v>14.193</c:v>
                </c:pt>
                <c:pt idx="2">
                  <c:v>14.193</c:v>
                </c:pt>
              </c:numCache>
            </c:numRef>
          </c:val>
          <c:extLst>
            <c:ext xmlns:c16="http://schemas.microsoft.com/office/drawing/2014/chart" uri="{C3380CC4-5D6E-409C-BE32-E72D297353CC}">
              <c16:uniqueId val="{00000005-9E73-4F78-96F2-75C5DF04FC43}"/>
            </c:ext>
          </c:extLst>
        </c:ser>
        <c:ser>
          <c:idx val="7"/>
          <c:order val="7"/>
          <c:tx>
            <c:strRef>
              <c:f>'2. Concrete'!$B$209</c:f>
              <c:strCache>
                <c:ptCount val="1"/>
                <c:pt idx="0">
                  <c:v>Transport of constituents</c:v>
                </c:pt>
              </c:strCache>
            </c:strRef>
          </c:tx>
          <c:spPr>
            <a:solidFill>
              <a:schemeClr val="accent2">
                <a:lumMod val="60000"/>
              </a:schemeClr>
            </a:solidFill>
            <a:ln>
              <a:noFill/>
            </a:ln>
            <a:effectLst/>
          </c:spPr>
          <c:invertIfNegative val="0"/>
          <c:cat>
            <c:strRef>
              <c:extLst>
                <c:ext xmlns:c15="http://schemas.microsoft.com/office/drawing/2012/chart" uri="{02D57815-91ED-43cb-92C2-25804820EDAC}">
                  <c15:fullRef>
                    <c15:sqref>('2. Concrete'!$C$201,'2. Concrete'!$E$201,'2. Concrete'!$G$201,'2. Concrete'!$I$201)</c15:sqref>
                  </c15:fullRef>
                </c:ext>
              </c:extLst>
              <c:f>('2. Concrete'!$E$201,'2. Concrete'!$G$201,'2. Concrete'!$I$201)</c:f>
              <c:strCache>
                <c:ptCount val="3"/>
                <c:pt idx="0">
                  <c:v> CEM I precast </c:v>
                </c:pt>
                <c:pt idx="1">
                  <c:v> CEM II/B-V precast </c:v>
                </c:pt>
                <c:pt idx="2">
                  <c:v>  precast mix 3 </c:v>
                </c:pt>
              </c:strCache>
            </c:strRef>
          </c:cat>
          <c:val>
            <c:numRef>
              <c:extLst>
                <c:ext xmlns:c15="http://schemas.microsoft.com/office/drawing/2012/chart" uri="{02D57815-91ED-43cb-92C2-25804820EDAC}">
                  <c15:fullRef>
                    <c15:sqref>('2. Concrete'!$C$209,'2. Concrete'!$E$209,'2. Concrete'!$G$209,'2. Concrete'!$I$209)</c15:sqref>
                  </c15:fullRef>
                </c:ext>
              </c:extLst>
              <c:f>('2. Concrete'!$E$209,'2. Concrete'!$G$209,'2. Concrete'!$I$209)</c:f>
              <c:numCache>
                <c:formatCode>_(* #,##0.00_);_(* \(#,##0.00\);_(* "-"??_);_(@_)</c:formatCode>
                <c:ptCount val="3"/>
                <c:pt idx="0">
                  <c:v>11.75870610726</c:v>
                </c:pt>
                <c:pt idx="1">
                  <c:v>11.820698326500001</c:v>
                </c:pt>
                <c:pt idx="2">
                  <c:v>11.820698326500001</c:v>
                </c:pt>
              </c:numCache>
            </c:numRef>
          </c:val>
          <c:extLst>
            <c:ext xmlns:c16="http://schemas.microsoft.com/office/drawing/2014/chart" uri="{C3380CC4-5D6E-409C-BE32-E72D297353CC}">
              <c16:uniqueId val="{00000006-9E73-4F78-96F2-75C5DF04FC43}"/>
            </c:ext>
          </c:extLst>
        </c:ser>
        <c:ser>
          <c:idx val="8"/>
          <c:order val="8"/>
          <c:tx>
            <c:strRef>
              <c:f>'2. Concrete'!$B$210</c:f>
              <c:strCache>
                <c:ptCount val="1"/>
                <c:pt idx="0">
                  <c:v>Concrete batching plant operations</c:v>
                </c:pt>
              </c:strCache>
            </c:strRef>
          </c:tx>
          <c:spPr>
            <a:solidFill>
              <a:schemeClr val="accent3">
                <a:lumMod val="60000"/>
              </a:schemeClr>
            </a:solidFill>
            <a:ln>
              <a:noFill/>
            </a:ln>
            <a:effectLst/>
          </c:spPr>
          <c:invertIfNegative val="0"/>
          <c:cat>
            <c:strRef>
              <c:extLst>
                <c:ext xmlns:c15="http://schemas.microsoft.com/office/drawing/2012/chart" uri="{02D57815-91ED-43cb-92C2-25804820EDAC}">
                  <c15:fullRef>
                    <c15:sqref>('2. Concrete'!$C$201,'2. Concrete'!$E$201,'2. Concrete'!$G$201,'2. Concrete'!$I$201)</c15:sqref>
                  </c15:fullRef>
                </c:ext>
              </c:extLst>
              <c:f>('2. Concrete'!$E$201,'2. Concrete'!$G$201,'2. Concrete'!$I$201)</c:f>
              <c:strCache>
                <c:ptCount val="3"/>
                <c:pt idx="0">
                  <c:v> CEM I precast </c:v>
                </c:pt>
                <c:pt idx="1">
                  <c:v> CEM II/B-V precast </c:v>
                </c:pt>
                <c:pt idx="2">
                  <c:v>  precast mix 3 </c:v>
                </c:pt>
              </c:strCache>
            </c:strRef>
          </c:cat>
          <c:val>
            <c:numRef>
              <c:extLst>
                <c:ext xmlns:c15="http://schemas.microsoft.com/office/drawing/2012/chart" uri="{02D57815-91ED-43cb-92C2-25804820EDAC}">
                  <c15:fullRef>
                    <c15:sqref>('2. Concrete'!$C$210,'2. Concrete'!$E$210,'2. Concrete'!$G$210,'2. Concrete'!$I$210)</c15:sqref>
                  </c15:fullRef>
                </c:ext>
              </c:extLst>
              <c:f>('2. Concrete'!$E$210,'2. Concrete'!$G$210,'2. Concrete'!$I$210)</c:f>
              <c:numCache>
                <c:formatCode>_(* #,##0.00_);_(* \(#,##0.00\);_(* "-"??_);_(@_)</c:formatCode>
                <c:ptCount val="3"/>
                <c:pt idx="0">
                  <c:v>0</c:v>
                </c:pt>
                <c:pt idx="1">
                  <c:v>0</c:v>
                </c:pt>
                <c:pt idx="2">
                  <c:v>0</c:v>
                </c:pt>
              </c:numCache>
            </c:numRef>
          </c:val>
          <c:extLst>
            <c:ext xmlns:c16="http://schemas.microsoft.com/office/drawing/2014/chart" uri="{C3380CC4-5D6E-409C-BE32-E72D297353CC}">
              <c16:uniqueId val="{00000007-9E73-4F78-96F2-75C5DF04FC43}"/>
            </c:ext>
          </c:extLst>
        </c:ser>
        <c:ser>
          <c:idx val="9"/>
          <c:order val="9"/>
          <c:tx>
            <c:strRef>
              <c:f>'2. Concrete'!$B$211</c:f>
              <c:strCache>
                <c:ptCount val="1"/>
                <c:pt idx="0">
                  <c:v>With mixing waste </c:v>
                </c:pt>
              </c:strCache>
            </c:strRef>
          </c:tx>
          <c:spPr>
            <a:solidFill>
              <a:schemeClr val="accent4">
                <a:lumMod val="60000"/>
              </a:schemeClr>
            </a:solidFill>
            <a:ln>
              <a:noFill/>
            </a:ln>
            <a:effectLst/>
          </c:spPr>
          <c:invertIfNegative val="0"/>
          <c:cat>
            <c:strRef>
              <c:extLst>
                <c:ext xmlns:c15="http://schemas.microsoft.com/office/drawing/2012/chart" uri="{02D57815-91ED-43cb-92C2-25804820EDAC}">
                  <c15:fullRef>
                    <c15:sqref>('2. Concrete'!$C$201,'2. Concrete'!$E$201,'2. Concrete'!$G$201,'2. Concrete'!$I$201)</c15:sqref>
                  </c15:fullRef>
                </c:ext>
              </c:extLst>
              <c:f>('2. Concrete'!$E$201,'2. Concrete'!$G$201,'2. Concrete'!$I$201)</c:f>
              <c:strCache>
                <c:ptCount val="3"/>
                <c:pt idx="0">
                  <c:v> CEM I precast </c:v>
                </c:pt>
                <c:pt idx="1">
                  <c:v> CEM II/B-V precast </c:v>
                </c:pt>
                <c:pt idx="2">
                  <c:v>  precast mix 3 </c:v>
                </c:pt>
              </c:strCache>
            </c:strRef>
          </c:cat>
          <c:val>
            <c:numRef>
              <c:extLst>
                <c:ext xmlns:c15="http://schemas.microsoft.com/office/drawing/2012/chart" uri="{02D57815-91ED-43cb-92C2-25804820EDAC}">
                  <c15:fullRef>
                    <c15:sqref>('2. Concrete'!$C$211,'2. Concrete'!$E$211,'2. Concrete'!$G$211,'2. Concrete'!$I$211)</c15:sqref>
                  </c15:fullRef>
                </c:ext>
              </c:extLst>
              <c:f>('2. Concrete'!$E$211,'2. Concrete'!$G$211,'2. Concrete'!$I$211)</c:f>
              <c:numCache>
                <c:formatCode>_(* #,##0.00_);_(* \(#,##0.00\);_(* "-"??_);_(@_)</c:formatCode>
                <c:ptCount val="3"/>
                <c:pt idx="0">
                  <c:v>2.6842134127392674</c:v>
                </c:pt>
                <c:pt idx="1">
                  <c:v>2.8663396499841669</c:v>
                </c:pt>
                <c:pt idx="2">
                  <c:v>0.82625286033166678</c:v>
                </c:pt>
              </c:numCache>
            </c:numRef>
          </c:val>
          <c:extLst>
            <c:ext xmlns:c16="http://schemas.microsoft.com/office/drawing/2014/chart" uri="{C3380CC4-5D6E-409C-BE32-E72D297353CC}">
              <c16:uniqueId val="{00000008-9E73-4F78-96F2-75C5DF04FC43}"/>
            </c:ext>
          </c:extLst>
        </c:ser>
        <c:ser>
          <c:idx val="10"/>
          <c:order val="10"/>
          <c:tx>
            <c:strRef>
              <c:f>'2. Concrete'!$B$212</c:f>
              <c:strCache>
                <c:ptCount val="1"/>
                <c:pt idx="0">
                  <c:v>Precasting</c:v>
                </c:pt>
              </c:strCache>
            </c:strRef>
          </c:tx>
          <c:spPr>
            <a:solidFill>
              <a:schemeClr val="accent5">
                <a:lumMod val="60000"/>
              </a:schemeClr>
            </a:solidFill>
            <a:ln>
              <a:noFill/>
            </a:ln>
            <a:effectLst/>
          </c:spPr>
          <c:invertIfNegative val="0"/>
          <c:cat>
            <c:strRef>
              <c:extLst>
                <c:ext xmlns:c15="http://schemas.microsoft.com/office/drawing/2012/chart" uri="{02D57815-91ED-43cb-92C2-25804820EDAC}">
                  <c15:fullRef>
                    <c15:sqref>('2. Concrete'!$C$201,'2. Concrete'!$E$201,'2. Concrete'!$G$201,'2. Concrete'!$I$201)</c15:sqref>
                  </c15:fullRef>
                </c:ext>
              </c:extLst>
              <c:f>('2. Concrete'!$E$201,'2. Concrete'!$G$201,'2. Concrete'!$I$201)</c:f>
              <c:strCache>
                <c:ptCount val="3"/>
                <c:pt idx="0">
                  <c:v> CEM I precast </c:v>
                </c:pt>
                <c:pt idx="1">
                  <c:v> CEM II/B-V precast </c:v>
                </c:pt>
                <c:pt idx="2">
                  <c:v>  precast mix 3 </c:v>
                </c:pt>
              </c:strCache>
            </c:strRef>
          </c:cat>
          <c:val>
            <c:numRef>
              <c:extLst>
                <c:ext xmlns:c15="http://schemas.microsoft.com/office/drawing/2012/chart" uri="{02D57815-91ED-43cb-92C2-25804820EDAC}">
                  <c15:fullRef>
                    <c15:sqref>('2. Concrete'!$C$212,'2. Concrete'!$E$212,'2. Concrete'!$G$212,'2. Concrete'!$I$212)</c15:sqref>
                  </c15:fullRef>
                </c:ext>
              </c:extLst>
              <c:f>('2. Concrete'!$E$212,'2. Concrete'!$G$212,'2. Concrete'!$I$212)</c:f>
              <c:numCache>
                <c:formatCode>_(* #,##0.00_);_(* \(#,##0.00\);_(* "-"??_);_(@_)</c:formatCode>
                <c:ptCount val="3"/>
                <c:pt idx="0">
                  <c:v>33.440449554855199</c:v>
                </c:pt>
                <c:pt idx="1">
                  <c:v>33.61674851678</c:v>
                </c:pt>
                <c:pt idx="2">
                  <c:v>33.61674851678</c:v>
                </c:pt>
              </c:numCache>
            </c:numRef>
          </c:val>
          <c:extLst>
            <c:ext xmlns:c16="http://schemas.microsoft.com/office/drawing/2014/chart" uri="{C3380CC4-5D6E-409C-BE32-E72D297353CC}">
              <c16:uniqueId val="{00000009-9E73-4F78-96F2-75C5DF04FC43}"/>
            </c:ext>
          </c:extLst>
        </c:ser>
        <c:ser>
          <c:idx val="11"/>
          <c:order val="11"/>
          <c:tx>
            <c:strRef>
              <c:f>'2. Concrete'!$B$213</c:f>
              <c:strCache>
                <c:ptCount val="1"/>
                <c:pt idx="0">
                  <c:v>Steel reinforcement</c:v>
                </c:pt>
              </c:strCache>
            </c:strRef>
          </c:tx>
          <c:spPr>
            <a:solidFill>
              <a:schemeClr val="accent6">
                <a:lumMod val="60000"/>
              </a:schemeClr>
            </a:solidFill>
            <a:ln>
              <a:noFill/>
            </a:ln>
            <a:effectLst/>
          </c:spPr>
          <c:invertIfNegative val="0"/>
          <c:cat>
            <c:strRef>
              <c:extLst>
                <c:ext xmlns:c15="http://schemas.microsoft.com/office/drawing/2012/chart" uri="{02D57815-91ED-43cb-92C2-25804820EDAC}">
                  <c15:fullRef>
                    <c15:sqref>('2. Concrete'!$C$201,'2. Concrete'!$E$201,'2. Concrete'!$G$201,'2. Concrete'!$I$201)</c15:sqref>
                  </c15:fullRef>
                </c:ext>
              </c:extLst>
              <c:f>('2. Concrete'!$E$201,'2. Concrete'!$G$201,'2. Concrete'!$I$201)</c:f>
              <c:strCache>
                <c:ptCount val="3"/>
                <c:pt idx="0">
                  <c:v> CEM I precast </c:v>
                </c:pt>
                <c:pt idx="1">
                  <c:v> CEM II/B-V precast </c:v>
                </c:pt>
                <c:pt idx="2">
                  <c:v>  precast mix 3 </c:v>
                </c:pt>
              </c:strCache>
            </c:strRef>
          </c:cat>
          <c:val>
            <c:numRef>
              <c:extLst>
                <c:ext xmlns:c15="http://schemas.microsoft.com/office/drawing/2012/chart" uri="{02D57815-91ED-43cb-92C2-25804820EDAC}">
                  <c15:fullRef>
                    <c15:sqref>('2. Concrete'!$C$213,'2. Concrete'!$E$213,'2. Concrete'!$G$213,'2. Concrete'!$I$213)</c15:sqref>
                  </c15:fullRef>
                </c:ext>
              </c:extLst>
              <c:f>('2. Concrete'!$E$213,'2. Concrete'!$G$213,'2. Concrete'!$I$213)</c:f>
              <c:numCache>
                <c:formatCode>_(* #,##0.00_);_(* \(#,##0.00\);_(* "-"??_);_(@_)</c:formatCode>
                <c:ptCount val="3"/>
                <c:pt idx="0">
                  <c:v>50</c:v>
                </c:pt>
                <c:pt idx="1">
                  <c:v>73</c:v>
                </c:pt>
                <c:pt idx="2">
                  <c:v>155</c:v>
                </c:pt>
              </c:numCache>
            </c:numRef>
          </c:val>
          <c:extLst>
            <c:ext xmlns:c16="http://schemas.microsoft.com/office/drawing/2014/chart" uri="{C3380CC4-5D6E-409C-BE32-E72D297353CC}">
              <c16:uniqueId val="{0000000A-9E73-4F78-96F2-75C5DF04FC43}"/>
            </c:ext>
          </c:extLst>
        </c:ser>
        <c:ser>
          <c:idx val="12"/>
          <c:order val="12"/>
          <c:tx>
            <c:strRef>
              <c:f>'2. Concrete'!$B$214</c:f>
              <c:strCache>
                <c:ptCount val="1"/>
                <c:pt idx="0">
                  <c:v>Transport to site </c:v>
                </c:pt>
              </c:strCache>
            </c:strRef>
          </c:tx>
          <c:spPr>
            <a:solidFill>
              <a:schemeClr val="accent1">
                <a:lumMod val="80000"/>
                <a:lumOff val="20000"/>
              </a:schemeClr>
            </a:solidFill>
            <a:ln>
              <a:noFill/>
            </a:ln>
            <a:effectLst/>
          </c:spPr>
          <c:invertIfNegative val="0"/>
          <c:cat>
            <c:strRef>
              <c:extLst>
                <c:ext xmlns:c15="http://schemas.microsoft.com/office/drawing/2012/chart" uri="{02D57815-91ED-43cb-92C2-25804820EDAC}">
                  <c15:fullRef>
                    <c15:sqref>('2. Concrete'!$C$201,'2. Concrete'!$E$201,'2. Concrete'!$G$201,'2. Concrete'!$I$201)</c15:sqref>
                  </c15:fullRef>
                </c:ext>
              </c:extLst>
              <c:f>('2. Concrete'!$E$201,'2. Concrete'!$G$201,'2. Concrete'!$I$201)</c:f>
              <c:strCache>
                <c:ptCount val="3"/>
                <c:pt idx="0">
                  <c:v> CEM I precast </c:v>
                </c:pt>
                <c:pt idx="1">
                  <c:v> CEM II/B-V precast </c:v>
                </c:pt>
                <c:pt idx="2">
                  <c:v>  precast mix 3 </c:v>
                </c:pt>
              </c:strCache>
            </c:strRef>
          </c:cat>
          <c:val>
            <c:numRef>
              <c:extLst>
                <c:ext xmlns:c15="http://schemas.microsoft.com/office/drawing/2012/chart" uri="{02D57815-91ED-43cb-92C2-25804820EDAC}">
                  <c15:fullRef>
                    <c15:sqref>('2. Concrete'!$C$214,'2. Concrete'!$E$214,'2. Concrete'!$G$214,'2. Concrete'!$I$214)</c15:sqref>
                  </c15:fullRef>
                </c:ext>
              </c:extLst>
              <c:f>('2. Concrete'!$E$214,'2. Concrete'!$G$214,'2. Concrete'!$I$214)</c:f>
              <c:numCache>
                <c:formatCode>_(* #,##0.00_);_(* \(#,##0.00\);_(* "-"??_);_(@_)</c:formatCode>
                <c:ptCount val="3"/>
                <c:pt idx="0">
                  <c:v>22.378093571500003</c:v>
                </c:pt>
                <c:pt idx="1">
                  <c:v>21.750228149999998</c:v>
                </c:pt>
                <c:pt idx="2">
                  <c:v>21.750228149999998</c:v>
                </c:pt>
              </c:numCache>
            </c:numRef>
          </c:val>
          <c:extLst>
            <c:ext xmlns:c16="http://schemas.microsoft.com/office/drawing/2014/chart" uri="{C3380CC4-5D6E-409C-BE32-E72D297353CC}">
              <c16:uniqueId val="{00000000-8A50-4A2C-BCA9-5EBBCCFC2C97}"/>
            </c:ext>
          </c:extLst>
        </c:ser>
        <c:dLbls>
          <c:showLegendKey val="0"/>
          <c:showVal val="0"/>
          <c:showCatName val="0"/>
          <c:showSerName val="0"/>
          <c:showPercent val="0"/>
          <c:showBubbleSize val="0"/>
        </c:dLbls>
        <c:gapWidth val="150"/>
        <c:overlap val="100"/>
        <c:axId val="162582880"/>
        <c:axId val="162585232"/>
      </c:barChart>
      <c:catAx>
        <c:axId val="162582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62585232"/>
        <c:crosses val="autoZero"/>
        <c:auto val="1"/>
        <c:lblAlgn val="ctr"/>
        <c:lblOffset val="100"/>
        <c:noMultiLvlLbl val="0"/>
      </c:catAx>
      <c:valAx>
        <c:axId val="162585232"/>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Embodied</a:t>
                </a:r>
                <a:r>
                  <a:rPr lang="en-GB" b="1" baseline="0"/>
                  <a:t> Carbon - kg CO2e per m3 concrete</a:t>
                </a:r>
                <a:endParaRPr lang="en-GB" b="1"/>
              </a:p>
            </c:rich>
          </c:tx>
          <c:layout>
            <c:manualLayout>
              <c:xMode val="edge"/>
              <c:yMode val="edge"/>
              <c:x val="2.916178549450623E-2"/>
              <c:y val="0.15037785964775033"/>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62582880"/>
        <c:crosses val="autoZero"/>
        <c:crossBetween val="between"/>
      </c:valAx>
      <c:spPr>
        <a:noFill/>
        <a:ln>
          <a:noFill/>
        </a:ln>
        <a:effectLst/>
      </c:spPr>
    </c:plotArea>
    <c:legend>
      <c:legendPos val="b"/>
      <c:layout>
        <c:manualLayout>
          <c:xMode val="edge"/>
          <c:yMode val="edge"/>
          <c:x val="3.6707972831245668E-2"/>
          <c:y val="0.72283012000926417"/>
          <c:w val="0.90583607842255476"/>
          <c:h val="0.250757443268562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hyperlink" Target="#'2. Concrete'!A1"/><Relationship Id="rId1" Type="http://schemas.openxmlformats.org/officeDocument/2006/relationships/hyperlink" Target="#'1. Cement'!A1"/><Relationship Id="rId6" Type="http://schemas.openxmlformats.org/officeDocument/2006/relationships/image" Target="../media/image4.png"/><Relationship Id="rId5" Type="http://schemas.openxmlformats.org/officeDocument/2006/relationships/image" Target="../media/image3.jpg"/><Relationship Id="rId4"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hyperlink" Target="#'2. Concrete'!A1"/></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217714</xdr:colOff>
      <xdr:row>15</xdr:row>
      <xdr:rowOff>66674</xdr:rowOff>
    </xdr:from>
    <xdr:to>
      <xdr:col>8</xdr:col>
      <xdr:colOff>364671</xdr:colOff>
      <xdr:row>16</xdr:row>
      <xdr:rowOff>152397</xdr:rowOff>
    </xdr:to>
    <xdr:sp macro="" textlink="">
      <xdr:nvSpPr>
        <xdr:cNvPr id="3" name="Rounded Rectangle 4">
          <a:hlinkClick xmlns:r="http://schemas.openxmlformats.org/officeDocument/2006/relationships" r:id="rId1"/>
          <a:extLst>
            <a:ext uri="{FF2B5EF4-FFF2-40B4-BE49-F238E27FC236}">
              <a16:creationId xmlns:a16="http://schemas.microsoft.com/office/drawing/2014/main" id="{B7CE0F2D-27AF-4E08-98F4-EFF14D71173E}"/>
            </a:ext>
          </a:extLst>
        </xdr:cNvPr>
        <xdr:cNvSpPr/>
      </xdr:nvSpPr>
      <xdr:spPr>
        <a:xfrm>
          <a:off x="2656114" y="2495549"/>
          <a:ext cx="2585357" cy="24764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b="1"/>
            <a:t>Go To Cement Calculator</a:t>
          </a:r>
        </a:p>
      </xdr:txBody>
    </xdr:sp>
    <xdr:clientData/>
  </xdr:twoCellAnchor>
  <xdr:twoCellAnchor>
    <xdr:from>
      <xdr:col>3</xdr:col>
      <xdr:colOff>457201</xdr:colOff>
      <xdr:row>13</xdr:row>
      <xdr:rowOff>0</xdr:rowOff>
    </xdr:from>
    <xdr:to>
      <xdr:col>8</xdr:col>
      <xdr:colOff>560615</xdr:colOff>
      <xdr:row>14</xdr:row>
      <xdr:rowOff>102577</xdr:rowOff>
    </xdr:to>
    <xdr:sp macro="" textlink="">
      <xdr:nvSpPr>
        <xdr:cNvPr id="4" name="Rounded Rectangle 4">
          <a:hlinkClick xmlns:r="http://schemas.openxmlformats.org/officeDocument/2006/relationships" r:id="rId2"/>
          <a:extLst>
            <a:ext uri="{FF2B5EF4-FFF2-40B4-BE49-F238E27FC236}">
              <a16:creationId xmlns:a16="http://schemas.microsoft.com/office/drawing/2014/main" id="{8D2275E8-A4D0-4B1B-9327-5CB1BE01BC5F}"/>
            </a:ext>
          </a:extLst>
        </xdr:cNvPr>
        <xdr:cNvSpPr/>
      </xdr:nvSpPr>
      <xdr:spPr>
        <a:xfrm>
          <a:off x="2286001" y="2105025"/>
          <a:ext cx="3151414" cy="26450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b="1"/>
            <a:t>Go To Concrete Calculator</a:t>
          </a:r>
        </a:p>
      </xdr:txBody>
    </xdr:sp>
    <xdr:clientData/>
  </xdr:twoCellAnchor>
  <xdr:twoCellAnchor editAs="oneCell">
    <xdr:from>
      <xdr:col>9</xdr:col>
      <xdr:colOff>57151</xdr:colOff>
      <xdr:row>7</xdr:row>
      <xdr:rowOff>142876</xdr:rowOff>
    </xdr:from>
    <xdr:to>
      <xdr:col>11</xdr:col>
      <xdr:colOff>247651</xdr:colOff>
      <xdr:row>12</xdr:row>
      <xdr:rowOff>161925</xdr:rowOff>
    </xdr:to>
    <xdr:pic>
      <xdr:nvPicPr>
        <xdr:cNvPr id="5" name="Picture 4">
          <a:extLst>
            <a:ext uri="{FF2B5EF4-FFF2-40B4-BE49-F238E27FC236}">
              <a16:creationId xmlns:a16="http://schemas.microsoft.com/office/drawing/2014/main" id="{C21EDB9A-F495-4379-BAE4-B890A53A2EEE}"/>
            </a:ext>
          </a:extLst>
        </xdr:cNvPr>
        <xdr:cNvPicPr/>
      </xdr:nvPicPr>
      <xdr:blipFill rotWithShape="1">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rcRect t="-1" b="1115"/>
        <a:stretch/>
      </xdr:blipFill>
      <xdr:spPr>
        <a:xfrm>
          <a:off x="5305426" y="2228851"/>
          <a:ext cx="1409700" cy="942974"/>
        </a:xfrm>
        <a:prstGeom prst="rect">
          <a:avLst/>
        </a:prstGeom>
      </xdr:spPr>
    </xdr:pic>
    <xdr:clientData/>
  </xdr:twoCellAnchor>
  <xdr:twoCellAnchor editAs="oneCell">
    <xdr:from>
      <xdr:col>7</xdr:col>
      <xdr:colOff>342899</xdr:colOff>
      <xdr:row>27</xdr:row>
      <xdr:rowOff>361950</xdr:rowOff>
    </xdr:from>
    <xdr:to>
      <xdr:col>11</xdr:col>
      <xdr:colOff>381000</xdr:colOff>
      <xdr:row>27</xdr:row>
      <xdr:rowOff>1372509</xdr:rowOff>
    </xdr:to>
    <xdr:pic>
      <xdr:nvPicPr>
        <xdr:cNvPr id="7" name="Picture 6">
          <a:extLst>
            <a:ext uri="{FF2B5EF4-FFF2-40B4-BE49-F238E27FC236}">
              <a16:creationId xmlns:a16="http://schemas.microsoft.com/office/drawing/2014/main" id="{22D61FCF-4D30-4770-B542-BE971A9E968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71974" y="7829550"/>
          <a:ext cx="2476501" cy="1010559"/>
        </a:xfrm>
        <a:prstGeom prst="rect">
          <a:avLst/>
        </a:prstGeom>
      </xdr:spPr>
    </xdr:pic>
    <xdr:clientData/>
  </xdr:twoCellAnchor>
  <xdr:twoCellAnchor editAs="oneCell">
    <xdr:from>
      <xdr:col>7</xdr:col>
      <xdr:colOff>352425</xdr:colOff>
      <xdr:row>29</xdr:row>
      <xdr:rowOff>161925</xdr:rowOff>
    </xdr:from>
    <xdr:to>
      <xdr:col>11</xdr:col>
      <xdr:colOff>438150</xdr:colOff>
      <xdr:row>29</xdr:row>
      <xdr:rowOff>1516824</xdr:rowOff>
    </xdr:to>
    <xdr:pic>
      <xdr:nvPicPr>
        <xdr:cNvPr id="9" name="Picture 8">
          <a:extLst>
            <a:ext uri="{FF2B5EF4-FFF2-40B4-BE49-F238E27FC236}">
              <a16:creationId xmlns:a16="http://schemas.microsoft.com/office/drawing/2014/main" id="{16222C85-09EF-403E-B8EA-26775FAE9A49}"/>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4381500" y="11001375"/>
          <a:ext cx="2524125" cy="1354899"/>
        </a:xfrm>
        <a:prstGeom prst="rect">
          <a:avLst/>
        </a:prstGeom>
      </xdr:spPr>
    </xdr:pic>
    <xdr:clientData/>
  </xdr:twoCellAnchor>
  <xdr:twoCellAnchor editAs="oneCell">
    <xdr:from>
      <xdr:col>7</xdr:col>
      <xdr:colOff>600076</xdr:colOff>
      <xdr:row>28</xdr:row>
      <xdr:rowOff>619125</xdr:rowOff>
    </xdr:from>
    <xdr:to>
      <xdr:col>11</xdr:col>
      <xdr:colOff>142876</xdr:colOff>
      <xdr:row>28</xdr:row>
      <xdr:rowOff>1038427</xdr:rowOff>
    </xdr:to>
    <xdr:pic>
      <xdr:nvPicPr>
        <xdr:cNvPr id="6" name="Picture 5">
          <a:extLst>
            <a:ext uri="{FF2B5EF4-FFF2-40B4-BE49-F238E27FC236}">
              <a16:creationId xmlns:a16="http://schemas.microsoft.com/office/drawing/2014/main" id="{1AF356CB-2A00-44CA-9B7F-1F8D2E29BDE1}"/>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4629151" y="9772650"/>
          <a:ext cx="1981200" cy="41930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1285875</xdr:colOff>
      <xdr:row>28</xdr:row>
      <xdr:rowOff>57150</xdr:rowOff>
    </xdr:from>
    <xdr:to>
      <xdr:col>3</xdr:col>
      <xdr:colOff>367206</xdr:colOff>
      <xdr:row>30</xdr:row>
      <xdr:rowOff>23648</xdr:rowOff>
    </xdr:to>
    <xdr:sp macro="" textlink="">
      <xdr:nvSpPr>
        <xdr:cNvPr id="2" name="Rounded Rectangle 4">
          <a:hlinkClick xmlns:r="http://schemas.openxmlformats.org/officeDocument/2006/relationships" r:id="rId1"/>
          <a:extLst>
            <a:ext uri="{FF2B5EF4-FFF2-40B4-BE49-F238E27FC236}">
              <a16:creationId xmlns:a16="http://schemas.microsoft.com/office/drawing/2014/main" id="{62C15180-750C-401F-B507-52FDF81AF011}"/>
            </a:ext>
          </a:extLst>
        </xdr:cNvPr>
        <xdr:cNvSpPr/>
      </xdr:nvSpPr>
      <xdr:spPr>
        <a:xfrm>
          <a:off x="1504950" y="5905500"/>
          <a:ext cx="2529381" cy="34749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b="1"/>
            <a:t>Go To Concrete</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156883</xdr:colOff>
      <xdr:row>134</xdr:row>
      <xdr:rowOff>108138</xdr:rowOff>
    </xdr:from>
    <xdr:to>
      <xdr:col>6</xdr:col>
      <xdr:colOff>762001</xdr:colOff>
      <xdr:row>159</xdr:row>
      <xdr:rowOff>100851</xdr:rowOff>
    </xdr:to>
    <xdr:graphicFrame macro="">
      <xdr:nvGraphicFramePr>
        <xdr:cNvPr id="2" name="Chart 1">
          <a:extLst>
            <a:ext uri="{FF2B5EF4-FFF2-40B4-BE49-F238E27FC236}">
              <a16:creationId xmlns:a16="http://schemas.microsoft.com/office/drawing/2014/main" id="{2718861B-CA25-4A84-A9EF-31DE488208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790012</xdr:colOff>
      <xdr:row>164</xdr:row>
      <xdr:rowOff>11207</xdr:rowOff>
    </xdr:from>
    <xdr:to>
      <xdr:col>12</xdr:col>
      <xdr:colOff>605116</xdr:colOff>
      <xdr:row>186</xdr:row>
      <xdr:rowOff>201706</xdr:rowOff>
    </xdr:to>
    <xdr:graphicFrame macro="">
      <xdr:nvGraphicFramePr>
        <xdr:cNvPr id="3" name="Chart 2">
          <a:extLst>
            <a:ext uri="{FF2B5EF4-FFF2-40B4-BE49-F238E27FC236}">
              <a16:creationId xmlns:a16="http://schemas.microsoft.com/office/drawing/2014/main" id="{5CCC75EC-34C8-448D-B971-71DD703D31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CirEco\Circular%20Ecology\Clients\ICE%20DB\DATABASE%20V3\Distributed%20Copies\30%20May%202019%20-%20Launch%20Event\Unlocked\ICE%20DB%20Front%2030%20May%20Beta%20Unlocked%20-%20DO%20NOT%20DISTRIBU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CirEco\Circular%20Ecology\Clients\ICE%20DB\DATABASE%20V3\Linked\Concrete%20Mode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CirEco\Circular%20Ecology\Clients\ICE%20DB\DATABASE%20V3\ICE%20DB%20Backen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 Navigation"/>
      <sheetName val="&gt;&gt; Background &gt;&gt;"/>
      <sheetName val="Glossary"/>
      <sheetName val="Method and Update Notes"/>
      <sheetName val="Data Quality Matrix"/>
      <sheetName val="&gt;&gt; ICE DB Front End &gt;&gt;"/>
      <sheetName val="ICE Summary"/>
      <sheetName val="&gt;&gt; Material Profiles &gt;&gt;"/>
      <sheetName val="Aggregates_Sand"/>
      <sheetName val="Aluminium"/>
      <sheetName val="Asphalt"/>
      <sheetName val="Bitumen"/>
      <sheetName val="Cement_and_Mortar"/>
      <sheetName val="Clay_Bricks"/>
      <sheetName val="Concrete"/>
      <sheetName val="Glass"/>
      <sheetName val="Steel"/>
      <sheetName val="Timber"/>
      <sheetName val="Plastics"/>
      <sheetName val="&gt;&gt; Misc &gt;&gt;"/>
      <sheetName val="References ICE V2.1"/>
      <sheetName val="Miscellaneous"/>
    </sheetNames>
    <sheetDataSet>
      <sheetData sheetId="0" refreshError="1"/>
      <sheetData sheetId="1" refreshError="1"/>
      <sheetData sheetId="2" refreshError="1"/>
      <sheetData sheetId="3" refreshError="1"/>
      <sheetData sheetId="4" refreshError="1"/>
      <sheetData sheetId="5" refreshError="1"/>
      <sheetData sheetId="6">
        <row r="276">
          <cell r="G276" t="str">
            <v>kg</v>
          </cell>
        </row>
      </sheetData>
      <sheetData sheetId="7" refreshError="1"/>
      <sheetData sheetId="8" refreshError="1"/>
      <sheetData sheetId="9" refreshError="1"/>
      <sheetData sheetId="10" refreshError="1"/>
      <sheetData sheetId="11" refreshError="1"/>
      <sheetData sheetId="12" refreshError="1"/>
      <sheetData sheetId="13" refreshError="1"/>
      <sheetData sheetId="14">
        <row r="61">
          <cell r="G61" t="str">
            <v>m3</v>
          </cell>
        </row>
      </sheetData>
      <sheetData sheetId="15" refreshError="1"/>
      <sheetData sheetId="16" refreshError="1"/>
      <sheetData sheetId="17" refreshError="1"/>
      <sheetData sheetId="18" refreshError="1"/>
      <sheetData sheetId="19" refreshError="1"/>
      <sheetData sheetId="20" refreshError="1"/>
      <sheetData sheetId="21">
        <row r="3">
          <cell r="E3" t="str">
            <v>V3.0 Beta - Pre-release copy - 30 May 2019</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Cement"/>
      <sheetName val="2. Concrete"/>
      <sheetName val="Carbon Curves"/>
      <sheetName val="Emissions Factors"/>
    </sheetNames>
    <sheetDataSet>
      <sheetData sheetId="0" refreshError="1"/>
      <sheetData sheetId="1" refreshError="1"/>
      <sheetData sheetId="2" refreshError="1"/>
      <sheetData sheetId="3">
        <row r="5">
          <cell r="B5" t="str">
            <v>Clinker</v>
          </cell>
          <cell r="C5">
            <v>0.96499999999999997</v>
          </cell>
        </row>
        <row r="6">
          <cell r="B6" t="str">
            <v>Gypsum</v>
          </cell>
          <cell r="C6">
            <v>2.5360000000000001E-3</v>
          </cell>
        </row>
        <row r="7">
          <cell r="B7" t="str">
            <v>Limestone</v>
          </cell>
          <cell r="C7">
            <v>1.5769999999999999E-2</v>
          </cell>
        </row>
        <row r="8">
          <cell r="B8" t="str">
            <v>Aggregates</v>
          </cell>
          <cell r="C8">
            <v>7.4700000000000001E-3</v>
          </cell>
        </row>
        <row r="9">
          <cell r="B9" t="str">
            <v>GGBS</v>
          </cell>
          <cell r="C9">
            <v>4.1599999999999998E-2</v>
          </cell>
        </row>
        <row r="10">
          <cell r="B10" t="str">
            <v>Fly ash</v>
          </cell>
          <cell r="C10">
            <v>4.0000000000000001E-3</v>
          </cell>
        </row>
        <row r="11">
          <cell r="B11" t="str">
            <v>Water</v>
          </cell>
          <cell r="C11">
            <v>3.4399999999999996E-4</v>
          </cell>
        </row>
        <row r="12">
          <cell r="B12" t="str">
            <v>Admixture</v>
          </cell>
          <cell r="C12">
            <v>1.6661666666666666</v>
          </cell>
        </row>
        <row r="13">
          <cell r="B13" t="str">
            <v>MAC</v>
          </cell>
          <cell r="C13">
            <v>2.5360000000000001E-3</v>
          </cell>
        </row>
        <row r="14">
          <cell r="B14" t="str">
            <v>Cement, OPC</v>
          </cell>
          <cell r="C14">
            <v>0.91200000000000003</v>
          </cell>
        </row>
        <row r="15">
          <cell r="B15" t="str">
            <v>Limestone fines</v>
          </cell>
          <cell r="C15">
            <v>1.5769999999999999E-2</v>
          </cell>
        </row>
        <row r="16">
          <cell r="B16" t="str">
            <v>Natural pozzolanic ash</v>
          </cell>
          <cell r="C16">
            <v>4.3800000000000002E-3</v>
          </cell>
        </row>
        <row r="17">
          <cell r="B17" t="str">
            <v>Lime, Hydrated</v>
          </cell>
          <cell r="C17">
            <v>0.89100000000000001</v>
          </cell>
        </row>
        <row r="18">
          <cell r="B18" t="str">
            <v>Lime, Quicklime</v>
          </cell>
          <cell r="C18">
            <v>1.1359999999999999</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PROFILE"/>
      <sheetName val="Linked Profile to Copy"/>
      <sheetName val="Material Specific Notes"/>
      <sheetName val="&gt;&gt; Backend ICE DB"/>
      <sheetName val="ICE Backend"/>
      <sheetName val="&gt;&gt; Statistics &gt;&gt;"/>
      <sheetName val="Pivot"/>
      <sheetName val="Timber Pivot"/>
      <sheetName val="Summary Stats"/>
      <sheetName val="Method Stats"/>
      <sheetName val="Histograms"/>
      <sheetName val="&gt;&gt; Supporting Info &gt;&gt;"/>
      <sheetName val="Data Quality Matrix"/>
      <sheetName val="Excluded Data 2018 - before for"/>
      <sheetName val="ICE DB Backen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circularecology.com/embodied-energy-and-carbon-footprint-database.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669FA-2AD7-42F3-BC49-243AAA39AE92}">
  <sheetPr>
    <tabColor theme="6"/>
  </sheetPr>
  <dimension ref="B1:L31"/>
  <sheetViews>
    <sheetView showGridLines="0" showRowColHeaders="0" tabSelected="1" zoomScaleNormal="100" workbookViewId="0"/>
  </sheetViews>
  <sheetFormatPr defaultRowHeight="12.75" x14ac:dyDescent="0.2"/>
  <cols>
    <col min="1" max="1" width="4.28515625" style="77" customWidth="1"/>
    <col min="2" max="2" width="10.42578125" style="77" customWidth="1"/>
    <col min="3" max="11" width="9.140625" style="77"/>
    <col min="12" max="12" width="10.28515625" style="77" customWidth="1"/>
    <col min="13" max="16384" width="9.140625" style="77"/>
  </cols>
  <sheetData>
    <row r="1" spans="2:12" ht="13.5" thickBot="1" x14ac:dyDescent="0.25"/>
    <row r="2" spans="2:12" x14ac:dyDescent="0.2">
      <c r="B2" s="78"/>
      <c r="C2" s="79"/>
      <c r="D2" s="79"/>
      <c r="E2" s="79"/>
      <c r="F2" s="79"/>
      <c r="G2" s="79"/>
      <c r="H2" s="79"/>
      <c r="I2" s="79"/>
      <c r="J2" s="79"/>
      <c r="K2" s="79"/>
      <c r="L2" s="80"/>
    </row>
    <row r="3" spans="2:12" ht="40.5" customHeight="1" x14ac:dyDescent="0.2">
      <c r="B3" s="81"/>
      <c r="C3" s="101" t="s">
        <v>227</v>
      </c>
      <c r="D3" s="101"/>
      <c r="E3" s="101"/>
      <c r="F3" s="101"/>
      <c r="G3" s="101"/>
      <c r="H3" s="101"/>
      <c r="I3" s="101"/>
      <c r="J3" s="101"/>
      <c r="K3" s="101"/>
      <c r="L3" s="82"/>
    </row>
    <row r="4" spans="2:12" ht="40.5" customHeight="1" x14ac:dyDescent="0.2">
      <c r="B4" s="81"/>
      <c r="C4" s="101"/>
      <c r="D4" s="101"/>
      <c r="E4" s="101"/>
      <c r="F4" s="101"/>
      <c r="G4" s="101"/>
      <c r="H4" s="101"/>
      <c r="I4" s="101"/>
      <c r="J4" s="101"/>
      <c r="K4" s="101"/>
      <c r="L4" s="82"/>
    </row>
    <row r="5" spans="2:12" ht="11.25" customHeight="1" x14ac:dyDescent="0.35">
      <c r="B5" s="81"/>
      <c r="G5" s="83"/>
      <c r="L5" s="82"/>
    </row>
    <row r="6" spans="2:12" x14ac:dyDescent="0.2">
      <c r="B6" s="81"/>
      <c r="C6" s="84"/>
      <c r="D6" s="84"/>
      <c r="E6" s="84"/>
      <c r="F6" s="84"/>
      <c r="G6" s="84"/>
      <c r="H6" s="84"/>
      <c r="I6" s="84"/>
      <c r="J6" s="84"/>
      <c r="K6" s="84"/>
      <c r="L6" s="82"/>
    </row>
    <row r="7" spans="2:12" ht="33" customHeight="1" x14ac:dyDescent="0.2">
      <c r="B7" s="81"/>
      <c r="C7" s="102" t="s">
        <v>120</v>
      </c>
      <c r="D7" s="103"/>
      <c r="E7" s="103"/>
      <c r="F7" s="103"/>
      <c r="G7" s="103"/>
      <c r="H7" s="103"/>
      <c r="I7" s="103"/>
      <c r="J7" s="103"/>
      <c r="K7" s="103"/>
      <c r="L7" s="82"/>
    </row>
    <row r="8" spans="2:12" x14ac:dyDescent="0.2">
      <c r="B8" s="81"/>
      <c r="C8" s="103"/>
      <c r="D8" s="103"/>
      <c r="E8" s="103"/>
      <c r="F8" s="103"/>
      <c r="G8" s="103"/>
      <c r="H8" s="103"/>
      <c r="I8" s="103"/>
      <c r="J8" s="103"/>
      <c r="K8" s="103"/>
      <c r="L8" s="82"/>
    </row>
    <row r="9" spans="2:12" x14ac:dyDescent="0.2">
      <c r="B9" s="81"/>
      <c r="C9" s="84"/>
      <c r="D9" s="84"/>
      <c r="E9" s="84"/>
      <c r="F9" s="84"/>
      <c r="G9" s="84"/>
      <c r="H9" s="84"/>
      <c r="I9" s="84"/>
      <c r="J9" s="84"/>
      <c r="K9" s="84"/>
      <c r="L9" s="82"/>
    </row>
    <row r="10" spans="2:12" ht="15.75" x14ac:dyDescent="0.2">
      <c r="B10" s="81"/>
      <c r="C10" s="84"/>
      <c r="D10" s="104" t="s">
        <v>252</v>
      </c>
      <c r="E10" s="104"/>
      <c r="F10" s="104"/>
      <c r="G10" s="104"/>
      <c r="H10" s="104"/>
      <c r="I10" s="104"/>
      <c r="J10" s="104"/>
      <c r="K10" s="84"/>
      <c r="L10" s="82"/>
    </row>
    <row r="11" spans="2:12" ht="15.75" x14ac:dyDescent="0.2">
      <c r="B11" s="81"/>
      <c r="C11" s="84"/>
      <c r="D11" s="85"/>
      <c r="J11" s="85"/>
      <c r="K11" s="84"/>
      <c r="L11" s="82"/>
    </row>
    <row r="12" spans="2:12" ht="15.75" x14ac:dyDescent="0.2">
      <c r="B12" s="81"/>
      <c r="C12" s="84"/>
      <c r="D12" s="85"/>
      <c r="E12" s="85" t="s">
        <v>57</v>
      </c>
      <c r="F12" s="105" t="s">
        <v>58</v>
      </c>
      <c r="G12" s="105"/>
      <c r="H12" s="105"/>
      <c r="I12" s="105"/>
      <c r="K12" s="84"/>
      <c r="L12" s="82"/>
    </row>
    <row r="13" spans="2:12" ht="15.75" x14ac:dyDescent="0.2">
      <c r="B13" s="81"/>
      <c r="C13" s="84"/>
      <c r="D13" s="85"/>
      <c r="E13" s="85"/>
      <c r="F13" s="86"/>
      <c r="G13" s="86"/>
      <c r="H13" s="86"/>
      <c r="I13" s="86"/>
      <c r="K13" s="84"/>
      <c r="L13" s="82"/>
    </row>
    <row r="14" spans="2:12" ht="15.75" x14ac:dyDescent="0.2">
      <c r="B14" s="81"/>
      <c r="C14" s="84"/>
      <c r="D14" s="85"/>
      <c r="E14" s="85"/>
      <c r="F14" s="86"/>
      <c r="G14" s="86"/>
      <c r="H14" s="86"/>
      <c r="I14" s="86"/>
      <c r="K14" s="84"/>
      <c r="L14" s="82"/>
    </row>
    <row r="15" spans="2:12" ht="15.75" x14ac:dyDescent="0.2">
      <c r="B15" s="81"/>
      <c r="C15" s="84"/>
      <c r="D15" s="85"/>
      <c r="E15" s="85"/>
      <c r="F15" s="86"/>
      <c r="G15" s="86"/>
      <c r="H15" s="86"/>
      <c r="I15" s="86"/>
      <c r="K15" s="84"/>
      <c r="L15" s="82"/>
    </row>
    <row r="16" spans="2:12" ht="15.75" x14ac:dyDescent="0.2">
      <c r="B16" s="81"/>
      <c r="C16" s="84"/>
      <c r="D16" s="85"/>
      <c r="E16" s="85"/>
      <c r="F16" s="86"/>
      <c r="G16" s="86"/>
      <c r="H16" s="86"/>
      <c r="I16" s="86"/>
      <c r="K16" s="84"/>
      <c r="L16" s="82"/>
    </row>
    <row r="17" spans="2:12" ht="15.75" x14ac:dyDescent="0.2">
      <c r="B17" s="81"/>
      <c r="C17" s="84"/>
      <c r="D17" s="85"/>
      <c r="E17" s="85"/>
      <c r="F17" s="86"/>
      <c r="G17" s="86"/>
      <c r="H17" s="86"/>
      <c r="I17" s="86"/>
      <c r="K17" s="84"/>
      <c r="L17" s="82"/>
    </row>
    <row r="18" spans="2:12" ht="15.75" x14ac:dyDescent="0.2">
      <c r="B18" s="81"/>
      <c r="C18" s="84"/>
      <c r="D18" s="85"/>
      <c r="E18" s="85"/>
      <c r="F18" s="86"/>
      <c r="G18" s="86"/>
      <c r="H18" s="86"/>
      <c r="I18" s="86"/>
      <c r="K18" s="84"/>
      <c r="L18" s="82"/>
    </row>
    <row r="19" spans="2:12" ht="13.5" thickBot="1" x14ac:dyDescent="0.25">
      <c r="B19" s="81"/>
      <c r="L19" s="82"/>
    </row>
    <row r="20" spans="2:12" ht="54.75" customHeight="1" thickBot="1" x14ac:dyDescent="0.25">
      <c r="B20" s="112" t="s">
        <v>219</v>
      </c>
      <c r="C20" s="113"/>
      <c r="D20" s="113"/>
      <c r="E20" s="110" t="s">
        <v>218</v>
      </c>
      <c r="F20" s="110"/>
      <c r="G20" s="110"/>
      <c r="H20" s="110"/>
      <c r="I20" s="110"/>
      <c r="J20" s="110"/>
      <c r="K20" s="110"/>
      <c r="L20" s="111"/>
    </row>
    <row r="21" spans="2:12" ht="14.25" x14ac:dyDescent="0.2">
      <c r="B21" s="87"/>
      <c r="C21" s="87"/>
      <c r="D21" s="87"/>
      <c r="E21" s="87"/>
      <c r="F21" s="87"/>
      <c r="G21" s="87"/>
      <c r="H21" s="87"/>
    </row>
    <row r="22" spans="2:12" ht="24.75" customHeight="1" x14ac:dyDescent="0.2">
      <c r="B22" s="114" t="s">
        <v>217</v>
      </c>
      <c r="C22" s="115"/>
      <c r="D22" s="115"/>
      <c r="E22" s="115"/>
      <c r="F22" s="115"/>
      <c r="G22" s="115"/>
      <c r="H22" s="115"/>
      <c r="I22" s="115"/>
      <c r="J22" s="115"/>
      <c r="K22" s="115"/>
      <c r="L22" s="116"/>
    </row>
    <row r="23" spans="2:12" ht="51" customHeight="1" x14ac:dyDescent="0.2">
      <c r="B23" s="117" t="s">
        <v>216</v>
      </c>
      <c r="C23" s="118"/>
      <c r="D23" s="118"/>
      <c r="E23" s="118"/>
      <c r="F23" s="118"/>
      <c r="G23" s="118"/>
      <c r="H23" s="118"/>
      <c r="I23" s="118"/>
      <c r="J23" s="118"/>
      <c r="K23" s="118"/>
      <c r="L23" s="119"/>
    </row>
    <row r="24" spans="2:12" ht="27.75" customHeight="1" x14ac:dyDescent="0.2">
      <c r="B24" s="99" t="s">
        <v>215</v>
      </c>
      <c r="C24" s="99"/>
      <c r="D24" s="99" t="s">
        <v>214</v>
      </c>
      <c r="E24" s="99"/>
      <c r="F24" s="99"/>
      <c r="G24" s="99"/>
      <c r="H24" s="99"/>
      <c r="I24" s="99"/>
      <c r="J24" s="99"/>
      <c r="K24" s="99"/>
      <c r="L24" s="99"/>
    </row>
    <row r="25" spans="2:12" ht="15.75" x14ac:dyDescent="0.2">
      <c r="B25" s="106" t="s">
        <v>213</v>
      </c>
      <c r="C25" s="107"/>
      <c r="D25" s="88"/>
      <c r="E25" s="88"/>
      <c r="F25" s="89"/>
      <c r="G25" s="88"/>
      <c r="H25" s="88"/>
      <c r="I25" s="90"/>
      <c r="J25" s="90"/>
      <c r="K25" s="90"/>
      <c r="L25" s="91"/>
    </row>
    <row r="26" spans="2:12" ht="39" customHeight="1" x14ac:dyDescent="0.2">
      <c r="B26" s="106"/>
      <c r="C26" s="107"/>
      <c r="D26" s="89"/>
      <c r="E26" s="120" t="s">
        <v>212</v>
      </c>
      <c r="F26" s="120"/>
      <c r="G26" s="120"/>
      <c r="H26" s="120"/>
      <c r="I26" s="120"/>
      <c r="J26" s="120"/>
      <c r="K26" s="120"/>
      <c r="L26" s="91"/>
    </row>
    <row r="27" spans="2:12" ht="15.75" x14ac:dyDescent="0.2">
      <c r="B27" s="106"/>
      <c r="C27" s="107"/>
      <c r="D27" s="89"/>
      <c r="E27" s="92"/>
      <c r="F27" s="88"/>
      <c r="G27" s="88"/>
      <c r="H27" s="88"/>
      <c r="I27" s="90"/>
      <c r="J27" s="90"/>
      <c r="K27" s="90"/>
      <c r="L27" s="91"/>
    </row>
    <row r="28" spans="2:12" ht="132.75" customHeight="1" x14ac:dyDescent="0.2">
      <c r="B28" s="106"/>
      <c r="C28" s="107"/>
      <c r="D28" s="89"/>
      <c r="E28" s="88" t="s">
        <v>211</v>
      </c>
      <c r="F28" s="93"/>
      <c r="H28" s="88"/>
      <c r="I28" s="90"/>
      <c r="J28" s="94"/>
      <c r="K28" s="90"/>
      <c r="L28" s="91"/>
    </row>
    <row r="29" spans="2:12" ht="132.75" customHeight="1" x14ac:dyDescent="0.2">
      <c r="B29" s="106"/>
      <c r="C29" s="107"/>
      <c r="D29" s="89"/>
      <c r="E29" s="88" t="s">
        <v>210</v>
      </c>
      <c r="F29" s="93"/>
      <c r="H29" s="88"/>
      <c r="I29" s="90"/>
      <c r="J29" s="94"/>
      <c r="K29" s="90"/>
      <c r="L29" s="91"/>
    </row>
    <row r="30" spans="2:12" ht="132.75" customHeight="1" x14ac:dyDescent="0.2">
      <c r="B30" s="106"/>
      <c r="C30" s="107"/>
      <c r="D30" s="89"/>
      <c r="E30" s="100" t="s">
        <v>209</v>
      </c>
      <c r="F30" s="100"/>
      <c r="G30" s="100"/>
      <c r="H30" s="88"/>
      <c r="I30" s="90"/>
      <c r="J30" s="94"/>
      <c r="K30" s="90"/>
      <c r="L30" s="91"/>
    </row>
    <row r="31" spans="2:12" ht="15.75" x14ac:dyDescent="0.2">
      <c r="B31" s="108"/>
      <c r="C31" s="109"/>
      <c r="D31" s="95"/>
      <c r="E31" s="96"/>
      <c r="F31" s="96"/>
      <c r="G31" s="96"/>
      <c r="H31" s="96"/>
      <c r="I31" s="97"/>
      <c r="J31" s="97"/>
      <c r="K31" s="97"/>
      <c r="L31" s="98"/>
    </row>
  </sheetData>
  <sheetProtection algorithmName="SHA-512" hashValue="lwGWQyexpz2kMXDt0K44aitZmGmCj3B3OyRQFv3hhwxzMcfGFoiPw+CViZ3aOAQc7JafYjkpbIAQ3vDageAfUw==" saltValue="fBCD43raw05k7Emru82gQw==" spinCount="100000" sheet="1" objects="1" scenarios="1" formatColumns="0" formatRows="0"/>
  <mergeCells count="13">
    <mergeCell ref="D24:L24"/>
    <mergeCell ref="E30:G30"/>
    <mergeCell ref="C3:K4"/>
    <mergeCell ref="C7:K8"/>
    <mergeCell ref="D10:J10"/>
    <mergeCell ref="F12:I12"/>
    <mergeCell ref="B25:C31"/>
    <mergeCell ref="B24:C24"/>
    <mergeCell ref="E20:L20"/>
    <mergeCell ref="B20:D20"/>
    <mergeCell ref="B22:L22"/>
    <mergeCell ref="B23:L23"/>
    <mergeCell ref="E26:K26"/>
  </mergeCells>
  <hyperlinks>
    <hyperlink ref="E20" r:id="rId1" xr:uid="{BEF21901-0FDB-448E-A86F-F5EE739FD44C}"/>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E54C08-18C5-4AA1-81D6-CF4DB1A8D9BF}">
  <sheetPr>
    <tabColor theme="9" tint="0.79998168889431442"/>
  </sheetPr>
  <dimension ref="A1:Z1314"/>
  <sheetViews>
    <sheetView showGridLines="0" topLeftCell="D5" zoomScale="85" zoomScaleNormal="85" workbookViewId="0">
      <selection activeCell="D5" sqref="D5"/>
    </sheetView>
  </sheetViews>
  <sheetFormatPr defaultRowHeight="15" zeroHeight="1" x14ac:dyDescent="0.2"/>
  <cols>
    <col min="1" max="3" width="0" style="75" hidden="1" customWidth="1"/>
    <col min="4" max="4" width="9.140625" style="75"/>
    <col min="5" max="5" width="28.140625" style="75" customWidth="1"/>
    <col min="6" max="9" width="23.7109375" style="75" customWidth="1"/>
    <col min="10" max="18" width="9.140625" style="75"/>
    <col min="19" max="26" width="0" style="75" hidden="1" customWidth="1"/>
    <col min="27" max="16384" width="9.140625" style="75"/>
  </cols>
  <sheetData>
    <row r="1" spans="1:26" hidden="1" x14ac:dyDescent="0.2"/>
    <row r="2" spans="1:26" hidden="1" x14ac:dyDescent="0.2"/>
    <row r="3" spans="1:26" hidden="1" x14ac:dyDescent="0.2"/>
    <row r="4" spans="1:26" hidden="1" x14ac:dyDescent="0.2"/>
    <row r="5" spans="1:26" s="74" customFormat="1" x14ac:dyDescent="0.2">
      <c r="A5" s="75"/>
      <c r="B5" s="75"/>
      <c r="C5" s="75"/>
      <c r="S5" s="75"/>
      <c r="T5" s="75"/>
      <c r="U5" s="75"/>
      <c r="V5" s="75"/>
      <c r="W5" s="75"/>
      <c r="X5" s="75"/>
      <c r="Y5" s="75"/>
      <c r="Z5" s="75"/>
    </row>
    <row r="6" spans="1:26" s="74" customFormat="1" ht="53.25" customHeight="1" x14ac:dyDescent="0.2">
      <c r="A6" s="75"/>
      <c r="B6" s="75"/>
      <c r="C6" s="75"/>
      <c r="E6" s="121" t="s">
        <v>226</v>
      </c>
      <c r="F6" s="122"/>
      <c r="G6" s="122"/>
      <c r="H6" s="122"/>
      <c r="I6" s="123"/>
      <c r="S6" s="75"/>
      <c r="T6" s="75"/>
      <c r="U6" s="75"/>
      <c r="V6" s="75"/>
      <c r="W6" s="75"/>
      <c r="X6" s="75"/>
      <c r="Y6" s="75"/>
      <c r="Z6" s="75"/>
    </row>
    <row r="7" spans="1:26" s="74" customFormat="1" ht="47.25" customHeight="1" x14ac:dyDescent="0.2">
      <c r="A7" s="75"/>
      <c r="B7" s="75"/>
      <c r="C7" s="75"/>
      <c r="E7" s="124" t="s">
        <v>225</v>
      </c>
      <c r="F7" s="125"/>
      <c r="G7" s="125"/>
      <c r="H7" s="125"/>
      <c r="I7" s="126"/>
      <c r="S7" s="75"/>
      <c r="T7" s="75"/>
      <c r="U7" s="75"/>
      <c r="V7" s="75"/>
      <c r="W7" s="75"/>
      <c r="X7" s="75"/>
      <c r="Y7" s="75"/>
      <c r="Z7" s="75"/>
    </row>
    <row r="8" spans="1:26" s="74" customFormat="1" ht="249" customHeight="1" x14ac:dyDescent="0.2">
      <c r="A8" s="75"/>
      <c r="B8" s="75"/>
      <c r="C8" s="75"/>
      <c r="E8" s="130" t="s">
        <v>224</v>
      </c>
      <c r="F8" s="131"/>
      <c r="G8" s="131"/>
      <c r="H8" s="131"/>
      <c r="I8" s="132"/>
      <c r="S8" s="75"/>
      <c r="T8" s="75"/>
      <c r="U8" s="75"/>
      <c r="V8" s="75"/>
      <c r="W8" s="75"/>
      <c r="X8" s="75"/>
      <c r="Y8" s="75"/>
      <c r="Z8" s="75"/>
    </row>
    <row r="9" spans="1:26" s="74" customFormat="1" ht="43.5" customHeight="1" x14ac:dyDescent="0.2">
      <c r="A9" s="75"/>
      <c r="B9" s="75"/>
      <c r="C9" s="75"/>
      <c r="E9" s="124" t="s">
        <v>223</v>
      </c>
      <c r="F9" s="125"/>
      <c r="G9" s="125"/>
      <c r="H9" s="125"/>
      <c r="I9" s="126"/>
      <c r="S9" s="75"/>
      <c r="T9" s="75"/>
      <c r="U9" s="75"/>
      <c r="V9" s="75"/>
      <c r="W9" s="75"/>
      <c r="X9" s="75"/>
      <c r="Y9" s="75"/>
      <c r="Z9" s="75"/>
    </row>
    <row r="10" spans="1:26" s="74" customFormat="1" ht="221.25" customHeight="1" x14ac:dyDescent="0.2">
      <c r="A10" s="75"/>
      <c r="B10" s="75"/>
      <c r="C10" s="75"/>
      <c r="E10" s="127" t="s">
        <v>222</v>
      </c>
      <c r="F10" s="128"/>
      <c r="G10" s="128"/>
      <c r="H10" s="128"/>
      <c r="I10" s="129"/>
      <c r="S10" s="75"/>
      <c r="T10" s="75"/>
      <c r="U10" s="75"/>
      <c r="V10" s="75"/>
      <c r="W10" s="75"/>
      <c r="X10" s="75"/>
      <c r="Y10" s="75"/>
      <c r="Z10" s="75"/>
    </row>
    <row r="11" spans="1:26" s="74" customFormat="1" x14ac:dyDescent="0.2">
      <c r="A11" s="75"/>
      <c r="B11" s="75"/>
      <c r="C11" s="75"/>
      <c r="S11" s="75"/>
      <c r="T11" s="75"/>
      <c r="U11" s="75"/>
      <c r="V11" s="75"/>
      <c r="W11" s="75"/>
      <c r="X11" s="75"/>
      <c r="Y11" s="75"/>
      <c r="Z11" s="75"/>
    </row>
    <row r="12" spans="1:26" s="74" customFormat="1" x14ac:dyDescent="0.2">
      <c r="A12" s="75"/>
      <c r="B12" s="75"/>
      <c r="C12" s="75"/>
      <c r="S12" s="75"/>
      <c r="T12" s="75"/>
      <c r="U12" s="75"/>
      <c r="V12" s="75"/>
      <c r="W12" s="75"/>
      <c r="X12" s="75"/>
      <c r="Y12" s="75"/>
      <c r="Z12" s="75"/>
    </row>
    <row r="13" spans="1:26" s="74" customFormat="1" x14ac:dyDescent="0.2">
      <c r="A13" s="75"/>
      <c r="B13" s="75"/>
      <c r="C13" s="75"/>
      <c r="S13" s="75"/>
      <c r="T13" s="75"/>
      <c r="U13" s="75"/>
      <c r="V13" s="75"/>
      <c r="W13" s="75"/>
      <c r="X13" s="75"/>
      <c r="Y13" s="75"/>
      <c r="Z13" s="75"/>
    </row>
    <row r="14" spans="1:26" s="74" customFormat="1" x14ac:dyDescent="0.2">
      <c r="A14" s="75"/>
      <c r="B14" s="75"/>
      <c r="C14" s="75"/>
      <c r="S14" s="75"/>
      <c r="T14" s="75"/>
      <c r="U14" s="75"/>
      <c r="V14" s="75"/>
      <c r="W14" s="75"/>
      <c r="X14" s="75"/>
      <c r="Y14" s="75"/>
      <c r="Z14" s="75"/>
    </row>
    <row r="15" spans="1:26" s="74" customFormat="1" x14ac:dyDescent="0.2">
      <c r="A15" s="75"/>
      <c r="B15" s="75"/>
      <c r="C15" s="75"/>
      <c r="S15" s="75"/>
      <c r="T15" s="75"/>
      <c r="U15" s="75"/>
      <c r="V15" s="75"/>
      <c r="W15" s="75"/>
      <c r="X15" s="75"/>
      <c r="Y15" s="75"/>
      <c r="Z15" s="75"/>
    </row>
    <row r="16" spans="1:26" s="74" customFormat="1" x14ac:dyDescent="0.2">
      <c r="A16" s="75"/>
      <c r="B16" s="75"/>
      <c r="C16" s="75"/>
      <c r="S16" s="75"/>
      <c r="T16" s="75"/>
      <c r="U16" s="75"/>
      <c r="V16" s="75"/>
      <c r="W16" s="75"/>
      <c r="X16" s="75"/>
      <c r="Y16" s="75"/>
      <c r="Z16" s="75"/>
    </row>
    <row r="17" spans="1:26" s="74" customFormat="1" x14ac:dyDescent="0.2">
      <c r="A17" s="75"/>
      <c r="B17" s="75"/>
      <c r="C17" s="75"/>
      <c r="S17" s="75"/>
      <c r="T17" s="75"/>
      <c r="U17" s="75"/>
      <c r="V17" s="75"/>
      <c r="W17" s="75"/>
      <c r="X17" s="75"/>
      <c r="Y17" s="75"/>
      <c r="Z17" s="75"/>
    </row>
    <row r="18" spans="1:26" s="74" customFormat="1" x14ac:dyDescent="0.2">
      <c r="A18" s="75"/>
      <c r="B18" s="75"/>
      <c r="C18" s="75"/>
      <c r="S18" s="75"/>
      <c r="T18" s="75"/>
      <c r="U18" s="75"/>
      <c r="V18" s="75"/>
      <c r="W18" s="75"/>
      <c r="X18" s="75"/>
      <c r="Y18" s="75"/>
      <c r="Z18" s="75"/>
    </row>
    <row r="19" spans="1:26" s="74" customFormat="1" x14ac:dyDescent="0.2">
      <c r="A19" s="75"/>
      <c r="B19" s="75"/>
      <c r="C19" s="75"/>
      <c r="S19" s="75"/>
      <c r="T19" s="75"/>
      <c r="U19" s="75"/>
      <c r="V19" s="75"/>
      <c r="W19" s="75"/>
      <c r="X19" s="75"/>
      <c r="Y19" s="75"/>
      <c r="Z19" s="75"/>
    </row>
    <row r="20" spans="1:26" s="74" customFormat="1" x14ac:dyDescent="0.2">
      <c r="A20" s="75"/>
      <c r="B20" s="75"/>
      <c r="C20" s="75"/>
      <c r="S20" s="75"/>
      <c r="T20" s="75"/>
      <c r="U20" s="75"/>
      <c r="V20" s="75"/>
      <c r="W20" s="75"/>
      <c r="X20" s="75"/>
      <c r="Y20" s="75"/>
      <c r="Z20" s="75"/>
    </row>
    <row r="21" spans="1:26" s="74" customFormat="1" x14ac:dyDescent="0.2">
      <c r="A21" s="75"/>
      <c r="B21" s="75"/>
      <c r="C21" s="75"/>
      <c r="S21" s="75"/>
      <c r="T21" s="75"/>
      <c r="U21" s="75"/>
      <c r="V21" s="75"/>
      <c r="W21" s="75"/>
      <c r="X21" s="75"/>
      <c r="Y21" s="75"/>
      <c r="Z21" s="75"/>
    </row>
    <row r="22" spans="1:26" s="74" customFormat="1" x14ac:dyDescent="0.2">
      <c r="A22" s="75"/>
      <c r="B22" s="75"/>
      <c r="C22" s="75"/>
      <c r="S22" s="75"/>
      <c r="T22" s="75"/>
      <c r="U22" s="75"/>
      <c r="V22" s="75"/>
      <c r="W22" s="75"/>
      <c r="X22" s="75"/>
      <c r="Y22" s="75"/>
      <c r="Z22" s="75"/>
    </row>
    <row r="23" spans="1:26" s="74" customFormat="1" x14ac:dyDescent="0.2">
      <c r="A23" s="75"/>
      <c r="B23" s="75"/>
      <c r="C23" s="75"/>
      <c r="S23" s="75"/>
      <c r="T23" s="75"/>
      <c r="U23" s="75"/>
      <c r="V23" s="75"/>
      <c r="W23" s="75"/>
      <c r="X23" s="75"/>
      <c r="Y23" s="75"/>
      <c r="Z23" s="75"/>
    </row>
    <row r="24" spans="1:26" s="74" customFormat="1" x14ac:dyDescent="0.2">
      <c r="A24" s="75"/>
      <c r="B24" s="75"/>
      <c r="C24" s="75"/>
      <c r="S24" s="75"/>
      <c r="T24" s="75"/>
      <c r="U24" s="75"/>
      <c r="V24" s="75"/>
      <c r="W24" s="75"/>
      <c r="X24" s="75"/>
      <c r="Y24" s="75"/>
      <c r="Z24" s="75"/>
    </row>
    <row r="25" spans="1:26" s="74" customFormat="1" x14ac:dyDescent="0.2">
      <c r="A25" s="75"/>
      <c r="B25" s="75"/>
      <c r="C25" s="75"/>
      <c r="S25" s="75"/>
      <c r="T25" s="75"/>
      <c r="U25" s="75"/>
      <c r="V25" s="75"/>
      <c r="W25" s="75"/>
      <c r="X25" s="75"/>
      <c r="Y25" s="75"/>
      <c r="Z25" s="75"/>
    </row>
    <row r="26" spans="1:26" s="74" customFormat="1" x14ac:dyDescent="0.2">
      <c r="A26" s="75"/>
      <c r="B26" s="75"/>
      <c r="C26" s="75"/>
      <c r="S26" s="75"/>
      <c r="T26" s="75"/>
      <c r="U26" s="75"/>
      <c r="V26" s="75"/>
      <c r="W26" s="75"/>
      <c r="X26" s="75"/>
      <c r="Y26" s="75"/>
      <c r="Z26" s="75"/>
    </row>
    <row r="27" spans="1:26" s="74" customFormat="1" x14ac:dyDescent="0.2">
      <c r="A27" s="75"/>
      <c r="B27" s="75"/>
      <c r="C27" s="75"/>
      <c r="S27" s="75"/>
      <c r="T27" s="75"/>
      <c r="U27" s="75"/>
      <c r="V27" s="75"/>
      <c r="W27" s="75"/>
      <c r="X27" s="75"/>
      <c r="Y27" s="75"/>
      <c r="Z27" s="75"/>
    </row>
    <row r="28" spans="1:26" s="74" customFormat="1" x14ac:dyDescent="0.2">
      <c r="A28" s="75"/>
      <c r="B28" s="75"/>
      <c r="C28" s="75"/>
      <c r="S28" s="75"/>
      <c r="T28" s="75"/>
      <c r="U28" s="75"/>
      <c r="V28" s="75"/>
      <c r="W28" s="75"/>
      <c r="X28" s="75"/>
      <c r="Y28" s="75"/>
      <c r="Z28" s="75"/>
    </row>
    <row r="29" spans="1:26" s="74" customFormat="1" x14ac:dyDescent="0.2">
      <c r="A29" s="75"/>
      <c r="B29" s="75"/>
      <c r="C29" s="75"/>
      <c r="S29" s="75"/>
      <c r="T29" s="75"/>
      <c r="U29" s="75"/>
      <c r="V29" s="75"/>
      <c r="W29" s="75"/>
      <c r="X29" s="75"/>
      <c r="Y29" s="75"/>
      <c r="Z29" s="75"/>
    </row>
    <row r="30" spans="1:26" s="74" customFormat="1" x14ac:dyDescent="0.2">
      <c r="A30" s="75"/>
      <c r="B30" s="75"/>
      <c r="C30" s="75"/>
      <c r="S30" s="75"/>
      <c r="T30" s="75"/>
      <c r="U30" s="75"/>
      <c r="V30" s="75"/>
      <c r="W30" s="75"/>
      <c r="X30" s="75"/>
      <c r="Y30" s="75"/>
      <c r="Z30" s="75"/>
    </row>
    <row r="31" spans="1:26" s="74" customFormat="1" x14ac:dyDescent="0.2">
      <c r="A31" s="75"/>
      <c r="B31" s="75"/>
      <c r="C31" s="75"/>
      <c r="S31" s="75"/>
      <c r="T31" s="75"/>
      <c r="U31" s="75"/>
      <c r="V31" s="75"/>
      <c r="W31" s="75"/>
      <c r="X31" s="75"/>
      <c r="Y31" s="75"/>
      <c r="Z31" s="75"/>
    </row>
    <row r="32" spans="1:26" s="74" customFormat="1" x14ac:dyDescent="0.2">
      <c r="A32" s="75"/>
      <c r="B32" s="75"/>
      <c r="C32" s="75"/>
      <c r="S32" s="75"/>
      <c r="T32" s="75"/>
      <c r="U32" s="75"/>
      <c r="V32" s="75"/>
      <c r="W32" s="75"/>
      <c r="X32" s="75"/>
      <c r="Y32" s="75"/>
      <c r="Z32" s="75"/>
    </row>
    <row r="33" spans="1:26" s="74" customFormat="1" x14ac:dyDescent="0.2">
      <c r="A33" s="75"/>
      <c r="B33" s="75"/>
      <c r="C33" s="75"/>
      <c r="S33" s="75"/>
      <c r="T33" s="75"/>
      <c r="U33" s="75"/>
      <c r="V33" s="75"/>
      <c r="W33" s="75"/>
      <c r="X33" s="75"/>
      <c r="Y33" s="75"/>
      <c r="Z33" s="75"/>
    </row>
    <row r="34" spans="1:26" s="74" customFormat="1" x14ac:dyDescent="0.2">
      <c r="A34" s="75"/>
      <c r="B34" s="75"/>
      <c r="C34" s="75"/>
      <c r="S34" s="75"/>
      <c r="T34" s="75"/>
      <c r="U34" s="75"/>
      <c r="V34" s="75"/>
      <c r="W34" s="75"/>
      <c r="X34" s="75"/>
      <c r="Y34" s="75"/>
      <c r="Z34" s="75"/>
    </row>
    <row r="35" spans="1:26" s="74" customFormat="1" x14ac:dyDescent="0.2">
      <c r="A35" s="75"/>
      <c r="B35" s="75"/>
      <c r="C35" s="75"/>
      <c r="S35" s="75"/>
      <c r="T35" s="75"/>
      <c r="U35" s="75"/>
      <c r="V35" s="75"/>
      <c r="W35" s="75"/>
      <c r="X35" s="75"/>
      <c r="Y35" s="75"/>
      <c r="Z35" s="75"/>
    </row>
    <row r="36" spans="1:26" s="74" customFormat="1" x14ac:dyDescent="0.2">
      <c r="A36" s="75"/>
      <c r="B36" s="75"/>
      <c r="C36" s="75"/>
      <c r="S36" s="75"/>
      <c r="T36" s="75"/>
      <c r="U36" s="75"/>
      <c r="V36" s="75"/>
      <c r="W36" s="75"/>
      <c r="X36" s="75"/>
      <c r="Y36" s="75"/>
      <c r="Z36" s="75"/>
    </row>
    <row r="37" spans="1:26" s="74" customFormat="1" x14ac:dyDescent="0.2">
      <c r="A37" s="75"/>
      <c r="B37" s="75"/>
      <c r="C37" s="75"/>
      <c r="S37" s="75"/>
      <c r="T37" s="75"/>
      <c r="U37" s="75"/>
      <c r="V37" s="75"/>
      <c r="W37" s="75"/>
      <c r="X37" s="75"/>
      <c r="Y37" s="75"/>
      <c r="Z37" s="75"/>
    </row>
    <row r="38" spans="1:26" s="74" customFormat="1" x14ac:dyDescent="0.2">
      <c r="A38" s="75"/>
      <c r="B38" s="75"/>
      <c r="C38" s="75"/>
      <c r="S38" s="75"/>
      <c r="T38" s="75"/>
      <c r="U38" s="75"/>
      <c r="V38" s="75"/>
      <c r="W38" s="75"/>
      <c r="X38" s="75"/>
      <c r="Y38" s="75"/>
      <c r="Z38" s="75"/>
    </row>
    <row r="39" spans="1:26" s="74" customFormat="1" x14ac:dyDescent="0.2">
      <c r="A39" s="75"/>
      <c r="B39" s="75"/>
      <c r="C39" s="75"/>
      <c r="S39" s="75"/>
      <c r="T39" s="75"/>
      <c r="U39" s="75"/>
      <c r="V39" s="75"/>
      <c r="W39" s="75"/>
      <c r="X39" s="75"/>
      <c r="Y39" s="75"/>
      <c r="Z39" s="75"/>
    </row>
    <row r="40" spans="1:26" s="74" customFormat="1" x14ac:dyDescent="0.2">
      <c r="A40" s="75"/>
      <c r="B40" s="75"/>
      <c r="C40" s="75"/>
      <c r="S40" s="75"/>
      <c r="T40" s="75"/>
      <c r="U40" s="75"/>
      <c r="V40" s="75"/>
      <c r="W40" s="75"/>
      <c r="X40" s="75"/>
      <c r="Y40" s="75"/>
      <c r="Z40" s="75"/>
    </row>
    <row r="41" spans="1:26" s="74" customFormat="1" x14ac:dyDescent="0.2">
      <c r="A41" s="75"/>
      <c r="B41" s="75"/>
      <c r="C41" s="75"/>
      <c r="S41" s="75"/>
      <c r="T41" s="75"/>
      <c r="U41" s="75"/>
      <c r="V41" s="75"/>
      <c r="W41" s="75"/>
      <c r="X41" s="75"/>
      <c r="Y41" s="75"/>
      <c r="Z41" s="75"/>
    </row>
    <row r="42" spans="1:26" s="74" customFormat="1" x14ac:dyDescent="0.2">
      <c r="A42" s="75"/>
      <c r="B42" s="75"/>
      <c r="C42" s="75"/>
      <c r="S42" s="75"/>
      <c r="T42" s="75"/>
      <c r="U42" s="75"/>
      <c r="V42" s="75"/>
      <c r="W42" s="75"/>
      <c r="X42" s="75"/>
      <c r="Y42" s="75"/>
      <c r="Z42" s="75"/>
    </row>
    <row r="43" spans="1:26" s="74" customFormat="1" x14ac:dyDescent="0.2">
      <c r="A43" s="75"/>
      <c r="B43" s="75"/>
      <c r="C43" s="75"/>
      <c r="S43" s="75"/>
      <c r="T43" s="75"/>
      <c r="U43" s="75"/>
      <c r="V43" s="75"/>
      <c r="W43" s="75"/>
      <c r="X43" s="75"/>
      <c r="Y43" s="75"/>
      <c r="Z43" s="75"/>
    </row>
    <row r="44" spans="1:26" s="74" customFormat="1" x14ac:dyDescent="0.2">
      <c r="A44" s="75"/>
      <c r="B44" s="75"/>
      <c r="C44" s="75"/>
      <c r="S44" s="75"/>
      <c r="T44" s="75"/>
      <c r="U44" s="75"/>
      <c r="V44" s="75"/>
      <c r="W44" s="75"/>
      <c r="X44" s="75"/>
      <c r="Y44" s="75"/>
      <c r="Z44" s="75"/>
    </row>
    <row r="45" spans="1:26" s="74" customFormat="1" x14ac:dyDescent="0.2">
      <c r="A45" s="75"/>
      <c r="B45" s="75"/>
      <c r="C45" s="75"/>
      <c r="S45" s="75"/>
      <c r="T45" s="75"/>
      <c r="U45" s="75"/>
      <c r="V45" s="75"/>
      <c r="W45" s="75"/>
      <c r="X45" s="75"/>
      <c r="Y45" s="75"/>
      <c r="Z45" s="75"/>
    </row>
    <row r="46" spans="1:26" s="74" customFormat="1" x14ac:dyDescent="0.2">
      <c r="A46" s="75"/>
      <c r="B46" s="75"/>
      <c r="C46" s="75"/>
      <c r="S46" s="75"/>
      <c r="T46" s="75"/>
      <c r="U46" s="75"/>
      <c r="V46" s="75"/>
      <c r="W46" s="75"/>
      <c r="X46" s="75"/>
      <c r="Y46" s="75"/>
      <c r="Z46" s="75"/>
    </row>
    <row r="47" spans="1:26" s="74" customFormat="1" x14ac:dyDescent="0.2">
      <c r="A47" s="75"/>
      <c r="B47" s="75"/>
      <c r="C47" s="75"/>
      <c r="S47" s="75"/>
      <c r="T47" s="75"/>
      <c r="U47" s="75"/>
      <c r="V47" s="75"/>
      <c r="W47" s="75"/>
      <c r="X47" s="75"/>
      <c r="Y47" s="75"/>
      <c r="Z47" s="75"/>
    </row>
    <row r="48" spans="1:26" s="74" customFormat="1" x14ac:dyDescent="0.2">
      <c r="A48" s="75"/>
      <c r="B48" s="75"/>
      <c r="C48" s="75"/>
      <c r="S48" s="75"/>
      <c r="T48" s="75"/>
      <c r="U48" s="75"/>
      <c r="V48" s="75"/>
      <c r="W48" s="75"/>
      <c r="X48" s="75"/>
      <c r="Y48" s="75"/>
      <c r="Z48" s="75"/>
    </row>
    <row r="49" spans="1:26" s="74" customFormat="1" x14ac:dyDescent="0.2">
      <c r="A49" s="75"/>
      <c r="B49" s="75"/>
      <c r="C49" s="75"/>
      <c r="S49" s="75"/>
      <c r="T49" s="75"/>
      <c r="U49" s="75"/>
      <c r="V49" s="75"/>
      <c r="W49" s="75"/>
      <c r="X49" s="75"/>
      <c r="Y49" s="75"/>
      <c r="Z49" s="75"/>
    </row>
    <row r="50" spans="1:26" s="74" customFormat="1" x14ac:dyDescent="0.2">
      <c r="A50" s="75"/>
      <c r="B50" s="75"/>
      <c r="C50" s="75"/>
      <c r="S50" s="75"/>
      <c r="T50" s="75"/>
      <c r="U50" s="75"/>
      <c r="V50" s="75"/>
      <c r="W50" s="75"/>
      <c r="X50" s="75"/>
      <c r="Y50" s="75"/>
      <c r="Z50" s="75"/>
    </row>
    <row r="51" spans="1:26" s="74" customFormat="1" x14ac:dyDescent="0.2">
      <c r="A51" s="75"/>
      <c r="B51" s="75"/>
      <c r="C51" s="75"/>
      <c r="S51" s="75"/>
      <c r="T51" s="75"/>
      <c r="U51" s="75"/>
      <c r="V51" s="75"/>
      <c r="W51" s="75"/>
      <c r="X51" s="75"/>
      <c r="Y51" s="75"/>
      <c r="Z51" s="75"/>
    </row>
    <row r="52" spans="1:26" s="74" customFormat="1" x14ac:dyDescent="0.2">
      <c r="A52" s="75"/>
      <c r="B52" s="75"/>
      <c r="C52" s="75"/>
      <c r="S52" s="75"/>
      <c r="T52" s="75"/>
      <c r="U52" s="75"/>
      <c r="V52" s="75"/>
      <c r="W52" s="75"/>
      <c r="X52" s="75"/>
      <c r="Y52" s="75"/>
      <c r="Z52" s="75"/>
    </row>
    <row r="53" spans="1:26" s="74" customFormat="1" x14ac:dyDescent="0.2">
      <c r="A53" s="75"/>
      <c r="B53" s="75"/>
      <c r="C53" s="75"/>
      <c r="S53" s="75"/>
      <c r="T53" s="75"/>
      <c r="U53" s="75"/>
      <c r="V53" s="75"/>
      <c r="W53" s="75"/>
      <c r="X53" s="75"/>
      <c r="Y53" s="75"/>
      <c r="Z53" s="75"/>
    </row>
    <row r="54" spans="1:26" s="74" customFormat="1" x14ac:dyDescent="0.2">
      <c r="A54" s="75"/>
      <c r="B54" s="75"/>
      <c r="C54" s="75"/>
      <c r="S54" s="75"/>
      <c r="T54" s="75"/>
      <c r="U54" s="75"/>
      <c r="V54" s="75"/>
      <c r="W54" s="75"/>
      <c r="X54" s="75"/>
      <c r="Y54" s="75"/>
      <c r="Z54" s="75"/>
    </row>
    <row r="55" spans="1:26" s="74" customFormat="1" x14ac:dyDescent="0.2">
      <c r="A55" s="75"/>
      <c r="B55" s="75"/>
      <c r="C55" s="75"/>
      <c r="S55" s="75"/>
      <c r="T55" s="75"/>
      <c r="U55" s="75"/>
      <c r="V55" s="75"/>
      <c r="W55" s="75"/>
      <c r="X55" s="75"/>
      <c r="Y55" s="75"/>
      <c r="Z55" s="75"/>
    </row>
    <row r="56" spans="1:26" s="74" customFormat="1" x14ac:dyDescent="0.2">
      <c r="A56" s="75"/>
      <c r="B56" s="75"/>
      <c r="C56" s="75"/>
      <c r="S56" s="75"/>
      <c r="T56" s="75"/>
      <c r="U56" s="75"/>
      <c r="V56" s="75"/>
      <c r="W56" s="75"/>
      <c r="X56" s="75"/>
      <c r="Y56" s="75"/>
      <c r="Z56" s="75"/>
    </row>
    <row r="57" spans="1:26" s="74" customFormat="1" x14ac:dyDescent="0.2">
      <c r="A57" s="75"/>
      <c r="B57" s="75"/>
      <c r="C57" s="75"/>
      <c r="S57" s="75"/>
      <c r="T57" s="75"/>
      <c r="U57" s="75"/>
      <c r="V57" s="75"/>
      <c r="W57" s="75"/>
      <c r="X57" s="75"/>
      <c r="Y57" s="75"/>
      <c r="Z57" s="75"/>
    </row>
    <row r="58" spans="1:26" s="74" customFormat="1" x14ac:dyDescent="0.2">
      <c r="A58" s="75"/>
      <c r="B58" s="75"/>
      <c r="C58" s="75"/>
      <c r="S58" s="75"/>
      <c r="T58" s="75"/>
      <c r="U58" s="75"/>
      <c r="V58" s="75"/>
      <c r="W58" s="75"/>
      <c r="X58" s="75"/>
      <c r="Y58" s="75"/>
      <c r="Z58" s="75"/>
    </row>
    <row r="59" spans="1:26" s="74" customFormat="1" x14ac:dyDescent="0.2">
      <c r="A59" s="75"/>
      <c r="B59" s="75"/>
      <c r="C59" s="75"/>
      <c r="S59" s="75"/>
      <c r="T59" s="75"/>
      <c r="U59" s="75"/>
      <c r="V59" s="75"/>
      <c r="W59" s="75"/>
      <c r="X59" s="75"/>
      <c r="Y59" s="75"/>
      <c r="Z59" s="75"/>
    </row>
    <row r="60" spans="1:26" s="74" customFormat="1" x14ac:dyDescent="0.2">
      <c r="A60" s="75"/>
      <c r="B60" s="75"/>
      <c r="C60" s="75"/>
      <c r="S60" s="75"/>
      <c r="T60" s="75"/>
      <c r="U60" s="75"/>
      <c r="V60" s="75"/>
      <c r="W60" s="75"/>
      <c r="X60" s="75"/>
      <c r="Y60" s="75"/>
      <c r="Z60" s="75"/>
    </row>
    <row r="61" spans="1:26" s="74" customFormat="1" x14ac:dyDescent="0.2">
      <c r="A61" s="75"/>
      <c r="B61" s="75"/>
      <c r="C61" s="75"/>
      <c r="S61" s="75"/>
      <c r="T61" s="75"/>
      <c r="U61" s="75"/>
      <c r="V61" s="75"/>
      <c r="W61" s="75"/>
      <c r="X61" s="75"/>
      <c r="Y61" s="75"/>
      <c r="Z61" s="75"/>
    </row>
    <row r="62" spans="1:26" s="74" customFormat="1" x14ac:dyDescent="0.2">
      <c r="A62" s="75"/>
      <c r="B62" s="75"/>
      <c r="C62" s="75"/>
      <c r="S62" s="75"/>
      <c r="T62" s="75"/>
      <c r="U62" s="75"/>
      <c r="V62" s="75"/>
      <c r="W62" s="75"/>
      <c r="X62" s="75"/>
      <c r="Y62" s="75"/>
      <c r="Z62" s="75"/>
    </row>
    <row r="63" spans="1:26" s="74" customFormat="1" x14ac:dyDescent="0.2">
      <c r="A63" s="75"/>
      <c r="B63" s="75"/>
      <c r="C63" s="75"/>
      <c r="S63" s="75"/>
      <c r="T63" s="75"/>
      <c r="U63" s="75"/>
      <c r="V63" s="75"/>
      <c r="W63" s="75"/>
      <c r="X63" s="75"/>
      <c r="Y63" s="75"/>
      <c r="Z63" s="75"/>
    </row>
    <row r="64" spans="1:26" s="74" customFormat="1" x14ac:dyDescent="0.2">
      <c r="A64" s="75"/>
      <c r="B64" s="75"/>
      <c r="C64" s="75"/>
      <c r="S64" s="75"/>
      <c r="T64" s="75"/>
      <c r="U64" s="75"/>
      <c r="V64" s="75"/>
      <c r="W64" s="75"/>
      <c r="X64" s="75"/>
      <c r="Y64" s="75"/>
      <c r="Z64" s="75"/>
    </row>
    <row r="65" spans="1:26" s="74" customFormat="1" x14ac:dyDescent="0.2">
      <c r="A65" s="75"/>
      <c r="B65" s="75"/>
      <c r="C65" s="75"/>
      <c r="S65" s="75"/>
      <c r="T65" s="75"/>
      <c r="U65" s="75"/>
      <c r="V65" s="75"/>
      <c r="W65" s="75"/>
      <c r="X65" s="75"/>
      <c r="Y65" s="75"/>
      <c r="Z65" s="75"/>
    </row>
    <row r="66" spans="1:26" s="74" customFormat="1" x14ac:dyDescent="0.2">
      <c r="A66" s="75"/>
      <c r="B66" s="75"/>
      <c r="C66" s="75"/>
      <c r="S66" s="75"/>
      <c r="T66" s="75"/>
      <c r="U66" s="75"/>
      <c r="V66" s="75"/>
      <c r="W66" s="75"/>
      <c r="X66" s="75"/>
      <c r="Y66" s="75"/>
      <c r="Z66" s="75"/>
    </row>
    <row r="67" spans="1:26" s="74" customFormat="1" x14ac:dyDescent="0.2">
      <c r="A67" s="75"/>
      <c r="B67" s="75"/>
      <c r="C67" s="75"/>
      <c r="S67" s="75"/>
      <c r="T67" s="75"/>
      <c r="U67" s="75"/>
      <c r="V67" s="75"/>
      <c r="W67" s="75"/>
      <c r="X67" s="75"/>
      <c r="Y67" s="75"/>
      <c r="Z67" s="75"/>
    </row>
    <row r="68" spans="1:26" s="74" customFormat="1" x14ac:dyDescent="0.2">
      <c r="A68" s="75"/>
      <c r="B68" s="75"/>
      <c r="C68" s="75"/>
      <c r="S68" s="75"/>
      <c r="T68" s="75"/>
      <c r="U68" s="75"/>
      <c r="V68" s="75"/>
      <c r="W68" s="75"/>
      <c r="X68" s="75"/>
      <c r="Y68" s="75"/>
      <c r="Z68" s="75"/>
    </row>
    <row r="69" spans="1:26" s="74" customFormat="1" x14ac:dyDescent="0.2">
      <c r="A69" s="75"/>
      <c r="B69" s="75"/>
      <c r="C69" s="75"/>
      <c r="S69" s="75"/>
      <c r="T69" s="75"/>
      <c r="U69" s="75"/>
      <c r="V69" s="75"/>
      <c r="W69" s="75"/>
      <c r="X69" s="75"/>
      <c r="Y69" s="75"/>
      <c r="Z69" s="75"/>
    </row>
    <row r="70" spans="1:26" s="74" customFormat="1" x14ac:dyDescent="0.2">
      <c r="A70" s="75"/>
      <c r="B70" s="75"/>
      <c r="C70" s="75"/>
      <c r="S70" s="75"/>
      <c r="T70" s="75"/>
      <c r="U70" s="75"/>
      <c r="V70" s="75"/>
      <c r="W70" s="75"/>
      <c r="X70" s="75"/>
      <c r="Y70" s="75"/>
      <c r="Z70" s="75"/>
    </row>
    <row r="71" spans="1:26" s="74" customFormat="1" x14ac:dyDescent="0.2">
      <c r="A71" s="75"/>
      <c r="B71" s="75"/>
      <c r="C71" s="75"/>
      <c r="S71" s="75"/>
      <c r="T71" s="75"/>
      <c r="U71" s="75"/>
      <c r="V71" s="75"/>
      <c r="W71" s="75"/>
      <c r="X71" s="75"/>
      <c r="Y71" s="75"/>
      <c r="Z71" s="75"/>
    </row>
    <row r="72" spans="1:26" s="74" customFormat="1" x14ac:dyDescent="0.2">
      <c r="A72" s="75"/>
      <c r="B72" s="75"/>
      <c r="C72" s="75"/>
      <c r="S72" s="75"/>
      <c r="T72" s="75"/>
      <c r="U72" s="75"/>
      <c r="V72" s="75"/>
      <c r="W72" s="75"/>
      <c r="X72" s="75"/>
      <c r="Y72" s="75"/>
      <c r="Z72" s="75"/>
    </row>
    <row r="73" spans="1:26" s="74" customFormat="1" x14ac:dyDescent="0.2">
      <c r="A73" s="75"/>
      <c r="B73" s="75"/>
      <c r="C73" s="75"/>
      <c r="S73" s="75"/>
      <c r="T73" s="75"/>
      <c r="U73" s="75"/>
      <c r="V73" s="75"/>
      <c r="W73" s="75"/>
      <c r="X73" s="75"/>
      <c r="Y73" s="75"/>
      <c r="Z73" s="75"/>
    </row>
    <row r="74" spans="1:26" s="74" customFormat="1" x14ac:dyDescent="0.2">
      <c r="A74" s="75"/>
      <c r="B74" s="75"/>
      <c r="C74" s="75"/>
      <c r="S74" s="75"/>
      <c r="T74" s="75"/>
      <c r="U74" s="75"/>
      <c r="V74" s="75"/>
      <c r="W74" s="75"/>
      <c r="X74" s="75"/>
      <c r="Y74" s="75"/>
      <c r="Z74" s="75"/>
    </row>
    <row r="75" spans="1:26" s="74" customFormat="1" x14ac:dyDescent="0.2">
      <c r="A75" s="75"/>
      <c r="B75" s="75"/>
      <c r="C75" s="75"/>
      <c r="S75" s="75"/>
      <c r="T75" s="75"/>
      <c r="U75" s="75"/>
      <c r="V75" s="75"/>
      <c r="W75" s="75"/>
      <c r="X75" s="75"/>
      <c r="Y75" s="75"/>
      <c r="Z75" s="75"/>
    </row>
    <row r="76" spans="1:26" s="74" customFormat="1" x14ac:dyDescent="0.2">
      <c r="A76" s="75"/>
      <c r="B76" s="75"/>
      <c r="C76" s="75"/>
      <c r="S76" s="75"/>
      <c r="T76" s="75"/>
      <c r="U76" s="75"/>
      <c r="V76" s="75"/>
      <c r="W76" s="75"/>
      <c r="X76" s="75"/>
      <c r="Y76" s="75"/>
      <c r="Z76" s="75"/>
    </row>
    <row r="77" spans="1:26" s="74" customFormat="1" x14ac:dyDescent="0.2">
      <c r="A77" s="75"/>
      <c r="B77" s="75"/>
      <c r="C77" s="75"/>
      <c r="S77" s="75"/>
      <c r="T77" s="75"/>
      <c r="U77" s="75"/>
      <c r="V77" s="75"/>
      <c r="W77" s="75"/>
      <c r="X77" s="75"/>
      <c r="Y77" s="75"/>
      <c r="Z77" s="75"/>
    </row>
    <row r="78" spans="1:26" s="74" customFormat="1" x14ac:dyDescent="0.2">
      <c r="A78" s="75"/>
      <c r="B78" s="75"/>
      <c r="C78" s="75"/>
      <c r="S78" s="75"/>
      <c r="T78" s="75"/>
      <c r="U78" s="75"/>
      <c r="V78" s="75"/>
      <c r="W78" s="75"/>
      <c r="X78" s="75"/>
      <c r="Y78" s="75"/>
      <c r="Z78" s="75"/>
    </row>
    <row r="79" spans="1:26" s="74" customFormat="1" x14ac:dyDescent="0.2">
      <c r="A79" s="75"/>
      <c r="B79" s="75"/>
      <c r="C79" s="75"/>
      <c r="S79" s="75"/>
      <c r="T79" s="75"/>
      <c r="U79" s="75"/>
      <c r="V79" s="75"/>
      <c r="W79" s="75"/>
      <c r="X79" s="75"/>
      <c r="Y79" s="75"/>
      <c r="Z79" s="75"/>
    </row>
    <row r="80" spans="1:26" s="74" customFormat="1" x14ac:dyDescent="0.2">
      <c r="A80" s="75"/>
      <c r="B80" s="75"/>
      <c r="C80" s="75"/>
      <c r="S80" s="75"/>
      <c r="T80" s="75"/>
      <c r="U80" s="75"/>
      <c r="V80" s="75"/>
      <c r="W80" s="75"/>
      <c r="X80" s="75"/>
      <c r="Y80" s="75"/>
      <c r="Z80" s="75"/>
    </row>
    <row r="81" spans="1:26" s="74" customFormat="1" x14ac:dyDescent="0.2">
      <c r="A81" s="75"/>
      <c r="B81" s="75"/>
      <c r="C81" s="75"/>
      <c r="S81" s="75"/>
      <c r="T81" s="75"/>
      <c r="U81" s="75"/>
      <c r="V81" s="75"/>
      <c r="W81" s="75"/>
      <c r="X81" s="75"/>
      <c r="Y81" s="75"/>
      <c r="Z81" s="75"/>
    </row>
    <row r="82" spans="1:26" s="74" customFormat="1" x14ac:dyDescent="0.2">
      <c r="A82" s="75"/>
      <c r="B82" s="75"/>
      <c r="C82" s="75"/>
      <c r="S82" s="75"/>
      <c r="T82" s="75"/>
      <c r="U82" s="75"/>
      <c r="V82" s="75"/>
      <c r="W82" s="75"/>
      <c r="X82" s="75"/>
      <c r="Y82" s="75"/>
      <c r="Z82" s="75"/>
    </row>
    <row r="83" spans="1:26" s="74" customFormat="1" x14ac:dyDescent="0.2">
      <c r="A83" s="75"/>
      <c r="B83" s="75"/>
      <c r="C83" s="75"/>
      <c r="S83" s="75"/>
      <c r="T83" s="75"/>
      <c r="U83" s="75"/>
      <c r="V83" s="75"/>
      <c r="W83" s="75"/>
      <c r="X83" s="75"/>
      <c r="Y83" s="75"/>
      <c r="Z83" s="75"/>
    </row>
    <row r="84" spans="1:26" s="74" customFormat="1" x14ac:dyDescent="0.2">
      <c r="A84" s="75"/>
      <c r="B84" s="75"/>
      <c r="C84" s="75"/>
      <c r="S84" s="75"/>
      <c r="T84" s="75"/>
      <c r="U84" s="75"/>
      <c r="V84" s="75"/>
      <c r="W84" s="75"/>
      <c r="X84" s="75"/>
      <c r="Y84" s="75"/>
      <c r="Z84" s="75"/>
    </row>
    <row r="85" spans="1:26" s="74" customFormat="1" x14ac:dyDescent="0.2">
      <c r="A85" s="75"/>
      <c r="B85" s="75"/>
      <c r="C85" s="75"/>
      <c r="S85" s="75"/>
      <c r="T85" s="75"/>
      <c r="U85" s="75"/>
      <c r="V85" s="75"/>
      <c r="W85" s="75"/>
      <c r="X85" s="75"/>
      <c r="Y85" s="75"/>
      <c r="Z85" s="75"/>
    </row>
    <row r="86" spans="1:26" s="74" customFormat="1" x14ac:dyDescent="0.2">
      <c r="A86" s="75"/>
      <c r="B86" s="75"/>
      <c r="C86" s="75"/>
      <c r="S86" s="75"/>
      <c r="T86" s="75"/>
      <c r="U86" s="75"/>
      <c r="V86" s="75"/>
      <c r="W86" s="75"/>
      <c r="X86" s="75"/>
      <c r="Y86" s="75"/>
      <c r="Z86" s="75"/>
    </row>
    <row r="87" spans="1:26" s="74" customFormat="1" x14ac:dyDescent="0.2">
      <c r="A87" s="75"/>
      <c r="B87" s="75"/>
      <c r="C87" s="75"/>
      <c r="S87" s="75"/>
      <c r="T87" s="75"/>
      <c r="U87" s="75"/>
      <c r="V87" s="75"/>
      <c r="W87" s="75"/>
      <c r="X87" s="75"/>
      <c r="Y87" s="75"/>
      <c r="Z87" s="75"/>
    </row>
    <row r="88" spans="1:26" s="74" customFormat="1" x14ac:dyDescent="0.2">
      <c r="A88" s="75"/>
      <c r="B88" s="75"/>
      <c r="C88" s="75"/>
      <c r="S88" s="75"/>
      <c r="T88" s="75"/>
      <c r="U88" s="75"/>
      <c r="V88" s="75"/>
      <c r="W88" s="75"/>
      <c r="X88" s="75"/>
      <c r="Y88" s="75"/>
      <c r="Z88" s="75"/>
    </row>
    <row r="89" spans="1:26" s="74" customFormat="1" x14ac:dyDescent="0.2">
      <c r="A89" s="75"/>
      <c r="B89" s="75"/>
      <c r="C89" s="75"/>
      <c r="S89" s="75"/>
      <c r="T89" s="75"/>
      <c r="U89" s="75"/>
      <c r="V89" s="75"/>
      <c r="W89" s="75"/>
      <c r="X89" s="75"/>
      <c r="Y89" s="75"/>
      <c r="Z89" s="75"/>
    </row>
    <row r="90" spans="1:26" s="74" customFormat="1" x14ac:dyDescent="0.2">
      <c r="A90" s="75"/>
      <c r="B90" s="75"/>
      <c r="C90" s="75"/>
      <c r="S90" s="75"/>
      <c r="T90" s="75"/>
      <c r="U90" s="75"/>
      <c r="V90" s="75"/>
      <c r="W90" s="75"/>
      <c r="X90" s="75"/>
      <c r="Y90" s="75"/>
      <c r="Z90" s="75"/>
    </row>
    <row r="91" spans="1:26" s="74" customFormat="1" x14ac:dyDescent="0.2">
      <c r="A91" s="75"/>
      <c r="B91" s="75"/>
      <c r="C91" s="75"/>
      <c r="S91" s="75"/>
      <c r="T91" s="75"/>
      <c r="U91" s="75"/>
      <c r="V91" s="75"/>
      <c r="W91" s="75"/>
      <c r="X91" s="75"/>
      <c r="Y91" s="75"/>
      <c r="Z91" s="75"/>
    </row>
    <row r="92" spans="1:26" s="74" customFormat="1" x14ac:dyDescent="0.2">
      <c r="A92" s="75"/>
      <c r="B92" s="75"/>
      <c r="C92" s="75"/>
      <c r="S92" s="75"/>
      <c r="T92" s="75"/>
      <c r="U92" s="75"/>
      <c r="V92" s="75"/>
      <c r="W92" s="75"/>
      <c r="X92" s="75"/>
      <c r="Y92" s="75"/>
      <c r="Z92" s="75"/>
    </row>
    <row r="93" spans="1:26" s="74" customFormat="1" x14ac:dyDescent="0.2">
      <c r="A93" s="75"/>
      <c r="B93" s="75"/>
      <c r="C93" s="75"/>
      <c r="S93" s="75"/>
      <c r="T93" s="75"/>
      <c r="U93" s="75"/>
      <c r="V93" s="75"/>
      <c r="W93" s="75"/>
      <c r="X93" s="75"/>
      <c r="Y93" s="75"/>
      <c r="Z93" s="75"/>
    </row>
    <row r="94" spans="1:26" s="74" customFormat="1" x14ac:dyDescent="0.2">
      <c r="A94" s="75"/>
      <c r="B94" s="75"/>
      <c r="C94" s="75"/>
      <c r="S94" s="75"/>
      <c r="T94" s="75"/>
      <c r="U94" s="75"/>
      <c r="V94" s="75"/>
      <c r="W94" s="75"/>
      <c r="X94" s="75"/>
      <c r="Y94" s="75"/>
      <c r="Z94" s="75"/>
    </row>
    <row r="95" spans="1:26" s="74" customFormat="1" x14ac:dyDescent="0.2">
      <c r="A95" s="75"/>
      <c r="B95" s="75"/>
      <c r="C95" s="75"/>
      <c r="S95" s="75"/>
      <c r="T95" s="75"/>
      <c r="U95" s="75"/>
      <c r="V95" s="75"/>
      <c r="W95" s="75"/>
      <c r="X95" s="75"/>
      <c r="Y95" s="75"/>
      <c r="Z95" s="75"/>
    </row>
    <row r="96" spans="1:26" s="74" customFormat="1" x14ac:dyDescent="0.2">
      <c r="A96" s="75"/>
      <c r="B96" s="75"/>
      <c r="C96" s="75"/>
      <c r="S96" s="75"/>
      <c r="T96" s="75"/>
      <c r="U96" s="75"/>
      <c r="V96" s="75"/>
      <c r="W96" s="75"/>
      <c r="X96" s="75"/>
      <c r="Y96" s="75"/>
      <c r="Z96" s="75"/>
    </row>
    <row r="97" spans="1:26" s="74" customFormat="1" x14ac:dyDescent="0.2">
      <c r="A97" s="75"/>
      <c r="B97" s="75"/>
      <c r="C97" s="75"/>
      <c r="S97" s="75"/>
      <c r="T97" s="75"/>
      <c r="U97" s="75"/>
      <c r="V97" s="75"/>
      <c r="W97" s="75"/>
      <c r="X97" s="75"/>
      <c r="Y97" s="75"/>
      <c r="Z97" s="75"/>
    </row>
    <row r="98" spans="1:26" s="74" customFormat="1" x14ac:dyDescent="0.2">
      <c r="A98" s="75"/>
      <c r="B98" s="75"/>
      <c r="C98" s="75"/>
      <c r="S98" s="75"/>
      <c r="T98" s="75"/>
      <c r="U98" s="75"/>
      <c r="V98" s="75"/>
      <c r="W98" s="75"/>
      <c r="X98" s="75"/>
      <c r="Y98" s="75"/>
      <c r="Z98" s="75"/>
    </row>
    <row r="99" spans="1:26" s="74" customFormat="1" x14ac:dyDescent="0.2">
      <c r="A99" s="75"/>
      <c r="B99" s="75"/>
      <c r="C99" s="75"/>
      <c r="S99" s="75"/>
      <c r="T99" s="75"/>
      <c r="U99" s="75"/>
      <c r="V99" s="75"/>
      <c r="W99" s="75"/>
      <c r="X99" s="75"/>
      <c r="Y99" s="75"/>
      <c r="Z99" s="75"/>
    </row>
    <row r="100" spans="1:26" s="74" customFormat="1" x14ac:dyDescent="0.2">
      <c r="A100" s="75"/>
      <c r="B100" s="75"/>
      <c r="C100" s="75"/>
      <c r="S100" s="75"/>
      <c r="T100" s="75"/>
      <c r="U100" s="75"/>
      <c r="V100" s="75"/>
      <c r="W100" s="75"/>
      <c r="X100" s="75"/>
      <c r="Y100" s="75"/>
      <c r="Z100" s="75"/>
    </row>
    <row r="101" spans="1:26" s="74" customFormat="1" x14ac:dyDescent="0.2">
      <c r="A101" s="75"/>
      <c r="B101" s="75"/>
      <c r="C101" s="75"/>
      <c r="S101" s="75"/>
      <c r="T101" s="75"/>
      <c r="U101" s="75"/>
      <c r="V101" s="75"/>
      <c r="W101" s="75"/>
      <c r="X101" s="75"/>
      <c r="Y101" s="75"/>
      <c r="Z101" s="75"/>
    </row>
    <row r="102" spans="1:26" s="74" customFormat="1" x14ac:dyDescent="0.2">
      <c r="A102" s="75"/>
      <c r="B102" s="75"/>
      <c r="C102" s="75"/>
      <c r="S102" s="75"/>
      <c r="T102" s="75"/>
      <c r="U102" s="75"/>
      <c r="V102" s="75"/>
      <c r="W102" s="75"/>
      <c r="X102" s="75"/>
      <c r="Y102" s="75"/>
      <c r="Z102" s="75"/>
    </row>
    <row r="103" spans="1:26" s="74" customFormat="1" x14ac:dyDescent="0.2">
      <c r="A103" s="75"/>
      <c r="B103" s="75"/>
      <c r="C103" s="75"/>
      <c r="S103" s="75"/>
      <c r="T103" s="75"/>
      <c r="U103" s="75"/>
      <c r="V103" s="75"/>
      <c r="W103" s="75"/>
      <c r="X103" s="75"/>
      <c r="Y103" s="75"/>
      <c r="Z103" s="75"/>
    </row>
    <row r="104" spans="1:26" s="74" customFormat="1" x14ac:dyDescent="0.2">
      <c r="A104" s="75"/>
      <c r="B104" s="75"/>
      <c r="C104" s="75"/>
      <c r="S104" s="75"/>
      <c r="T104" s="75"/>
      <c r="U104" s="75"/>
      <c r="V104" s="75"/>
      <c r="W104" s="75"/>
      <c r="X104" s="75"/>
      <c r="Y104" s="75"/>
      <c r="Z104" s="75"/>
    </row>
    <row r="105" spans="1:26" s="74" customFormat="1" x14ac:dyDescent="0.2">
      <c r="A105" s="75"/>
      <c r="B105" s="75"/>
      <c r="C105" s="75"/>
      <c r="S105" s="75"/>
      <c r="T105" s="75"/>
      <c r="U105" s="75"/>
      <c r="V105" s="75"/>
      <c r="W105" s="75"/>
      <c r="X105" s="75"/>
      <c r="Y105" s="75"/>
      <c r="Z105" s="75"/>
    </row>
    <row r="106" spans="1:26" s="74" customFormat="1" x14ac:dyDescent="0.2">
      <c r="A106" s="75"/>
      <c r="B106" s="75"/>
      <c r="C106" s="75"/>
      <c r="S106" s="75"/>
      <c r="T106" s="75"/>
      <c r="U106" s="75"/>
      <c r="V106" s="75"/>
      <c r="W106" s="75"/>
      <c r="X106" s="75"/>
      <c r="Y106" s="75"/>
      <c r="Z106" s="75"/>
    </row>
    <row r="107" spans="1:26" s="74" customFormat="1" x14ac:dyDescent="0.2">
      <c r="A107" s="75"/>
      <c r="B107" s="75"/>
      <c r="C107" s="75"/>
      <c r="S107" s="75"/>
      <c r="T107" s="75"/>
      <c r="U107" s="75"/>
      <c r="V107" s="75"/>
      <c r="W107" s="75"/>
      <c r="X107" s="75"/>
      <c r="Y107" s="75"/>
      <c r="Z107" s="75"/>
    </row>
    <row r="108" spans="1:26" s="74" customFormat="1" x14ac:dyDescent="0.2">
      <c r="A108" s="75"/>
      <c r="B108" s="75"/>
      <c r="C108" s="75"/>
      <c r="S108" s="75"/>
      <c r="T108" s="75"/>
      <c r="U108" s="75"/>
      <c r="V108" s="75"/>
      <c r="W108" s="75"/>
      <c r="X108" s="75"/>
      <c r="Y108" s="75"/>
      <c r="Z108" s="75"/>
    </row>
    <row r="109" spans="1:26" s="74" customFormat="1" x14ac:dyDescent="0.2">
      <c r="A109" s="75"/>
      <c r="B109" s="75"/>
      <c r="C109" s="75"/>
      <c r="S109" s="75"/>
      <c r="T109" s="75"/>
      <c r="U109" s="75"/>
      <c r="V109" s="75"/>
      <c r="W109" s="75"/>
      <c r="X109" s="75"/>
      <c r="Y109" s="75"/>
      <c r="Z109" s="75"/>
    </row>
    <row r="110" spans="1:26" s="74" customFormat="1" x14ac:dyDescent="0.2">
      <c r="A110" s="75"/>
      <c r="B110" s="75"/>
      <c r="C110" s="75"/>
      <c r="S110" s="75"/>
      <c r="T110" s="75"/>
      <c r="U110" s="75"/>
      <c r="V110" s="75"/>
      <c r="W110" s="75"/>
      <c r="X110" s="75"/>
      <c r="Y110" s="75"/>
      <c r="Z110" s="75"/>
    </row>
    <row r="111" spans="1:26" s="74" customFormat="1" x14ac:dyDescent="0.2">
      <c r="A111" s="75"/>
      <c r="B111" s="75"/>
      <c r="C111" s="75"/>
      <c r="S111" s="75"/>
      <c r="T111" s="75"/>
      <c r="U111" s="75"/>
      <c r="V111" s="75"/>
      <c r="W111" s="75"/>
      <c r="X111" s="75"/>
      <c r="Y111" s="75"/>
      <c r="Z111" s="75"/>
    </row>
    <row r="112" spans="1:26" s="74" customFormat="1" x14ac:dyDescent="0.2">
      <c r="A112" s="75"/>
      <c r="B112" s="75"/>
      <c r="C112" s="75"/>
      <c r="S112" s="75"/>
      <c r="T112" s="75"/>
      <c r="U112" s="75"/>
      <c r="V112" s="75"/>
      <c r="W112" s="75"/>
      <c r="X112" s="75"/>
      <c r="Y112" s="75"/>
      <c r="Z112" s="75"/>
    </row>
    <row r="113" spans="1:26" s="74" customFormat="1" x14ac:dyDescent="0.2">
      <c r="A113" s="75"/>
      <c r="B113" s="75"/>
      <c r="C113" s="75"/>
      <c r="S113" s="75"/>
      <c r="T113" s="75"/>
      <c r="U113" s="75"/>
      <c r="V113" s="75"/>
      <c r="W113" s="75"/>
      <c r="X113" s="75"/>
      <c r="Y113" s="75"/>
      <c r="Z113" s="75"/>
    </row>
    <row r="114" spans="1:26" s="74" customFormat="1" x14ac:dyDescent="0.2">
      <c r="A114" s="75"/>
      <c r="B114" s="75"/>
      <c r="C114" s="75"/>
      <c r="S114" s="75"/>
      <c r="T114" s="75"/>
      <c r="U114" s="75"/>
      <c r="V114" s="75"/>
      <c r="W114" s="75"/>
      <c r="X114" s="75"/>
      <c r="Y114" s="75"/>
      <c r="Z114" s="75"/>
    </row>
    <row r="115" spans="1:26" s="74" customFormat="1" x14ac:dyDescent="0.2">
      <c r="A115" s="75"/>
      <c r="B115" s="75"/>
      <c r="C115" s="75"/>
      <c r="S115" s="75"/>
      <c r="T115" s="75"/>
      <c r="U115" s="75"/>
      <c r="V115" s="75"/>
      <c r="W115" s="75"/>
      <c r="X115" s="75"/>
      <c r="Y115" s="75"/>
      <c r="Z115" s="75"/>
    </row>
    <row r="116" spans="1:26" s="74" customFormat="1" x14ac:dyDescent="0.2">
      <c r="A116" s="75"/>
      <c r="B116" s="75"/>
      <c r="C116" s="75"/>
      <c r="S116" s="75"/>
      <c r="T116" s="75"/>
      <c r="U116" s="75"/>
      <c r="V116" s="75"/>
      <c r="W116" s="75"/>
      <c r="X116" s="75"/>
      <c r="Y116" s="75"/>
      <c r="Z116" s="75"/>
    </row>
    <row r="117" spans="1:26" s="74" customFormat="1" x14ac:dyDescent="0.2">
      <c r="A117" s="75"/>
      <c r="B117" s="75"/>
      <c r="C117" s="75"/>
      <c r="S117" s="75"/>
      <c r="T117" s="75"/>
      <c r="U117" s="75"/>
      <c r="V117" s="75"/>
      <c r="W117" s="75"/>
      <c r="X117" s="75"/>
      <c r="Y117" s="75"/>
      <c r="Z117" s="75"/>
    </row>
    <row r="118" spans="1:26" s="74" customFormat="1" x14ac:dyDescent="0.2">
      <c r="A118" s="75"/>
      <c r="B118" s="75"/>
      <c r="C118" s="75"/>
      <c r="S118" s="75"/>
      <c r="T118" s="75"/>
      <c r="U118" s="75"/>
      <c r="V118" s="75"/>
      <c r="W118" s="75"/>
      <c r="X118" s="75"/>
      <c r="Y118" s="75"/>
      <c r="Z118" s="75"/>
    </row>
    <row r="119" spans="1:26" s="74" customFormat="1" x14ac:dyDescent="0.2">
      <c r="A119" s="75"/>
      <c r="B119" s="75"/>
      <c r="C119" s="75"/>
      <c r="S119" s="75"/>
      <c r="T119" s="75"/>
      <c r="U119" s="75"/>
      <c r="V119" s="75"/>
      <c r="W119" s="75"/>
      <c r="X119" s="75"/>
      <c r="Y119" s="75"/>
      <c r="Z119" s="75"/>
    </row>
    <row r="120" spans="1:26" s="74" customFormat="1" x14ac:dyDescent="0.2">
      <c r="A120" s="75"/>
      <c r="B120" s="75"/>
      <c r="C120" s="75"/>
      <c r="S120" s="75"/>
      <c r="T120" s="75"/>
      <c r="U120" s="75"/>
      <c r="V120" s="75"/>
      <c r="W120" s="75"/>
      <c r="X120" s="75"/>
      <c r="Y120" s="75"/>
      <c r="Z120" s="75"/>
    </row>
    <row r="121" spans="1:26" s="74" customFormat="1" x14ac:dyDescent="0.2">
      <c r="A121" s="75"/>
      <c r="B121" s="75"/>
      <c r="C121" s="75"/>
      <c r="S121" s="75"/>
      <c r="T121" s="75"/>
      <c r="U121" s="75"/>
      <c r="V121" s="75"/>
      <c r="W121" s="75"/>
      <c r="X121" s="75"/>
      <c r="Y121" s="75"/>
      <c r="Z121" s="75"/>
    </row>
    <row r="122" spans="1:26" s="74" customFormat="1" x14ac:dyDescent="0.2">
      <c r="A122" s="75"/>
      <c r="B122" s="75"/>
      <c r="C122" s="75"/>
      <c r="S122" s="75"/>
      <c r="T122" s="75"/>
      <c r="U122" s="75"/>
      <c r="V122" s="75"/>
      <c r="W122" s="75"/>
      <c r="X122" s="75"/>
      <c r="Y122" s="75"/>
      <c r="Z122" s="75"/>
    </row>
    <row r="123" spans="1:26" s="74" customFormat="1" x14ac:dyDescent="0.2">
      <c r="A123" s="75"/>
      <c r="B123" s="75"/>
      <c r="C123" s="75"/>
      <c r="S123" s="75"/>
      <c r="T123" s="75"/>
      <c r="U123" s="75"/>
      <c r="V123" s="75"/>
      <c r="W123" s="75"/>
      <c r="X123" s="75"/>
      <c r="Y123" s="75"/>
      <c r="Z123" s="75"/>
    </row>
    <row r="124" spans="1:26" s="74" customFormat="1" x14ac:dyDescent="0.2">
      <c r="A124" s="75"/>
      <c r="B124" s="75"/>
      <c r="C124" s="75"/>
      <c r="S124" s="75"/>
      <c r="T124" s="75"/>
      <c r="U124" s="75"/>
      <c r="V124" s="75"/>
      <c r="W124" s="75"/>
      <c r="X124" s="75"/>
      <c r="Y124" s="75"/>
      <c r="Z124" s="75"/>
    </row>
    <row r="125" spans="1:26" s="74" customFormat="1" x14ac:dyDescent="0.2">
      <c r="A125" s="75"/>
      <c r="B125" s="75"/>
      <c r="C125" s="75"/>
      <c r="S125" s="75"/>
      <c r="T125" s="75"/>
      <c r="U125" s="75"/>
      <c r="V125" s="75"/>
      <c r="W125" s="75"/>
      <c r="X125" s="75"/>
      <c r="Y125" s="75"/>
      <c r="Z125" s="75"/>
    </row>
    <row r="126" spans="1:26" s="74" customFormat="1" x14ac:dyDescent="0.2">
      <c r="A126" s="75"/>
      <c r="B126" s="75"/>
      <c r="C126" s="75"/>
      <c r="S126" s="75"/>
      <c r="T126" s="75"/>
      <c r="U126" s="75"/>
      <c r="V126" s="75"/>
      <c r="W126" s="75"/>
      <c r="X126" s="75"/>
      <c r="Y126" s="75"/>
      <c r="Z126" s="75"/>
    </row>
    <row r="127" spans="1:26" s="74" customFormat="1" x14ac:dyDescent="0.2">
      <c r="A127" s="75"/>
      <c r="B127" s="75"/>
      <c r="C127" s="75"/>
      <c r="S127" s="75"/>
      <c r="T127" s="75"/>
      <c r="U127" s="75"/>
      <c r="V127" s="75"/>
      <c r="W127" s="75"/>
      <c r="X127" s="75"/>
      <c r="Y127" s="75"/>
      <c r="Z127" s="75"/>
    </row>
    <row r="128" spans="1:26" s="74" customFormat="1" x14ac:dyDescent="0.2">
      <c r="A128" s="75"/>
      <c r="B128" s="75"/>
      <c r="C128" s="75"/>
      <c r="S128" s="75"/>
      <c r="T128" s="75"/>
      <c r="U128" s="75"/>
      <c r="V128" s="75"/>
      <c r="W128" s="75"/>
      <c r="X128" s="75"/>
      <c r="Y128" s="75"/>
      <c r="Z128" s="75"/>
    </row>
    <row r="129" spans="1:26" s="74" customFormat="1" x14ac:dyDescent="0.2">
      <c r="A129" s="75"/>
      <c r="B129" s="75"/>
      <c r="C129" s="75"/>
      <c r="S129" s="75"/>
      <c r="T129" s="75"/>
      <c r="U129" s="75"/>
      <c r="V129" s="75"/>
      <c r="W129" s="75"/>
      <c r="X129" s="75"/>
      <c r="Y129" s="75"/>
      <c r="Z129" s="75"/>
    </row>
    <row r="130" spans="1:26" s="74" customFormat="1" x14ac:dyDescent="0.2">
      <c r="A130" s="75"/>
      <c r="B130" s="75"/>
      <c r="C130" s="75"/>
      <c r="S130" s="75"/>
      <c r="T130" s="75"/>
      <c r="U130" s="75"/>
      <c r="V130" s="75"/>
      <c r="W130" s="75"/>
      <c r="X130" s="75"/>
      <c r="Y130" s="75"/>
      <c r="Z130" s="75"/>
    </row>
    <row r="131" spans="1:26" s="74" customFormat="1" x14ac:dyDescent="0.2">
      <c r="A131" s="75"/>
      <c r="B131" s="75"/>
      <c r="C131" s="75"/>
      <c r="S131" s="75"/>
      <c r="T131" s="75"/>
      <c r="U131" s="75"/>
      <c r="V131" s="75"/>
      <c r="W131" s="75"/>
      <c r="X131" s="75"/>
      <c r="Y131" s="75"/>
      <c r="Z131" s="75"/>
    </row>
    <row r="132" spans="1:26" s="74" customFormat="1" x14ac:dyDescent="0.2">
      <c r="A132" s="75"/>
      <c r="B132" s="75"/>
      <c r="C132" s="75"/>
      <c r="S132" s="75"/>
      <c r="T132" s="75"/>
      <c r="U132" s="75"/>
      <c r="V132" s="75"/>
      <c r="W132" s="75"/>
      <c r="X132" s="75"/>
      <c r="Y132" s="75"/>
      <c r="Z132" s="75"/>
    </row>
    <row r="133" spans="1:26" s="74" customFormat="1" x14ac:dyDescent="0.2">
      <c r="A133" s="75"/>
      <c r="B133" s="75"/>
      <c r="C133" s="75"/>
      <c r="S133" s="75"/>
      <c r="T133" s="75"/>
      <c r="U133" s="75"/>
      <c r="V133" s="75"/>
      <c r="W133" s="75"/>
      <c r="X133" s="75"/>
      <c r="Y133" s="75"/>
      <c r="Z133" s="75"/>
    </row>
    <row r="134" spans="1:26" s="74" customFormat="1" x14ac:dyDescent="0.2">
      <c r="A134" s="75"/>
      <c r="B134" s="75"/>
      <c r="C134" s="75"/>
      <c r="S134" s="75"/>
      <c r="T134" s="75"/>
      <c r="U134" s="75"/>
      <c r="V134" s="75"/>
      <c r="W134" s="75"/>
      <c r="X134" s="75"/>
      <c r="Y134" s="75"/>
      <c r="Z134" s="75"/>
    </row>
    <row r="135" spans="1:26" s="74" customFormat="1" x14ac:dyDescent="0.2">
      <c r="A135" s="75"/>
      <c r="B135" s="75"/>
      <c r="C135" s="75"/>
      <c r="S135" s="75"/>
      <c r="T135" s="75"/>
      <c r="U135" s="75"/>
      <c r="V135" s="75"/>
      <c r="W135" s="75"/>
      <c r="X135" s="75"/>
      <c r="Y135" s="75"/>
      <c r="Z135" s="75"/>
    </row>
    <row r="136" spans="1:26" s="74" customFormat="1" x14ac:dyDescent="0.2">
      <c r="A136" s="75"/>
      <c r="B136" s="75"/>
      <c r="C136" s="75"/>
      <c r="S136" s="75"/>
      <c r="T136" s="75"/>
      <c r="U136" s="75"/>
      <c r="V136" s="75"/>
      <c r="W136" s="75"/>
      <c r="X136" s="75"/>
      <c r="Y136" s="75"/>
      <c r="Z136" s="75"/>
    </row>
    <row r="137" spans="1:26" s="74" customFormat="1" x14ac:dyDescent="0.2">
      <c r="A137" s="75"/>
      <c r="B137" s="75"/>
      <c r="C137" s="75"/>
      <c r="S137" s="75"/>
      <c r="T137" s="75"/>
      <c r="U137" s="75"/>
      <c r="V137" s="75"/>
      <c r="W137" s="75"/>
      <c r="X137" s="75"/>
      <c r="Y137" s="75"/>
      <c r="Z137" s="75"/>
    </row>
    <row r="138" spans="1:26" s="74" customFormat="1" x14ac:dyDescent="0.2">
      <c r="A138" s="75"/>
      <c r="B138" s="75"/>
      <c r="C138" s="75"/>
      <c r="S138" s="75"/>
      <c r="T138" s="75"/>
      <c r="U138" s="75"/>
      <c r="V138" s="75"/>
      <c r="W138" s="75"/>
      <c r="X138" s="75"/>
      <c r="Y138" s="75"/>
      <c r="Z138" s="75"/>
    </row>
    <row r="139" spans="1:26" s="74" customFormat="1" x14ac:dyDescent="0.2">
      <c r="A139" s="75"/>
      <c r="B139" s="75"/>
      <c r="C139" s="75"/>
      <c r="S139" s="75"/>
      <c r="T139" s="75"/>
      <c r="U139" s="75"/>
      <c r="V139" s="75"/>
      <c r="W139" s="75"/>
      <c r="X139" s="75"/>
      <c r="Y139" s="75"/>
      <c r="Z139" s="75"/>
    </row>
    <row r="140" spans="1:26" s="74" customFormat="1" x14ac:dyDescent="0.2">
      <c r="A140" s="75"/>
      <c r="B140" s="75"/>
      <c r="C140" s="75"/>
      <c r="S140" s="75"/>
      <c r="T140" s="75"/>
      <c r="U140" s="75"/>
      <c r="V140" s="75"/>
      <c r="W140" s="75"/>
      <c r="X140" s="75"/>
      <c r="Y140" s="75"/>
      <c r="Z140" s="75"/>
    </row>
    <row r="141" spans="1:26" s="74" customFormat="1" x14ac:dyDescent="0.2">
      <c r="A141" s="75"/>
      <c r="B141" s="75"/>
      <c r="C141" s="75"/>
      <c r="S141" s="75"/>
      <c r="T141" s="75"/>
      <c r="U141" s="75"/>
      <c r="V141" s="75"/>
      <c r="W141" s="75"/>
      <c r="X141" s="75"/>
      <c r="Y141" s="75"/>
      <c r="Z141" s="75"/>
    </row>
    <row r="142" spans="1:26" s="74" customFormat="1" x14ac:dyDescent="0.2">
      <c r="A142" s="75"/>
      <c r="B142" s="75"/>
      <c r="C142" s="75"/>
      <c r="S142" s="75"/>
      <c r="T142" s="75"/>
      <c r="U142" s="75"/>
      <c r="V142" s="75"/>
      <c r="W142" s="75"/>
      <c r="X142" s="75"/>
      <c r="Y142" s="75"/>
      <c r="Z142" s="75"/>
    </row>
    <row r="143" spans="1:26" s="74" customFormat="1" x14ac:dyDescent="0.2">
      <c r="A143" s="75"/>
      <c r="B143" s="75"/>
      <c r="C143" s="75"/>
      <c r="S143" s="75"/>
      <c r="T143" s="75"/>
      <c r="U143" s="75"/>
      <c r="V143" s="75"/>
      <c r="W143" s="75"/>
      <c r="X143" s="75"/>
      <c r="Y143" s="75"/>
      <c r="Z143" s="75"/>
    </row>
    <row r="144" spans="1:26" s="74" customFormat="1" x14ac:dyDescent="0.2">
      <c r="A144" s="75"/>
      <c r="B144" s="75"/>
      <c r="C144" s="75"/>
      <c r="S144" s="75"/>
      <c r="T144" s="75"/>
      <c r="U144" s="75"/>
      <c r="V144" s="75"/>
      <c r="W144" s="75"/>
      <c r="X144" s="75"/>
      <c r="Y144" s="75"/>
      <c r="Z144" s="75"/>
    </row>
    <row r="145" spans="1:26" s="74" customFormat="1" x14ac:dyDescent="0.2">
      <c r="A145" s="75"/>
      <c r="B145" s="75"/>
      <c r="C145" s="75"/>
      <c r="S145" s="75"/>
      <c r="T145" s="75"/>
      <c r="U145" s="75"/>
      <c r="V145" s="75"/>
      <c r="W145" s="75"/>
      <c r="X145" s="75"/>
      <c r="Y145" s="75"/>
      <c r="Z145" s="75"/>
    </row>
    <row r="146" spans="1:26" s="74" customFormat="1" x14ac:dyDescent="0.2">
      <c r="A146" s="75"/>
      <c r="B146" s="75"/>
      <c r="C146" s="75"/>
      <c r="S146" s="75"/>
      <c r="T146" s="75"/>
      <c r="U146" s="75"/>
      <c r="V146" s="75"/>
      <c r="W146" s="75"/>
      <c r="X146" s="75"/>
      <c r="Y146" s="75"/>
      <c r="Z146" s="75"/>
    </row>
    <row r="147" spans="1:26" s="74" customFormat="1" x14ac:dyDescent="0.2">
      <c r="A147" s="75"/>
      <c r="B147" s="75"/>
      <c r="C147" s="75"/>
      <c r="S147" s="75"/>
      <c r="T147" s="75"/>
      <c r="U147" s="75"/>
      <c r="V147" s="75"/>
      <c r="W147" s="75"/>
      <c r="X147" s="75"/>
      <c r="Y147" s="75"/>
      <c r="Z147" s="75"/>
    </row>
    <row r="148" spans="1:26" s="74" customFormat="1" x14ac:dyDescent="0.2">
      <c r="A148" s="75"/>
      <c r="B148" s="75"/>
      <c r="C148" s="75"/>
      <c r="S148" s="75"/>
      <c r="T148" s="75"/>
      <c r="U148" s="75"/>
      <c r="V148" s="75"/>
      <c r="W148" s="75"/>
      <c r="X148" s="75"/>
      <c r="Y148" s="75"/>
      <c r="Z148" s="75"/>
    </row>
    <row r="149" spans="1:26" s="74" customFormat="1" x14ac:dyDescent="0.2">
      <c r="A149" s="75"/>
      <c r="B149" s="75"/>
      <c r="C149" s="75"/>
      <c r="S149" s="75"/>
      <c r="T149" s="75"/>
      <c r="U149" s="75"/>
      <c r="V149" s="75"/>
      <c r="W149" s="75"/>
      <c r="X149" s="75"/>
      <c r="Y149" s="75"/>
      <c r="Z149" s="75"/>
    </row>
    <row r="150" spans="1:26" s="74" customFormat="1" x14ac:dyDescent="0.2">
      <c r="A150" s="75"/>
      <c r="B150" s="75"/>
      <c r="C150" s="75"/>
      <c r="S150" s="75"/>
      <c r="T150" s="75"/>
      <c r="U150" s="75"/>
      <c r="V150" s="75"/>
      <c r="W150" s="75"/>
      <c r="X150" s="75"/>
      <c r="Y150" s="75"/>
      <c r="Z150" s="75"/>
    </row>
    <row r="151" spans="1:26" s="74" customFormat="1" x14ac:dyDescent="0.2">
      <c r="A151" s="75"/>
      <c r="B151" s="75"/>
      <c r="C151" s="75"/>
      <c r="S151" s="75"/>
      <c r="T151" s="75"/>
      <c r="U151" s="75"/>
      <c r="V151" s="75"/>
      <c r="W151" s="75"/>
      <c r="X151" s="75"/>
      <c r="Y151" s="75"/>
      <c r="Z151" s="75"/>
    </row>
    <row r="152" spans="1:26" s="74" customFormat="1" x14ac:dyDescent="0.2">
      <c r="A152" s="75"/>
      <c r="B152" s="75"/>
      <c r="C152" s="75"/>
      <c r="S152" s="75"/>
      <c r="T152" s="75"/>
      <c r="U152" s="75"/>
      <c r="V152" s="75"/>
      <c r="W152" s="75"/>
      <c r="X152" s="75"/>
      <c r="Y152" s="75"/>
      <c r="Z152" s="75"/>
    </row>
    <row r="153" spans="1:26" s="74" customFormat="1" x14ac:dyDescent="0.2">
      <c r="A153" s="75"/>
      <c r="B153" s="75"/>
      <c r="C153" s="75"/>
      <c r="S153" s="75"/>
      <c r="T153" s="75"/>
      <c r="U153" s="75"/>
      <c r="V153" s="75"/>
      <c r="W153" s="75"/>
      <c r="X153" s="75"/>
      <c r="Y153" s="75"/>
      <c r="Z153" s="75"/>
    </row>
    <row r="154" spans="1:26" s="74" customFormat="1" x14ac:dyDescent="0.2">
      <c r="A154" s="75"/>
      <c r="B154" s="75"/>
      <c r="C154" s="75"/>
      <c r="S154" s="75"/>
      <c r="T154" s="75"/>
      <c r="U154" s="75"/>
      <c r="V154" s="75"/>
      <c r="W154" s="75"/>
      <c r="X154" s="75"/>
      <c r="Y154" s="75"/>
      <c r="Z154" s="75"/>
    </row>
    <row r="155" spans="1:26" s="74" customFormat="1" x14ac:dyDescent="0.2">
      <c r="A155" s="75"/>
      <c r="B155" s="75"/>
      <c r="C155" s="75"/>
      <c r="S155" s="75"/>
      <c r="T155" s="75"/>
      <c r="U155" s="75"/>
      <c r="V155" s="75"/>
      <c r="W155" s="75"/>
      <c r="X155" s="75"/>
      <c r="Y155" s="75"/>
      <c r="Z155" s="75"/>
    </row>
    <row r="156" spans="1:26" s="74" customFormat="1" x14ac:dyDescent="0.2">
      <c r="A156" s="75"/>
      <c r="B156" s="75"/>
      <c r="C156" s="75"/>
      <c r="S156" s="75"/>
      <c r="T156" s="75"/>
      <c r="U156" s="75"/>
      <c r="V156" s="75"/>
      <c r="W156" s="75"/>
      <c r="X156" s="75"/>
      <c r="Y156" s="75"/>
      <c r="Z156" s="75"/>
    </row>
    <row r="157" spans="1:26" s="74" customFormat="1" x14ac:dyDescent="0.2">
      <c r="A157" s="75"/>
      <c r="B157" s="75"/>
      <c r="C157" s="75"/>
      <c r="S157" s="75"/>
      <c r="T157" s="75"/>
      <c r="U157" s="75"/>
      <c r="V157" s="75"/>
      <c r="W157" s="75"/>
      <c r="X157" s="75"/>
      <c r="Y157" s="75"/>
      <c r="Z157" s="75"/>
    </row>
    <row r="158" spans="1:26" s="74" customFormat="1" x14ac:dyDescent="0.2">
      <c r="A158" s="75"/>
      <c r="B158" s="75"/>
      <c r="C158" s="75"/>
      <c r="S158" s="75"/>
      <c r="T158" s="75"/>
      <c r="U158" s="75"/>
      <c r="V158" s="75"/>
      <c r="W158" s="75"/>
      <c r="X158" s="75"/>
      <c r="Y158" s="75"/>
      <c r="Z158" s="75"/>
    </row>
    <row r="159" spans="1:26" s="74" customFormat="1" x14ac:dyDescent="0.2">
      <c r="A159" s="75"/>
      <c r="B159" s="75"/>
      <c r="C159" s="75"/>
      <c r="S159" s="75"/>
      <c r="T159" s="75"/>
      <c r="U159" s="75"/>
      <c r="V159" s="75"/>
      <c r="W159" s="75"/>
      <c r="X159" s="75"/>
      <c r="Y159" s="75"/>
      <c r="Z159" s="75"/>
    </row>
    <row r="160" spans="1:26" s="74" customFormat="1" x14ac:dyDescent="0.2">
      <c r="A160" s="75"/>
      <c r="B160" s="75"/>
      <c r="C160" s="75"/>
      <c r="S160" s="75"/>
      <c r="T160" s="75"/>
      <c r="U160" s="75"/>
      <c r="V160" s="75"/>
      <c r="W160" s="75"/>
      <c r="X160" s="75"/>
      <c r="Y160" s="75"/>
      <c r="Z160" s="75"/>
    </row>
    <row r="161" spans="1:26" s="74" customFormat="1" x14ac:dyDescent="0.2">
      <c r="A161" s="75"/>
      <c r="B161" s="75"/>
      <c r="C161" s="75"/>
      <c r="S161" s="75"/>
      <c r="T161" s="75"/>
      <c r="U161" s="75"/>
      <c r="V161" s="75"/>
      <c r="W161" s="75"/>
      <c r="X161" s="75"/>
      <c r="Y161" s="75"/>
      <c r="Z161" s="75"/>
    </row>
    <row r="162" spans="1:26" s="74" customFormat="1" x14ac:dyDescent="0.2">
      <c r="A162" s="75"/>
      <c r="B162" s="75"/>
      <c r="C162" s="75"/>
      <c r="S162" s="75"/>
      <c r="T162" s="75"/>
      <c r="U162" s="75"/>
      <c r="V162" s="75"/>
      <c r="W162" s="75"/>
      <c r="X162" s="75"/>
      <c r="Y162" s="75"/>
      <c r="Z162" s="75"/>
    </row>
    <row r="163" spans="1:26" s="74" customFormat="1" x14ac:dyDescent="0.2">
      <c r="A163" s="75"/>
      <c r="B163" s="75"/>
      <c r="C163" s="75"/>
      <c r="S163" s="75"/>
      <c r="T163" s="75"/>
      <c r="U163" s="75"/>
      <c r="V163" s="75"/>
      <c r="W163" s="75"/>
      <c r="X163" s="75"/>
      <c r="Y163" s="75"/>
      <c r="Z163" s="75"/>
    </row>
    <row r="164" spans="1:26" s="74" customFormat="1" x14ac:dyDescent="0.2">
      <c r="A164" s="75"/>
      <c r="B164" s="75"/>
      <c r="C164" s="75"/>
      <c r="S164" s="75"/>
      <c r="T164" s="75"/>
      <c r="U164" s="75"/>
      <c r="V164" s="75"/>
      <c r="W164" s="75"/>
      <c r="X164" s="75"/>
      <c r="Y164" s="75"/>
      <c r="Z164" s="75"/>
    </row>
    <row r="165" spans="1:26" s="74" customFormat="1" x14ac:dyDescent="0.2">
      <c r="A165" s="75"/>
      <c r="B165" s="75"/>
      <c r="C165" s="75"/>
      <c r="S165" s="75"/>
      <c r="T165" s="75"/>
      <c r="U165" s="75"/>
      <c r="V165" s="75"/>
      <c r="W165" s="75"/>
      <c r="X165" s="75"/>
      <c r="Y165" s="75"/>
      <c r="Z165" s="75"/>
    </row>
    <row r="166" spans="1:26" s="74" customFormat="1" x14ac:dyDescent="0.2">
      <c r="A166" s="75"/>
      <c r="B166" s="75"/>
      <c r="C166" s="75"/>
      <c r="S166" s="75"/>
      <c r="T166" s="75"/>
      <c r="U166" s="75"/>
      <c r="V166" s="75"/>
      <c r="W166" s="75"/>
      <c r="X166" s="75"/>
      <c r="Y166" s="75"/>
      <c r="Z166" s="75"/>
    </row>
    <row r="167" spans="1:26" s="74" customFormat="1" x14ac:dyDescent="0.2">
      <c r="A167" s="75"/>
      <c r="B167" s="75"/>
      <c r="C167" s="75"/>
      <c r="S167" s="75"/>
      <c r="T167" s="75"/>
      <c r="U167" s="75"/>
      <c r="V167" s="75"/>
      <c r="W167" s="75"/>
      <c r="X167" s="75"/>
      <c r="Y167" s="75"/>
      <c r="Z167" s="75"/>
    </row>
    <row r="168" spans="1:26" s="74" customFormat="1" x14ac:dyDescent="0.2">
      <c r="A168" s="75"/>
      <c r="B168" s="75"/>
      <c r="C168" s="75"/>
      <c r="S168" s="75"/>
      <c r="T168" s="75"/>
      <c r="U168" s="75"/>
      <c r="V168" s="75"/>
      <c r="W168" s="75"/>
      <c r="X168" s="75"/>
      <c r="Y168" s="75"/>
      <c r="Z168" s="75"/>
    </row>
    <row r="169" spans="1:26" s="74" customFormat="1" x14ac:dyDescent="0.2">
      <c r="A169" s="75"/>
      <c r="B169" s="75"/>
      <c r="C169" s="75"/>
      <c r="S169" s="75"/>
      <c r="T169" s="75"/>
      <c r="U169" s="75"/>
      <c r="V169" s="75"/>
      <c r="W169" s="75"/>
      <c r="X169" s="75"/>
      <c r="Y169" s="75"/>
      <c r="Z169" s="75"/>
    </row>
    <row r="170" spans="1:26" s="74" customFormat="1" x14ac:dyDescent="0.2">
      <c r="A170" s="75"/>
      <c r="B170" s="75"/>
      <c r="C170" s="75"/>
      <c r="S170" s="75"/>
      <c r="T170" s="75"/>
      <c r="U170" s="75"/>
      <c r="V170" s="75"/>
      <c r="W170" s="75"/>
      <c r="X170" s="75"/>
      <c r="Y170" s="75"/>
      <c r="Z170" s="75"/>
    </row>
    <row r="171" spans="1:26" s="74" customFormat="1" x14ac:dyDescent="0.2">
      <c r="A171" s="75"/>
      <c r="B171" s="75"/>
      <c r="C171" s="75"/>
      <c r="S171" s="75"/>
      <c r="T171" s="75"/>
      <c r="U171" s="75"/>
      <c r="V171" s="75"/>
      <c r="W171" s="75"/>
      <c r="X171" s="75"/>
      <c r="Y171" s="75"/>
      <c r="Z171" s="75"/>
    </row>
    <row r="172" spans="1:26" s="74" customFormat="1" x14ac:dyDescent="0.2">
      <c r="A172" s="75"/>
      <c r="B172" s="75"/>
      <c r="C172" s="75"/>
      <c r="S172" s="75"/>
      <c r="T172" s="75"/>
      <c r="U172" s="75"/>
      <c r="V172" s="75"/>
      <c r="W172" s="75"/>
      <c r="X172" s="75"/>
      <c r="Y172" s="75"/>
      <c r="Z172" s="75"/>
    </row>
    <row r="173" spans="1:26" s="74" customFormat="1" x14ac:dyDescent="0.2">
      <c r="A173" s="75"/>
      <c r="B173" s="75"/>
      <c r="C173" s="75"/>
      <c r="S173" s="75"/>
      <c r="T173" s="75"/>
      <c r="U173" s="75"/>
      <c r="V173" s="75"/>
      <c r="W173" s="75"/>
      <c r="X173" s="75"/>
      <c r="Y173" s="75"/>
      <c r="Z173" s="75"/>
    </row>
    <row r="174" spans="1:26" s="74" customFormat="1" x14ac:dyDescent="0.2">
      <c r="A174" s="75"/>
      <c r="B174" s="75"/>
      <c r="C174" s="75"/>
      <c r="S174" s="75"/>
      <c r="T174" s="75"/>
      <c r="U174" s="75"/>
      <c r="V174" s="75"/>
      <c r="W174" s="75"/>
      <c r="X174" s="75"/>
      <c r="Y174" s="75"/>
      <c r="Z174" s="75"/>
    </row>
    <row r="175" spans="1:26" s="74" customFormat="1" x14ac:dyDescent="0.2">
      <c r="A175" s="75"/>
      <c r="B175" s="75"/>
      <c r="C175" s="75"/>
      <c r="S175" s="75"/>
      <c r="T175" s="75"/>
      <c r="U175" s="75"/>
      <c r="V175" s="75"/>
      <c r="W175" s="75"/>
      <c r="X175" s="75"/>
      <c r="Y175" s="75"/>
      <c r="Z175" s="75"/>
    </row>
    <row r="176" spans="1:26" s="74" customFormat="1" x14ac:dyDescent="0.2">
      <c r="A176" s="75"/>
      <c r="B176" s="75"/>
      <c r="C176" s="75"/>
      <c r="S176" s="75"/>
      <c r="T176" s="75"/>
      <c r="U176" s="75"/>
      <c r="V176" s="75"/>
      <c r="W176" s="75"/>
      <c r="X176" s="75"/>
      <c r="Y176" s="75"/>
      <c r="Z176" s="75"/>
    </row>
    <row r="177" spans="1:26" s="74" customFormat="1" x14ac:dyDescent="0.2">
      <c r="A177" s="75"/>
      <c r="B177" s="75"/>
      <c r="C177" s="75"/>
      <c r="S177" s="75"/>
      <c r="T177" s="75"/>
      <c r="U177" s="75"/>
      <c r="V177" s="75"/>
      <c r="W177" s="75"/>
      <c r="X177" s="75"/>
      <c r="Y177" s="75"/>
      <c r="Z177" s="75"/>
    </row>
    <row r="178" spans="1:26" s="74" customFormat="1" x14ac:dyDescent="0.2">
      <c r="A178" s="75"/>
      <c r="B178" s="75"/>
      <c r="C178" s="75"/>
      <c r="S178" s="75"/>
      <c r="T178" s="75"/>
      <c r="U178" s="75"/>
      <c r="V178" s="75"/>
      <c r="W178" s="75"/>
      <c r="X178" s="75"/>
      <c r="Y178" s="75"/>
      <c r="Z178" s="75"/>
    </row>
    <row r="179" spans="1:26" s="74" customFormat="1" x14ac:dyDescent="0.2">
      <c r="A179" s="75"/>
      <c r="B179" s="75"/>
      <c r="C179" s="75"/>
      <c r="S179" s="75"/>
      <c r="T179" s="75"/>
      <c r="U179" s="75"/>
      <c r="V179" s="75"/>
      <c r="W179" s="75"/>
      <c r="X179" s="75"/>
      <c r="Y179" s="75"/>
      <c r="Z179" s="75"/>
    </row>
    <row r="180" spans="1:26" s="74" customFormat="1" x14ac:dyDescent="0.2">
      <c r="A180" s="75"/>
      <c r="B180" s="75"/>
      <c r="C180" s="75"/>
      <c r="S180" s="75"/>
      <c r="T180" s="75"/>
      <c r="U180" s="75"/>
      <c r="V180" s="75"/>
      <c r="W180" s="75"/>
      <c r="X180" s="75"/>
      <c r="Y180" s="75"/>
      <c r="Z180" s="75"/>
    </row>
    <row r="181" spans="1:26" s="74" customFormat="1" x14ac:dyDescent="0.2">
      <c r="A181" s="75"/>
      <c r="B181" s="75"/>
      <c r="C181" s="75"/>
      <c r="S181" s="75"/>
      <c r="T181" s="75"/>
      <c r="U181" s="75"/>
      <c r="V181" s="75"/>
      <c r="W181" s="75"/>
      <c r="X181" s="75"/>
      <c r="Y181" s="75"/>
      <c r="Z181" s="75"/>
    </row>
    <row r="182" spans="1:26" s="74" customFormat="1" x14ac:dyDescent="0.2">
      <c r="A182" s="75"/>
      <c r="B182" s="75"/>
      <c r="C182" s="75"/>
      <c r="S182" s="75"/>
      <c r="T182" s="75"/>
      <c r="U182" s="75"/>
      <c r="V182" s="75"/>
      <c r="W182" s="75"/>
      <c r="X182" s="75"/>
      <c r="Y182" s="75"/>
      <c r="Z182" s="75"/>
    </row>
    <row r="183" spans="1:26" s="74" customFormat="1" x14ac:dyDescent="0.2">
      <c r="A183" s="75"/>
      <c r="B183" s="75"/>
      <c r="C183" s="75"/>
      <c r="S183" s="75"/>
      <c r="T183" s="75"/>
      <c r="U183" s="75"/>
      <c r="V183" s="75"/>
      <c r="W183" s="75"/>
      <c r="X183" s="75"/>
      <c r="Y183" s="75"/>
      <c r="Z183" s="75"/>
    </row>
    <row r="184" spans="1:26" s="74" customFormat="1" x14ac:dyDescent="0.2">
      <c r="A184" s="75"/>
      <c r="B184" s="75"/>
      <c r="C184" s="75"/>
      <c r="S184" s="75"/>
      <c r="T184" s="75"/>
      <c r="U184" s="75"/>
      <c r="V184" s="75"/>
      <c r="W184" s="75"/>
      <c r="X184" s="75"/>
      <c r="Y184" s="75"/>
      <c r="Z184" s="75"/>
    </row>
    <row r="185" spans="1:26" s="74" customFormat="1" x14ac:dyDescent="0.2">
      <c r="A185" s="75"/>
      <c r="B185" s="75"/>
      <c r="C185" s="75"/>
      <c r="S185" s="75"/>
      <c r="T185" s="75"/>
      <c r="U185" s="75"/>
      <c r="V185" s="75"/>
      <c r="W185" s="75"/>
      <c r="X185" s="75"/>
      <c r="Y185" s="75"/>
      <c r="Z185" s="75"/>
    </row>
    <row r="186" spans="1:26" s="74" customFormat="1" x14ac:dyDescent="0.2">
      <c r="A186" s="75"/>
      <c r="B186" s="75"/>
      <c r="C186" s="75"/>
      <c r="S186" s="75"/>
      <c r="T186" s="75"/>
      <c r="U186" s="75"/>
      <c r="V186" s="75"/>
      <c r="W186" s="75"/>
      <c r="X186" s="75"/>
      <c r="Y186" s="75"/>
      <c r="Z186" s="75"/>
    </row>
    <row r="187" spans="1:26" s="74" customFormat="1" x14ac:dyDescent="0.2">
      <c r="A187" s="75"/>
      <c r="B187" s="75"/>
      <c r="C187" s="75"/>
      <c r="S187" s="75"/>
      <c r="T187" s="75"/>
      <c r="U187" s="75"/>
      <c r="V187" s="75"/>
      <c r="W187" s="75"/>
      <c r="X187" s="75"/>
      <c r="Y187" s="75"/>
      <c r="Z187" s="75"/>
    </row>
    <row r="188" spans="1:26" s="74" customFormat="1" x14ac:dyDescent="0.2">
      <c r="A188" s="75"/>
      <c r="B188" s="75"/>
      <c r="C188" s="75"/>
      <c r="S188" s="75"/>
      <c r="T188" s="75"/>
      <c r="U188" s="75"/>
      <c r="V188" s="75"/>
      <c r="W188" s="75"/>
      <c r="X188" s="75"/>
      <c r="Y188" s="75"/>
      <c r="Z188" s="75"/>
    </row>
    <row r="189" spans="1:26" s="74" customFormat="1" x14ac:dyDescent="0.2">
      <c r="A189" s="75"/>
      <c r="B189" s="75"/>
      <c r="C189" s="75"/>
      <c r="S189" s="75"/>
      <c r="T189" s="75"/>
      <c r="U189" s="75"/>
      <c r="V189" s="75"/>
      <c r="W189" s="75"/>
      <c r="X189" s="75"/>
      <c r="Y189" s="75"/>
      <c r="Z189" s="75"/>
    </row>
    <row r="190" spans="1:26" s="74" customFormat="1" x14ac:dyDescent="0.2">
      <c r="A190" s="75"/>
      <c r="B190" s="75"/>
      <c r="C190" s="75"/>
      <c r="S190" s="75"/>
      <c r="T190" s="75"/>
      <c r="U190" s="75"/>
      <c r="V190" s="75"/>
      <c r="W190" s="75"/>
      <c r="X190" s="75"/>
      <c r="Y190" s="75"/>
      <c r="Z190" s="75"/>
    </row>
    <row r="191" spans="1:26" s="74" customFormat="1" x14ac:dyDescent="0.2">
      <c r="A191" s="75"/>
      <c r="B191" s="75"/>
      <c r="C191" s="75"/>
      <c r="S191" s="75"/>
      <c r="T191" s="75"/>
      <c r="U191" s="75"/>
      <c r="V191" s="75"/>
      <c r="W191" s="75"/>
      <c r="X191" s="75"/>
      <c r="Y191" s="75"/>
      <c r="Z191" s="75"/>
    </row>
    <row r="192" spans="1:26" s="74" customFormat="1" x14ac:dyDescent="0.2">
      <c r="A192" s="75"/>
      <c r="B192" s="75"/>
      <c r="C192" s="75"/>
      <c r="S192" s="75"/>
      <c r="T192" s="75"/>
      <c r="U192" s="75"/>
      <c r="V192" s="75"/>
      <c r="W192" s="75"/>
      <c r="X192" s="75"/>
      <c r="Y192" s="75"/>
      <c r="Z192" s="75"/>
    </row>
    <row r="193" spans="1:26" s="74" customFormat="1" x14ac:dyDescent="0.2">
      <c r="A193" s="75"/>
      <c r="B193" s="75"/>
      <c r="C193" s="75"/>
      <c r="S193" s="75"/>
      <c r="T193" s="75"/>
      <c r="U193" s="75"/>
      <c r="V193" s="75"/>
      <c r="W193" s="75"/>
      <c r="X193" s="75"/>
      <c r="Y193" s="75"/>
      <c r="Z193" s="75"/>
    </row>
    <row r="194" spans="1:26" s="74" customFormat="1" x14ac:dyDescent="0.2">
      <c r="A194" s="75"/>
      <c r="B194" s="75"/>
      <c r="C194" s="75"/>
      <c r="S194" s="75"/>
      <c r="T194" s="75"/>
      <c r="U194" s="75"/>
      <c r="V194" s="75"/>
      <c r="W194" s="75"/>
      <c r="X194" s="75"/>
      <c r="Y194" s="75"/>
      <c r="Z194" s="75"/>
    </row>
    <row r="195" spans="1:26" s="74" customFormat="1" x14ac:dyDescent="0.2">
      <c r="A195" s="75"/>
      <c r="B195" s="75"/>
      <c r="C195" s="75"/>
      <c r="S195" s="75"/>
      <c r="T195" s="75"/>
      <c r="U195" s="75"/>
      <c r="V195" s="75"/>
      <c r="W195" s="75"/>
      <c r="X195" s="75"/>
      <c r="Y195" s="75"/>
      <c r="Z195" s="75"/>
    </row>
    <row r="196" spans="1:26" s="74" customFormat="1" x14ac:dyDescent="0.2">
      <c r="A196" s="75"/>
      <c r="B196" s="75"/>
      <c r="C196" s="75"/>
      <c r="S196" s="75"/>
      <c r="T196" s="75"/>
      <c r="U196" s="75"/>
      <c r="V196" s="75"/>
      <c r="W196" s="75"/>
      <c r="X196" s="75"/>
      <c r="Y196" s="75"/>
      <c r="Z196" s="75"/>
    </row>
    <row r="197" spans="1:26" s="74" customFormat="1" x14ac:dyDescent="0.2">
      <c r="A197" s="75"/>
      <c r="B197" s="75"/>
      <c r="C197" s="75"/>
      <c r="S197" s="75"/>
      <c r="T197" s="75"/>
      <c r="U197" s="75"/>
      <c r="V197" s="75"/>
      <c r="W197" s="75"/>
      <c r="X197" s="75"/>
      <c r="Y197" s="75"/>
      <c r="Z197" s="75"/>
    </row>
    <row r="198" spans="1:26" s="74" customFormat="1" x14ac:dyDescent="0.2">
      <c r="A198" s="75"/>
      <c r="B198" s="75"/>
      <c r="C198" s="75"/>
      <c r="S198" s="75"/>
      <c r="T198" s="75"/>
      <c r="U198" s="75"/>
      <c r="V198" s="75"/>
      <c r="W198" s="75"/>
      <c r="X198" s="75"/>
      <c r="Y198" s="75"/>
      <c r="Z198" s="75"/>
    </row>
    <row r="199" spans="1:26" s="74" customFormat="1" x14ac:dyDescent="0.2">
      <c r="A199" s="75"/>
      <c r="B199" s="75"/>
      <c r="C199" s="75"/>
      <c r="S199" s="75"/>
      <c r="T199" s="75"/>
      <c r="U199" s="75"/>
      <c r="V199" s="75"/>
      <c r="W199" s="75"/>
      <c r="X199" s="75"/>
      <c r="Y199" s="75"/>
      <c r="Z199" s="75"/>
    </row>
    <row r="200" spans="1:26" s="74" customFormat="1" x14ac:dyDescent="0.2">
      <c r="A200" s="75"/>
      <c r="B200" s="75"/>
      <c r="C200" s="75"/>
      <c r="S200" s="75"/>
      <c r="T200" s="75"/>
      <c r="U200" s="75"/>
      <c r="V200" s="75"/>
      <c r="W200" s="75"/>
      <c r="X200" s="75"/>
      <c r="Y200" s="75"/>
      <c r="Z200" s="75"/>
    </row>
    <row r="201" spans="1:26" s="74" customFormat="1" x14ac:dyDescent="0.2">
      <c r="A201" s="75"/>
      <c r="B201" s="75"/>
      <c r="C201" s="75"/>
      <c r="S201" s="75"/>
      <c r="T201" s="75"/>
      <c r="U201" s="75"/>
      <c r="V201" s="75"/>
      <c r="W201" s="75"/>
      <c r="X201" s="75"/>
      <c r="Y201" s="75"/>
      <c r="Z201" s="75"/>
    </row>
    <row r="202" spans="1:26" s="74" customFormat="1" x14ac:dyDescent="0.2">
      <c r="A202" s="75"/>
      <c r="B202" s="75"/>
      <c r="C202" s="75"/>
      <c r="S202" s="75"/>
      <c r="T202" s="75"/>
      <c r="U202" s="75"/>
      <c r="V202" s="75"/>
      <c r="W202" s="75"/>
      <c r="X202" s="75"/>
      <c r="Y202" s="75"/>
      <c r="Z202" s="75"/>
    </row>
    <row r="203" spans="1:26" s="74" customFormat="1" x14ac:dyDescent="0.2">
      <c r="A203" s="75"/>
      <c r="B203" s="75"/>
      <c r="C203" s="75"/>
      <c r="S203" s="75"/>
      <c r="T203" s="75"/>
      <c r="U203" s="75"/>
      <c r="V203" s="75"/>
      <c r="W203" s="75"/>
      <c r="X203" s="75"/>
      <c r="Y203" s="75"/>
      <c r="Z203" s="75"/>
    </row>
    <row r="204" spans="1:26" s="74" customFormat="1" x14ac:dyDescent="0.2">
      <c r="A204" s="75"/>
      <c r="B204" s="75"/>
      <c r="C204" s="75"/>
      <c r="S204" s="75"/>
      <c r="T204" s="75"/>
      <c r="U204" s="75"/>
      <c r="V204" s="75"/>
      <c r="W204" s="75"/>
      <c r="X204" s="75"/>
      <c r="Y204" s="75"/>
      <c r="Z204" s="75"/>
    </row>
    <row r="205" spans="1:26" s="74" customFormat="1" x14ac:dyDescent="0.2">
      <c r="A205" s="75"/>
      <c r="B205" s="75"/>
      <c r="C205" s="75"/>
      <c r="S205" s="75"/>
      <c r="T205" s="75"/>
      <c r="U205" s="75"/>
      <c r="V205" s="75"/>
      <c r="W205" s="75"/>
      <c r="X205" s="75"/>
      <c r="Y205" s="75"/>
      <c r="Z205" s="75"/>
    </row>
    <row r="206" spans="1:26" s="74" customFormat="1" x14ac:dyDescent="0.2">
      <c r="A206" s="75"/>
      <c r="B206" s="75"/>
      <c r="C206" s="75"/>
      <c r="S206" s="75"/>
      <c r="T206" s="75"/>
      <c r="U206" s="75"/>
      <c r="V206" s="75"/>
      <c r="W206" s="75"/>
      <c r="X206" s="75"/>
      <c r="Y206" s="75"/>
      <c r="Z206" s="75"/>
    </row>
    <row r="207" spans="1:26" s="74" customFormat="1" x14ac:dyDescent="0.2">
      <c r="A207" s="75"/>
      <c r="B207" s="75"/>
      <c r="C207" s="75"/>
      <c r="S207" s="75"/>
      <c r="T207" s="75"/>
      <c r="U207" s="75"/>
      <c r="V207" s="75"/>
      <c r="W207" s="75"/>
      <c r="X207" s="75"/>
      <c r="Y207" s="75"/>
      <c r="Z207" s="75"/>
    </row>
    <row r="208" spans="1:26" s="74" customFormat="1" x14ac:dyDescent="0.2">
      <c r="A208" s="75"/>
      <c r="B208" s="75"/>
      <c r="C208" s="75"/>
      <c r="S208" s="75"/>
      <c r="T208" s="75"/>
      <c r="U208" s="75"/>
      <c r="V208" s="75"/>
      <c r="W208" s="75"/>
      <c r="X208" s="75"/>
      <c r="Y208" s="75"/>
      <c r="Z208" s="75"/>
    </row>
    <row r="209" spans="1:26" s="74" customFormat="1" x14ac:dyDescent="0.2">
      <c r="A209" s="75"/>
      <c r="B209" s="75"/>
      <c r="C209" s="75"/>
      <c r="S209" s="75"/>
      <c r="T209" s="75"/>
      <c r="U209" s="75"/>
      <c r="V209" s="75"/>
      <c r="W209" s="75"/>
      <c r="X209" s="75"/>
      <c r="Y209" s="75"/>
      <c r="Z209" s="75"/>
    </row>
    <row r="210" spans="1:26" s="74" customFormat="1" x14ac:dyDescent="0.2">
      <c r="A210" s="75"/>
      <c r="B210" s="75"/>
      <c r="C210" s="75"/>
      <c r="S210" s="75"/>
      <c r="T210" s="75"/>
      <c r="U210" s="75"/>
      <c r="V210" s="75"/>
      <c r="W210" s="75"/>
      <c r="X210" s="75"/>
      <c r="Y210" s="75"/>
      <c r="Z210" s="75"/>
    </row>
    <row r="211" spans="1:26" s="74" customFormat="1" x14ac:dyDescent="0.2">
      <c r="A211" s="75"/>
      <c r="B211" s="75"/>
      <c r="C211" s="75"/>
      <c r="S211" s="75"/>
      <c r="T211" s="75"/>
      <c r="U211" s="75"/>
      <c r="V211" s="75"/>
      <c r="W211" s="75"/>
      <c r="X211" s="75"/>
      <c r="Y211" s="75"/>
      <c r="Z211" s="75"/>
    </row>
    <row r="212" spans="1:26" s="74" customFormat="1" x14ac:dyDescent="0.2">
      <c r="A212" s="75"/>
      <c r="B212" s="75"/>
      <c r="C212" s="75"/>
      <c r="S212" s="75"/>
      <c r="T212" s="75"/>
      <c r="U212" s="75"/>
      <c r="V212" s="75"/>
      <c r="W212" s="75"/>
      <c r="X212" s="75"/>
      <c r="Y212" s="75"/>
      <c r="Z212" s="75"/>
    </row>
    <row r="213" spans="1:26" s="74" customFormat="1" x14ac:dyDescent="0.2">
      <c r="A213" s="75"/>
      <c r="B213" s="75"/>
      <c r="C213" s="75"/>
      <c r="S213" s="75"/>
      <c r="T213" s="75"/>
      <c r="U213" s="75"/>
      <c r="V213" s="75"/>
      <c r="W213" s="75"/>
      <c r="X213" s="75"/>
      <c r="Y213" s="75"/>
      <c r="Z213" s="75"/>
    </row>
    <row r="214" spans="1:26" s="74" customFormat="1" x14ac:dyDescent="0.2">
      <c r="A214" s="75"/>
      <c r="B214" s="75"/>
      <c r="C214" s="75"/>
      <c r="S214" s="75"/>
      <c r="T214" s="75"/>
      <c r="U214" s="75"/>
      <c r="V214" s="75"/>
      <c r="W214" s="75"/>
      <c r="X214" s="75"/>
      <c r="Y214" s="75"/>
      <c r="Z214" s="75"/>
    </row>
    <row r="215" spans="1:26" s="74" customFormat="1" x14ac:dyDescent="0.2">
      <c r="A215" s="75"/>
      <c r="B215" s="75"/>
      <c r="C215" s="75"/>
      <c r="S215" s="75"/>
      <c r="T215" s="75"/>
      <c r="U215" s="75"/>
      <c r="V215" s="75"/>
      <c r="W215" s="75"/>
      <c r="X215" s="75"/>
      <c r="Y215" s="75"/>
      <c r="Z215" s="75"/>
    </row>
    <row r="216" spans="1:26" s="74" customFormat="1" x14ac:dyDescent="0.2">
      <c r="A216" s="75"/>
      <c r="B216" s="75"/>
      <c r="C216" s="75"/>
      <c r="S216" s="75"/>
      <c r="T216" s="75"/>
      <c r="U216" s="75"/>
      <c r="V216" s="75"/>
      <c r="W216" s="75"/>
      <c r="X216" s="75"/>
      <c r="Y216" s="75"/>
      <c r="Z216" s="75"/>
    </row>
    <row r="217" spans="1:26" s="74" customFormat="1" x14ac:dyDescent="0.2">
      <c r="A217" s="75"/>
      <c r="B217" s="75"/>
      <c r="C217" s="75"/>
      <c r="S217" s="75"/>
      <c r="T217" s="75"/>
      <c r="U217" s="75"/>
      <c r="V217" s="75"/>
      <c r="W217" s="75"/>
      <c r="X217" s="75"/>
      <c r="Y217" s="75"/>
      <c r="Z217" s="75"/>
    </row>
    <row r="218" spans="1:26" s="74" customFormat="1" x14ac:dyDescent="0.2">
      <c r="A218" s="75"/>
      <c r="B218" s="75"/>
      <c r="C218" s="75"/>
      <c r="S218" s="75"/>
      <c r="T218" s="75"/>
      <c r="U218" s="75"/>
      <c r="V218" s="75"/>
      <c r="W218" s="75"/>
      <c r="X218" s="75"/>
      <c r="Y218" s="75"/>
      <c r="Z218" s="75"/>
    </row>
    <row r="219" spans="1:26" s="74" customFormat="1" x14ac:dyDescent="0.2">
      <c r="A219" s="75"/>
      <c r="B219" s="75"/>
      <c r="C219" s="75"/>
      <c r="S219" s="75"/>
      <c r="T219" s="75"/>
      <c r="U219" s="75"/>
      <c r="V219" s="75"/>
      <c r="W219" s="75"/>
      <c r="X219" s="75"/>
      <c r="Y219" s="75"/>
      <c r="Z219" s="75"/>
    </row>
    <row r="220" spans="1:26" s="74" customFormat="1" x14ac:dyDescent="0.2">
      <c r="A220" s="75"/>
      <c r="B220" s="75"/>
      <c r="C220" s="75"/>
      <c r="S220" s="75"/>
      <c r="T220" s="75"/>
      <c r="U220" s="75"/>
      <c r="V220" s="75"/>
      <c r="W220" s="75"/>
      <c r="X220" s="75"/>
      <c r="Y220" s="75"/>
      <c r="Z220" s="75"/>
    </row>
    <row r="221" spans="1:26" s="74" customFormat="1" x14ac:dyDescent="0.2">
      <c r="A221" s="75"/>
      <c r="B221" s="75"/>
      <c r="C221" s="75"/>
      <c r="S221" s="75"/>
      <c r="T221" s="75"/>
      <c r="U221" s="75"/>
      <c r="V221" s="75"/>
      <c r="W221" s="75"/>
      <c r="X221" s="75"/>
      <c r="Y221" s="75"/>
      <c r="Z221" s="75"/>
    </row>
    <row r="222" spans="1:26" s="74" customFormat="1" x14ac:dyDescent="0.2">
      <c r="A222" s="75"/>
      <c r="B222" s="75"/>
      <c r="C222" s="75"/>
      <c r="S222" s="75"/>
      <c r="T222" s="75"/>
      <c r="U222" s="75"/>
      <c r="V222" s="75"/>
      <c r="W222" s="75"/>
      <c r="X222" s="75"/>
      <c r="Y222" s="75"/>
      <c r="Z222" s="75"/>
    </row>
    <row r="223" spans="1:26" s="74" customFormat="1" x14ac:dyDescent="0.2">
      <c r="A223" s="75"/>
      <c r="B223" s="75"/>
      <c r="C223" s="75"/>
      <c r="S223" s="75"/>
      <c r="T223" s="75"/>
      <c r="U223" s="75"/>
      <c r="V223" s="75"/>
      <c r="W223" s="75"/>
      <c r="X223" s="75"/>
      <c r="Y223" s="75"/>
      <c r="Z223" s="75"/>
    </row>
    <row r="224" spans="1:26" s="74" customFormat="1" x14ac:dyDescent="0.2">
      <c r="A224" s="75"/>
      <c r="B224" s="75"/>
      <c r="C224" s="75"/>
      <c r="S224" s="75"/>
      <c r="T224" s="75"/>
      <c r="U224" s="75"/>
      <c r="V224" s="75"/>
      <c r="W224" s="75"/>
      <c r="X224" s="75"/>
      <c r="Y224" s="75"/>
      <c r="Z224" s="75"/>
    </row>
    <row r="225" spans="1:26" s="74" customFormat="1" x14ac:dyDescent="0.2">
      <c r="A225" s="75"/>
      <c r="B225" s="75"/>
      <c r="C225" s="75"/>
      <c r="S225" s="75"/>
      <c r="T225" s="75"/>
      <c r="U225" s="75"/>
      <c r="V225" s="75"/>
      <c r="W225" s="75"/>
      <c r="X225" s="75"/>
      <c r="Y225" s="75"/>
      <c r="Z225" s="75"/>
    </row>
    <row r="226" spans="1:26" s="74" customFormat="1" x14ac:dyDescent="0.2">
      <c r="A226" s="75"/>
      <c r="B226" s="75"/>
      <c r="C226" s="75"/>
      <c r="S226" s="75"/>
      <c r="T226" s="75"/>
      <c r="U226" s="75"/>
      <c r="V226" s="75"/>
      <c r="W226" s="75"/>
      <c r="X226" s="75"/>
      <c r="Y226" s="75"/>
      <c r="Z226" s="75"/>
    </row>
    <row r="227" spans="1:26" s="74" customFormat="1" x14ac:dyDescent="0.2">
      <c r="A227" s="75"/>
      <c r="B227" s="75"/>
      <c r="C227" s="75"/>
      <c r="S227" s="75"/>
      <c r="T227" s="75"/>
      <c r="U227" s="75"/>
      <c r="V227" s="75"/>
      <c r="W227" s="75"/>
      <c r="X227" s="75"/>
      <c r="Y227" s="75"/>
      <c r="Z227" s="75"/>
    </row>
    <row r="228" spans="1:26" s="74" customFormat="1" x14ac:dyDescent="0.2">
      <c r="A228" s="75"/>
      <c r="B228" s="75"/>
      <c r="C228" s="75"/>
      <c r="S228" s="75"/>
      <c r="T228" s="75"/>
      <c r="U228" s="75"/>
      <c r="V228" s="75"/>
      <c r="W228" s="75"/>
      <c r="X228" s="75"/>
      <c r="Y228" s="75"/>
      <c r="Z228" s="75"/>
    </row>
    <row r="229" spans="1:26" s="74" customFormat="1" x14ac:dyDescent="0.2">
      <c r="A229" s="75"/>
      <c r="B229" s="75"/>
      <c r="C229" s="75"/>
      <c r="S229" s="75"/>
      <c r="T229" s="75"/>
      <c r="U229" s="75"/>
      <c r="V229" s="75"/>
      <c r="W229" s="75"/>
      <c r="X229" s="75"/>
      <c r="Y229" s="75"/>
      <c r="Z229" s="75"/>
    </row>
    <row r="230" spans="1:26" s="74" customFormat="1" x14ac:dyDescent="0.2">
      <c r="A230" s="75"/>
      <c r="B230" s="75"/>
      <c r="C230" s="75"/>
      <c r="S230" s="75"/>
      <c r="T230" s="75"/>
      <c r="U230" s="75"/>
      <c r="V230" s="75"/>
      <c r="W230" s="75"/>
      <c r="X230" s="75"/>
      <c r="Y230" s="75"/>
      <c r="Z230" s="75"/>
    </row>
    <row r="231" spans="1:26" s="74" customFormat="1" x14ac:dyDescent="0.2">
      <c r="A231" s="75"/>
      <c r="B231" s="75"/>
      <c r="C231" s="75"/>
      <c r="S231" s="75"/>
      <c r="T231" s="75"/>
      <c r="U231" s="75"/>
      <c r="V231" s="75"/>
      <c r="W231" s="75"/>
      <c r="X231" s="75"/>
      <c r="Y231" s="75"/>
      <c r="Z231" s="75"/>
    </row>
    <row r="232" spans="1:26" s="74" customFormat="1" x14ac:dyDescent="0.2">
      <c r="A232" s="75"/>
      <c r="B232" s="75"/>
      <c r="C232" s="75"/>
      <c r="S232" s="75"/>
      <c r="T232" s="75"/>
      <c r="U232" s="75"/>
      <c r="V232" s="75"/>
      <c r="W232" s="75"/>
      <c r="X232" s="75"/>
      <c r="Y232" s="75"/>
      <c r="Z232" s="75"/>
    </row>
    <row r="233" spans="1:26" s="74" customFormat="1" x14ac:dyDescent="0.2">
      <c r="A233" s="75"/>
      <c r="B233" s="75"/>
      <c r="C233" s="75"/>
      <c r="S233" s="75"/>
      <c r="T233" s="75"/>
      <c r="U233" s="75"/>
      <c r="V233" s="75"/>
      <c r="W233" s="75"/>
      <c r="X233" s="75"/>
      <c r="Y233" s="75"/>
      <c r="Z233" s="75"/>
    </row>
    <row r="234" spans="1:26" s="74" customFormat="1" x14ac:dyDescent="0.2">
      <c r="A234" s="75"/>
      <c r="B234" s="75"/>
      <c r="C234" s="75"/>
      <c r="S234" s="75"/>
      <c r="T234" s="75"/>
      <c r="U234" s="75"/>
      <c r="V234" s="75"/>
      <c r="W234" s="75"/>
      <c r="X234" s="75"/>
      <c r="Y234" s="75"/>
      <c r="Z234" s="75"/>
    </row>
    <row r="235" spans="1:26" s="74" customFormat="1" x14ac:dyDescent="0.2">
      <c r="A235" s="75"/>
      <c r="B235" s="75"/>
      <c r="C235" s="75"/>
      <c r="S235" s="75"/>
      <c r="T235" s="75"/>
      <c r="U235" s="75"/>
      <c r="V235" s="75"/>
      <c r="W235" s="75"/>
      <c r="X235" s="75"/>
      <c r="Y235" s="75"/>
      <c r="Z235" s="75"/>
    </row>
    <row r="236" spans="1:26" s="74" customFormat="1" x14ac:dyDescent="0.2">
      <c r="A236" s="75"/>
      <c r="B236" s="75"/>
      <c r="C236" s="75"/>
      <c r="S236" s="75"/>
      <c r="T236" s="75"/>
      <c r="U236" s="75"/>
      <c r="V236" s="75"/>
      <c r="W236" s="75"/>
      <c r="X236" s="75"/>
      <c r="Y236" s="75"/>
      <c r="Z236" s="75"/>
    </row>
    <row r="237" spans="1:26" s="74" customFormat="1" x14ac:dyDescent="0.2">
      <c r="A237" s="75"/>
      <c r="B237" s="75"/>
      <c r="C237" s="75"/>
      <c r="S237" s="75"/>
      <c r="T237" s="75"/>
      <c r="U237" s="75"/>
      <c r="V237" s="75"/>
      <c r="W237" s="75"/>
      <c r="X237" s="75"/>
      <c r="Y237" s="75"/>
      <c r="Z237" s="75"/>
    </row>
    <row r="238" spans="1:26" s="74" customFormat="1" x14ac:dyDescent="0.2">
      <c r="A238" s="75"/>
      <c r="B238" s="75"/>
      <c r="C238" s="75"/>
      <c r="S238" s="75"/>
      <c r="T238" s="75"/>
      <c r="U238" s="75"/>
      <c r="V238" s="75"/>
      <c r="W238" s="75"/>
      <c r="X238" s="75"/>
      <c r="Y238" s="75"/>
      <c r="Z238" s="75"/>
    </row>
    <row r="239" spans="1:26" s="74" customFormat="1" x14ac:dyDescent="0.2">
      <c r="A239" s="75"/>
      <c r="B239" s="75"/>
      <c r="C239" s="75"/>
      <c r="S239" s="75"/>
      <c r="T239" s="75"/>
      <c r="U239" s="75"/>
      <c r="V239" s="75"/>
      <c r="W239" s="75"/>
      <c r="X239" s="75"/>
      <c r="Y239" s="75"/>
      <c r="Z239" s="75"/>
    </row>
    <row r="240" spans="1:26" s="74" customFormat="1" x14ac:dyDescent="0.2">
      <c r="A240" s="75"/>
      <c r="B240" s="75"/>
      <c r="C240" s="75"/>
      <c r="S240" s="75"/>
      <c r="T240" s="75"/>
      <c r="U240" s="75"/>
      <c r="V240" s="75"/>
      <c r="W240" s="75"/>
      <c r="X240" s="75"/>
      <c r="Y240" s="75"/>
      <c r="Z240" s="75"/>
    </row>
    <row r="241" spans="1:26" s="74" customFormat="1" x14ac:dyDescent="0.2">
      <c r="A241" s="75"/>
      <c r="B241" s="75"/>
      <c r="C241" s="75"/>
      <c r="S241" s="75"/>
      <c r="T241" s="75"/>
      <c r="U241" s="75"/>
      <c r="V241" s="75"/>
      <c r="W241" s="75"/>
      <c r="X241" s="75"/>
      <c r="Y241" s="75"/>
      <c r="Z241" s="75"/>
    </row>
    <row r="242" spans="1:26" s="74" customFormat="1" x14ac:dyDescent="0.2">
      <c r="A242" s="75"/>
      <c r="B242" s="75"/>
      <c r="C242" s="75"/>
      <c r="S242" s="75"/>
      <c r="T242" s="75"/>
      <c r="U242" s="75"/>
      <c r="V242" s="75"/>
      <c r="W242" s="75"/>
      <c r="X242" s="75"/>
      <c r="Y242" s="75"/>
      <c r="Z242" s="75"/>
    </row>
    <row r="243" spans="1:26" s="74" customFormat="1" x14ac:dyDescent="0.2">
      <c r="A243" s="75"/>
      <c r="B243" s="75"/>
      <c r="C243" s="75"/>
      <c r="S243" s="75"/>
      <c r="T243" s="75"/>
      <c r="U243" s="75"/>
      <c r="V243" s="75"/>
      <c r="W243" s="75"/>
      <c r="X243" s="75"/>
      <c r="Y243" s="75"/>
      <c r="Z243" s="75"/>
    </row>
    <row r="244" spans="1:26" s="74" customFormat="1" x14ac:dyDescent="0.2">
      <c r="A244" s="75"/>
      <c r="B244" s="75"/>
      <c r="C244" s="75"/>
      <c r="S244" s="75"/>
      <c r="T244" s="75"/>
      <c r="U244" s="75"/>
      <c r="V244" s="75"/>
      <c r="W244" s="75"/>
      <c r="X244" s="75"/>
      <c r="Y244" s="75"/>
      <c r="Z244" s="75"/>
    </row>
    <row r="245" spans="1:26" s="74" customFormat="1" x14ac:dyDescent="0.2">
      <c r="A245" s="75"/>
      <c r="B245" s="75"/>
      <c r="C245" s="75"/>
      <c r="S245" s="75"/>
      <c r="T245" s="75"/>
      <c r="U245" s="75"/>
      <c r="V245" s="75"/>
      <c r="W245" s="75"/>
      <c r="X245" s="75"/>
      <c r="Y245" s="75"/>
      <c r="Z245" s="75"/>
    </row>
    <row r="246" spans="1:26" s="74" customFormat="1" x14ac:dyDescent="0.2">
      <c r="A246" s="75"/>
      <c r="B246" s="75"/>
      <c r="C246" s="75"/>
      <c r="S246" s="75"/>
      <c r="T246" s="75"/>
      <c r="U246" s="75"/>
      <c r="V246" s="75"/>
      <c r="W246" s="75"/>
      <c r="X246" s="75"/>
      <c r="Y246" s="75"/>
      <c r="Z246" s="75"/>
    </row>
    <row r="247" spans="1:26" s="74" customFormat="1" x14ac:dyDescent="0.2">
      <c r="A247" s="75"/>
      <c r="B247" s="75"/>
      <c r="C247" s="75"/>
      <c r="S247" s="75"/>
      <c r="T247" s="75"/>
      <c r="U247" s="75"/>
      <c r="V247" s="75"/>
      <c r="W247" s="75"/>
      <c r="X247" s="75"/>
      <c r="Y247" s="75"/>
      <c r="Z247" s="75"/>
    </row>
    <row r="248" spans="1:26" s="74" customFormat="1" x14ac:dyDescent="0.2">
      <c r="A248" s="75"/>
      <c r="B248" s="75"/>
      <c r="C248" s="75"/>
      <c r="S248" s="75"/>
      <c r="T248" s="75"/>
      <c r="U248" s="75"/>
      <c r="V248" s="75"/>
      <c r="W248" s="75"/>
      <c r="X248" s="75"/>
      <c r="Y248" s="75"/>
      <c r="Z248" s="75"/>
    </row>
    <row r="249" spans="1:26" s="74" customFormat="1" x14ac:dyDescent="0.2">
      <c r="A249" s="75"/>
      <c r="B249" s="75"/>
      <c r="C249" s="75"/>
      <c r="S249" s="75"/>
      <c r="T249" s="75"/>
      <c r="U249" s="75"/>
      <c r="V249" s="75"/>
      <c r="W249" s="75"/>
      <c r="X249" s="75"/>
      <c r="Y249" s="75"/>
      <c r="Z249" s="75"/>
    </row>
    <row r="250" spans="1:26" s="74" customFormat="1" x14ac:dyDescent="0.2">
      <c r="A250" s="75"/>
      <c r="B250" s="75"/>
      <c r="C250" s="75"/>
      <c r="S250" s="75"/>
      <c r="T250" s="75"/>
      <c r="U250" s="75"/>
      <c r="V250" s="75"/>
      <c r="W250" s="75"/>
      <c r="X250" s="75"/>
      <c r="Y250" s="75"/>
      <c r="Z250" s="75"/>
    </row>
    <row r="251" spans="1:26" s="74" customFormat="1" x14ac:dyDescent="0.2">
      <c r="A251" s="75"/>
      <c r="B251" s="75"/>
      <c r="C251" s="75"/>
      <c r="S251" s="75"/>
      <c r="T251" s="75"/>
      <c r="U251" s="75"/>
      <c r="V251" s="75"/>
      <c r="W251" s="75"/>
      <c r="X251" s="75"/>
      <c r="Y251" s="75"/>
      <c r="Z251" s="75"/>
    </row>
    <row r="252" spans="1:26" s="74" customFormat="1" x14ac:dyDescent="0.2">
      <c r="A252" s="75"/>
      <c r="B252" s="75"/>
      <c r="C252" s="75"/>
      <c r="S252" s="75"/>
      <c r="T252" s="75"/>
      <c r="U252" s="75"/>
      <c r="V252" s="75"/>
      <c r="W252" s="75"/>
      <c r="X252" s="75"/>
      <c r="Y252" s="75"/>
      <c r="Z252" s="75"/>
    </row>
    <row r="253" spans="1:26" s="74" customFormat="1" x14ac:dyDescent="0.2">
      <c r="A253" s="75"/>
      <c r="B253" s="75"/>
      <c r="C253" s="75"/>
      <c r="S253" s="75"/>
      <c r="T253" s="75"/>
      <c r="U253" s="75"/>
      <c r="V253" s="75"/>
      <c r="W253" s="75"/>
      <c r="X253" s="75"/>
      <c r="Y253" s="75"/>
      <c r="Z253" s="75"/>
    </row>
    <row r="254" spans="1:26" s="74" customFormat="1" x14ac:dyDescent="0.2">
      <c r="A254" s="75"/>
      <c r="B254" s="75"/>
      <c r="C254" s="75"/>
      <c r="S254" s="75"/>
      <c r="T254" s="75"/>
      <c r="U254" s="75"/>
      <c r="V254" s="75"/>
      <c r="W254" s="75"/>
      <c r="X254" s="75"/>
      <c r="Y254" s="75"/>
      <c r="Z254" s="75"/>
    </row>
    <row r="255" spans="1:26" s="74" customFormat="1" x14ac:dyDescent="0.2">
      <c r="A255" s="75"/>
      <c r="B255" s="75"/>
      <c r="C255" s="75"/>
      <c r="S255" s="75"/>
      <c r="T255" s="75"/>
      <c r="U255" s="75"/>
      <c r="V255" s="75"/>
      <c r="W255" s="75"/>
      <c r="X255" s="75"/>
      <c r="Y255" s="75"/>
      <c r="Z255" s="75"/>
    </row>
    <row r="256" spans="1:26" s="74" customFormat="1" x14ac:dyDescent="0.2">
      <c r="A256" s="75"/>
      <c r="B256" s="75"/>
      <c r="C256" s="75"/>
      <c r="S256" s="75"/>
      <c r="T256" s="75"/>
      <c r="U256" s="75"/>
      <c r="V256" s="75"/>
      <c r="W256" s="75"/>
      <c r="X256" s="75"/>
      <c r="Y256" s="75"/>
      <c r="Z256" s="75"/>
    </row>
    <row r="257" spans="1:26" s="74" customFormat="1" x14ac:dyDescent="0.2">
      <c r="A257" s="75"/>
      <c r="B257" s="75"/>
      <c r="C257" s="75"/>
      <c r="S257" s="75"/>
      <c r="T257" s="75"/>
      <c r="U257" s="75"/>
      <c r="V257" s="75"/>
      <c r="W257" s="75"/>
      <c r="X257" s="75"/>
      <c r="Y257" s="75"/>
      <c r="Z257" s="75"/>
    </row>
    <row r="258" spans="1:26" s="74" customFormat="1" x14ac:dyDescent="0.2">
      <c r="A258" s="75"/>
      <c r="B258" s="75"/>
      <c r="C258" s="75"/>
      <c r="S258" s="75"/>
      <c r="T258" s="75"/>
      <c r="U258" s="75"/>
      <c r="V258" s="75"/>
      <c r="W258" s="75"/>
      <c r="X258" s="75"/>
      <c r="Y258" s="75"/>
      <c r="Z258" s="75"/>
    </row>
    <row r="259" spans="1:26" s="74" customFormat="1" x14ac:dyDescent="0.2">
      <c r="A259" s="75"/>
      <c r="B259" s="75"/>
      <c r="C259" s="75"/>
      <c r="S259" s="75"/>
      <c r="T259" s="75"/>
      <c r="U259" s="75"/>
      <c r="V259" s="75"/>
      <c r="W259" s="75"/>
      <c r="X259" s="75"/>
      <c r="Y259" s="75"/>
      <c r="Z259" s="75"/>
    </row>
    <row r="260" spans="1:26" s="74" customFormat="1" x14ac:dyDescent="0.2">
      <c r="A260" s="75"/>
      <c r="B260" s="75"/>
      <c r="C260" s="75"/>
      <c r="S260" s="75"/>
      <c r="T260" s="75"/>
      <c r="U260" s="75"/>
      <c r="V260" s="75"/>
      <c r="W260" s="75"/>
      <c r="X260" s="75"/>
      <c r="Y260" s="75"/>
      <c r="Z260" s="75"/>
    </row>
    <row r="261" spans="1:26" s="74" customFormat="1" x14ac:dyDescent="0.2">
      <c r="A261" s="75"/>
      <c r="B261" s="75"/>
      <c r="C261" s="75"/>
      <c r="S261" s="75"/>
      <c r="T261" s="75"/>
      <c r="U261" s="75"/>
      <c r="V261" s="75"/>
      <c r="W261" s="75"/>
      <c r="X261" s="75"/>
      <c r="Y261" s="75"/>
      <c r="Z261" s="75"/>
    </row>
    <row r="262" spans="1:26" s="74" customFormat="1" x14ac:dyDescent="0.2">
      <c r="A262" s="75"/>
      <c r="B262" s="75"/>
      <c r="C262" s="75"/>
      <c r="S262" s="75"/>
      <c r="T262" s="75"/>
      <c r="U262" s="75"/>
      <c r="V262" s="75"/>
      <c r="W262" s="75"/>
      <c r="X262" s="75"/>
      <c r="Y262" s="75"/>
      <c r="Z262" s="75"/>
    </row>
    <row r="263" spans="1:26" s="74" customFormat="1" x14ac:dyDescent="0.2">
      <c r="A263" s="75"/>
      <c r="B263" s="75"/>
      <c r="C263" s="75"/>
      <c r="S263" s="75"/>
      <c r="T263" s="75"/>
      <c r="U263" s="75"/>
      <c r="V263" s="75"/>
      <c r="W263" s="75"/>
      <c r="X263" s="75"/>
      <c r="Y263" s="75"/>
      <c r="Z263" s="75"/>
    </row>
    <row r="264" spans="1:26" s="74" customFormat="1" x14ac:dyDescent="0.2">
      <c r="A264" s="75"/>
      <c r="B264" s="75"/>
      <c r="C264" s="75"/>
      <c r="S264" s="75"/>
      <c r="T264" s="75"/>
      <c r="U264" s="75"/>
      <c r="V264" s="75"/>
      <c r="W264" s="75"/>
      <c r="X264" s="75"/>
      <c r="Y264" s="75"/>
      <c r="Z264" s="75"/>
    </row>
    <row r="265" spans="1:26" s="74" customFormat="1" x14ac:dyDescent="0.2">
      <c r="A265" s="75"/>
      <c r="B265" s="75"/>
      <c r="C265" s="75"/>
      <c r="S265" s="75"/>
      <c r="T265" s="75"/>
      <c r="U265" s="75"/>
      <c r="V265" s="75"/>
      <c r="W265" s="75"/>
      <c r="X265" s="75"/>
      <c r="Y265" s="75"/>
      <c r="Z265" s="75"/>
    </row>
    <row r="266" spans="1:26" s="74" customFormat="1" x14ac:dyDescent="0.2">
      <c r="A266" s="75"/>
      <c r="B266" s="75"/>
      <c r="C266" s="75"/>
      <c r="S266" s="75"/>
      <c r="T266" s="75"/>
      <c r="U266" s="75"/>
      <c r="V266" s="75"/>
      <c r="W266" s="75"/>
      <c r="X266" s="75"/>
      <c r="Y266" s="75"/>
      <c r="Z266" s="75"/>
    </row>
    <row r="267" spans="1:26" s="74" customFormat="1" x14ac:dyDescent="0.2">
      <c r="A267" s="75"/>
      <c r="B267" s="75"/>
      <c r="C267" s="75"/>
      <c r="S267" s="75"/>
      <c r="T267" s="75"/>
      <c r="U267" s="75"/>
      <c r="V267" s="75"/>
      <c r="W267" s="75"/>
      <c r="X267" s="75"/>
      <c r="Y267" s="75"/>
      <c r="Z267" s="75"/>
    </row>
    <row r="268" spans="1:26" s="74" customFormat="1" x14ac:dyDescent="0.2">
      <c r="A268" s="75"/>
      <c r="B268" s="75"/>
      <c r="C268" s="75"/>
      <c r="S268" s="75"/>
      <c r="T268" s="75"/>
      <c r="U268" s="75"/>
      <c r="V268" s="75"/>
      <c r="W268" s="75"/>
      <c r="X268" s="75"/>
      <c r="Y268" s="75"/>
      <c r="Z268" s="75"/>
    </row>
    <row r="269" spans="1:26" s="74" customFormat="1" x14ac:dyDescent="0.2">
      <c r="A269" s="75"/>
      <c r="B269" s="75"/>
      <c r="C269" s="75"/>
      <c r="S269" s="75"/>
      <c r="T269" s="75"/>
      <c r="U269" s="75"/>
      <c r="V269" s="75"/>
      <c r="W269" s="75"/>
      <c r="X269" s="75"/>
      <c r="Y269" s="75"/>
      <c r="Z269" s="75"/>
    </row>
    <row r="270" spans="1:26" s="74" customFormat="1" x14ac:dyDescent="0.2">
      <c r="A270" s="75"/>
      <c r="B270" s="75"/>
      <c r="C270" s="75"/>
      <c r="S270" s="75"/>
      <c r="T270" s="75"/>
      <c r="U270" s="75"/>
      <c r="V270" s="75"/>
      <c r="W270" s="75"/>
      <c r="X270" s="75"/>
      <c r="Y270" s="75"/>
      <c r="Z270" s="75"/>
    </row>
    <row r="271" spans="1:26" s="74" customFormat="1" x14ac:dyDescent="0.2">
      <c r="A271" s="75"/>
      <c r="B271" s="75"/>
      <c r="C271" s="75"/>
      <c r="S271" s="75"/>
      <c r="T271" s="75"/>
      <c r="U271" s="75"/>
      <c r="V271" s="75"/>
      <c r="W271" s="75"/>
      <c r="X271" s="75"/>
      <c r="Y271" s="75"/>
      <c r="Z271" s="75"/>
    </row>
    <row r="272" spans="1:26" s="74" customFormat="1" x14ac:dyDescent="0.2">
      <c r="A272" s="75"/>
      <c r="B272" s="75"/>
      <c r="C272" s="75"/>
      <c r="S272" s="75"/>
      <c r="T272" s="75"/>
      <c r="U272" s="75"/>
      <c r="V272" s="75"/>
      <c r="W272" s="75"/>
      <c r="X272" s="75"/>
      <c r="Y272" s="75"/>
      <c r="Z272" s="75"/>
    </row>
    <row r="273" spans="1:26" s="74" customFormat="1" x14ac:dyDescent="0.2">
      <c r="A273" s="75"/>
      <c r="B273" s="75"/>
      <c r="C273" s="75"/>
      <c r="S273" s="75"/>
      <c r="T273" s="75"/>
      <c r="U273" s="75"/>
      <c r="V273" s="75"/>
      <c r="W273" s="75"/>
      <c r="X273" s="75"/>
      <c r="Y273" s="75"/>
      <c r="Z273" s="75"/>
    </row>
    <row r="274" spans="1:26" s="74" customFormat="1" x14ac:dyDescent="0.2">
      <c r="A274" s="75"/>
      <c r="B274" s="75"/>
      <c r="C274" s="75"/>
      <c r="S274" s="75"/>
      <c r="T274" s="75"/>
      <c r="U274" s="75"/>
      <c r="V274" s="75"/>
      <c r="W274" s="75"/>
      <c r="X274" s="75"/>
      <c r="Y274" s="75"/>
      <c r="Z274" s="75"/>
    </row>
    <row r="275" spans="1:26" s="74" customFormat="1" x14ac:dyDescent="0.2">
      <c r="A275" s="75"/>
      <c r="B275" s="75"/>
      <c r="C275" s="75"/>
      <c r="S275" s="75"/>
      <c r="T275" s="75"/>
      <c r="U275" s="75"/>
      <c r="V275" s="75"/>
      <c r="W275" s="75"/>
      <c r="X275" s="75"/>
      <c r="Y275" s="75"/>
      <c r="Z275" s="75"/>
    </row>
    <row r="276" spans="1:26" s="74" customFormat="1" x14ac:dyDescent="0.2">
      <c r="A276" s="75"/>
      <c r="B276" s="75"/>
      <c r="C276" s="75"/>
      <c r="S276" s="75"/>
      <c r="T276" s="75"/>
      <c r="U276" s="75"/>
      <c r="V276" s="75"/>
      <c r="W276" s="75"/>
      <c r="X276" s="75"/>
      <c r="Y276" s="75"/>
      <c r="Z276" s="75"/>
    </row>
    <row r="277" spans="1:26" s="74" customFormat="1" x14ac:dyDescent="0.2">
      <c r="A277" s="75"/>
      <c r="B277" s="75"/>
      <c r="C277" s="75"/>
      <c r="S277" s="75"/>
      <c r="T277" s="75"/>
      <c r="U277" s="75"/>
      <c r="V277" s="75"/>
      <c r="W277" s="75"/>
      <c r="X277" s="75"/>
      <c r="Y277" s="75"/>
      <c r="Z277" s="75"/>
    </row>
    <row r="278" spans="1:26" s="74" customFormat="1" x14ac:dyDescent="0.2">
      <c r="A278" s="75"/>
      <c r="B278" s="75"/>
      <c r="C278" s="75"/>
      <c r="S278" s="75"/>
      <c r="T278" s="75"/>
      <c r="U278" s="75"/>
      <c r="V278" s="75"/>
      <c r="W278" s="75"/>
      <c r="X278" s="75"/>
      <c r="Y278" s="75"/>
      <c r="Z278" s="75"/>
    </row>
    <row r="279" spans="1:26" s="74" customFormat="1" x14ac:dyDescent="0.2">
      <c r="A279" s="75"/>
      <c r="B279" s="75"/>
      <c r="C279" s="75"/>
      <c r="S279" s="75"/>
      <c r="T279" s="75"/>
      <c r="U279" s="75"/>
      <c r="V279" s="75"/>
      <c r="W279" s="75"/>
      <c r="X279" s="75"/>
      <c r="Y279" s="75"/>
      <c r="Z279" s="75"/>
    </row>
    <row r="280" spans="1:26" s="74" customFormat="1" x14ac:dyDescent="0.2">
      <c r="A280" s="75"/>
      <c r="B280" s="75"/>
      <c r="C280" s="75"/>
      <c r="S280" s="75"/>
      <c r="T280" s="75"/>
      <c r="U280" s="75"/>
      <c r="V280" s="75"/>
      <c r="W280" s="75"/>
      <c r="X280" s="75"/>
      <c r="Y280" s="75"/>
      <c r="Z280" s="75"/>
    </row>
    <row r="281" spans="1:26" s="74" customFormat="1" x14ac:dyDescent="0.2">
      <c r="A281" s="75"/>
      <c r="B281" s="75"/>
      <c r="C281" s="75"/>
      <c r="S281" s="75"/>
      <c r="T281" s="75"/>
      <c r="U281" s="75"/>
      <c r="V281" s="75"/>
      <c r="W281" s="75"/>
      <c r="X281" s="75"/>
      <c r="Y281" s="75"/>
      <c r="Z281" s="75"/>
    </row>
    <row r="282" spans="1:26" s="74" customFormat="1" x14ac:dyDescent="0.2">
      <c r="A282" s="75"/>
      <c r="B282" s="75"/>
      <c r="C282" s="75"/>
      <c r="S282" s="75"/>
      <c r="T282" s="75"/>
      <c r="U282" s="75"/>
      <c r="V282" s="75"/>
      <c r="W282" s="75"/>
      <c r="X282" s="75"/>
      <c r="Y282" s="75"/>
      <c r="Z282" s="75"/>
    </row>
    <row r="283" spans="1:26" s="74" customFormat="1" x14ac:dyDescent="0.2">
      <c r="A283" s="75"/>
      <c r="B283" s="75"/>
      <c r="C283" s="75"/>
      <c r="S283" s="75"/>
      <c r="T283" s="75"/>
      <c r="U283" s="75"/>
      <c r="V283" s="75"/>
      <c r="W283" s="75"/>
      <c r="X283" s="75"/>
      <c r="Y283" s="75"/>
      <c r="Z283" s="75"/>
    </row>
    <row r="284" spans="1:26" s="74" customFormat="1" x14ac:dyDescent="0.2">
      <c r="A284" s="75"/>
      <c r="B284" s="75"/>
      <c r="C284" s="75"/>
      <c r="S284" s="75"/>
      <c r="T284" s="75"/>
      <c r="U284" s="75"/>
      <c r="V284" s="75"/>
      <c r="W284" s="75"/>
      <c r="X284" s="75"/>
      <c r="Y284" s="75"/>
      <c r="Z284" s="75"/>
    </row>
    <row r="285" spans="1:26" s="74" customFormat="1" x14ac:dyDescent="0.2">
      <c r="A285" s="75"/>
      <c r="B285" s="75"/>
      <c r="C285" s="75"/>
      <c r="S285" s="75"/>
      <c r="T285" s="75"/>
      <c r="U285" s="75"/>
      <c r="V285" s="75"/>
      <c r="W285" s="75"/>
      <c r="X285" s="75"/>
      <c r="Y285" s="75"/>
      <c r="Z285" s="75"/>
    </row>
    <row r="286" spans="1:26" s="74" customFormat="1" x14ac:dyDescent="0.2">
      <c r="A286" s="75"/>
      <c r="B286" s="75"/>
      <c r="C286" s="75"/>
      <c r="S286" s="75"/>
      <c r="T286" s="75"/>
      <c r="U286" s="75"/>
      <c r="V286" s="75"/>
      <c r="W286" s="75"/>
      <c r="X286" s="75"/>
      <c r="Y286" s="75"/>
      <c r="Z286" s="75"/>
    </row>
    <row r="287" spans="1:26" s="74" customFormat="1" x14ac:dyDescent="0.2">
      <c r="A287" s="75"/>
      <c r="B287" s="75"/>
      <c r="C287" s="75"/>
      <c r="S287" s="75"/>
      <c r="T287" s="75"/>
      <c r="U287" s="75"/>
      <c r="V287" s="75"/>
      <c r="W287" s="75"/>
      <c r="X287" s="75"/>
      <c r="Y287" s="75"/>
      <c r="Z287" s="75"/>
    </row>
    <row r="288" spans="1:26" s="74" customFormat="1" x14ac:dyDescent="0.2">
      <c r="A288" s="75"/>
      <c r="B288" s="75"/>
      <c r="C288" s="75"/>
      <c r="S288" s="75"/>
      <c r="T288" s="75"/>
      <c r="U288" s="75"/>
      <c r="V288" s="75"/>
      <c r="W288" s="75"/>
      <c r="X288" s="75"/>
      <c r="Y288" s="75"/>
      <c r="Z288" s="75"/>
    </row>
    <row r="289" spans="1:26" s="74" customFormat="1" x14ac:dyDescent="0.2">
      <c r="A289" s="75"/>
      <c r="B289" s="75"/>
      <c r="C289" s="75"/>
      <c r="S289" s="75"/>
      <c r="T289" s="75"/>
      <c r="U289" s="75"/>
      <c r="V289" s="75"/>
      <c r="W289" s="75"/>
      <c r="X289" s="75"/>
      <c r="Y289" s="75"/>
      <c r="Z289" s="75"/>
    </row>
    <row r="290" spans="1:26" s="74" customFormat="1" x14ac:dyDescent="0.2">
      <c r="A290" s="75"/>
      <c r="B290" s="75"/>
      <c r="C290" s="75"/>
      <c r="S290" s="75"/>
      <c r="T290" s="75"/>
      <c r="U290" s="75"/>
      <c r="V290" s="75"/>
      <c r="W290" s="75"/>
      <c r="X290" s="75"/>
      <c r="Y290" s="75"/>
      <c r="Z290" s="75"/>
    </row>
    <row r="291" spans="1:26" s="74" customFormat="1" x14ac:dyDescent="0.2">
      <c r="A291" s="75"/>
      <c r="B291" s="75"/>
      <c r="C291" s="75"/>
      <c r="S291" s="75"/>
      <c r="T291" s="75"/>
      <c r="U291" s="75"/>
      <c r="V291" s="75"/>
      <c r="W291" s="75"/>
      <c r="X291" s="75"/>
      <c r="Y291" s="75"/>
      <c r="Z291" s="75"/>
    </row>
    <row r="292" spans="1:26" s="74" customFormat="1" x14ac:dyDescent="0.2">
      <c r="A292" s="75"/>
      <c r="B292" s="75"/>
      <c r="C292" s="75"/>
      <c r="S292" s="75"/>
      <c r="T292" s="75"/>
      <c r="U292" s="75"/>
      <c r="V292" s="75"/>
      <c r="W292" s="75"/>
      <c r="X292" s="75"/>
      <c r="Y292" s="75"/>
      <c r="Z292" s="75"/>
    </row>
    <row r="293" spans="1:26" s="74" customFormat="1" x14ac:dyDescent="0.2">
      <c r="A293" s="75"/>
      <c r="B293" s="75"/>
      <c r="C293" s="75"/>
      <c r="S293" s="75"/>
      <c r="T293" s="75"/>
      <c r="U293" s="75"/>
      <c r="V293" s="75"/>
      <c r="W293" s="75"/>
      <c r="X293" s="75"/>
      <c r="Y293" s="75"/>
      <c r="Z293" s="75"/>
    </row>
    <row r="294" spans="1:26" s="74" customFormat="1" x14ac:dyDescent="0.2">
      <c r="A294" s="75"/>
      <c r="B294" s="75"/>
      <c r="C294" s="75"/>
      <c r="S294" s="75"/>
      <c r="T294" s="75"/>
      <c r="U294" s="75"/>
      <c r="V294" s="75"/>
      <c r="W294" s="75"/>
      <c r="X294" s="75"/>
      <c r="Y294" s="75"/>
      <c r="Z294" s="75"/>
    </row>
    <row r="295" spans="1:26" s="74" customFormat="1" x14ac:dyDescent="0.2">
      <c r="A295" s="75"/>
      <c r="B295" s="75"/>
      <c r="C295" s="75"/>
      <c r="S295" s="75"/>
      <c r="T295" s="75"/>
      <c r="U295" s="75"/>
      <c r="V295" s="75"/>
      <c r="W295" s="75"/>
      <c r="X295" s="75"/>
      <c r="Y295" s="75"/>
      <c r="Z295" s="75"/>
    </row>
    <row r="296" spans="1:26" s="74" customFormat="1" x14ac:dyDescent="0.2">
      <c r="A296" s="75"/>
      <c r="B296" s="75"/>
      <c r="C296" s="75"/>
      <c r="S296" s="75"/>
      <c r="T296" s="75"/>
      <c r="U296" s="75"/>
      <c r="V296" s="75"/>
      <c r="W296" s="75"/>
      <c r="X296" s="75"/>
      <c r="Y296" s="75"/>
      <c r="Z296" s="75"/>
    </row>
    <row r="297" spans="1:26" s="74" customFormat="1" x14ac:dyDescent="0.2">
      <c r="A297" s="75"/>
      <c r="B297" s="75"/>
      <c r="C297" s="75"/>
      <c r="S297" s="75"/>
      <c r="T297" s="75"/>
      <c r="U297" s="75"/>
      <c r="V297" s="75"/>
      <c r="W297" s="75"/>
      <c r="X297" s="75"/>
      <c r="Y297" s="75"/>
      <c r="Z297" s="75"/>
    </row>
    <row r="298" spans="1:26" s="74" customFormat="1" x14ac:dyDescent="0.2">
      <c r="A298" s="75"/>
      <c r="B298" s="75"/>
      <c r="C298" s="75"/>
      <c r="S298" s="75"/>
      <c r="T298" s="75"/>
      <c r="U298" s="75"/>
      <c r="V298" s="75"/>
      <c r="W298" s="75"/>
      <c r="X298" s="75"/>
      <c r="Y298" s="75"/>
      <c r="Z298" s="75"/>
    </row>
    <row r="299" spans="1:26" s="74" customFormat="1" x14ac:dyDescent="0.2">
      <c r="A299" s="75"/>
      <c r="B299" s="75"/>
      <c r="C299" s="75"/>
      <c r="S299" s="75"/>
      <c r="T299" s="75"/>
      <c r="U299" s="75"/>
      <c r="V299" s="75"/>
      <c r="W299" s="75"/>
      <c r="X299" s="75"/>
      <c r="Y299" s="75"/>
      <c r="Z299" s="75"/>
    </row>
    <row r="300" spans="1:26" s="74" customFormat="1" x14ac:dyDescent="0.2">
      <c r="A300" s="75"/>
      <c r="B300" s="75"/>
      <c r="C300" s="75"/>
      <c r="S300" s="75"/>
      <c r="T300" s="75"/>
      <c r="U300" s="75"/>
      <c r="V300" s="75"/>
      <c r="W300" s="75"/>
      <c r="X300" s="75"/>
      <c r="Y300" s="75"/>
      <c r="Z300" s="75"/>
    </row>
    <row r="301" spans="1:26" s="74" customFormat="1" x14ac:dyDescent="0.2">
      <c r="A301" s="75"/>
      <c r="B301" s="75"/>
      <c r="C301" s="75"/>
      <c r="S301" s="75"/>
      <c r="T301" s="75"/>
      <c r="U301" s="75"/>
      <c r="V301" s="75"/>
      <c r="W301" s="75"/>
      <c r="X301" s="75"/>
      <c r="Y301" s="75"/>
      <c r="Z301" s="75"/>
    </row>
    <row r="302" spans="1:26" s="74" customFormat="1" x14ac:dyDescent="0.2">
      <c r="A302" s="75"/>
      <c r="B302" s="75"/>
      <c r="C302" s="75"/>
      <c r="S302" s="75"/>
      <c r="T302" s="75"/>
      <c r="U302" s="75"/>
      <c r="V302" s="75"/>
      <c r="W302" s="75"/>
      <c r="X302" s="75"/>
      <c r="Y302" s="75"/>
      <c r="Z302" s="75"/>
    </row>
    <row r="303" spans="1:26" s="74" customFormat="1" x14ac:dyDescent="0.2">
      <c r="A303" s="75"/>
      <c r="B303" s="75"/>
      <c r="C303" s="75"/>
      <c r="S303" s="75"/>
      <c r="T303" s="75"/>
      <c r="U303" s="75"/>
      <c r="V303" s="75"/>
      <c r="W303" s="75"/>
      <c r="X303" s="75"/>
      <c r="Y303" s="75"/>
      <c r="Z303" s="75"/>
    </row>
    <row r="304" spans="1:26" s="74" customFormat="1" x14ac:dyDescent="0.2">
      <c r="A304" s="75"/>
      <c r="B304" s="75"/>
      <c r="C304" s="75"/>
      <c r="S304" s="75"/>
      <c r="T304" s="75"/>
      <c r="U304" s="75"/>
      <c r="V304" s="75"/>
      <c r="W304" s="75"/>
      <c r="X304" s="75"/>
      <c r="Y304" s="75"/>
      <c r="Z304" s="75"/>
    </row>
    <row r="305" spans="1:26" s="74" customFormat="1" x14ac:dyDescent="0.2">
      <c r="A305" s="75"/>
      <c r="B305" s="75"/>
      <c r="C305" s="75"/>
      <c r="S305" s="75"/>
      <c r="T305" s="75"/>
      <c r="U305" s="75"/>
      <c r="V305" s="75"/>
      <c r="W305" s="75"/>
      <c r="X305" s="75"/>
      <c r="Y305" s="75"/>
      <c r="Z305" s="75"/>
    </row>
    <row r="306" spans="1:26" s="74" customFormat="1" x14ac:dyDescent="0.2">
      <c r="A306" s="75"/>
      <c r="B306" s="75"/>
      <c r="C306" s="75"/>
      <c r="S306" s="75"/>
      <c r="T306" s="75"/>
      <c r="U306" s="75"/>
      <c r="V306" s="75"/>
      <c r="W306" s="75"/>
      <c r="X306" s="75"/>
      <c r="Y306" s="75"/>
      <c r="Z306" s="75"/>
    </row>
    <row r="307" spans="1:26" s="74" customFormat="1" x14ac:dyDescent="0.2">
      <c r="A307" s="75"/>
      <c r="B307" s="75"/>
      <c r="C307" s="75"/>
      <c r="S307" s="75"/>
      <c r="T307" s="75"/>
      <c r="U307" s="75"/>
      <c r="V307" s="75"/>
      <c r="W307" s="75"/>
      <c r="X307" s="75"/>
      <c r="Y307" s="75"/>
      <c r="Z307" s="75"/>
    </row>
    <row r="308" spans="1:26" s="74" customFormat="1" x14ac:dyDescent="0.2">
      <c r="A308" s="75"/>
      <c r="B308" s="75"/>
      <c r="C308" s="75"/>
      <c r="S308" s="75"/>
      <c r="T308" s="75"/>
      <c r="U308" s="75"/>
      <c r="V308" s="75"/>
      <c r="W308" s="75"/>
      <c r="X308" s="75"/>
      <c r="Y308" s="75"/>
      <c r="Z308" s="75"/>
    </row>
    <row r="309" spans="1:26" s="74" customFormat="1" x14ac:dyDescent="0.2">
      <c r="A309" s="75"/>
      <c r="B309" s="75"/>
      <c r="C309" s="75"/>
      <c r="S309" s="75"/>
      <c r="T309" s="75"/>
      <c r="U309" s="75"/>
      <c r="V309" s="75"/>
      <c r="W309" s="75"/>
      <c r="X309" s="75"/>
      <c r="Y309" s="75"/>
      <c r="Z309" s="75"/>
    </row>
    <row r="310" spans="1:26" s="74" customFormat="1" x14ac:dyDescent="0.2">
      <c r="A310" s="75"/>
      <c r="B310" s="75"/>
      <c r="C310" s="75"/>
      <c r="S310" s="75"/>
      <c r="T310" s="75"/>
      <c r="U310" s="75"/>
      <c r="V310" s="75"/>
      <c r="W310" s="75"/>
      <c r="X310" s="75"/>
      <c r="Y310" s="75"/>
      <c r="Z310" s="75"/>
    </row>
    <row r="311" spans="1:26" s="74" customFormat="1" x14ac:dyDescent="0.2">
      <c r="A311" s="75"/>
      <c r="B311" s="75"/>
      <c r="C311" s="75"/>
      <c r="S311" s="75"/>
      <c r="T311" s="75"/>
      <c r="U311" s="75"/>
      <c r="V311" s="75"/>
      <c r="W311" s="75"/>
      <c r="X311" s="75"/>
      <c r="Y311" s="75"/>
      <c r="Z311" s="75"/>
    </row>
    <row r="312" spans="1:26" s="74" customFormat="1" x14ac:dyDescent="0.2">
      <c r="A312" s="75"/>
      <c r="B312" s="75"/>
      <c r="C312" s="75"/>
      <c r="S312" s="75"/>
      <c r="T312" s="75"/>
      <c r="U312" s="75"/>
      <c r="V312" s="75"/>
      <c r="W312" s="75"/>
      <c r="X312" s="75"/>
      <c r="Y312" s="75"/>
      <c r="Z312" s="75"/>
    </row>
    <row r="313" spans="1:26" s="74" customFormat="1" x14ac:dyDescent="0.2">
      <c r="A313" s="75"/>
      <c r="B313" s="75"/>
      <c r="C313" s="75"/>
      <c r="S313" s="75"/>
      <c r="T313" s="75"/>
      <c r="U313" s="75"/>
      <c r="V313" s="75"/>
      <c r="W313" s="75"/>
      <c r="X313" s="75"/>
      <c r="Y313" s="75"/>
      <c r="Z313" s="75"/>
    </row>
    <row r="314" spans="1:26" s="74" customFormat="1" x14ac:dyDescent="0.2">
      <c r="A314" s="75"/>
      <c r="B314" s="75"/>
      <c r="C314" s="75"/>
      <c r="S314" s="75"/>
      <c r="T314" s="75"/>
      <c r="U314" s="75"/>
      <c r="V314" s="75"/>
      <c r="W314" s="75"/>
      <c r="X314" s="75"/>
      <c r="Y314" s="75"/>
      <c r="Z314" s="75"/>
    </row>
    <row r="315" spans="1:26" s="74" customFormat="1" x14ac:dyDescent="0.2">
      <c r="A315" s="75"/>
      <c r="B315" s="75"/>
      <c r="C315" s="75"/>
      <c r="S315" s="75"/>
      <c r="T315" s="75"/>
      <c r="U315" s="75"/>
      <c r="V315" s="75"/>
      <c r="W315" s="75"/>
      <c r="X315" s="75"/>
      <c r="Y315" s="75"/>
      <c r="Z315" s="75"/>
    </row>
    <row r="316" spans="1:26" s="74" customFormat="1" x14ac:dyDescent="0.2">
      <c r="A316" s="75"/>
      <c r="B316" s="75"/>
      <c r="C316" s="75"/>
      <c r="S316" s="75"/>
      <c r="T316" s="75"/>
      <c r="U316" s="75"/>
      <c r="V316" s="75"/>
      <c r="W316" s="75"/>
      <c r="X316" s="75"/>
      <c r="Y316" s="75"/>
      <c r="Z316" s="75"/>
    </row>
    <row r="317" spans="1:26" s="74" customFormat="1" x14ac:dyDescent="0.2">
      <c r="A317" s="75"/>
      <c r="B317" s="75"/>
      <c r="C317" s="75"/>
      <c r="S317" s="75"/>
      <c r="T317" s="75"/>
      <c r="U317" s="75"/>
      <c r="V317" s="75"/>
      <c r="W317" s="75"/>
      <c r="X317" s="75"/>
      <c r="Y317" s="75"/>
      <c r="Z317" s="75"/>
    </row>
    <row r="318" spans="1:26" s="74" customFormat="1" x14ac:dyDescent="0.2">
      <c r="A318" s="75"/>
      <c r="B318" s="75"/>
      <c r="C318" s="75"/>
      <c r="S318" s="75"/>
      <c r="T318" s="75"/>
      <c r="U318" s="75"/>
      <c r="V318" s="75"/>
      <c r="W318" s="75"/>
      <c r="X318" s="75"/>
      <c r="Y318" s="75"/>
      <c r="Z318" s="75"/>
    </row>
    <row r="319" spans="1:26" s="74" customFormat="1" x14ac:dyDescent="0.2">
      <c r="A319" s="75"/>
      <c r="B319" s="75"/>
      <c r="C319" s="75"/>
      <c r="S319" s="75"/>
      <c r="T319" s="75"/>
      <c r="U319" s="75"/>
      <c r="V319" s="75"/>
      <c r="W319" s="75"/>
      <c r="X319" s="75"/>
      <c r="Y319" s="75"/>
      <c r="Z319" s="75"/>
    </row>
    <row r="320" spans="1:26" s="74" customFormat="1" x14ac:dyDescent="0.2">
      <c r="A320" s="75"/>
      <c r="B320" s="75"/>
      <c r="C320" s="75"/>
      <c r="S320" s="75"/>
      <c r="T320" s="75"/>
      <c r="U320" s="75"/>
      <c r="V320" s="75"/>
      <c r="W320" s="75"/>
      <c r="X320" s="75"/>
      <c r="Y320" s="75"/>
      <c r="Z320" s="75"/>
    </row>
    <row r="321" spans="1:26" s="74" customFormat="1" x14ac:dyDescent="0.2">
      <c r="A321" s="75"/>
      <c r="B321" s="75"/>
      <c r="C321" s="75"/>
      <c r="S321" s="75"/>
      <c r="T321" s="75"/>
      <c r="U321" s="75"/>
      <c r="V321" s="75"/>
      <c r="W321" s="75"/>
      <c r="X321" s="75"/>
      <c r="Y321" s="75"/>
      <c r="Z321" s="75"/>
    </row>
    <row r="322" spans="1:26" s="74" customFormat="1" x14ac:dyDescent="0.2">
      <c r="A322" s="75"/>
      <c r="B322" s="75"/>
      <c r="C322" s="75"/>
      <c r="S322" s="75"/>
      <c r="T322" s="75"/>
      <c r="U322" s="75"/>
      <c r="V322" s="75"/>
      <c r="W322" s="75"/>
      <c r="X322" s="75"/>
      <c r="Y322" s="75"/>
      <c r="Z322" s="75"/>
    </row>
    <row r="323" spans="1:26" s="74" customFormat="1" x14ac:dyDescent="0.2">
      <c r="A323" s="75"/>
      <c r="B323" s="75"/>
      <c r="C323" s="75"/>
      <c r="S323" s="75"/>
      <c r="T323" s="75"/>
      <c r="U323" s="75"/>
      <c r="V323" s="75"/>
      <c r="W323" s="75"/>
      <c r="X323" s="75"/>
      <c r="Y323" s="75"/>
      <c r="Z323" s="75"/>
    </row>
    <row r="324" spans="1:26" s="74" customFormat="1" x14ac:dyDescent="0.2">
      <c r="A324" s="75"/>
      <c r="B324" s="75"/>
      <c r="C324" s="75"/>
      <c r="S324" s="75"/>
      <c r="T324" s="75"/>
      <c r="U324" s="75"/>
      <c r="V324" s="75"/>
      <c r="W324" s="75"/>
      <c r="X324" s="75"/>
      <c r="Y324" s="75"/>
      <c r="Z324" s="75"/>
    </row>
    <row r="325" spans="1:26" s="74" customFormat="1" x14ac:dyDescent="0.2">
      <c r="A325" s="75"/>
      <c r="B325" s="75"/>
      <c r="C325" s="75"/>
      <c r="S325" s="75"/>
      <c r="T325" s="75"/>
      <c r="U325" s="75"/>
      <c r="V325" s="75"/>
      <c r="W325" s="75"/>
      <c r="X325" s="75"/>
      <c r="Y325" s="75"/>
      <c r="Z325" s="75"/>
    </row>
    <row r="326" spans="1:26" s="74" customFormat="1" x14ac:dyDescent="0.2">
      <c r="A326" s="75"/>
      <c r="B326" s="75"/>
      <c r="C326" s="75"/>
      <c r="S326" s="75"/>
      <c r="T326" s="75"/>
      <c r="U326" s="75"/>
      <c r="V326" s="75"/>
      <c r="W326" s="75"/>
      <c r="X326" s="75"/>
      <c r="Y326" s="75"/>
      <c r="Z326" s="75"/>
    </row>
    <row r="327" spans="1:26" s="74" customFormat="1" x14ac:dyDescent="0.2">
      <c r="A327" s="75"/>
      <c r="B327" s="75"/>
      <c r="C327" s="75"/>
      <c r="S327" s="75"/>
      <c r="T327" s="75"/>
      <c r="U327" s="75"/>
      <c r="V327" s="75"/>
      <c r="W327" s="75"/>
      <c r="X327" s="75"/>
      <c r="Y327" s="75"/>
      <c r="Z327" s="75"/>
    </row>
    <row r="328" spans="1:26" s="74" customFormat="1" x14ac:dyDescent="0.2">
      <c r="A328" s="75"/>
      <c r="B328" s="75"/>
      <c r="C328" s="75"/>
      <c r="S328" s="75"/>
      <c r="T328" s="75"/>
      <c r="U328" s="75"/>
      <c r="V328" s="75"/>
      <c r="W328" s="75"/>
      <c r="X328" s="75"/>
      <c r="Y328" s="75"/>
      <c r="Z328" s="75"/>
    </row>
    <row r="329" spans="1:26" s="74" customFormat="1" x14ac:dyDescent="0.2">
      <c r="A329" s="75"/>
      <c r="B329" s="75"/>
      <c r="C329" s="75"/>
      <c r="S329" s="75"/>
      <c r="T329" s="75"/>
      <c r="U329" s="75"/>
      <c r="V329" s="75"/>
      <c r="W329" s="75"/>
      <c r="X329" s="75"/>
      <c r="Y329" s="75"/>
      <c r="Z329" s="75"/>
    </row>
    <row r="330" spans="1:26" s="74" customFormat="1" x14ac:dyDescent="0.2">
      <c r="A330" s="75"/>
      <c r="B330" s="75"/>
      <c r="C330" s="75"/>
      <c r="S330" s="75"/>
      <c r="T330" s="75"/>
      <c r="U330" s="75"/>
      <c r="V330" s="75"/>
      <c r="W330" s="75"/>
      <c r="X330" s="75"/>
      <c r="Y330" s="75"/>
      <c r="Z330" s="75"/>
    </row>
    <row r="331" spans="1:26" s="74" customFormat="1" x14ac:dyDescent="0.2">
      <c r="A331" s="75"/>
      <c r="B331" s="75"/>
      <c r="C331" s="75"/>
      <c r="S331" s="75"/>
      <c r="T331" s="75"/>
      <c r="U331" s="75"/>
      <c r="V331" s="75"/>
      <c r="W331" s="75"/>
      <c r="X331" s="75"/>
      <c r="Y331" s="75"/>
      <c r="Z331" s="75"/>
    </row>
    <row r="332" spans="1:26" s="74" customFormat="1" x14ac:dyDescent="0.2">
      <c r="A332" s="75"/>
      <c r="B332" s="75"/>
      <c r="C332" s="75"/>
      <c r="S332" s="75"/>
      <c r="T332" s="75"/>
      <c r="U332" s="75"/>
      <c r="V332" s="75"/>
      <c r="W332" s="75"/>
      <c r="X332" s="75"/>
      <c r="Y332" s="75"/>
      <c r="Z332" s="75"/>
    </row>
    <row r="333" spans="1:26" s="74" customFormat="1" x14ac:dyDescent="0.2">
      <c r="A333" s="75"/>
      <c r="B333" s="75"/>
      <c r="C333" s="75"/>
      <c r="S333" s="75"/>
      <c r="T333" s="75"/>
      <c r="U333" s="75"/>
      <c r="V333" s="75"/>
      <c r="W333" s="75"/>
      <c r="X333" s="75"/>
      <c r="Y333" s="75"/>
      <c r="Z333" s="75"/>
    </row>
    <row r="334" spans="1:26" s="74" customFormat="1" x14ac:dyDescent="0.2">
      <c r="A334" s="75"/>
      <c r="B334" s="75"/>
      <c r="C334" s="75"/>
      <c r="S334" s="75"/>
      <c r="T334" s="75"/>
      <c r="U334" s="75"/>
      <c r="V334" s="75"/>
      <c r="W334" s="75"/>
      <c r="X334" s="75"/>
      <c r="Y334" s="75"/>
      <c r="Z334" s="75"/>
    </row>
    <row r="335" spans="1:26" s="74" customFormat="1" x14ac:dyDescent="0.2">
      <c r="A335" s="75"/>
      <c r="B335" s="75"/>
      <c r="C335" s="75"/>
      <c r="S335" s="75"/>
      <c r="T335" s="75"/>
      <c r="U335" s="75"/>
      <c r="V335" s="75"/>
      <c r="W335" s="75"/>
      <c r="X335" s="75"/>
      <c r="Y335" s="75"/>
      <c r="Z335" s="75"/>
    </row>
    <row r="336" spans="1:26" s="74" customFormat="1" x14ac:dyDescent="0.2">
      <c r="A336" s="75"/>
      <c r="B336" s="75"/>
      <c r="C336" s="75"/>
      <c r="S336" s="75"/>
      <c r="T336" s="75"/>
      <c r="U336" s="75"/>
      <c r="V336" s="75"/>
      <c r="W336" s="75"/>
      <c r="X336" s="75"/>
      <c r="Y336" s="75"/>
      <c r="Z336" s="75"/>
    </row>
    <row r="337" spans="1:26" s="74" customFormat="1" x14ac:dyDescent="0.2">
      <c r="A337" s="75"/>
      <c r="B337" s="75"/>
      <c r="C337" s="75"/>
      <c r="S337" s="75"/>
      <c r="T337" s="75"/>
      <c r="U337" s="75"/>
      <c r="V337" s="75"/>
      <c r="W337" s="75"/>
      <c r="X337" s="75"/>
      <c r="Y337" s="75"/>
      <c r="Z337" s="75"/>
    </row>
    <row r="338" spans="1:26" s="74" customFormat="1" x14ac:dyDescent="0.2">
      <c r="A338" s="75"/>
      <c r="B338" s="75"/>
      <c r="C338" s="75"/>
      <c r="S338" s="75"/>
      <c r="T338" s="75"/>
      <c r="U338" s="75"/>
      <c r="V338" s="75"/>
      <c r="W338" s="75"/>
      <c r="X338" s="75"/>
      <c r="Y338" s="75"/>
      <c r="Z338" s="75"/>
    </row>
    <row r="339" spans="1:26" s="74" customFormat="1" x14ac:dyDescent="0.2">
      <c r="A339" s="75"/>
      <c r="B339" s="75"/>
      <c r="C339" s="75"/>
      <c r="S339" s="75"/>
      <c r="T339" s="75"/>
      <c r="U339" s="75"/>
      <c r="V339" s="75"/>
      <c r="W339" s="75"/>
      <c r="X339" s="75"/>
      <c r="Y339" s="75"/>
      <c r="Z339" s="75"/>
    </row>
    <row r="340" spans="1:26" s="74" customFormat="1" x14ac:dyDescent="0.2">
      <c r="A340" s="75"/>
      <c r="B340" s="75"/>
      <c r="C340" s="75"/>
      <c r="S340" s="75"/>
      <c r="T340" s="75"/>
      <c r="U340" s="75"/>
      <c r="V340" s="75"/>
      <c r="W340" s="75"/>
      <c r="X340" s="75"/>
      <c r="Y340" s="75"/>
      <c r="Z340" s="75"/>
    </row>
    <row r="341" spans="1:26" s="74" customFormat="1" x14ac:dyDescent="0.2">
      <c r="A341" s="75"/>
      <c r="B341" s="75"/>
      <c r="C341" s="75"/>
      <c r="S341" s="75"/>
      <c r="T341" s="75"/>
      <c r="U341" s="75"/>
      <c r="V341" s="75"/>
      <c r="W341" s="75"/>
      <c r="X341" s="75"/>
      <c r="Y341" s="75"/>
      <c r="Z341" s="75"/>
    </row>
    <row r="342" spans="1:26" s="74" customFormat="1" x14ac:dyDescent="0.2">
      <c r="A342" s="75"/>
      <c r="B342" s="75"/>
      <c r="C342" s="75"/>
      <c r="S342" s="75"/>
      <c r="T342" s="75"/>
      <c r="U342" s="75"/>
      <c r="V342" s="75"/>
      <c r="W342" s="75"/>
      <c r="X342" s="75"/>
      <c r="Y342" s="75"/>
      <c r="Z342" s="75"/>
    </row>
    <row r="343" spans="1:26" s="74" customFormat="1" x14ac:dyDescent="0.2">
      <c r="A343" s="75"/>
      <c r="B343" s="75"/>
      <c r="C343" s="75"/>
      <c r="S343" s="75"/>
      <c r="T343" s="75"/>
      <c r="U343" s="75"/>
      <c r="V343" s="75"/>
      <c r="W343" s="75"/>
      <c r="X343" s="75"/>
      <c r="Y343" s="75"/>
      <c r="Z343" s="75"/>
    </row>
    <row r="344" spans="1:26" s="74" customFormat="1" x14ac:dyDescent="0.2">
      <c r="A344" s="75"/>
      <c r="B344" s="75"/>
      <c r="C344" s="75"/>
      <c r="S344" s="75"/>
      <c r="T344" s="75"/>
      <c r="U344" s="75"/>
      <c r="V344" s="75"/>
      <c r="W344" s="75"/>
      <c r="X344" s="75"/>
      <c r="Y344" s="75"/>
      <c r="Z344" s="75"/>
    </row>
    <row r="345" spans="1:26" s="74" customFormat="1" x14ac:dyDescent="0.2">
      <c r="A345" s="75"/>
      <c r="B345" s="75"/>
      <c r="C345" s="75"/>
      <c r="S345" s="75"/>
      <c r="T345" s="75"/>
      <c r="U345" s="75"/>
      <c r="V345" s="75"/>
      <c r="W345" s="75"/>
      <c r="X345" s="75"/>
      <c r="Y345" s="75"/>
      <c r="Z345" s="75"/>
    </row>
    <row r="346" spans="1:26" s="74" customFormat="1" x14ac:dyDescent="0.2">
      <c r="A346" s="75"/>
      <c r="B346" s="75"/>
      <c r="C346" s="75"/>
      <c r="S346" s="75"/>
      <c r="T346" s="75"/>
      <c r="U346" s="75"/>
      <c r="V346" s="75"/>
      <c r="W346" s="75"/>
      <c r="X346" s="75"/>
      <c r="Y346" s="75"/>
      <c r="Z346" s="75"/>
    </row>
    <row r="347" spans="1:26" s="74" customFormat="1" x14ac:dyDescent="0.2">
      <c r="A347" s="75"/>
      <c r="B347" s="75"/>
      <c r="C347" s="75"/>
      <c r="S347" s="75"/>
      <c r="T347" s="75"/>
      <c r="U347" s="75"/>
      <c r="V347" s="75"/>
      <c r="W347" s="75"/>
      <c r="X347" s="75"/>
      <c r="Y347" s="75"/>
      <c r="Z347" s="75"/>
    </row>
    <row r="348" spans="1:26" s="74" customFormat="1" x14ac:dyDescent="0.2">
      <c r="A348" s="75"/>
      <c r="B348" s="75"/>
      <c r="C348" s="75"/>
      <c r="S348" s="75"/>
      <c r="T348" s="75"/>
      <c r="U348" s="75"/>
      <c r="V348" s="75"/>
      <c r="W348" s="75"/>
      <c r="X348" s="75"/>
      <c r="Y348" s="75"/>
      <c r="Z348" s="75"/>
    </row>
    <row r="349" spans="1:26" s="74" customFormat="1" x14ac:dyDescent="0.2">
      <c r="A349" s="75"/>
      <c r="B349" s="75"/>
      <c r="C349" s="75"/>
      <c r="S349" s="75"/>
      <c r="T349" s="75"/>
      <c r="U349" s="75"/>
      <c r="V349" s="75"/>
      <c r="W349" s="75"/>
      <c r="X349" s="75"/>
      <c r="Y349" s="75"/>
      <c r="Z349" s="75"/>
    </row>
    <row r="350" spans="1:26" s="74" customFormat="1" x14ac:dyDescent="0.2">
      <c r="A350" s="75"/>
      <c r="B350" s="75"/>
      <c r="C350" s="75"/>
      <c r="S350" s="75"/>
      <c r="T350" s="75"/>
      <c r="U350" s="75"/>
      <c r="V350" s="75"/>
      <c r="W350" s="75"/>
      <c r="X350" s="75"/>
      <c r="Y350" s="75"/>
      <c r="Z350" s="75"/>
    </row>
    <row r="351" spans="1:26" s="74" customFormat="1" x14ac:dyDescent="0.2">
      <c r="A351" s="75"/>
      <c r="B351" s="75"/>
      <c r="C351" s="75"/>
      <c r="S351" s="75"/>
      <c r="T351" s="75"/>
      <c r="U351" s="75"/>
      <c r="V351" s="75"/>
      <c r="W351" s="75"/>
      <c r="X351" s="75"/>
      <c r="Y351" s="75"/>
      <c r="Z351" s="75"/>
    </row>
    <row r="352" spans="1:26" s="74" customFormat="1" x14ac:dyDescent="0.2">
      <c r="A352" s="75"/>
      <c r="B352" s="75"/>
      <c r="C352" s="75"/>
      <c r="S352" s="75"/>
      <c r="T352" s="75"/>
      <c r="U352" s="75"/>
      <c r="V352" s="75"/>
      <c r="W352" s="75"/>
      <c r="X352" s="75"/>
      <c r="Y352" s="75"/>
      <c r="Z352" s="75"/>
    </row>
    <row r="353" spans="1:26" s="74" customFormat="1" x14ac:dyDescent="0.2">
      <c r="A353" s="75"/>
      <c r="B353" s="75"/>
      <c r="C353" s="75"/>
      <c r="S353" s="75"/>
      <c r="T353" s="75"/>
      <c r="U353" s="75"/>
      <c r="V353" s="75"/>
      <c r="W353" s="75"/>
      <c r="X353" s="75"/>
      <c r="Y353" s="75"/>
      <c r="Z353" s="75"/>
    </row>
    <row r="354" spans="1:26" s="74" customFormat="1" x14ac:dyDescent="0.2">
      <c r="A354" s="75"/>
      <c r="B354" s="75"/>
      <c r="C354" s="75"/>
      <c r="S354" s="75"/>
      <c r="T354" s="75"/>
      <c r="U354" s="75"/>
      <c r="V354" s="75"/>
      <c r="W354" s="75"/>
      <c r="X354" s="75"/>
      <c r="Y354" s="75"/>
      <c r="Z354" s="75"/>
    </row>
    <row r="355" spans="1:26" s="74" customFormat="1" x14ac:dyDescent="0.2">
      <c r="A355" s="75"/>
      <c r="B355" s="75"/>
      <c r="C355" s="75"/>
      <c r="S355" s="75"/>
      <c r="T355" s="75"/>
      <c r="U355" s="75"/>
      <c r="V355" s="75"/>
      <c r="W355" s="75"/>
      <c r="X355" s="75"/>
      <c r="Y355" s="75"/>
      <c r="Z355" s="75"/>
    </row>
    <row r="356" spans="1:26" s="74" customFormat="1" x14ac:dyDescent="0.2">
      <c r="A356" s="75"/>
      <c r="B356" s="75"/>
      <c r="C356" s="75"/>
      <c r="S356" s="75"/>
      <c r="T356" s="75"/>
      <c r="U356" s="75"/>
      <c r="V356" s="75"/>
      <c r="W356" s="75"/>
      <c r="X356" s="75"/>
      <c r="Y356" s="75"/>
      <c r="Z356" s="75"/>
    </row>
    <row r="357" spans="1:26" s="74" customFormat="1" x14ac:dyDescent="0.2">
      <c r="A357" s="75"/>
      <c r="B357" s="75"/>
      <c r="C357" s="75"/>
      <c r="S357" s="75"/>
      <c r="T357" s="75"/>
      <c r="U357" s="75"/>
      <c r="V357" s="75"/>
      <c r="W357" s="75"/>
      <c r="X357" s="75"/>
      <c r="Y357" s="75"/>
      <c r="Z357" s="75"/>
    </row>
    <row r="358" spans="1:26" s="74" customFormat="1" x14ac:dyDescent="0.2">
      <c r="A358" s="75"/>
      <c r="B358" s="75"/>
      <c r="C358" s="75"/>
      <c r="S358" s="75"/>
      <c r="T358" s="75"/>
      <c r="U358" s="75"/>
      <c r="V358" s="75"/>
      <c r="W358" s="75"/>
      <c r="X358" s="75"/>
      <c r="Y358" s="75"/>
      <c r="Z358" s="75"/>
    </row>
    <row r="359" spans="1:26" s="74" customFormat="1" x14ac:dyDescent="0.2">
      <c r="A359" s="75"/>
      <c r="B359" s="75"/>
      <c r="C359" s="75"/>
      <c r="S359" s="75"/>
      <c r="T359" s="75"/>
      <c r="U359" s="75"/>
      <c r="V359" s="75"/>
      <c r="W359" s="75"/>
      <c r="X359" s="75"/>
      <c r="Y359" s="75"/>
      <c r="Z359" s="75"/>
    </row>
    <row r="360" spans="1:26" s="74" customFormat="1" x14ac:dyDescent="0.2">
      <c r="A360" s="75"/>
      <c r="B360" s="75"/>
      <c r="C360" s="75"/>
      <c r="S360" s="75"/>
      <c r="T360" s="75"/>
      <c r="U360" s="75"/>
      <c r="V360" s="75"/>
      <c r="W360" s="75"/>
      <c r="X360" s="75"/>
      <c r="Y360" s="75"/>
      <c r="Z360" s="75"/>
    </row>
    <row r="361" spans="1:26" s="74" customFormat="1" x14ac:dyDescent="0.2">
      <c r="A361" s="75"/>
      <c r="B361" s="75"/>
      <c r="C361" s="75"/>
      <c r="S361" s="75"/>
      <c r="T361" s="75"/>
      <c r="U361" s="75"/>
      <c r="V361" s="75"/>
      <c r="W361" s="75"/>
      <c r="X361" s="75"/>
      <c r="Y361" s="75"/>
      <c r="Z361" s="75"/>
    </row>
    <row r="362" spans="1:26" s="74" customFormat="1" x14ac:dyDescent="0.2">
      <c r="A362" s="75"/>
      <c r="B362" s="75"/>
      <c r="C362" s="75"/>
      <c r="S362" s="75"/>
      <c r="T362" s="75"/>
      <c r="U362" s="75"/>
      <c r="V362" s="75"/>
      <c r="W362" s="75"/>
      <c r="X362" s="75"/>
      <c r="Y362" s="75"/>
      <c r="Z362" s="75"/>
    </row>
    <row r="363" spans="1:26" s="74" customFormat="1" x14ac:dyDescent="0.2">
      <c r="A363" s="75"/>
      <c r="B363" s="75"/>
      <c r="C363" s="75"/>
      <c r="S363" s="75"/>
      <c r="T363" s="75"/>
      <c r="U363" s="75"/>
      <c r="V363" s="75"/>
      <c r="W363" s="75"/>
      <c r="X363" s="75"/>
      <c r="Y363" s="75"/>
      <c r="Z363" s="75"/>
    </row>
    <row r="364" spans="1:26" s="74" customFormat="1" x14ac:dyDescent="0.2">
      <c r="A364" s="75"/>
      <c r="B364" s="75"/>
      <c r="C364" s="75"/>
      <c r="S364" s="75"/>
      <c r="T364" s="75"/>
      <c r="U364" s="75"/>
      <c r="V364" s="75"/>
      <c r="W364" s="75"/>
      <c r="X364" s="75"/>
      <c r="Y364" s="75"/>
      <c r="Z364" s="75"/>
    </row>
    <row r="365" spans="1:26" s="74" customFormat="1" x14ac:dyDescent="0.2">
      <c r="A365" s="75"/>
      <c r="B365" s="75"/>
      <c r="C365" s="75"/>
      <c r="S365" s="75"/>
      <c r="T365" s="75"/>
      <c r="U365" s="75"/>
      <c r="V365" s="75"/>
      <c r="W365" s="75"/>
      <c r="X365" s="75"/>
      <c r="Y365" s="75"/>
      <c r="Z365" s="75"/>
    </row>
    <row r="366" spans="1:26" s="74" customFormat="1" x14ac:dyDescent="0.2">
      <c r="A366" s="75"/>
      <c r="B366" s="75"/>
      <c r="C366" s="75"/>
      <c r="S366" s="75"/>
      <c r="T366" s="75"/>
      <c r="U366" s="75"/>
      <c r="V366" s="75"/>
      <c r="W366" s="75"/>
      <c r="X366" s="75"/>
      <c r="Y366" s="75"/>
      <c r="Z366" s="75"/>
    </row>
    <row r="367" spans="1:26" s="74" customFormat="1" x14ac:dyDescent="0.2">
      <c r="A367" s="75"/>
      <c r="B367" s="75"/>
      <c r="C367" s="75"/>
      <c r="S367" s="75"/>
      <c r="T367" s="75"/>
      <c r="U367" s="75"/>
      <c r="V367" s="75"/>
      <c r="W367" s="75"/>
      <c r="X367" s="75"/>
      <c r="Y367" s="75"/>
      <c r="Z367" s="75"/>
    </row>
    <row r="368" spans="1:26" s="74" customFormat="1" x14ac:dyDescent="0.2">
      <c r="A368" s="75"/>
      <c r="B368" s="75"/>
      <c r="C368" s="75"/>
      <c r="S368" s="75"/>
      <c r="T368" s="75"/>
      <c r="U368" s="75"/>
      <c r="V368" s="75"/>
      <c r="W368" s="75"/>
      <c r="X368" s="75"/>
      <c r="Y368" s="75"/>
      <c r="Z368" s="75"/>
    </row>
    <row r="369" spans="1:26" s="74" customFormat="1" x14ac:dyDescent="0.2">
      <c r="A369" s="75"/>
      <c r="B369" s="75"/>
      <c r="C369" s="75"/>
      <c r="S369" s="75"/>
      <c r="T369" s="75"/>
      <c r="U369" s="75"/>
      <c r="V369" s="75"/>
      <c r="W369" s="75"/>
      <c r="X369" s="75"/>
      <c r="Y369" s="75"/>
      <c r="Z369" s="75"/>
    </row>
    <row r="370" spans="1:26" s="74" customFormat="1" x14ac:dyDescent="0.2">
      <c r="A370" s="75"/>
      <c r="B370" s="75"/>
      <c r="C370" s="75"/>
      <c r="S370" s="75"/>
      <c r="T370" s="75"/>
      <c r="U370" s="75"/>
      <c r="V370" s="75"/>
      <c r="W370" s="75"/>
      <c r="X370" s="75"/>
      <c r="Y370" s="75"/>
      <c r="Z370" s="75"/>
    </row>
    <row r="371" spans="1:26" s="74" customFormat="1" x14ac:dyDescent="0.2">
      <c r="A371" s="75"/>
      <c r="B371" s="75"/>
      <c r="C371" s="75"/>
      <c r="S371" s="75"/>
      <c r="T371" s="75"/>
      <c r="U371" s="75"/>
      <c r="V371" s="75"/>
      <c r="W371" s="75"/>
      <c r="X371" s="75"/>
      <c r="Y371" s="75"/>
      <c r="Z371" s="75"/>
    </row>
    <row r="372" spans="1:26" s="74" customFormat="1" x14ac:dyDescent="0.2">
      <c r="A372" s="75"/>
      <c r="B372" s="75"/>
      <c r="C372" s="75"/>
      <c r="S372" s="75"/>
      <c r="T372" s="75"/>
      <c r="U372" s="75"/>
      <c r="V372" s="75"/>
      <c r="W372" s="75"/>
      <c r="X372" s="75"/>
      <c r="Y372" s="75"/>
      <c r="Z372" s="75"/>
    </row>
    <row r="373" spans="1:26" s="74" customFormat="1" x14ac:dyDescent="0.2">
      <c r="A373" s="75"/>
      <c r="B373" s="75"/>
      <c r="C373" s="75"/>
      <c r="S373" s="75"/>
      <c r="T373" s="75"/>
      <c r="U373" s="75"/>
      <c r="V373" s="75"/>
      <c r="W373" s="75"/>
      <c r="X373" s="75"/>
      <c r="Y373" s="75"/>
      <c r="Z373" s="75"/>
    </row>
    <row r="374" spans="1:26" s="74" customFormat="1" x14ac:dyDescent="0.2">
      <c r="A374" s="75"/>
      <c r="B374" s="75"/>
      <c r="C374" s="75"/>
      <c r="S374" s="75"/>
      <c r="T374" s="75"/>
      <c r="U374" s="75"/>
      <c r="V374" s="75"/>
      <c r="W374" s="75"/>
      <c r="X374" s="75"/>
      <c r="Y374" s="75"/>
      <c r="Z374" s="75"/>
    </row>
    <row r="375" spans="1:26" s="74" customFormat="1" x14ac:dyDescent="0.2">
      <c r="A375" s="75"/>
      <c r="B375" s="75"/>
      <c r="C375" s="75"/>
      <c r="S375" s="75"/>
      <c r="T375" s="75"/>
      <c r="U375" s="75"/>
      <c r="V375" s="75"/>
      <c r="W375" s="75"/>
      <c r="X375" s="75"/>
      <c r="Y375" s="75"/>
      <c r="Z375" s="75"/>
    </row>
    <row r="376" spans="1:26" s="74" customFormat="1" x14ac:dyDescent="0.2">
      <c r="A376" s="75"/>
      <c r="B376" s="75"/>
      <c r="C376" s="75"/>
      <c r="S376" s="75"/>
      <c r="T376" s="75"/>
      <c r="U376" s="75"/>
      <c r="V376" s="75"/>
      <c r="W376" s="75"/>
      <c r="X376" s="75"/>
      <c r="Y376" s="75"/>
      <c r="Z376" s="75"/>
    </row>
    <row r="377" spans="1:26" s="74" customFormat="1" x14ac:dyDescent="0.2">
      <c r="A377" s="75"/>
      <c r="B377" s="75"/>
      <c r="C377" s="75"/>
      <c r="S377" s="75"/>
      <c r="T377" s="75"/>
      <c r="U377" s="75"/>
      <c r="V377" s="75"/>
      <c r="W377" s="75"/>
      <c r="X377" s="75"/>
      <c r="Y377" s="75"/>
      <c r="Z377" s="75"/>
    </row>
    <row r="378" spans="1:26" s="74" customFormat="1" x14ac:dyDescent="0.2">
      <c r="A378" s="75"/>
      <c r="B378" s="75"/>
      <c r="C378" s="75"/>
      <c r="S378" s="75"/>
      <c r="T378" s="75"/>
      <c r="U378" s="75"/>
      <c r="V378" s="75"/>
      <c r="W378" s="75"/>
      <c r="X378" s="75"/>
      <c r="Y378" s="75"/>
      <c r="Z378" s="75"/>
    </row>
    <row r="379" spans="1:26" s="74" customFormat="1" x14ac:dyDescent="0.2">
      <c r="A379" s="75"/>
      <c r="B379" s="75"/>
      <c r="C379" s="75"/>
      <c r="S379" s="75"/>
      <c r="T379" s="75"/>
      <c r="U379" s="75"/>
      <c r="V379" s="75"/>
      <c r="W379" s="75"/>
      <c r="X379" s="75"/>
      <c r="Y379" s="75"/>
      <c r="Z379" s="75"/>
    </row>
    <row r="380" spans="1:26" s="74" customFormat="1" x14ac:dyDescent="0.2">
      <c r="A380" s="75"/>
      <c r="B380" s="75"/>
      <c r="C380" s="75"/>
      <c r="S380" s="75"/>
      <c r="T380" s="75"/>
      <c r="U380" s="75"/>
      <c r="V380" s="75"/>
      <c r="W380" s="75"/>
      <c r="X380" s="75"/>
      <c r="Y380" s="75"/>
      <c r="Z380" s="75"/>
    </row>
    <row r="381" spans="1:26" s="74" customFormat="1" x14ac:dyDescent="0.2">
      <c r="A381" s="75"/>
      <c r="B381" s="75"/>
      <c r="C381" s="75"/>
      <c r="S381" s="75"/>
      <c r="T381" s="75"/>
      <c r="U381" s="75"/>
      <c r="V381" s="75"/>
      <c r="W381" s="75"/>
      <c r="X381" s="75"/>
      <c r="Y381" s="75"/>
      <c r="Z381" s="75"/>
    </row>
    <row r="382" spans="1:26" s="74" customFormat="1" x14ac:dyDescent="0.2">
      <c r="A382" s="75"/>
      <c r="B382" s="75"/>
      <c r="C382" s="75"/>
      <c r="S382" s="75"/>
      <c r="T382" s="75"/>
      <c r="U382" s="75"/>
      <c r="V382" s="75"/>
      <c r="W382" s="75"/>
      <c r="X382" s="75"/>
      <c r="Y382" s="75"/>
      <c r="Z382" s="75"/>
    </row>
    <row r="383" spans="1:26" s="74" customFormat="1" x14ac:dyDescent="0.2">
      <c r="A383" s="75"/>
      <c r="B383" s="75"/>
      <c r="C383" s="75"/>
      <c r="S383" s="75"/>
      <c r="T383" s="75"/>
      <c r="U383" s="75"/>
      <c r="V383" s="75"/>
      <c r="W383" s="75"/>
      <c r="X383" s="75"/>
      <c r="Y383" s="75"/>
      <c r="Z383" s="75"/>
    </row>
    <row r="384" spans="1:26" s="74" customFormat="1" x14ac:dyDescent="0.2">
      <c r="A384" s="75"/>
      <c r="B384" s="75"/>
      <c r="C384" s="75"/>
      <c r="S384" s="75"/>
      <c r="T384" s="75"/>
      <c r="U384" s="75"/>
      <c r="V384" s="75"/>
      <c r="W384" s="75"/>
      <c r="X384" s="75"/>
      <c r="Y384" s="75"/>
      <c r="Z384" s="75"/>
    </row>
    <row r="385" spans="1:26" s="74" customFormat="1" x14ac:dyDescent="0.2">
      <c r="A385" s="75"/>
      <c r="B385" s="75"/>
      <c r="C385" s="75"/>
      <c r="S385" s="75"/>
      <c r="T385" s="75"/>
      <c r="U385" s="75"/>
      <c r="V385" s="75"/>
      <c r="W385" s="75"/>
      <c r="X385" s="75"/>
      <c r="Y385" s="75"/>
      <c r="Z385" s="75"/>
    </row>
    <row r="386" spans="1:26" s="74" customFormat="1" x14ac:dyDescent="0.2">
      <c r="A386" s="75"/>
      <c r="B386" s="75"/>
      <c r="C386" s="75"/>
      <c r="S386" s="75"/>
      <c r="T386" s="75"/>
      <c r="U386" s="75"/>
      <c r="V386" s="75"/>
      <c r="W386" s="75"/>
      <c r="X386" s="75"/>
      <c r="Y386" s="75"/>
      <c r="Z386" s="75"/>
    </row>
    <row r="387" spans="1:26" s="74" customFormat="1" x14ac:dyDescent="0.2">
      <c r="A387" s="75"/>
      <c r="B387" s="75"/>
      <c r="C387" s="75"/>
      <c r="S387" s="75"/>
      <c r="T387" s="75"/>
      <c r="U387" s="75"/>
      <c r="V387" s="75"/>
      <c r="W387" s="75"/>
      <c r="X387" s="75"/>
      <c r="Y387" s="75"/>
      <c r="Z387" s="75"/>
    </row>
    <row r="388" spans="1:26" s="74" customFormat="1" x14ac:dyDescent="0.2">
      <c r="A388" s="75"/>
      <c r="B388" s="75"/>
      <c r="C388" s="75"/>
      <c r="S388" s="75"/>
      <c r="T388" s="75"/>
      <c r="U388" s="75"/>
      <c r="V388" s="75"/>
      <c r="W388" s="75"/>
      <c r="X388" s="75"/>
      <c r="Y388" s="75"/>
      <c r="Z388" s="75"/>
    </row>
    <row r="389" spans="1:26" s="74" customFormat="1" x14ac:dyDescent="0.2">
      <c r="A389" s="75"/>
      <c r="B389" s="75"/>
      <c r="C389" s="75"/>
      <c r="S389" s="75"/>
      <c r="T389" s="75"/>
      <c r="U389" s="75"/>
      <c r="V389" s="75"/>
      <c r="W389" s="75"/>
      <c r="X389" s="75"/>
      <c r="Y389" s="75"/>
      <c r="Z389" s="75"/>
    </row>
    <row r="390" spans="1:26" s="74" customFormat="1" x14ac:dyDescent="0.2">
      <c r="A390" s="75"/>
      <c r="B390" s="75"/>
      <c r="C390" s="75"/>
      <c r="S390" s="75"/>
      <c r="T390" s="75"/>
      <c r="U390" s="75"/>
      <c r="V390" s="75"/>
      <c r="W390" s="75"/>
      <c r="X390" s="75"/>
      <c r="Y390" s="75"/>
      <c r="Z390" s="75"/>
    </row>
    <row r="391" spans="1:26" s="74" customFormat="1" x14ac:dyDescent="0.2">
      <c r="A391" s="75"/>
      <c r="B391" s="75"/>
      <c r="C391" s="75"/>
      <c r="S391" s="75"/>
      <c r="T391" s="75"/>
      <c r="U391" s="75"/>
      <c r="V391" s="75"/>
      <c r="W391" s="75"/>
      <c r="X391" s="75"/>
      <c r="Y391" s="75"/>
      <c r="Z391" s="75"/>
    </row>
    <row r="392" spans="1:26" s="74" customFormat="1" x14ac:dyDescent="0.2">
      <c r="A392" s="75"/>
      <c r="B392" s="75"/>
      <c r="C392" s="75"/>
      <c r="S392" s="75"/>
      <c r="T392" s="75"/>
      <c r="U392" s="75"/>
      <c r="V392" s="75"/>
      <c r="W392" s="75"/>
      <c r="X392" s="75"/>
      <c r="Y392" s="75"/>
      <c r="Z392" s="75"/>
    </row>
    <row r="393" spans="1:26" s="74" customFormat="1" x14ac:dyDescent="0.2">
      <c r="A393" s="75"/>
      <c r="B393" s="75"/>
      <c r="C393" s="75"/>
      <c r="S393" s="75"/>
      <c r="T393" s="75"/>
      <c r="U393" s="75"/>
      <c r="V393" s="75"/>
      <c r="W393" s="75"/>
      <c r="X393" s="75"/>
      <c r="Y393" s="75"/>
      <c r="Z393" s="75"/>
    </row>
    <row r="394" spans="1:26" s="74" customFormat="1" x14ac:dyDescent="0.2">
      <c r="A394" s="75"/>
      <c r="B394" s="75"/>
      <c r="C394" s="75"/>
      <c r="S394" s="75"/>
      <c r="T394" s="75"/>
      <c r="U394" s="75"/>
      <c r="V394" s="75"/>
      <c r="W394" s="75"/>
      <c r="X394" s="75"/>
      <c r="Y394" s="75"/>
      <c r="Z394" s="75"/>
    </row>
    <row r="395" spans="1:26" s="74" customFormat="1" x14ac:dyDescent="0.2">
      <c r="A395" s="75"/>
      <c r="B395" s="75"/>
      <c r="C395" s="75"/>
      <c r="S395" s="75"/>
      <c r="T395" s="75"/>
      <c r="U395" s="75"/>
      <c r="V395" s="75"/>
      <c r="W395" s="75"/>
      <c r="X395" s="75"/>
      <c r="Y395" s="75"/>
      <c r="Z395" s="75"/>
    </row>
    <row r="396" spans="1:26" s="74" customFormat="1" x14ac:dyDescent="0.2">
      <c r="A396" s="75"/>
      <c r="B396" s="75"/>
      <c r="C396" s="75"/>
      <c r="S396" s="75"/>
      <c r="T396" s="75"/>
      <c r="U396" s="75"/>
      <c r="V396" s="75"/>
      <c r="W396" s="75"/>
      <c r="X396" s="75"/>
      <c r="Y396" s="75"/>
      <c r="Z396" s="75"/>
    </row>
    <row r="397" spans="1:26" s="74" customFormat="1" x14ac:dyDescent="0.2">
      <c r="A397" s="75"/>
      <c r="B397" s="75"/>
      <c r="C397" s="75"/>
      <c r="S397" s="75"/>
      <c r="T397" s="75"/>
      <c r="U397" s="75"/>
      <c r="V397" s="75"/>
      <c r="W397" s="75"/>
      <c r="X397" s="75"/>
      <c r="Y397" s="75"/>
      <c r="Z397" s="75"/>
    </row>
    <row r="398" spans="1:26" s="74" customFormat="1" x14ac:dyDescent="0.2">
      <c r="A398" s="75"/>
      <c r="B398" s="75"/>
      <c r="C398" s="75"/>
      <c r="S398" s="75"/>
      <c r="T398" s="75"/>
      <c r="U398" s="75"/>
      <c r="V398" s="75"/>
      <c r="W398" s="75"/>
      <c r="X398" s="75"/>
      <c r="Y398" s="75"/>
      <c r="Z398" s="75"/>
    </row>
    <row r="399" spans="1:26" s="74" customFormat="1" x14ac:dyDescent="0.2">
      <c r="A399" s="75"/>
      <c r="B399" s="75"/>
      <c r="C399" s="75"/>
      <c r="S399" s="75"/>
      <c r="T399" s="75"/>
      <c r="U399" s="75"/>
      <c r="V399" s="75"/>
      <c r="W399" s="75"/>
      <c r="X399" s="75"/>
      <c r="Y399" s="75"/>
      <c r="Z399" s="75"/>
    </row>
    <row r="400" spans="1:26" s="74" customFormat="1" x14ac:dyDescent="0.2">
      <c r="A400" s="75"/>
      <c r="B400" s="75"/>
      <c r="C400" s="75"/>
      <c r="S400" s="75"/>
      <c r="T400" s="75"/>
      <c r="U400" s="75"/>
      <c r="V400" s="75"/>
      <c r="W400" s="75"/>
      <c r="X400" s="75"/>
      <c r="Y400" s="75"/>
      <c r="Z400" s="75"/>
    </row>
    <row r="401" spans="1:26" s="74" customFormat="1" x14ac:dyDescent="0.2">
      <c r="A401" s="75"/>
      <c r="B401" s="75"/>
      <c r="C401" s="75"/>
      <c r="S401" s="75"/>
      <c r="T401" s="75"/>
      <c r="U401" s="75"/>
      <c r="V401" s="75"/>
      <c r="W401" s="75"/>
      <c r="X401" s="75"/>
      <c r="Y401" s="75"/>
      <c r="Z401" s="75"/>
    </row>
    <row r="402" spans="1:26" s="74" customFormat="1" x14ac:dyDescent="0.2">
      <c r="A402" s="75"/>
      <c r="B402" s="75"/>
      <c r="C402" s="75"/>
      <c r="S402" s="75"/>
      <c r="T402" s="75"/>
      <c r="U402" s="75"/>
      <c r="V402" s="75"/>
      <c r="W402" s="75"/>
      <c r="X402" s="75"/>
      <c r="Y402" s="75"/>
      <c r="Z402" s="75"/>
    </row>
    <row r="403" spans="1:26" s="74" customFormat="1" x14ac:dyDescent="0.2">
      <c r="A403" s="75"/>
      <c r="B403" s="75"/>
      <c r="C403" s="75"/>
      <c r="S403" s="75"/>
      <c r="T403" s="75"/>
      <c r="U403" s="75"/>
      <c r="V403" s="75"/>
      <c r="W403" s="75"/>
      <c r="X403" s="75"/>
      <c r="Y403" s="75"/>
      <c r="Z403" s="75"/>
    </row>
    <row r="404" spans="1:26" s="74" customFormat="1" x14ac:dyDescent="0.2">
      <c r="A404" s="75"/>
      <c r="B404" s="75"/>
      <c r="C404" s="75"/>
      <c r="S404" s="75"/>
      <c r="T404" s="75"/>
      <c r="U404" s="75"/>
      <c r="V404" s="75"/>
      <c r="W404" s="75"/>
      <c r="X404" s="75"/>
      <c r="Y404" s="75"/>
      <c r="Z404" s="75"/>
    </row>
    <row r="405" spans="1:26" s="74" customFormat="1" x14ac:dyDescent="0.2">
      <c r="A405" s="75"/>
      <c r="B405" s="75"/>
      <c r="C405" s="75"/>
      <c r="S405" s="75"/>
      <c r="T405" s="75"/>
      <c r="U405" s="75"/>
      <c r="V405" s="75"/>
      <c r="W405" s="75"/>
      <c r="X405" s="75"/>
      <c r="Y405" s="75"/>
      <c r="Z405" s="75"/>
    </row>
    <row r="406" spans="1:26" s="74" customFormat="1" x14ac:dyDescent="0.2">
      <c r="A406" s="75"/>
      <c r="B406" s="75"/>
      <c r="C406" s="75"/>
      <c r="S406" s="75"/>
      <c r="T406" s="75"/>
      <c r="U406" s="75"/>
      <c r="V406" s="75"/>
      <c r="W406" s="75"/>
      <c r="X406" s="75"/>
      <c r="Y406" s="75"/>
      <c r="Z406" s="75"/>
    </row>
    <row r="407" spans="1:26" s="74" customFormat="1" x14ac:dyDescent="0.2">
      <c r="A407" s="75"/>
      <c r="B407" s="75"/>
      <c r="C407" s="75"/>
      <c r="S407" s="75"/>
      <c r="T407" s="75"/>
      <c r="U407" s="75"/>
      <c r="V407" s="75"/>
      <c r="W407" s="75"/>
      <c r="X407" s="75"/>
      <c r="Y407" s="75"/>
      <c r="Z407" s="75"/>
    </row>
    <row r="408" spans="1:26" s="74" customFormat="1" x14ac:dyDescent="0.2">
      <c r="A408" s="75"/>
      <c r="B408" s="75"/>
      <c r="C408" s="75"/>
      <c r="S408" s="75"/>
      <c r="T408" s="75"/>
      <c r="U408" s="75"/>
      <c r="V408" s="75"/>
      <c r="W408" s="75"/>
      <c r="X408" s="75"/>
      <c r="Y408" s="75"/>
      <c r="Z408" s="75"/>
    </row>
    <row r="409" spans="1:26" s="74" customFormat="1" x14ac:dyDescent="0.2">
      <c r="A409" s="75"/>
      <c r="B409" s="75"/>
      <c r="C409" s="75"/>
      <c r="S409" s="75"/>
      <c r="T409" s="75"/>
      <c r="U409" s="75"/>
      <c r="V409" s="75"/>
      <c r="W409" s="75"/>
      <c r="X409" s="75"/>
      <c r="Y409" s="75"/>
      <c r="Z409" s="75"/>
    </row>
    <row r="410" spans="1:26" s="74" customFormat="1" x14ac:dyDescent="0.2">
      <c r="A410" s="75"/>
      <c r="B410" s="75"/>
      <c r="C410" s="75"/>
      <c r="S410" s="75"/>
      <c r="T410" s="75"/>
      <c r="U410" s="75"/>
      <c r="V410" s="75"/>
      <c r="W410" s="75"/>
      <c r="X410" s="75"/>
      <c r="Y410" s="75"/>
      <c r="Z410" s="75"/>
    </row>
    <row r="411" spans="1:26" s="74" customFormat="1" x14ac:dyDescent="0.2">
      <c r="A411" s="75"/>
      <c r="B411" s="75"/>
      <c r="C411" s="75"/>
      <c r="S411" s="75"/>
      <c r="T411" s="75"/>
      <c r="U411" s="75"/>
      <c r="V411" s="75"/>
      <c r="W411" s="75"/>
      <c r="X411" s="75"/>
      <c r="Y411" s="75"/>
      <c r="Z411" s="75"/>
    </row>
    <row r="412" spans="1:26" s="74" customFormat="1" x14ac:dyDescent="0.2">
      <c r="A412" s="75"/>
      <c r="B412" s="75"/>
      <c r="C412" s="75"/>
      <c r="S412" s="75"/>
      <c r="T412" s="75"/>
      <c r="U412" s="75"/>
      <c r="V412" s="75"/>
      <c r="W412" s="75"/>
      <c r="X412" s="75"/>
      <c r="Y412" s="75"/>
      <c r="Z412" s="75"/>
    </row>
    <row r="413" spans="1:26" s="74" customFormat="1" x14ac:dyDescent="0.2">
      <c r="A413" s="75"/>
      <c r="B413" s="75"/>
      <c r="C413" s="75"/>
      <c r="S413" s="75"/>
      <c r="T413" s="75"/>
      <c r="U413" s="75"/>
      <c r="V413" s="75"/>
      <c r="W413" s="75"/>
      <c r="X413" s="75"/>
      <c r="Y413" s="75"/>
      <c r="Z413" s="75"/>
    </row>
    <row r="414" spans="1:26" s="74" customFormat="1" x14ac:dyDescent="0.2">
      <c r="A414" s="75"/>
      <c r="B414" s="75"/>
      <c r="C414" s="75"/>
      <c r="S414" s="75"/>
      <c r="T414" s="75"/>
      <c r="U414" s="75"/>
      <c r="V414" s="75"/>
      <c r="W414" s="75"/>
      <c r="X414" s="75"/>
      <c r="Y414" s="75"/>
      <c r="Z414" s="75"/>
    </row>
    <row r="415" spans="1:26" s="74" customFormat="1" x14ac:dyDescent="0.2">
      <c r="A415" s="75"/>
      <c r="B415" s="75"/>
      <c r="C415" s="75"/>
      <c r="S415" s="75"/>
      <c r="T415" s="75"/>
      <c r="U415" s="75"/>
      <c r="V415" s="75"/>
      <c r="W415" s="75"/>
      <c r="X415" s="75"/>
      <c r="Y415" s="75"/>
      <c r="Z415" s="75"/>
    </row>
    <row r="416" spans="1:26" s="74" customFormat="1" x14ac:dyDescent="0.2">
      <c r="A416" s="75"/>
      <c r="B416" s="75"/>
      <c r="C416" s="75"/>
      <c r="S416" s="75"/>
      <c r="T416" s="75"/>
      <c r="U416" s="75"/>
      <c r="V416" s="75"/>
      <c r="W416" s="75"/>
      <c r="X416" s="75"/>
      <c r="Y416" s="75"/>
      <c r="Z416" s="75"/>
    </row>
    <row r="417" spans="1:26" s="74" customFormat="1" x14ac:dyDescent="0.2">
      <c r="A417" s="75"/>
      <c r="B417" s="75"/>
      <c r="C417" s="75"/>
      <c r="S417" s="75"/>
      <c r="T417" s="75"/>
      <c r="U417" s="75"/>
      <c r="V417" s="75"/>
      <c r="W417" s="75"/>
      <c r="X417" s="75"/>
      <c r="Y417" s="75"/>
      <c r="Z417" s="75"/>
    </row>
    <row r="418" spans="1:26" s="74" customFormat="1" x14ac:dyDescent="0.2">
      <c r="A418" s="75"/>
      <c r="B418" s="75"/>
      <c r="C418" s="75"/>
      <c r="S418" s="75"/>
      <c r="T418" s="75"/>
      <c r="U418" s="75"/>
      <c r="V418" s="75"/>
      <c r="W418" s="75"/>
      <c r="X418" s="75"/>
      <c r="Y418" s="75"/>
      <c r="Z418" s="75"/>
    </row>
    <row r="419" spans="1:26" s="74" customFormat="1" x14ac:dyDescent="0.2">
      <c r="A419" s="75"/>
      <c r="B419" s="75"/>
      <c r="C419" s="75"/>
      <c r="S419" s="75"/>
      <c r="T419" s="75"/>
      <c r="U419" s="75"/>
      <c r="V419" s="75"/>
      <c r="W419" s="75"/>
      <c r="X419" s="75"/>
      <c r="Y419" s="75"/>
      <c r="Z419" s="75"/>
    </row>
    <row r="420" spans="1:26" s="74" customFormat="1" x14ac:dyDescent="0.2">
      <c r="A420" s="75"/>
      <c r="B420" s="75"/>
      <c r="C420" s="75"/>
      <c r="S420" s="75"/>
      <c r="T420" s="75"/>
      <c r="U420" s="75"/>
      <c r="V420" s="75"/>
      <c r="W420" s="75"/>
      <c r="X420" s="75"/>
      <c r="Y420" s="75"/>
      <c r="Z420" s="75"/>
    </row>
    <row r="421" spans="1:26" s="74" customFormat="1" x14ac:dyDescent="0.2">
      <c r="A421" s="75"/>
      <c r="B421" s="75"/>
      <c r="C421" s="75"/>
      <c r="S421" s="75"/>
      <c r="T421" s="75"/>
      <c r="U421" s="75"/>
      <c r="V421" s="75"/>
      <c r="W421" s="75"/>
      <c r="X421" s="75"/>
      <c r="Y421" s="75"/>
      <c r="Z421" s="75"/>
    </row>
    <row r="422" spans="1:26" s="74" customFormat="1" x14ac:dyDescent="0.2">
      <c r="A422" s="75"/>
      <c r="B422" s="75"/>
      <c r="C422" s="75"/>
      <c r="S422" s="75"/>
      <c r="T422" s="75"/>
      <c r="U422" s="75"/>
      <c r="V422" s="75"/>
      <c r="W422" s="75"/>
      <c r="X422" s="75"/>
      <c r="Y422" s="75"/>
      <c r="Z422" s="75"/>
    </row>
    <row r="423" spans="1:26" s="74" customFormat="1" x14ac:dyDescent="0.2">
      <c r="A423" s="75"/>
      <c r="B423" s="75"/>
      <c r="C423" s="75"/>
      <c r="S423" s="75"/>
      <c r="T423" s="75"/>
      <c r="U423" s="75"/>
      <c r="V423" s="75"/>
      <c r="W423" s="75"/>
      <c r="X423" s="75"/>
      <c r="Y423" s="75"/>
      <c r="Z423" s="75"/>
    </row>
    <row r="424" spans="1:26" s="74" customFormat="1" x14ac:dyDescent="0.2">
      <c r="A424" s="75"/>
      <c r="B424" s="75"/>
      <c r="C424" s="75"/>
      <c r="S424" s="75"/>
      <c r="T424" s="75"/>
      <c r="U424" s="75"/>
      <c r="V424" s="75"/>
      <c r="W424" s="75"/>
      <c r="X424" s="75"/>
      <c r="Y424" s="75"/>
      <c r="Z424" s="75"/>
    </row>
    <row r="425" spans="1:26" s="74" customFormat="1" x14ac:dyDescent="0.2">
      <c r="A425" s="75"/>
      <c r="B425" s="75"/>
      <c r="C425" s="75"/>
      <c r="S425" s="75"/>
      <c r="T425" s="75"/>
      <c r="U425" s="75"/>
      <c r="V425" s="75"/>
      <c r="W425" s="75"/>
      <c r="X425" s="75"/>
      <c r="Y425" s="75"/>
      <c r="Z425" s="75"/>
    </row>
    <row r="426" spans="1:26" s="74" customFormat="1" x14ac:dyDescent="0.2">
      <c r="A426" s="75"/>
      <c r="B426" s="75"/>
      <c r="C426" s="75"/>
      <c r="S426" s="75"/>
      <c r="T426" s="75"/>
      <c r="U426" s="75"/>
      <c r="V426" s="75"/>
      <c r="W426" s="75"/>
      <c r="X426" s="75"/>
      <c r="Y426" s="75"/>
      <c r="Z426" s="75"/>
    </row>
    <row r="427" spans="1:26" s="74" customFormat="1" x14ac:dyDescent="0.2">
      <c r="A427" s="75"/>
      <c r="B427" s="75"/>
      <c r="C427" s="75"/>
      <c r="S427" s="75"/>
      <c r="T427" s="75"/>
      <c r="U427" s="75"/>
      <c r="V427" s="75"/>
      <c r="W427" s="75"/>
      <c r="X427" s="75"/>
      <c r="Y427" s="75"/>
      <c r="Z427" s="75"/>
    </row>
    <row r="428" spans="1:26" s="74" customFormat="1" x14ac:dyDescent="0.2">
      <c r="A428" s="75"/>
      <c r="B428" s="75"/>
      <c r="C428" s="75"/>
      <c r="S428" s="75"/>
      <c r="T428" s="75"/>
      <c r="U428" s="75"/>
      <c r="V428" s="75"/>
      <c r="W428" s="75"/>
      <c r="X428" s="75"/>
      <c r="Y428" s="75"/>
      <c r="Z428" s="75"/>
    </row>
    <row r="429" spans="1:26" s="74" customFormat="1" x14ac:dyDescent="0.2">
      <c r="A429" s="75"/>
      <c r="B429" s="75"/>
      <c r="C429" s="75"/>
      <c r="S429" s="75"/>
      <c r="T429" s="75"/>
      <c r="U429" s="75"/>
      <c r="V429" s="75"/>
      <c r="W429" s="75"/>
      <c r="X429" s="75"/>
      <c r="Y429" s="75"/>
      <c r="Z429" s="75"/>
    </row>
    <row r="430" spans="1:26" s="74" customFormat="1" x14ac:dyDescent="0.2">
      <c r="A430" s="75"/>
      <c r="B430" s="75"/>
      <c r="C430" s="75"/>
      <c r="S430" s="75"/>
      <c r="T430" s="75"/>
      <c r="U430" s="75"/>
      <c r="V430" s="75"/>
      <c r="W430" s="75"/>
      <c r="X430" s="75"/>
      <c r="Y430" s="75"/>
      <c r="Z430" s="75"/>
    </row>
    <row r="431" spans="1:26" s="74" customFormat="1" x14ac:dyDescent="0.2">
      <c r="A431" s="75"/>
      <c r="B431" s="75"/>
      <c r="C431" s="75"/>
      <c r="S431" s="75"/>
      <c r="T431" s="75"/>
      <c r="U431" s="75"/>
      <c r="V431" s="75"/>
      <c r="W431" s="75"/>
      <c r="X431" s="75"/>
      <c r="Y431" s="75"/>
      <c r="Z431" s="75"/>
    </row>
    <row r="432" spans="1:26" s="74" customFormat="1" x14ac:dyDescent="0.2">
      <c r="A432" s="75"/>
      <c r="B432" s="75"/>
      <c r="C432" s="75"/>
      <c r="S432" s="75"/>
      <c r="T432" s="75"/>
      <c r="U432" s="75"/>
      <c r="V432" s="75"/>
      <c r="W432" s="75"/>
      <c r="X432" s="75"/>
      <c r="Y432" s="75"/>
      <c r="Z432" s="75"/>
    </row>
    <row r="433" spans="1:26" s="74" customFormat="1" x14ac:dyDescent="0.2">
      <c r="A433" s="75"/>
      <c r="B433" s="75"/>
      <c r="C433" s="75"/>
      <c r="S433" s="75"/>
      <c r="T433" s="75"/>
      <c r="U433" s="75"/>
      <c r="V433" s="75"/>
      <c r="W433" s="75"/>
      <c r="X433" s="75"/>
      <c r="Y433" s="75"/>
      <c r="Z433" s="75"/>
    </row>
    <row r="434" spans="1:26" s="74" customFormat="1" x14ac:dyDescent="0.2">
      <c r="A434" s="75"/>
      <c r="B434" s="75"/>
      <c r="C434" s="75"/>
      <c r="S434" s="75"/>
      <c r="T434" s="75"/>
      <c r="U434" s="75"/>
      <c r="V434" s="75"/>
      <c r="W434" s="75"/>
      <c r="X434" s="75"/>
      <c r="Y434" s="75"/>
      <c r="Z434" s="75"/>
    </row>
    <row r="435" spans="1:26" s="74" customFormat="1" x14ac:dyDescent="0.2">
      <c r="A435" s="75"/>
      <c r="B435" s="75"/>
      <c r="C435" s="75"/>
      <c r="S435" s="75"/>
      <c r="T435" s="75"/>
      <c r="U435" s="75"/>
      <c r="V435" s="75"/>
      <c r="W435" s="75"/>
      <c r="X435" s="75"/>
      <c r="Y435" s="75"/>
      <c r="Z435" s="75"/>
    </row>
    <row r="436" spans="1:26" s="74" customFormat="1" x14ac:dyDescent="0.2">
      <c r="A436" s="75"/>
      <c r="B436" s="75"/>
      <c r="C436" s="75"/>
      <c r="S436" s="75"/>
      <c r="T436" s="75"/>
      <c r="U436" s="75"/>
      <c r="V436" s="75"/>
      <c r="W436" s="75"/>
      <c r="X436" s="75"/>
      <c r="Y436" s="75"/>
      <c r="Z436" s="75"/>
    </row>
    <row r="437" spans="1:26" s="74" customFormat="1" x14ac:dyDescent="0.2">
      <c r="A437" s="75"/>
      <c r="B437" s="75"/>
      <c r="C437" s="75"/>
      <c r="S437" s="75"/>
      <c r="T437" s="75"/>
      <c r="U437" s="75"/>
      <c r="V437" s="75"/>
      <c r="W437" s="75"/>
      <c r="X437" s="75"/>
      <c r="Y437" s="75"/>
      <c r="Z437" s="75"/>
    </row>
    <row r="438" spans="1:26" s="74" customFormat="1" x14ac:dyDescent="0.2">
      <c r="A438" s="75"/>
      <c r="B438" s="75"/>
      <c r="C438" s="75"/>
      <c r="S438" s="75"/>
      <c r="T438" s="75"/>
      <c r="U438" s="75"/>
      <c r="V438" s="75"/>
      <c r="W438" s="75"/>
      <c r="X438" s="75"/>
      <c r="Y438" s="75"/>
      <c r="Z438" s="75"/>
    </row>
    <row r="439" spans="1:26" s="74" customFormat="1" x14ac:dyDescent="0.2">
      <c r="A439" s="75"/>
      <c r="B439" s="75"/>
      <c r="C439" s="75"/>
      <c r="S439" s="75"/>
      <c r="T439" s="75"/>
      <c r="U439" s="75"/>
      <c r="V439" s="75"/>
      <c r="W439" s="75"/>
      <c r="X439" s="75"/>
      <c r="Y439" s="75"/>
      <c r="Z439" s="75"/>
    </row>
    <row r="440" spans="1:26" s="74" customFormat="1" x14ac:dyDescent="0.2">
      <c r="A440" s="75"/>
      <c r="B440" s="75"/>
      <c r="C440" s="75"/>
      <c r="S440" s="75"/>
      <c r="T440" s="75"/>
      <c r="U440" s="75"/>
      <c r="V440" s="75"/>
      <c r="W440" s="75"/>
      <c r="X440" s="75"/>
      <c r="Y440" s="75"/>
      <c r="Z440" s="75"/>
    </row>
    <row r="441" spans="1:26" s="74" customFormat="1" x14ac:dyDescent="0.2">
      <c r="A441" s="75"/>
      <c r="B441" s="75"/>
      <c r="C441" s="75"/>
      <c r="S441" s="75"/>
      <c r="T441" s="75"/>
      <c r="U441" s="75"/>
      <c r="V441" s="75"/>
      <c r="W441" s="75"/>
      <c r="X441" s="75"/>
      <c r="Y441" s="75"/>
      <c r="Z441" s="75"/>
    </row>
    <row r="442" spans="1:26" s="74" customFormat="1" x14ac:dyDescent="0.2">
      <c r="A442" s="75"/>
      <c r="B442" s="75"/>
      <c r="C442" s="75"/>
      <c r="S442" s="75"/>
      <c r="T442" s="75"/>
      <c r="U442" s="75"/>
      <c r="V442" s="75"/>
      <c r="W442" s="75"/>
      <c r="X442" s="75"/>
      <c r="Y442" s="75"/>
      <c r="Z442" s="75"/>
    </row>
    <row r="443" spans="1:26" s="74" customFormat="1" x14ac:dyDescent="0.2">
      <c r="A443" s="75"/>
      <c r="B443" s="75"/>
      <c r="C443" s="75"/>
      <c r="S443" s="75"/>
      <c r="T443" s="75"/>
      <c r="U443" s="75"/>
      <c r="V443" s="75"/>
      <c r="W443" s="75"/>
      <c r="X443" s="75"/>
      <c r="Y443" s="75"/>
      <c r="Z443" s="75"/>
    </row>
    <row r="444" spans="1:26" s="74" customFormat="1" x14ac:dyDescent="0.2">
      <c r="A444" s="75"/>
      <c r="B444" s="75"/>
      <c r="C444" s="75"/>
      <c r="S444" s="75"/>
      <c r="T444" s="75"/>
      <c r="U444" s="75"/>
      <c r="V444" s="75"/>
      <c r="W444" s="75"/>
      <c r="X444" s="75"/>
      <c r="Y444" s="75"/>
      <c r="Z444" s="75"/>
    </row>
    <row r="445" spans="1:26" s="74" customFormat="1" x14ac:dyDescent="0.2">
      <c r="A445" s="75"/>
      <c r="B445" s="75"/>
      <c r="C445" s="75"/>
      <c r="S445" s="75"/>
      <c r="T445" s="75"/>
      <c r="U445" s="75"/>
      <c r="V445" s="75"/>
      <c r="W445" s="75"/>
      <c r="X445" s="75"/>
      <c r="Y445" s="75"/>
      <c r="Z445" s="75"/>
    </row>
    <row r="446" spans="1:26" s="74" customFormat="1" x14ac:dyDescent="0.2">
      <c r="A446" s="75"/>
      <c r="B446" s="75"/>
      <c r="C446" s="75"/>
      <c r="S446" s="75"/>
      <c r="T446" s="75"/>
      <c r="U446" s="75"/>
      <c r="V446" s="75"/>
      <c r="W446" s="75"/>
      <c r="X446" s="75"/>
      <c r="Y446" s="75"/>
      <c r="Z446" s="75"/>
    </row>
    <row r="447" spans="1:26" s="74" customFormat="1" x14ac:dyDescent="0.2">
      <c r="A447" s="75"/>
      <c r="B447" s="75"/>
      <c r="C447" s="75"/>
      <c r="S447" s="75"/>
      <c r="T447" s="75"/>
      <c r="U447" s="75"/>
      <c r="V447" s="75"/>
      <c r="W447" s="75"/>
      <c r="X447" s="75"/>
      <c r="Y447" s="75"/>
      <c r="Z447" s="75"/>
    </row>
    <row r="448" spans="1:26" s="74" customFormat="1" x14ac:dyDescent="0.2">
      <c r="A448" s="75"/>
      <c r="B448" s="75"/>
      <c r="C448" s="75"/>
      <c r="S448" s="75"/>
      <c r="T448" s="75"/>
      <c r="U448" s="75"/>
      <c r="V448" s="75"/>
      <c r="W448" s="75"/>
      <c r="X448" s="75"/>
      <c r="Y448" s="75"/>
      <c r="Z448" s="75"/>
    </row>
    <row r="449" spans="1:26" s="74" customFormat="1" x14ac:dyDescent="0.2">
      <c r="A449" s="75"/>
      <c r="B449" s="75"/>
      <c r="C449" s="75"/>
      <c r="S449" s="75"/>
      <c r="T449" s="75"/>
      <c r="U449" s="75"/>
      <c r="V449" s="75"/>
      <c r="W449" s="75"/>
      <c r="X449" s="75"/>
      <c r="Y449" s="75"/>
      <c r="Z449" s="75"/>
    </row>
    <row r="450" spans="1:26" s="74" customFormat="1" x14ac:dyDescent="0.2">
      <c r="A450" s="75"/>
      <c r="B450" s="75"/>
      <c r="C450" s="75"/>
      <c r="S450" s="75"/>
      <c r="T450" s="75"/>
      <c r="U450" s="75"/>
      <c r="V450" s="75"/>
      <c r="W450" s="75"/>
      <c r="X450" s="75"/>
      <c r="Y450" s="75"/>
      <c r="Z450" s="75"/>
    </row>
    <row r="451" spans="1:26" s="74" customFormat="1" x14ac:dyDescent="0.2">
      <c r="A451" s="75"/>
      <c r="B451" s="75"/>
      <c r="C451" s="75"/>
      <c r="S451" s="75"/>
      <c r="T451" s="75"/>
      <c r="U451" s="75"/>
      <c r="V451" s="75"/>
      <c r="W451" s="75"/>
      <c r="X451" s="75"/>
      <c r="Y451" s="75"/>
      <c r="Z451" s="75"/>
    </row>
    <row r="452" spans="1:26" s="74" customFormat="1" x14ac:dyDescent="0.2">
      <c r="A452" s="75"/>
      <c r="B452" s="75"/>
      <c r="C452" s="75"/>
      <c r="S452" s="75"/>
      <c r="T452" s="75"/>
      <c r="U452" s="75"/>
      <c r="V452" s="75"/>
      <c r="W452" s="75"/>
      <c r="X452" s="75"/>
      <c r="Y452" s="75"/>
      <c r="Z452" s="75"/>
    </row>
    <row r="453" spans="1:26" s="74" customFormat="1" x14ac:dyDescent="0.2">
      <c r="A453" s="75"/>
      <c r="B453" s="75"/>
      <c r="C453" s="75"/>
      <c r="S453" s="75"/>
      <c r="T453" s="75"/>
      <c r="U453" s="75"/>
      <c r="V453" s="75"/>
      <c r="W453" s="75"/>
      <c r="X453" s="75"/>
      <c r="Y453" s="75"/>
      <c r="Z453" s="75"/>
    </row>
    <row r="454" spans="1:26" s="74" customFormat="1" x14ac:dyDescent="0.2">
      <c r="A454" s="75"/>
      <c r="B454" s="75"/>
      <c r="C454" s="75"/>
      <c r="S454" s="75"/>
      <c r="T454" s="75"/>
      <c r="U454" s="75"/>
      <c r="V454" s="75"/>
      <c r="W454" s="75"/>
      <c r="X454" s="75"/>
      <c r="Y454" s="75"/>
      <c r="Z454" s="75"/>
    </row>
    <row r="455" spans="1:26" s="74" customFormat="1" x14ac:dyDescent="0.2">
      <c r="A455" s="75"/>
      <c r="B455" s="75"/>
      <c r="C455" s="75"/>
      <c r="S455" s="75"/>
      <c r="T455" s="75"/>
      <c r="U455" s="75"/>
      <c r="V455" s="75"/>
      <c r="W455" s="75"/>
      <c r="X455" s="75"/>
      <c r="Y455" s="75"/>
      <c r="Z455" s="75"/>
    </row>
    <row r="456" spans="1:26" s="74" customFormat="1" x14ac:dyDescent="0.2">
      <c r="A456" s="75"/>
      <c r="B456" s="75"/>
      <c r="C456" s="75"/>
      <c r="S456" s="75"/>
      <c r="T456" s="75"/>
      <c r="U456" s="75"/>
      <c r="V456" s="75"/>
      <c r="W456" s="75"/>
      <c r="X456" s="75"/>
      <c r="Y456" s="75"/>
      <c r="Z456" s="75"/>
    </row>
    <row r="457" spans="1:26" s="74" customFormat="1" x14ac:dyDescent="0.2">
      <c r="A457" s="75"/>
      <c r="B457" s="75"/>
      <c r="C457" s="75"/>
      <c r="S457" s="75"/>
      <c r="T457" s="75"/>
      <c r="U457" s="75"/>
      <c r="V457" s="75"/>
      <c r="W457" s="75"/>
      <c r="X457" s="75"/>
      <c r="Y457" s="75"/>
      <c r="Z457" s="75"/>
    </row>
    <row r="458" spans="1:26" s="74" customFormat="1" x14ac:dyDescent="0.2">
      <c r="A458" s="75"/>
      <c r="B458" s="75"/>
      <c r="C458" s="75"/>
      <c r="S458" s="75"/>
      <c r="T458" s="75"/>
      <c r="U458" s="75"/>
      <c r="V458" s="75"/>
      <c r="W458" s="75"/>
      <c r="X458" s="75"/>
      <c r="Y458" s="75"/>
      <c r="Z458" s="75"/>
    </row>
    <row r="459" spans="1:26" s="74" customFormat="1" x14ac:dyDescent="0.2">
      <c r="A459" s="75"/>
      <c r="B459" s="75"/>
      <c r="C459" s="75"/>
      <c r="S459" s="75"/>
      <c r="T459" s="75"/>
      <c r="U459" s="75"/>
      <c r="V459" s="75"/>
      <c r="W459" s="75"/>
      <c r="X459" s="75"/>
      <c r="Y459" s="75"/>
      <c r="Z459" s="75"/>
    </row>
    <row r="460" spans="1:26" s="74" customFormat="1" x14ac:dyDescent="0.2">
      <c r="A460" s="75"/>
      <c r="B460" s="75"/>
      <c r="C460" s="75"/>
      <c r="S460" s="75"/>
      <c r="T460" s="75"/>
      <c r="U460" s="75"/>
      <c r="V460" s="75"/>
      <c r="W460" s="75"/>
      <c r="X460" s="75"/>
      <c r="Y460" s="75"/>
      <c r="Z460" s="75"/>
    </row>
    <row r="461" spans="1:26" s="74" customFormat="1" x14ac:dyDescent="0.2">
      <c r="A461" s="75"/>
      <c r="B461" s="75"/>
      <c r="C461" s="75"/>
      <c r="S461" s="75"/>
      <c r="T461" s="75"/>
      <c r="U461" s="75"/>
      <c r="V461" s="75"/>
      <c r="W461" s="75"/>
      <c r="X461" s="75"/>
      <c r="Y461" s="75"/>
      <c r="Z461" s="75"/>
    </row>
    <row r="462" spans="1:26" s="74" customFormat="1" x14ac:dyDescent="0.2">
      <c r="A462" s="75"/>
      <c r="B462" s="75"/>
      <c r="C462" s="75"/>
      <c r="S462" s="75"/>
      <c r="T462" s="75"/>
      <c r="U462" s="75"/>
      <c r="V462" s="75"/>
      <c r="W462" s="75"/>
      <c r="X462" s="75"/>
      <c r="Y462" s="75"/>
      <c r="Z462" s="75"/>
    </row>
    <row r="463" spans="1:26" s="74" customFormat="1" x14ac:dyDescent="0.2">
      <c r="A463" s="75"/>
      <c r="B463" s="75"/>
      <c r="C463" s="75"/>
      <c r="S463" s="75"/>
      <c r="T463" s="75"/>
      <c r="U463" s="75"/>
      <c r="V463" s="75"/>
      <c r="W463" s="75"/>
      <c r="X463" s="75"/>
      <c r="Y463" s="75"/>
      <c r="Z463" s="75"/>
    </row>
    <row r="464" spans="1:26" s="74" customFormat="1" x14ac:dyDescent="0.2">
      <c r="A464" s="75"/>
      <c r="B464" s="75"/>
      <c r="C464" s="75"/>
      <c r="S464" s="75"/>
      <c r="T464" s="75"/>
      <c r="U464" s="75"/>
      <c r="V464" s="75"/>
      <c r="W464" s="75"/>
      <c r="X464" s="75"/>
      <c r="Y464" s="75"/>
      <c r="Z464" s="75"/>
    </row>
    <row r="465" spans="1:26" s="74" customFormat="1" x14ac:dyDescent="0.2">
      <c r="A465" s="75"/>
      <c r="B465" s="75"/>
      <c r="C465" s="75"/>
      <c r="S465" s="75"/>
      <c r="T465" s="75"/>
      <c r="U465" s="75"/>
      <c r="V465" s="75"/>
      <c r="W465" s="75"/>
      <c r="X465" s="75"/>
      <c r="Y465" s="75"/>
      <c r="Z465" s="75"/>
    </row>
    <row r="466" spans="1:26" s="74" customFormat="1" x14ac:dyDescent="0.2">
      <c r="A466" s="75"/>
      <c r="B466" s="75"/>
      <c r="C466" s="75"/>
      <c r="S466" s="75"/>
      <c r="T466" s="75"/>
      <c r="U466" s="75"/>
      <c r="V466" s="75"/>
      <c r="W466" s="75"/>
      <c r="X466" s="75"/>
      <c r="Y466" s="75"/>
      <c r="Z466" s="75"/>
    </row>
    <row r="467" spans="1:26" s="74" customFormat="1" x14ac:dyDescent="0.2">
      <c r="A467" s="75"/>
      <c r="B467" s="75"/>
      <c r="C467" s="75"/>
      <c r="S467" s="75"/>
      <c r="T467" s="75"/>
      <c r="U467" s="75"/>
      <c r="V467" s="75"/>
      <c r="W467" s="75"/>
      <c r="X467" s="75"/>
      <c r="Y467" s="75"/>
      <c r="Z467" s="75"/>
    </row>
    <row r="468" spans="1:26" s="74" customFormat="1" x14ac:dyDescent="0.2">
      <c r="A468" s="75"/>
      <c r="B468" s="75"/>
      <c r="C468" s="75"/>
      <c r="S468" s="75"/>
      <c r="T468" s="75"/>
      <c r="U468" s="75"/>
      <c r="V468" s="75"/>
      <c r="W468" s="75"/>
      <c r="X468" s="75"/>
      <c r="Y468" s="75"/>
      <c r="Z468" s="75"/>
    </row>
    <row r="469" spans="1:26" s="74" customFormat="1" x14ac:dyDescent="0.2">
      <c r="A469" s="75"/>
      <c r="B469" s="75"/>
      <c r="C469" s="75"/>
      <c r="S469" s="75"/>
      <c r="T469" s="75"/>
      <c r="U469" s="75"/>
      <c r="V469" s="75"/>
      <c r="W469" s="75"/>
      <c r="X469" s="75"/>
      <c r="Y469" s="75"/>
      <c r="Z469" s="75"/>
    </row>
    <row r="470" spans="1:26" s="74" customFormat="1" x14ac:dyDescent="0.2">
      <c r="A470" s="75"/>
      <c r="B470" s="75"/>
      <c r="C470" s="75"/>
      <c r="S470" s="75"/>
      <c r="T470" s="75"/>
      <c r="U470" s="75"/>
      <c r="V470" s="75"/>
      <c r="W470" s="75"/>
      <c r="X470" s="75"/>
      <c r="Y470" s="75"/>
      <c r="Z470" s="75"/>
    </row>
    <row r="471" spans="1:26" s="74" customFormat="1" x14ac:dyDescent="0.2">
      <c r="A471" s="75"/>
      <c r="B471" s="75"/>
      <c r="C471" s="75"/>
      <c r="S471" s="75"/>
      <c r="T471" s="75"/>
      <c r="U471" s="75"/>
      <c r="V471" s="75"/>
      <c r="W471" s="75"/>
      <c r="X471" s="75"/>
      <c r="Y471" s="75"/>
      <c r="Z471" s="75"/>
    </row>
    <row r="472" spans="1:26" s="74" customFormat="1" x14ac:dyDescent="0.2">
      <c r="A472" s="75"/>
      <c r="B472" s="75"/>
      <c r="C472" s="75"/>
      <c r="S472" s="75"/>
      <c r="T472" s="75"/>
      <c r="U472" s="75"/>
      <c r="V472" s="75"/>
      <c r="W472" s="75"/>
      <c r="X472" s="75"/>
      <c r="Y472" s="75"/>
      <c r="Z472" s="75"/>
    </row>
    <row r="473" spans="1:26" s="74" customFormat="1" x14ac:dyDescent="0.2">
      <c r="A473" s="75"/>
      <c r="B473" s="75"/>
      <c r="C473" s="75"/>
      <c r="S473" s="75"/>
      <c r="T473" s="75"/>
      <c r="U473" s="75"/>
      <c r="V473" s="75"/>
      <c r="W473" s="75"/>
      <c r="X473" s="75"/>
      <c r="Y473" s="75"/>
      <c r="Z473" s="75"/>
    </row>
    <row r="474" spans="1:26" s="74" customFormat="1" x14ac:dyDescent="0.2">
      <c r="A474" s="75"/>
      <c r="B474" s="75"/>
      <c r="C474" s="75"/>
      <c r="S474" s="75"/>
      <c r="T474" s="75"/>
      <c r="U474" s="75"/>
      <c r="V474" s="75"/>
      <c r="W474" s="75"/>
      <c r="X474" s="75"/>
      <c r="Y474" s="75"/>
      <c r="Z474" s="75"/>
    </row>
    <row r="475" spans="1:26" s="74" customFormat="1" x14ac:dyDescent="0.2">
      <c r="A475" s="75"/>
      <c r="B475" s="75"/>
      <c r="C475" s="75"/>
      <c r="S475" s="75"/>
      <c r="T475" s="75"/>
      <c r="U475" s="75"/>
      <c r="V475" s="75"/>
      <c r="W475" s="75"/>
      <c r="X475" s="75"/>
      <c r="Y475" s="75"/>
      <c r="Z475" s="75"/>
    </row>
    <row r="476" spans="1:26" s="74" customFormat="1" x14ac:dyDescent="0.2">
      <c r="A476" s="75"/>
      <c r="B476" s="75"/>
      <c r="C476" s="75"/>
      <c r="S476" s="75"/>
      <c r="T476" s="75"/>
      <c r="U476" s="75"/>
      <c r="V476" s="75"/>
      <c r="W476" s="75"/>
      <c r="X476" s="75"/>
      <c r="Y476" s="75"/>
      <c r="Z476" s="75"/>
    </row>
    <row r="477" spans="1:26" s="74" customFormat="1" x14ac:dyDescent="0.2">
      <c r="A477" s="75"/>
      <c r="B477" s="75"/>
      <c r="C477" s="75"/>
      <c r="S477" s="75"/>
      <c r="T477" s="75"/>
      <c r="U477" s="75"/>
      <c r="V477" s="75"/>
      <c r="W477" s="75"/>
      <c r="X477" s="75"/>
      <c r="Y477" s="75"/>
      <c r="Z477" s="75"/>
    </row>
    <row r="478" spans="1:26" s="74" customFormat="1" x14ac:dyDescent="0.2">
      <c r="A478" s="75"/>
      <c r="B478" s="75"/>
      <c r="C478" s="75"/>
      <c r="S478" s="75"/>
      <c r="T478" s="75"/>
      <c r="U478" s="75"/>
      <c r="V478" s="75"/>
      <c r="W478" s="75"/>
      <c r="X478" s="75"/>
      <c r="Y478" s="75"/>
      <c r="Z478" s="75"/>
    </row>
    <row r="479" spans="1:26" s="74" customFormat="1" x14ac:dyDescent="0.2">
      <c r="A479" s="75"/>
      <c r="B479" s="75"/>
      <c r="C479" s="75"/>
      <c r="S479" s="75"/>
      <c r="T479" s="75"/>
      <c r="U479" s="75"/>
      <c r="V479" s="75"/>
      <c r="W479" s="75"/>
      <c r="X479" s="75"/>
      <c r="Y479" s="75"/>
      <c r="Z479" s="75"/>
    </row>
    <row r="480" spans="1:26" s="74" customFormat="1" x14ac:dyDescent="0.2">
      <c r="A480" s="75"/>
      <c r="B480" s="75"/>
      <c r="C480" s="75"/>
      <c r="S480" s="75"/>
      <c r="T480" s="75"/>
      <c r="U480" s="75"/>
      <c r="V480" s="75"/>
      <c r="W480" s="75"/>
      <c r="X480" s="75"/>
      <c r="Y480" s="75"/>
      <c r="Z480" s="75"/>
    </row>
    <row r="481" spans="1:26" s="74" customFormat="1" x14ac:dyDescent="0.2">
      <c r="A481" s="75"/>
      <c r="B481" s="75"/>
      <c r="C481" s="75"/>
      <c r="S481" s="75"/>
      <c r="T481" s="75"/>
      <c r="U481" s="75"/>
      <c r="V481" s="75"/>
      <c r="W481" s="75"/>
      <c r="X481" s="75"/>
      <c r="Y481" s="75"/>
      <c r="Z481" s="75"/>
    </row>
    <row r="482" spans="1:26" s="74" customFormat="1" x14ac:dyDescent="0.2">
      <c r="A482" s="75"/>
      <c r="B482" s="75"/>
      <c r="C482" s="75"/>
      <c r="S482" s="75"/>
      <c r="T482" s="75"/>
      <c r="U482" s="75"/>
      <c r="V482" s="75"/>
      <c r="W482" s="75"/>
      <c r="X482" s="75"/>
      <c r="Y482" s="75"/>
      <c r="Z482" s="75"/>
    </row>
    <row r="483" spans="1:26" s="74" customFormat="1" x14ac:dyDescent="0.2">
      <c r="A483" s="75"/>
      <c r="B483" s="75"/>
      <c r="C483" s="75"/>
      <c r="S483" s="75"/>
      <c r="T483" s="75"/>
      <c r="U483" s="75"/>
      <c r="V483" s="75"/>
      <c r="W483" s="75"/>
      <c r="X483" s="75"/>
      <c r="Y483" s="75"/>
      <c r="Z483" s="75"/>
    </row>
    <row r="484" spans="1:26" s="74" customFormat="1" x14ac:dyDescent="0.2">
      <c r="A484" s="75"/>
      <c r="B484" s="75"/>
      <c r="C484" s="75"/>
      <c r="S484" s="75"/>
      <c r="T484" s="75"/>
      <c r="U484" s="75"/>
      <c r="V484" s="75"/>
      <c r="W484" s="75"/>
      <c r="X484" s="75"/>
      <c r="Y484" s="75"/>
      <c r="Z484" s="75"/>
    </row>
    <row r="485" spans="1:26" s="74" customFormat="1" x14ac:dyDescent="0.2">
      <c r="A485" s="75"/>
      <c r="B485" s="75"/>
      <c r="C485" s="75"/>
      <c r="S485" s="75"/>
      <c r="T485" s="75"/>
      <c r="U485" s="75"/>
      <c r="V485" s="75"/>
      <c r="W485" s="75"/>
      <c r="X485" s="75"/>
      <c r="Y485" s="75"/>
      <c r="Z485" s="75"/>
    </row>
    <row r="486" spans="1:26" s="74" customFormat="1" x14ac:dyDescent="0.2">
      <c r="A486" s="75"/>
      <c r="B486" s="75"/>
      <c r="C486" s="75"/>
      <c r="S486" s="75"/>
      <c r="T486" s="75"/>
      <c r="U486" s="75"/>
      <c r="V486" s="75"/>
      <c r="W486" s="75"/>
      <c r="X486" s="75"/>
      <c r="Y486" s="75"/>
      <c r="Z486" s="75"/>
    </row>
    <row r="487" spans="1:26" s="74" customFormat="1" x14ac:dyDescent="0.2">
      <c r="A487" s="75"/>
      <c r="B487" s="75"/>
      <c r="C487" s="75"/>
      <c r="S487" s="75"/>
      <c r="T487" s="75"/>
      <c r="U487" s="75"/>
      <c r="V487" s="75"/>
      <c r="W487" s="75"/>
      <c r="X487" s="75"/>
      <c r="Y487" s="75"/>
      <c r="Z487" s="75"/>
    </row>
    <row r="488" spans="1:26" s="74" customFormat="1" x14ac:dyDescent="0.2">
      <c r="A488" s="75"/>
      <c r="B488" s="75"/>
      <c r="C488" s="75"/>
      <c r="S488" s="75"/>
      <c r="T488" s="75"/>
      <c r="U488" s="75"/>
      <c r="V488" s="75"/>
      <c r="W488" s="75"/>
      <c r="X488" s="75"/>
      <c r="Y488" s="75"/>
      <c r="Z488" s="75"/>
    </row>
    <row r="489" spans="1:26" s="74" customFormat="1" x14ac:dyDescent="0.2">
      <c r="A489" s="75"/>
      <c r="B489" s="75"/>
      <c r="C489" s="75"/>
      <c r="S489" s="75"/>
      <c r="T489" s="75"/>
      <c r="U489" s="75"/>
      <c r="V489" s="75"/>
      <c r="W489" s="75"/>
      <c r="X489" s="75"/>
      <c r="Y489" s="75"/>
      <c r="Z489" s="75"/>
    </row>
    <row r="490" spans="1:26" s="74" customFormat="1" x14ac:dyDescent="0.2">
      <c r="A490" s="75"/>
      <c r="B490" s="75"/>
      <c r="C490" s="75"/>
      <c r="S490" s="75"/>
      <c r="T490" s="75"/>
      <c r="U490" s="75"/>
      <c r="V490" s="75"/>
      <c r="W490" s="75"/>
      <c r="X490" s="75"/>
      <c r="Y490" s="75"/>
      <c r="Z490" s="75"/>
    </row>
    <row r="491" spans="1:26" s="74" customFormat="1" x14ac:dyDescent="0.2">
      <c r="A491" s="75"/>
      <c r="B491" s="75"/>
      <c r="C491" s="75"/>
      <c r="S491" s="75"/>
      <c r="T491" s="75"/>
      <c r="U491" s="75"/>
      <c r="V491" s="75"/>
      <c r="W491" s="75"/>
      <c r="X491" s="75"/>
      <c r="Y491" s="75"/>
      <c r="Z491" s="75"/>
    </row>
    <row r="492" spans="1:26" s="74" customFormat="1" x14ac:dyDescent="0.2">
      <c r="A492" s="75"/>
      <c r="B492" s="75"/>
      <c r="C492" s="75"/>
      <c r="S492" s="75"/>
      <c r="T492" s="75"/>
      <c r="U492" s="75"/>
      <c r="V492" s="75"/>
      <c r="W492" s="75"/>
      <c r="X492" s="75"/>
      <c r="Y492" s="75"/>
      <c r="Z492" s="75"/>
    </row>
    <row r="493" spans="1:26" s="74" customFormat="1" x14ac:dyDescent="0.2">
      <c r="A493" s="75"/>
      <c r="B493" s="75"/>
      <c r="C493" s="75"/>
      <c r="S493" s="75"/>
      <c r="T493" s="75"/>
      <c r="U493" s="75"/>
      <c r="V493" s="75"/>
      <c r="W493" s="75"/>
      <c r="X493" s="75"/>
      <c r="Y493" s="75"/>
      <c r="Z493" s="75"/>
    </row>
    <row r="494" spans="1:26" s="74" customFormat="1" x14ac:dyDescent="0.2">
      <c r="A494" s="75"/>
      <c r="B494" s="75"/>
      <c r="C494" s="75"/>
      <c r="S494" s="75"/>
      <c r="T494" s="75"/>
      <c r="U494" s="75"/>
      <c r="V494" s="75"/>
      <c r="W494" s="75"/>
      <c r="X494" s="75"/>
      <c r="Y494" s="75"/>
      <c r="Z494" s="75"/>
    </row>
    <row r="495" spans="1:26" s="74" customFormat="1" x14ac:dyDescent="0.2">
      <c r="A495" s="75"/>
      <c r="B495" s="75"/>
      <c r="C495" s="75"/>
      <c r="S495" s="75"/>
      <c r="T495" s="75"/>
      <c r="U495" s="75"/>
      <c r="V495" s="75"/>
      <c r="W495" s="75"/>
      <c r="X495" s="75"/>
      <c r="Y495" s="75"/>
      <c r="Z495" s="75"/>
    </row>
    <row r="496" spans="1:26" s="74" customFormat="1" x14ac:dyDescent="0.2">
      <c r="A496" s="75"/>
      <c r="B496" s="75"/>
      <c r="C496" s="75"/>
      <c r="S496" s="75"/>
      <c r="T496" s="75"/>
      <c r="U496" s="75"/>
      <c r="V496" s="75"/>
      <c r="W496" s="75"/>
      <c r="X496" s="75"/>
      <c r="Y496" s="75"/>
      <c r="Z496" s="75"/>
    </row>
    <row r="497" spans="1:26" s="74" customFormat="1" x14ac:dyDescent="0.2">
      <c r="A497" s="75"/>
      <c r="B497" s="75"/>
      <c r="C497" s="75"/>
      <c r="S497" s="75"/>
      <c r="T497" s="75"/>
      <c r="U497" s="75"/>
      <c r="V497" s="75"/>
      <c r="W497" s="75"/>
      <c r="X497" s="75"/>
      <c r="Y497" s="75"/>
      <c r="Z497" s="75"/>
    </row>
    <row r="498" spans="1:26" s="74" customFormat="1" x14ac:dyDescent="0.2">
      <c r="A498" s="75"/>
      <c r="B498" s="75"/>
      <c r="C498" s="75"/>
      <c r="S498" s="75"/>
      <c r="T498" s="75"/>
      <c r="U498" s="75"/>
      <c r="V498" s="75"/>
      <c r="W498" s="75"/>
      <c r="X498" s="75"/>
      <c r="Y498" s="75"/>
      <c r="Z498" s="75"/>
    </row>
    <row r="499" spans="1:26" s="74" customFormat="1" x14ac:dyDescent="0.2">
      <c r="A499" s="75"/>
      <c r="B499" s="75"/>
      <c r="C499" s="75"/>
      <c r="S499" s="75"/>
      <c r="T499" s="75"/>
      <c r="U499" s="75"/>
      <c r="V499" s="75"/>
      <c r="W499" s="75"/>
      <c r="X499" s="75"/>
      <c r="Y499" s="75"/>
      <c r="Z499" s="75"/>
    </row>
    <row r="500" spans="1:26" s="74" customFormat="1" x14ac:dyDescent="0.2">
      <c r="A500" s="75"/>
      <c r="B500" s="75"/>
      <c r="C500" s="75"/>
      <c r="S500" s="75"/>
      <c r="T500" s="75"/>
      <c r="U500" s="75"/>
      <c r="V500" s="75"/>
      <c r="W500" s="75"/>
      <c r="X500" s="75"/>
      <c r="Y500" s="75"/>
      <c r="Z500" s="75"/>
    </row>
    <row r="501" spans="1:26" s="74" customFormat="1" x14ac:dyDescent="0.2">
      <c r="A501" s="75"/>
      <c r="B501" s="75"/>
      <c r="C501" s="75"/>
      <c r="S501" s="75"/>
      <c r="T501" s="75"/>
      <c r="U501" s="75"/>
      <c r="V501" s="75"/>
      <c r="W501" s="75"/>
      <c r="X501" s="75"/>
      <c r="Y501" s="75"/>
      <c r="Z501" s="75"/>
    </row>
    <row r="502" spans="1:26" s="74" customFormat="1" x14ac:dyDescent="0.2">
      <c r="A502" s="75"/>
      <c r="B502" s="75"/>
      <c r="C502" s="75"/>
      <c r="S502" s="75"/>
      <c r="T502" s="75"/>
      <c r="U502" s="75"/>
      <c r="V502" s="75"/>
      <c r="W502" s="75"/>
      <c r="X502" s="75"/>
      <c r="Y502" s="75"/>
      <c r="Z502" s="75"/>
    </row>
    <row r="503" spans="1:26" s="74" customFormat="1" x14ac:dyDescent="0.2">
      <c r="A503" s="75"/>
      <c r="B503" s="75"/>
      <c r="C503" s="75"/>
      <c r="S503" s="75"/>
      <c r="T503" s="75"/>
      <c r="U503" s="75"/>
      <c r="V503" s="75"/>
      <c r="W503" s="75"/>
      <c r="X503" s="75"/>
      <c r="Y503" s="75"/>
      <c r="Z503" s="75"/>
    </row>
    <row r="504" spans="1:26" s="74" customFormat="1" x14ac:dyDescent="0.2">
      <c r="A504" s="75"/>
      <c r="B504" s="75"/>
      <c r="C504" s="75"/>
      <c r="S504" s="75"/>
      <c r="T504" s="75"/>
      <c r="U504" s="75"/>
      <c r="V504" s="75"/>
      <c r="W504" s="75"/>
      <c r="X504" s="75"/>
      <c r="Y504" s="75"/>
      <c r="Z504" s="75"/>
    </row>
    <row r="505" spans="1:26" s="74" customFormat="1" x14ac:dyDescent="0.2">
      <c r="A505" s="75"/>
      <c r="B505" s="75"/>
      <c r="C505" s="75"/>
      <c r="S505" s="75"/>
      <c r="T505" s="75"/>
      <c r="U505" s="75"/>
      <c r="V505" s="75"/>
      <c r="W505" s="75"/>
      <c r="X505" s="75"/>
      <c r="Y505" s="75"/>
      <c r="Z505" s="75"/>
    </row>
    <row r="506" spans="1:26" s="74" customFormat="1" x14ac:dyDescent="0.2">
      <c r="A506" s="75"/>
      <c r="B506" s="75"/>
      <c r="C506" s="75"/>
      <c r="S506" s="75"/>
      <c r="T506" s="75"/>
      <c r="U506" s="75"/>
      <c r="V506" s="75"/>
      <c r="W506" s="75"/>
      <c r="X506" s="75"/>
      <c r="Y506" s="75"/>
      <c r="Z506" s="75"/>
    </row>
    <row r="507" spans="1:26" s="74" customFormat="1" x14ac:dyDescent="0.2">
      <c r="A507" s="75"/>
      <c r="B507" s="75"/>
      <c r="C507" s="75"/>
      <c r="S507" s="75"/>
      <c r="T507" s="75"/>
      <c r="U507" s="75"/>
      <c r="V507" s="75"/>
      <c r="W507" s="75"/>
      <c r="X507" s="75"/>
      <c r="Y507" s="75"/>
      <c r="Z507" s="75"/>
    </row>
    <row r="508" spans="1:26" s="74" customFormat="1" x14ac:dyDescent="0.2">
      <c r="A508" s="75"/>
      <c r="B508" s="75"/>
      <c r="C508" s="75"/>
      <c r="S508" s="75"/>
      <c r="T508" s="75"/>
      <c r="U508" s="75"/>
      <c r="V508" s="75"/>
      <c r="W508" s="75"/>
      <c r="X508" s="75"/>
      <c r="Y508" s="75"/>
      <c r="Z508" s="75"/>
    </row>
    <row r="509" spans="1:26" s="74" customFormat="1" x14ac:dyDescent="0.2">
      <c r="A509" s="75"/>
      <c r="B509" s="75"/>
      <c r="C509" s="75"/>
      <c r="S509" s="75"/>
      <c r="T509" s="75"/>
      <c r="U509" s="75"/>
      <c r="V509" s="75"/>
      <c r="W509" s="75"/>
      <c r="X509" s="75"/>
      <c r="Y509" s="75"/>
      <c r="Z509" s="75"/>
    </row>
    <row r="510" spans="1:26" s="74" customFormat="1" x14ac:dyDescent="0.2">
      <c r="A510" s="75"/>
      <c r="B510" s="75"/>
      <c r="C510" s="75"/>
      <c r="S510" s="75"/>
      <c r="T510" s="75"/>
      <c r="U510" s="75"/>
      <c r="V510" s="75"/>
      <c r="W510" s="75"/>
      <c r="X510" s="75"/>
      <c r="Y510" s="75"/>
      <c r="Z510" s="75"/>
    </row>
    <row r="511" spans="1:26" s="74" customFormat="1" x14ac:dyDescent="0.2">
      <c r="A511" s="75"/>
      <c r="B511" s="75"/>
      <c r="C511" s="75"/>
      <c r="S511" s="75"/>
      <c r="T511" s="75"/>
      <c r="U511" s="75"/>
      <c r="V511" s="75"/>
      <c r="W511" s="75"/>
      <c r="X511" s="75"/>
      <c r="Y511" s="75"/>
      <c r="Z511" s="75"/>
    </row>
    <row r="512" spans="1:26" s="74" customFormat="1" x14ac:dyDescent="0.2">
      <c r="A512" s="75"/>
      <c r="B512" s="75"/>
      <c r="C512" s="75"/>
      <c r="S512" s="75"/>
      <c r="T512" s="75"/>
      <c r="U512" s="75"/>
      <c r="V512" s="75"/>
      <c r="W512" s="75"/>
      <c r="X512" s="75"/>
      <c r="Y512" s="75"/>
      <c r="Z512" s="75"/>
    </row>
    <row r="513" spans="1:26" s="74" customFormat="1" x14ac:dyDescent="0.2">
      <c r="A513" s="75"/>
      <c r="B513" s="75"/>
      <c r="C513" s="75"/>
      <c r="S513" s="75"/>
      <c r="T513" s="75"/>
      <c r="U513" s="75"/>
      <c r="V513" s="75"/>
      <c r="W513" s="75"/>
      <c r="X513" s="75"/>
      <c r="Y513" s="75"/>
      <c r="Z513" s="75"/>
    </row>
    <row r="514" spans="1:26" s="74" customFormat="1" x14ac:dyDescent="0.2">
      <c r="A514" s="75"/>
      <c r="B514" s="75"/>
      <c r="C514" s="75"/>
      <c r="S514" s="75"/>
      <c r="T514" s="75"/>
      <c r="U514" s="75"/>
      <c r="V514" s="75"/>
      <c r="W514" s="75"/>
      <c r="X514" s="75"/>
      <c r="Y514" s="75"/>
      <c r="Z514" s="75"/>
    </row>
    <row r="515" spans="1:26" s="74" customFormat="1" x14ac:dyDescent="0.2">
      <c r="A515" s="75"/>
      <c r="B515" s="75"/>
      <c r="C515" s="75"/>
      <c r="S515" s="75"/>
      <c r="T515" s="75"/>
      <c r="U515" s="75"/>
      <c r="V515" s="75"/>
      <c r="W515" s="75"/>
      <c r="X515" s="75"/>
      <c r="Y515" s="75"/>
      <c r="Z515" s="75"/>
    </row>
    <row r="516" spans="1:26" s="74" customFormat="1" x14ac:dyDescent="0.2">
      <c r="A516" s="75"/>
      <c r="B516" s="75"/>
      <c r="C516" s="75"/>
      <c r="S516" s="75"/>
      <c r="T516" s="75"/>
      <c r="U516" s="75"/>
      <c r="V516" s="75"/>
      <c r="W516" s="75"/>
      <c r="X516" s="75"/>
      <c r="Y516" s="75"/>
      <c r="Z516" s="75"/>
    </row>
    <row r="517" spans="1:26" s="74" customFormat="1" x14ac:dyDescent="0.2">
      <c r="A517" s="75"/>
      <c r="B517" s="75"/>
      <c r="C517" s="75"/>
      <c r="S517" s="75"/>
      <c r="T517" s="75"/>
      <c r="U517" s="75"/>
      <c r="V517" s="75"/>
      <c r="W517" s="75"/>
      <c r="X517" s="75"/>
      <c r="Y517" s="75"/>
      <c r="Z517" s="75"/>
    </row>
    <row r="518" spans="1:26" s="74" customFormat="1" x14ac:dyDescent="0.2">
      <c r="A518" s="75"/>
      <c r="B518" s="75"/>
      <c r="C518" s="75"/>
      <c r="S518" s="75"/>
      <c r="T518" s="75"/>
      <c r="U518" s="75"/>
      <c r="V518" s="75"/>
      <c r="W518" s="75"/>
      <c r="X518" s="75"/>
      <c r="Y518" s="75"/>
      <c r="Z518" s="75"/>
    </row>
    <row r="519" spans="1:26" s="74" customFormat="1" x14ac:dyDescent="0.2">
      <c r="A519" s="75"/>
      <c r="B519" s="75"/>
      <c r="C519" s="75"/>
      <c r="S519" s="75"/>
      <c r="T519" s="75"/>
      <c r="U519" s="75"/>
      <c r="V519" s="75"/>
      <c r="W519" s="75"/>
      <c r="X519" s="75"/>
      <c r="Y519" s="75"/>
      <c r="Z519" s="75"/>
    </row>
    <row r="520" spans="1:26" s="74" customFormat="1" x14ac:dyDescent="0.2">
      <c r="A520" s="75"/>
      <c r="B520" s="75"/>
      <c r="C520" s="75"/>
      <c r="S520" s="75"/>
      <c r="T520" s="75"/>
      <c r="U520" s="75"/>
      <c r="V520" s="75"/>
      <c r="W520" s="75"/>
      <c r="X520" s="75"/>
      <c r="Y520" s="75"/>
      <c r="Z520" s="75"/>
    </row>
    <row r="521" spans="1:26" s="74" customFormat="1" x14ac:dyDescent="0.2">
      <c r="A521" s="75"/>
      <c r="B521" s="75"/>
      <c r="C521" s="75"/>
      <c r="S521" s="75"/>
      <c r="T521" s="75"/>
      <c r="U521" s="75"/>
      <c r="V521" s="75"/>
      <c r="W521" s="75"/>
      <c r="X521" s="75"/>
      <c r="Y521" s="75"/>
      <c r="Z521" s="75"/>
    </row>
    <row r="522" spans="1:26" s="74" customFormat="1" x14ac:dyDescent="0.2">
      <c r="A522" s="75"/>
      <c r="B522" s="75"/>
      <c r="C522" s="75"/>
      <c r="S522" s="75"/>
      <c r="T522" s="75"/>
      <c r="U522" s="75"/>
      <c r="V522" s="75"/>
      <c r="W522" s="75"/>
      <c r="X522" s="75"/>
      <c r="Y522" s="75"/>
      <c r="Z522" s="75"/>
    </row>
    <row r="523" spans="1:26" s="74" customFormat="1" x14ac:dyDescent="0.2">
      <c r="A523" s="75"/>
      <c r="B523" s="75"/>
      <c r="C523" s="75"/>
      <c r="S523" s="75"/>
      <c r="T523" s="75"/>
      <c r="U523" s="75"/>
      <c r="V523" s="75"/>
      <c r="W523" s="75"/>
      <c r="X523" s="75"/>
      <c r="Y523" s="75"/>
      <c r="Z523" s="75"/>
    </row>
    <row r="524" spans="1:26" s="74" customFormat="1" x14ac:dyDescent="0.2">
      <c r="A524" s="75"/>
      <c r="B524" s="75"/>
      <c r="C524" s="75"/>
      <c r="S524" s="75"/>
      <c r="T524" s="75"/>
      <c r="U524" s="75"/>
      <c r="V524" s="75"/>
      <c r="W524" s="75"/>
      <c r="X524" s="75"/>
      <c r="Y524" s="75"/>
      <c r="Z524" s="75"/>
    </row>
    <row r="525" spans="1:26" s="74" customFormat="1" x14ac:dyDescent="0.2">
      <c r="A525" s="75"/>
      <c r="B525" s="75"/>
      <c r="C525" s="75"/>
      <c r="S525" s="75"/>
      <c r="T525" s="75"/>
      <c r="U525" s="75"/>
      <c r="V525" s="75"/>
      <c r="W525" s="75"/>
      <c r="X525" s="75"/>
      <c r="Y525" s="75"/>
      <c r="Z525" s="75"/>
    </row>
    <row r="526" spans="1:26" s="74" customFormat="1" x14ac:dyDescent="0.2">
      <c r="A526" s="75"/>
      <c r="B526" s="75"/>
      <c r="C526" s="75"/>
      <c r="S526" s="75"/>
      <c r="T526" s="75"/>
      <c r="U526" s="75"/>
      <c r="V526" s="75"/>
      <c r="W526" s="75"/>
      <c r="X526" s="75"/>
      <c r="Y526" s="75"/>
      <c r="Z526" s="75"/>
    </row>
    <row r="527" spans="1:26" s="74" customFormat="1" x14ac:dyDescent="0.2">
      <c r="A527" s="75"/>
      <c r="B527" s="75"/>
      <c r="C527" s="75"/>
      <c r="S527" s="75"/>
      <c r="T527" s="75"/>
      <c r="U527" s="75"/>
      <c r="V527" s="75"/>
      <c r="W527" s="75"/>
      <c r="X527" s="75"/>
      <c r="Y527" s="75"/>
      <c r="Z527" s="75"/>
    </row>
    <row r="528" spans="1:26" s="74" customFormat="1" x14ac:dyDescent="0.2">
      <c r="A528" s="75"/>
      <c r="B528" s="75"/>
      <c r="C528" s="75"/>
      <c r="S528" s="75"/>
      <c r="T528" s="75"/>
      <c r="U528" s="75"/>
      <c r="V528" s="75"/>
      <c r="W528" s="75"/>
      <c r="X528" s="75"/>
      <c r="Y528" s="75"/>
      <c r="Z528" s="75"/>
    </row>
    <row r="529" spans="1:26" s="74" customFormat="1" x14ac:dyDescent="0.2">
      <c r="A529" s="75"/>
      <c r="B529" s="75"/>
      <c r="C529" s="75"/>
      <c r="S529" s="75"/>
      <c r="T529" s="75"/>
      <c r="U529" s="75"/>
      <c r="V529" s="75"/>
      <c r="W529" s="75"/>
      <c r="X529" s="75"/>
      <c r="Y529" s="75"/>
      <c r="Z529" s="75"/>
    </row>
    <row r="530" spans="1:26" s="74" customFormat="1" x14ac:dyDescent="0.2">
      <c r="A530" s="75"/>
      <c r="B530" s="75"/>
      <c r="C530" s="75"/>
      <c r="S530" s="75"/>
      <c r="T530" s="75"/>
      <c r="U530" s="75"/>
      <c r="V530" s="75"/>
      <c r="W530" s="75"/>
      <c r="X530" s="75"/>
      <c r="Y530" s="75"/>
      <c r="Z530" s="75"/>
    </row>
    <row r="531" spans="1:26" s="74" customFormat="1" x14ac:dyDescent="0.2">
      <c r="A531" s="75"/>
      <c r="B531" s="75"/>
      <c r="C531" s="75"/>
      <c r="S531" s="75"/>
      <c r="T531" s="75"/>
      <c r="U531" s="75"/>
      <c r="V531" s="75"/>
      <c r="W531" s="75"/>
      <c r="X531" s="75"/>
      <c r="Y531" s="75"/>
      <c r="Z531" s="75"/>
    </row>
    <row r="532" spans="1:26" s="74" customFormat="1" x14ac:dyDescent="0.2">
      <c r="A532" s="75"/>
      <c r="B532" s="75"/>
      <c r="C532" s="75"/>
      <c r="S532" s="75"/>
      <c r="T532" s="75"/>
      <c r="U532" s="75"/>
      <c r="V532" s="75"/>
      <c r="W532" s="75"/>
      <c r="X532" s="75"/>
      <c r="Y532" s="75"/>
      <c r="Z532" s="75"/>
    </row>
    <row r="533" spans="1:26" s="74" customFormat="1" x14ac:dyDescent="0.2">
      <c r="A533" s="75"/>
      <c r="B533" s="75"/>
      <c r="C533" s="75"/>
      <c r="S533" s="75"/>
      <c r="T533" s="75"/>
      <c r="U533" s="75"/>
      <c r="V533" s="75"/>
      <c r="W533" s="75"/>
      <c r="X533" s="75"/>
      <c r="Y533" s="75"/>
      <c r="Z533" s="75"/>
    </row>
    <row r="534" spans="1:26" s="74" customFormat="1" x14ac:dyDescent="0.2">
      <c r="A534" s="75"/>
      <c r="B534" s="75"/>
      <c r="C534" s="75"/>
      <c r="S534" s="75"/>
      <c r="T534" s="75"/>
      <c r="U534" s="75"/>
      <c r="V534" s="75"/>
      <c r="W534" s="75"/>
      <c r="X534" s="75"/>
      <c r="Y534" s="75"/>
      <c r="Z534" s="75"/>
    </row>
    <row r="535" spans="1:26" s="74" customFormat="1" x14ac:dyDescent="0.2">
      <c r="A535" s="75"/>
      <c r="B535" s="75"/>
      <c r="C535" s="75"/>
      <c r="S535" s="75"/>
      <c r="T535" s="75"/>
      <c r="U535" s="75"/>
      <c r="V535" s="75"/>
      <c r="W535" s="75"/>
      <c r="X535" s="75"/>
      <c r="Y535" s="75"/>
      <c r="Z535" s="75"/>
    </row>
    <row r="536" spans="1:26" s="74" customFormat="1" x14ac:dyDescent="0.2">
      <c r="A536" s="75"/>
      <c r="B536" s="75"/>
      <c r="C536" s="75"/>
      <c r="S536" s="75"/>
      <c r="T536" s="75"/>
      <c r="U536" s="75"/>
      <c r="V536" s="75"/>
      <c r="W536" s="75"/>
      <c r="X536" s="75"/>
      <c r="Y536" s="75"/>
      <c r="Z536" s="75"/>
    </row>
    <row r="537" spans="1:26" s="74" customFormat="1" x14ac:dyDescent="0.2">
      <c r="A537" s="75"/>
      <c r="B537" s="75"/>
      <c r="C537" s="75"/>
      <c r="S537" s="75"/>
      <c r="T537" s="75"/>
      <c r="U537" s="75"/>
      <c r="V537" s="75"/>
      <c r="W537" s="75"/>
      <c r="X537" s="75"/>
      <c r="Y537" s="75"/>
      <c r="Z537" s="75"/>
    </row>
    <row r="538" spans="1:26" s="74" customFormat="1" x14ac:dyDescent="0.2">
      <c r="A538" s="75"/>
      <c r="B538" s="75"/>
      <c r="C538" s="75"/>
      <c r="S538" s="75"/>
      <c r="T538" s="75"/>
      <c r="U538" s="75"/>
      <c r="V538" s="75"/>
      <c r="W538" s="75"/>
      <c r="X538" s="75"/>
      <c r="Y538" s="75"/>
      <c r="Z538" s="75"/>
    </row>
    <row r="539" spans="1:26" s="74" customFormat="1" x14ac:dyDescent="0.2">
      <c r="A539" s="75"/>
      <c r="B539" s="75"/>
      <c r="C539" s="75"/>
      <c r="S539" s="75"/>
      <c r="T539" s="75"/>
      <c r="U539" s="75"/>
      <c r="V539" s="75"/>
      <c r="W539" s="75"/>
      <c r="X539" s="75"/>
      <c r="Y539" s="75"/>
      <c r="Z539" s="75"/>
    </row>
    <row r="540" spans="1:26" s="74" customFormat="1" x14ac:dyDescent="0.2">
      <c r="A540" s="75"/>
      <c r="B540" s="75"/>
      <c r="C540" s="75"/>
      <c r="S540" s="75"/>
      <c r="T540" s="75"/>
      <c r="U540" s="75"/>
      <c r="V540" s="75"/>
      <c r="W540" s="75"/>
      <c r="X540" s="75"/>
      <c r="Y540" s="75"/>
      <c r="Z540" s="75"/>
    </row>
    <row r="541" spans="1:26" s="74" customFormat="1" x14ac:dyDescent="0.2">
      <c r="A541" s="75"/>
      <c r="B541" s="75"/>
      <c r="C541" s="75"/>
      <c r="S541" s="75"/>
      <c r="T541" s="75"/>
      <c r="U541" s="75"/>
      <c r="V541" s="75"/>
      <c r="W541" s="75"/>
      <c r="X541" s="75"/>
      <c r="Y541" s="75"/>
      <c r="Z541" s="75"/>
    </row>
    <row r="542" spans="1:26" s="74" customFormat="1" x14ac:dyDescent="0.2">
      <c r="A542" s="75"/>
      <c r="B542" s="75"/>
      <c r="C542" s="75"/>
      <c r="S542" s="75"/>
      <c r="T542" s="75"/>
      <c r="U542" s="75"/>
      <c r="V542" s="75"/>
      <c r="W542" s="75"/>
      <c r="X542" s="75"/>
      <c r="Y542" s="75"/>
      <c r="Z542" s="75"/>
    </row>
    <row r="543" spans="1:26" s="74" customFormat="1" x14ac:dyDescent="0.2">
      <c r="A543" s="75"/>
      <c r="B543" s="75"/>
      <c r="C543" s="75"/>
      <c r="S543" s="75"/>
      <c r="T543" s="75"/>
      <c r="U543" s="75"/>
      <c r="V543" s="75"/>
      <c r="W543" s="75"/>
      <c r="X543" s="75"/>
      <c r="Y543" s="75"/>
      <c r="Z543" s="75"/>
    </row>
    <row r="544" spans="1:26" s="74" customFormat="1" x14ac:dyDescent="0.2">
      <c r="A544" s="75"/>
      <c r="B544" s="75"/>
      <c r="C544" s="75"/>
      <c r="S544" s="75"/>
      <c r="T544" s="75"/>
      <c r="U544" s="75"/>
      <c r="V544" s="75"/>
      <c r="W544" s="75"/>
      <c r="X544" s="75"/>
      <c r="Y544" s="75"/>
      <c r="Z544" s="75"/>
    </row>
    <row r="545" spans="1:26" s="74" customFormat="1" x14ac:dyDescent="0.2">
      <c r="A545" s="75"/>
      <c r="B545" s="75"/>
      <c r="C545" s="75"/>
      <c r="S545" s="75"/>
      <c r="T545" s="75"/>
      <c r="U545" s="75"/>
      <c r="V545" s="75"/>
      <c r="W545" s="75"/>
      <c r="X545" s="75"/>
      <c r="Y545" s="75"/>
      <c r="Z545" s="75"/>
    </row>
    <row r="546" spans="1:26" s="74" customFormat="1" x14ac:dyDescent="0.2">
      <c r="A546" s="75"/>
      <c r="B546" s="75"/>
      <c r="C546" s="75"/>
      <c r="S546" s="75"/>
      <c r="T546" s="75"/>
      <c r="U546" s="75"/>
      <c r="V546" s="75"/>
      <c r="W546" s="75"/>
      <c r="X546" s="75"/>
      <c r="Y546" s="75"/>
      <c r="Z546" s="75"/>
    </row>
    <row r="547" spans="1:26" s="74" customFormat="1" x14ac:dyDescent="0.2">
      <c r="A547" s="75"/>
      <c r="B547" s="75"/>
      <c r="C547" s="75"/>
      <c r="S547" s="75"/>
      <c r="T547" s="75"/>
      <c r="U547" s="75"/>
      <c r="V547" s="75"/>
      <c r="W547" s="75"/>
      <c r="X547" s="75"/>
      <c r="Y547" s="75"/>
      <c r="Z547" s="75"/>
    </row>
    <row r="548" spans="1:26" s="74" customFormat="1" x14ac:dyDescent="0.2">
      <c r="A548" s="75"/>
      <c r="B548" s="75"/>
      <c r="C548" s="75"/>
      <c r="S548" s="75"/>
      <c r="T548" s="75"/>
      <c r="U548" s="75"/>
      <c r="V548" s="75"/>
      <c r="W548" s="75"/>
      <c r="X548" s="75"/>
      <c r="Y548" s="75"/>
      <c r="Z548" s="75"/>
    </row>
    <row r="549" spans="1:26" s="74" customFormat="1" x14ac:dyDescent="0.2">
      <c r="A549" s="75"/>
      <c r="B549" s="75"/>
      <c r="C549" s="75"/>
      <c r="S549" s="75"/>
      <c r="T549" s="75"/>
      <c r="U549" s="75"/>
      <c r="V549" s="75"/>
      <c r="W549" s="75"/>
      <c r="X549" s="75"/>
      <c r="Y549" s="75"/>
      <c r="Z549" s="75"/>
    </row>
    <row r="550" spans="1:26" s="74" customFormat="1" x14ac:dyDescent="0.2">
      <c r="A550" s="75"/>
      <c r="B550" s="75"/>
      <c r="C550" s="75"/>
      <c r="S550" s="75"/>
      <c r="T550" s="75"/>
      <c r="U550" s="75"/>
      <c r="V550" s="75"/>
      <c r="W550" s="75"/>
      <c r="X550" s="75"/>
      <c r="Y550" s="75"/>
      <c r="Z550" s="75"/>
    </row>
    <row r="551" spans="1:26" s="74" customFormat="1" x14ac:dyDescent="0.2">
      <c r="A551" s="75"/>
      <c r="B551" s="75"/>
      <c r="C551" s="75"/>
      <c r="S551" s="75"/>
      <c r="T551" s="75"/>
      <c r="U551" s="75"/>
      <c r="V551" s="75"/>
      <c r="W551" s="75"/>
      <c r="X551" s="75"/>
      <c r="Y551" s="75"/>
      <c r="Z551" s="75"/>
    </row>
    <row r="552" spans="1:26" s="74" customFormat="1" x14ac:dyDescent="0.2">
      <c r="A552" s="75"/>
      <c r="B552" s="75"/>
      <c r="C552" s="75"/>
      <c r="S552" s="75"/>
      <c r="T552" s="75"/>
      <c r="U552" s="75"/>
      <c r="V552" s="75"/>
      <c r="W552" s="75"/>
      <c r="X552" s="75"/>
      <c r="Y552" s="75"/>
      <c r="Z552" s="75"/>
    </row>
    <row r="553" spans="1:26" s="74" customFormat="1" x14ac:dyDescent="0.2">
      <c r="A553" s="75"/>
      <c r="B553" s="75"/>
      <c r="C553" s="75"/>
      <c r="S553" s="75"/>
      <c r="T553" s="75"/>
      <c r="U553" s="75"/>
      <c r="V553" s="75"/>
      <c r="W553" s="75"/>
      <c r="X553" s="75"/>
      <c r="Y553" s="75"/>
      <c r="Z553" s="75"/>
    </row>
    <row r="554" spans="1:26" s="74" customFormat="1" x14ac:dyDescent="0.2">
      <c r="A554" s="75"/>
      <c r="B554" s="75"/>
      <c r="C554" s="75"/>
      <c r="S554" s="75"/>
      <c r="T554" s="75"/>
      <c r="U554" s="75"/>
      <c r="V554" s="75"/>
      <c r="W554" s="75"/>
      <c r="X554" s="75"/>
      <c r="Y554" s="75"/>
      <c r="Z554" s="75"/>
    </row>
    <row r="555" spans="1:26" s="74" customFormat="1" x14ac:dyDescent="0.2">
      <c r="A555" s="75"/>
      <c r="B555" s="75"/>
      <c r="C555" s="75"/>
      <c r="S555" s="75"/>
      <c r="T555" s="75"/>
      <c r="U555" s="75"/>
      <c r="V555" s="75"/>
      <c r="W555" s="75"/>
      <c r="X555" s="75"/>
      <c r="Y555" s="75"/>
      <c r="Z555" s="75"/>
    </row>
    <row r="556" spans="1:26" s="74" customFormat="1" x14ac:dyDescent="0.2">
      <c r="A556" s="75"/>
      <c r="B556" s="75"/>
      <c r="C556" s="75"/>
      <c r="S556" s="75"/>
      <c r="T556" s="75"/>
      <c r="U556" s="75"/>
      <c r="V556" s="75"/>
      <c r="W556" s="75"/>
      <c r="X556" s="75"/>
      <c r="Y556" s="75"/>
      <c r="Z556" s="75"/>
    </row>
    <row r="557" spans="1:26" s="74" customFormat="1" x14ac:dyDescent="0.2">
      <c r="A557" s="75"/>
      <c r="B557" s="75"/>
      <c r="C557" s="75"/>
      <c r="S557" s="75"/>
      <c r="T557" s="75"/>
      <c r="U557" s="75"/>
      <c r="V557" s="75"/>
      <c r="W557" s="75"/>
      <c r="X557" s="75"/>
      <c r="Y557" s="75"/>
      <c r="Z557" s="75"/>
    </row>
    <row r="558" spans="1:26" s="74" customFormat="1" x14ac:dyDescent="0.2">
      <c r="A558" s="75"/>
      <c r="B558" s="75"/>
      <c r="C558" s="75"/>
      <c r="S558" s="75"/>
      <c r="T558" s="75"/>
      <c r="U558" s="75"/>
      <c r="V558" s="75"/>
      <c r="W558" s="75"/>
      <c r="X558" s="75"/>
      <c r="Y558" s="75"/>
      <c r="Z558" s="75"/>
    </row>
    <row r="559" spans="1:26" s="74" customFormat="1" x14ac:dyDescent="0.2">
      <c r="A559" s="75"/>
      <c r="B559" s="75"/>
      <c r="C559" s="75"/>
      <c r="S559" s="75"/>
      <c r="T559" s="75"/>
      <c r="U559" s="75"/>
      <c r="V559" s="75"/>
      <c r="W559" s="75"/>
      <c r="X559" s="75"/>
      <c r="Y559" s="75"/>
      <c r="Z559" s="75"/>
    </row>
    <row r="560" spans="1:26" s="74" customFormat="1" x14ac:dyDescent="0.2">
      <c r="A560" s="75"/>
      <c r="B560" s="75"/>
      <c r="C560" s="75"/>
      <c r="S560" s="75"/>
      <c r="T560" s="75"/>
      <c r="U560" s="75"/>
      <c r="V560" s="75"/>
      <c r="W560" s="75"/>
      <c r="X560" s="75"/>
      <c r="Y560" s="75"/>
      <c r="Z560" s="75"/>
    </row>
    <row r="561" spans="1:26" s="74" customFormat="1" x14ac:dyDescent="0.2">
      <c r="A561" s="75"/>
      <c r="B561" s="75"/>
      <c r="C561" s="75"/>
      <c r="S561" s="75"/>
      <c r="T561" s="75"/>
      <c r="U561" s="75"/>
      <c r="V561" s="75"/>
      <c r="W561" s="75"/>
      <c r="X561" s="75"/>
      <c r="Y561" s="75"/>
      <c r="Z561" s="75"/>
    </row>
    <row r="562" spans="1:26" s="74" customFormat="1" x14ac:dyDescent="0.2">
      <c r="A562" s="75"/>
      <c r="B562" s="75"/>
      <c r="C562" s="75"/>
      <c r="S562" s="75"/>
      <c r="T562" s="75"/>
      <c r="U562" s="75"/>
      <c r="V562" s="75"/>
      <c r="W562" s="75"/>
      <c r="X562" s="75"/>
      <c r="Y562" s="75"/>
      <c r="Z562" s="75"/>
    </row>
    <row r="563" spans="1:26" s="74" customFormat="1" x14ac:dyDescent="0.2">
      <c r="A563" s="75"/>
      <c r="B563" s="75"/>
      <c r="C563" s="75"/>
      <c r="S563" s="75"/>
      <c r="T563" s="75"/>
      <c r="U563" s="75"/>
      <c r="V563" s="75"/>
      <c r="W563" s="75"/>
      <c r="X563" s="75"/>
      <c r="Y563" s="75"/>
      <c r="Z563" s="75"/>
    </row>
    <row r="564" spans="1:26" s="74" customFormat="1" x14ac:dyDescent="0.2">
      <c r="A564" s="75"/>
      <c r="B564" s="75"/>
      <c r="C564" s="75"/>
      <c r="S564" s="75"/>
      <c r="T564" s="75"/>
      <c r="U564" s="75"/>
      <c r="V564" s="75"/>
      <c r="W564" s="75"/>
      <c r="X564" s="75"/>
      <c r="Y564" s="75"/>
      <c r="Z564" s="75"/>
    </row>
    <row r="565" spans="1:26" s="74" customFormat="1" x14ac:dyDescent="0.2">
      <c r="A565" s="75"/>
      <c r="B565" s="75"/>
      <c r="C565" s="75"/>
      <c r="S565" s="75"/>
      <c r="T565" s="75"/>
      <c r="U565" s="75"/>
      <c r="V565" s="75"/>
      <c r="W565" s="75"/>
      <c r="X565" s="75"/>
      <c r="Y565" s="75"/>
      <c r="Z565" s="75"/>
    </row>
    <row r="566" spans="1:26" s="74" customFormat="1" x14ac:dyDescent="0.2">
      <c r="A566" s="75"/>
      <c r="B566" s="75"/>
      <c r="C566" s="75"/>
      <c r="S566" s="75"/>
      <c r="T566" s="75"/>
      <c r="U566" s="75"/>
      <c r="V566" s="75"/>
      <c r="W566" s="75"/>
      <c r="X566" s="75"/>
      <c r="Y566" s="75"/>
      <c r="Z566" s="75"/>
    </row>
    <row r="567" spans="1:26" s="74" customFormat="1" x14ac:dyDescent="0.2">
      <c r="A567" s="75"/>
      <c r="B567" s="75"/>
      <c r="C567" s="75"/>
      <c r="S567" s="75"/>
      <c r="T567" s="75"/>
      <c r="U567" s="75"/>
      <c r="V567" s="75"/>
      <c r="W567" s="75"/>
      <c r="X567" s="75"/>
      <c r="Y567" s="75"/>
      <c r="Z567" s="75"/>
    </row>
    <row r="568" spans="1:26" s="74" customFormat="1" x14ac:dyDescent="0.2">
      <c r="A568" s="75"/>
      <c r="B568" s="75"/>
      <c r="C568" s="75"/>
      <c r="S568" s="75"/>
      <c r="T568" s="75"/>
      <c r="U568" s="75"/>
      <c r="V568" s="75"/>
      <c r="W568" s="75"/>
      <c r="X568" s="75"/>
      <c r="Y568" s="75"/>
      <c r="Z568" s="75"/>
    </row>
    <row r="569" spans="1:26" s="74" customFormat="1" x14ac:dyDescent="0.2">
      <c r="A569" s="75"/>
      <c r="B569" s="75"/>
      <c r="C569" s="75"/>
      <c r="S569" s="75"/>
      <c r="T569" s="75"/>
      <c r="U569" s="75"/>
      <c r="V569" s="75"/>
      <c r="W569" s="75"/>
      <c r="X569" s="75"/>
      <c r="Y569" s="75"/>
      <c r="Z569" s="75"/>
    </row>
    <row r="570" spans="1:26" s="74" customFormat="1" x14ac:dyDescent="0.2">
      <c r="A570" s="75"/>
      <c r="B570" s="75"/>
      <c r="C570" s="75"/>
      <c r="S570" s="75"/>
      <c r="T570" s="75"/>
      <c r="U570" s="75"/>
      <c r="V570" s="75"/>
      <c r="W570" s="75"/>
      <c r="X570" s="75"/>
      <c r="Y570" s="75"/>
      <c r="Z570" s="75"/>
    </row>
    <row r="571" spans="1:26" s="74" customFormat="1" x14ac:dyDescent="0.2">
      <c r="A571" s="75"/>
      <c r="B571" s="75"/>
      <c r="C571" s="75"/>
      <c r="S571" s="75"/>
      <c r="T571" s="75"/>
      <c r="U571" s="75"/>
      <c r="V571" s="75"/>
      <c r="W571" s="75"/>
      <c r="X571" s="75"/>
      <c r="Y571" s="75"/>
      <c r="Z571" s="75"/>
    </row>
    <row r="572" spans="1:26" s="74" customFormat="1" x14ac:dyDescent="0.2">
      <c r="A572" s="75"/>
      <c r="B572" s="75"/>
      <c r="C572" s="75"/>
      <c r="S572" s="75"/>
      <c r="T572" s="75"/>
      <c r="U572" s="75"/>
      <c r="V572" s="75"/>
      <c r="W572" s="75"/>
      <c r="X572" s="75"/>
      <c r="Y572" s="75"/>
      <c r="Z572" s="75"/>
    </row>
    <row r="573" spans="1:26" s="74" customFormat="1" x14ac:dyDescent="0.2">
      <c r="A573" s="75"/>
      <c r="B573" s="75"/>
      <c r="C573" s="75"/>
      <c r="S573" s="75"/>
      <c r="T573" s="75"/>
      <c r="U573" s="75"/>
      <c r="V573" s="75"/>
      <c r="W573" s="75"/>
      <c r="X573" s="75"/>
      <c r="Y573" s="75"/>
      <c r="Z573" s="75"/>
    </row>
    <row r="574" spans="1:26" s="74" customFormat="1" x14ac:dyDescent="0.2">
      <c r="A574" s="75"/>
      <c r="B574" s="75"/>
      <c r="C574" s="75"/>
      <c r="S574" s="75"/>
      <c r="T574" s="75"/>
      <c r="U574" s="75"/>
      <c r="V574" s="75"/>
      <c r="W574" s="75"/>
      <c r="X574" s="75"/>
      <c r="Y574" s="75"/>
      <c r="Z574" s="75"/>
    </row>
    <row r="575" spans="1:26" s="74" customFormat="1" x14ac:dyDescent="0.2">
      <c r="A575" s="75"/>
      <c r="B575" s="75"/>
      <c r="C575" s="75"/>
      <c r="S575" s="75"/>
      <c r="T575" s="75"/>
      <c r="U575" s="75"/>
      <c r="V575" s="75"/>
      <c r="W575" s="75"/>
      <c r="X575" s="75"/>
      <c r="Y575" s="75"/>
      <c r="Z575" s="75"/>
    </row>
    <row r="576" spans="1:26" s="74" customFormat="1" x14ac:dyDescent="0.2">
      <c r="A576" s="75"/>
      <c r="B576" s="75"/>
      <c r="C576" s="75"/>
      <c r="S576" s="75"/>
      <c r="T576" s="75"/>
      <c r="U576" s="75"/>
      <c r="V576" s="75"/>
      <c r="W576" s="75"/>
      <c r="X576" s="75"/>
      <c r="Y576" s="75"/>
      <c r="Z576" s="75"/>
    </row>
    <row r="577" spans="1:26" s="74" customFormat="1" x14ac:dyDescent="0.2">
      <c r="A577" s="75"/>
      <c r="B577" s="75"/>
      <c r="C577" s="75"/>
      <c r="S577" s="75"/>
      <c r="T577" s="75"/>
      <c r="U577" s="75"/>
      <c r="V577" s="75"/>
      <c r="W577" s="75"/>
      <c r="X577" s="75"/>
      <c r="Y577" s="75"/>
      <c r="Z577" s="75"/>
    </row>
    <row r="578" spans="1:26" s="74" customFormat="1" x14ac:dyDescent="0.2">
      <c r="A578" s="75"/>
      <c r="B578" s="75"/>
      <c r="C578" s="75"/>
      <c r="S578" s="75"/>
      <c r="T578" s="75"/>
      <c r="U578" s="75"/>
      <c r="V578" s="75"/>
      <c r="W578" s="75"/>
      <c r="X578" s="75"/>
      <c r="Y578" s="75"/>
      <c r="Z578" s="75"/>
    </row>
    <row r="579" spans="1:26" s="74" customFormat="1" x14ac:dyDescent="0.2">
      <c r="A579" s="75"/>
      <c r="B579" s="75"/>
      <c r="C579" s="75"/>
      <c r="S579" s="75"/>
      <c r="T579" s="75"/>
      <c r="U579" s="75"/>
      <c r="V579" s="75"/>
      <c r="W579" s="75"/>
      <c r="X579" s="75"/>
      <c r="Y579" s="75"/>
      <c r="Z579" s="75"/>
    </row>
    <row r="580" spans="1:26" s="74" customFormat="1" x14ac:dyDescent="0.2">
      <c r="A580" s="75"/>
      <c r="B580" s="75"/>
      <c r="C580" s="75"/>
      <c r="S580" s="75"/>
      <c r="T580" s="75"/>
      <c r="U580" s="75"/>
      <c r="V580" s="75"/>
      <c r="W580" s="75"/>
      <c r="X580" s="75"/>
      <c r="Y580" s="75"/>
      <c r="Z580" s="75"/>
    </row>
    <row r="581" spans="1:26" s="74" customFormat="1" x14ac:dyDescent="0.2">
      <c r="A581" s="75"/>
      <c r="B581" s="75"/>
      <c r="C581" s="75"/>
      <c r="S581" s="75"/>
      <c r="T581" s="75"/>
      <c r="U581" s="75"/>
      <c r="V581" s="75"/>
      <c r="W581" s="75"/>
      <c r="X581" s="75"/>
      <c r="Y581" s="75"/>
      <c r="Z581" s="75"/>
    </row>
    <row r="582" spans="1:26" s="74" customFormat="1" x14ac:dyDescent="0.2">
      <c r="A582" s="75"/>
      <c r="B582" s="75"/>
      <c r="C582" s="75"/>
      <c r="S582" s="75"/>
      <c r="T582" s="75"/>
      <c r="U582" s="75"/>
      <c r="V582" s="75"/>
      <c r="W582" s="75"/>
      <c r="X582" s="75"/>
      <c r="Y582" s="75"/>
      <c r="Z582" s="75"/>
    </row>
    <row r="583" spans="1:26" s="74" customFormat="1" x14ac:dyDescent="0.2">
      <c r="A583" s="75"/>
      <c r="B583" s="75"/>
      <c r="C583" s="75"/>
      <c r="S583" s="75"/>
      <c r="T583" s="75"/>
      <c r="U583" s="75"/>
      <c r="V583" s="75"/>
      <c r="W583" s="75"/>
      <c r="X583" s="75"/>
      <c r="Y583" s="75"/>
      <c r="Z583" s="75"/>
    </row>
    <row r="584" spans="1:26" s="74" customFormat="1" x14ac:dyDescent="0.2">
      <c r="A584" s="75"/>
      <c r="B584" s="75"/>
      <c r="C584" s="75"/>
      <c r="S584" s="75"/>
      <c r="T584" s="75"/>
      <c r="U584" s="75"/>
      <c r="V584" s="75"/>
      <c r="W584" s="75"/>
      <c r="X584" s="75"/>
      <c r="Y584" s="75"/>
      <c r="Z584" s="75"/>
    </row>
    <row r="585" spans="1:26" s="74" customFormat="1" x14ac:dyDescent="0.2">
      <c r="A585" s="75"/>
      <c r="B585" s="75"/>
      <c r="C585" s="75"/>
      <c r="S585" s="75"/>
      <c r="T585" s="75"/>
      <c r="U585" s="75"/>
      <c r="V585" s="75"/>
      <c r="W585" s="75"/>
      <c r="X585" s="75"/>
      <c r="Y585" s="75"/>
      <c r="Z585" s="75"/>
    </row>
    <row r="586" spans="1:26" s="74" customFormat="1" x14ac:dyDescent="0.2">
      <c r="A586" s="75"/>
      <c r="B586" s="75"/>
      <c r="C586" s="75"/>
      <c r="S586" s="75"/>
      <c r="T586" s="75"/>
      <c r="U586" s="75"/>
      <c r="V586" s="75"/>
      <c r="W586" s="75"/>
      <c r="X586" s="75"/>
      <c r="Y586" s="75"/>
      <c r="Z586" s="75"/>
    </row>
    <row r="587" spans="1:26" s="74" customFormat="1" x14ac:dyDescent="0.2">
      <c r="A587" s="75"/>
      <c r="B587" s="75"/>
      <c r="C587" s="75"/>
      <c r="S587" s="75"/>
      <c r="T587" s="75"/>
      <c r="U587" s="75"/>
      <c r="V587" s="75"/>
      <c r="W587" s="75"/>
      <c r="X587" s="75"/>
      <c r="Y587" s="75"/>
      <c r="Z587" s="75"/>
    </row>
    <row r="588" spans="1:26" s="74" customFormat="1" x14ac:dyDescent="0.2">
      <c r="A588" s="75"/>
      <c r="B588" s="75"/>
      <c r="C588" s="75"/>
      <c r="S588" s="75"/>
      <c r="T588" s="75"/>
      <c r="U588" s="75"/>
      <c r="V588" s="75"/>
      <c r="W588" s="75"/>
      <c r="X588" s="75"/>
      <c r="Y588" s="75"/>
      <c r="Z588" s="75"/>
    </row>
    <row r="589" spans="1:26" s="74" customFormat="1" x14ac:dyDescent="0.2">
      <c r="A589" s="75"/>
      <c r="B589" s="75"/>
      <c r="C589" s="75"/>
      <c r="S589" s="75"/>
      <c r="T589" s="75"/>
      <c r="U589" s="75"/>
      <c r="V589" s="75"/>
      <c r="W589" s="75"/>
      <c r="X589" s="75"/>
      <c r="Y589" s="75"/>
      <c r="Z589" s="75"/>
    </row>
    <row r="590" spans="1:26" s="74" customFormat="1" x14ac:dyDescent="0.2">
      <c r="A590" s="75"/>
      <c r="B590" s="75"/>
      <c r="C590" s="75"/>
      <c r="S590" s="75"/>
      <c r="T590" s="75"/>
      <c r="U590" s="75"/>
      <c r="V590" s="75"/>
      <c r="W590" s="75"/>
      <c r="X590" s="75"/>
      <c r="Y590" s="75"/>
      <c r="Z590" s="75"/>
    </row>
    <row r="591" spans="1:26" s="74" customFormat="1" x14ac:dyDescent="0.2">
      <c r="A591" s="75"/>
      <c r="B591" s="75"/>
      <c r="C591" s="75"/>
      <c r="S591" s="75"/>
      <c r="T591" s="75"/>
      <c r="U591" s="75"/>
      <c r="V591" s="75"/>
      <c r="W591" s="75"/>
      <c r="X591" s="75"/>
      <c r="Y591" s="75"/>
      <c r="Z591" s="75"/>
    </row>
    <row r="592" spans="1:26" s="74" customFormat="1" x14ac:dyDescent="0.2">
      <c r="A592" s="75"/>
      <c r="B592" s="75"/>
      <c r="C592" s="75"/>
      <c r="S592" s="75"/>
      <c r="T592" s="75"/>
      <c r="U592" s="75"/>
      <c r="V592" s="75"/>
      <c r="W592" s="75"/>
      <c r="X592" s="75"/>
      <c r="Y592" s="75"/>
      <c r="Z592" s="75"/>
    </row>
    <row r="593" spans="1:26" s="74" customFormat="1" x14ac:dyDescent="0.2">
      <c r="A593" s="75"/>
      <c r="B593" s="75"/>
      <c r="C593" s="75"/>
      <c r="S593" s="75"/>
      <c r="T593" s="75"/>
      <c r="U593" s="75"/>
      <c r="V593" s="75"/>
      <c r="W593" s="75"/>
      <c r="X593" s="75"/>
      <c r="Y593" s="75"/>
      <c r="Z593" s="75"/>
    </row>
    <row r="594" spans="1:26" s="74" customFormat="1" x14ac:dyDescent="0.2">
      <c r="A594" s="75"/>
      <c r="B594" s="75"/>
      <c r="C594" s="75"/>
      <c r="S594" s="75"/>
      <c r="T594" s="75"/>
      <c r="U594" s="75"/>
      <c r="V594" s="75"/>
      <c r="W594" s="75"/>
      <c r="X594" s="75"/>
      <c r="Y594" s="75"/>
      <c r="Z594" s="75"/>
    </row>
    <row r="595" spans="1:26" s="74" customFormat="1" x14ac:dyDescent="0.2">
      <c r="A595" s="75"/>
      <c r="B595" s="75"/>
      <c r="C595" s="75"/>
      <c r="S595" s="75"/>
      <c r="T595" s="75"/>
      <c r="U595" s="75"/>
      <c r="V595" s="75"/>
      <c r="W595" s="75"/>
      <c r="X595" s="75"/>
      <c r="Y595" s="75"/>
      <c r="Z595" s="75"/>
    </row>
    <row r="596" spans="1:26" s="74" customFormat="1" x14ac:dyDescent="0.2">
      <c r="A596" s="75"/>
      <c r="B596" s="75"/>
      <c r="C596" s="75"/>
      <c r="S596" s="75"/>
      <c r="T596" s="75"/>
      <c r="U596" s="75"/>
      <c r="V596" s="75"/>
      <c r="W596" s="75"/>
      <c r="X596" s="75"/>
      <c r="Y596" s="75"/>
      <c r="Z596" s="75"/>
    </row>
    <row r="597" spans="1:26" s="74" customFormat="1" x14ac:dyDescent="0.2">
      <c r="A597" s="75"/>
      <c r="B597" s="75"/>
      <c r="C597" s="75"/>
      <c r="S597" s="75"/>
      <c r="T597" s="75"/>
      <c r="U597" s="75"/>
      <c r="V597" s="75"/>
      <c r="W597" s="75"/>
      <c r="X597" s="75"/>
      <c r="Y597" s="75"/>
      <c r="Z597" s="75"/>
    </row>
    <row r="598" spans="1:26" s="74" customFormat="1" x14ac:dyDescent="0.2">
      <c r="A598" s="75"/>
      <c r="B598" s="75"/>
      <c r="C598" s="75"/>
      <c r="S598" s="75"/>
      <c r="T598" s="75"/>
      <c r="U598" s="75"/>
      <c r="V598" s="75"/>
      <c r="W598" s="75"/>
      <c r="X598" s="75"/>
      <c r="Y598" s="75"/>
      <c r="Z598" s="75"/>
    </row>
    <row r="599" spans="1:26" s="74" customFormat="1" x14ac:dyDescent="0.2">
      <c r="A599" s="75"/>
      <c r="B599" s="75"/>
      <c r="C599" s="75"/>
      <c r="S599" s="75"/>
      <c r="T599" s="75"/>
      <c r="U599" s="75"/>
      <c r="V599" s="75"/>
      <c r="W599" s="75"/>
      <c r="X599" s="75"/>
      <c r="Y599" s="75"/>
      <c r="Z599" s="75"/>
    </row>
    <row r="600" spans="1:26" s="74" customFormat="1" x14ac:dyDescent="0.2">
      <c r="A600" s="75"/>
      <c r="B600" s="75"/>
      <c r="C600" s="75"/>
      <c r="S600" s="75"/>
      <c r="T600" s="75"/>
      <c r="U600" s="75"/>
      <c r="V600" s="75"/>
      <c r="W600" s="75"/>
      <c r="X600" s="75"/>
      <c r="Y600" s="75"/>
      <c r="Z600" s="75"/>
    </row>
    <row r="601" spans="1:26" s="74" customFormat="1" x14ac:dyDescent="0.2">
      <c r="A601" s="75"/>
      <c r="B601" s="75"/>
      <c r="C601" s="75"/>
      <c r="S601" s="75"/>
      <c r="T601" s="75"/>
      <c r="U601" s="75"/>
      <c r="V601" s="75"/>
      <c r="W601" s="75"/>
      <c r="X601" s="75"/>
      <c r="Y601" s="75"/>
      <c r="Z601" s="75"/>
    </row>
    <row r="602" spans="1:26" s="74" customFormat="1" x14ac:dyDescent="0.2">
      <c r="A602" s="75"/>
      <c r="B602" s="75"/>
      <c r="C602" s="75"/>
      <c r="S602" s="75"/>
      <c r="T602" s="75"/>
      <c r="U602" s="75"/>
      <c r="V602" s="75"/>
      <c r="W602" s="75"/>
      <c r="X602" s="75"/>
      <c r="Y602" s="75"/>
      <c r="Z602" s="75"/>
    </row>
    <row r="603" spans="1:26" s="74" customFormat="1" x14ac:dyDescent="0.2">
      <c r="A603" s="75"/>
      <c r="B603" s="75"/>
      <c r="C603" s="75"/>
      <c r="S603" s="75"/>
      <c r="T603" s="75"/>
      <c r="U603" s="75"/>
      <c r="V603" s="75"/>
      <c r="W603" s="75"/>
      <c r="X603" s="75"/>
      <c r="Y603" s="75"/>
      <c r="Z603" s="75"/>
    </row>
    <row r="604" spans="1:26" s="74" customFormat="1" x14ac:dyDescent="0.2">
      <c r="A604" s="75"/>
      <c r="B604" s="75"/>
      <c r="C604" s="75"/>
      <c r="S604" s="75"/>
      <c r="T604" s="75"/>
      <c r="U604" s="75"/>
      <c r="V604" s="75"/>
      <c r="W604" s="75"/>
      <c r="X604" s="75"/>
      <c r="Y604" s="75"/>
      <c r="Z604" s="75"/>
    </row>
    <row r="605" spans="1:26" s="74" customFormat="1" x14ac:dyDescent="0.2">
      <c r="A605" s="75"/>
      <c r="B605" s="75"/>
      <c r="C605" s="75"/>
      <c r="S605" s="75"/>
      <c r="T605" s="75"/>
      <c r="U605" s="75"/>
      <c r="V605" s="75"/>
      <c r="W605" s="75"/>
      <c r="X605" s="75"/>
      <c r="Y605" s="75"/>
      <c r="Z605" s="75"/>
    </row>
    <row r="606" spans="1:26" s="74" customFormat="1" x14ac:dyDescent="0.2">
      <c r="A606" s="75"/>
      <c r="B606" s="75"/>
      <c r="C606" s="75"/>
      <c r="S606" s="75"/>
      <c r="T606" s="75"/>
      <c r="U606" s="75"/>
      <c r="V606" s="75"/>
      <c r="W606" s="75"/>
      <c r="X606" s="75"/>
      <c r="Y606" s="75"/>
      <c r="Z606" s="75"/>
    </row>
    <row r="607" spans="1:26" s="74" customFormat="1" x14ac:dyDescent="0.2">
      <c r="A607" s="75"/>
      <c r="B607" s="75"/>
      <c r="C607" s="75"/>
      <c r="S607" s="75"/>
      <c r="T607" s="75"/>
      <c r="U607" s="75"/>
      <c r="V607" s="75"/>
      <c r="W607" s="75"/>
      <c r="X607" s="75"/>
      <c r="Y607" s="75"/>
      <c r="Z607" s="75"/>
    </row>
    <row r="608" spans="1:26" s="74" customFormat="1" x14ac:dyDescent="0.2">
      <c r="A608" s="75"/>
      <c r="B608" s="75"/>
      <c r="C608" s="75"/>
      <c r="S608" s="75"/>
      <c r="T608" s="75"/>
      <c r="U608" s="75"/>
      <c r="V608" s="75"/>
      <c r="W608" s="75"/>
      <c r="X608" s="75"/>
      <c r="Y608" s="75"/>
      <c r="Z608" s="75"/>
    </row>
    <row r="609" spans="1:26" s="74" customFormat="1" x14ac:dyDescent="0.2">
      <c r="A609" s="75"/>
      <c r="B609" s="75"/>
      <c r="C609" s="75"/>
      <c r="S609" s="75"/>
      <c r="T609" s="75"/>
      <c r="U609" s="75"/>
      <c r="V609" s="75"/>
      <c r="W609" s="75"/>
      <c r="X609" s="75"/>
      <c r="Y609" s="75"/>
      <c r="Z609" s="75"/>
    </row>
    <row r="610" spans="1:26" s="74" customFormat="1" x14ac:dyDescent="0.2">
      <c r="A610" s="75"/>
      <c r="B610" s="75"/>
      <c r="C610" s="75"/>
      <c r="S610" s="75"/>
      <c r="T610" s="75"/>
      <c r="U610" s="75"/>
      <c r="V610" s="75"/>
      <c r="W610" s="75"/>
      <c r="X610" s="75"/>
      <c r="Y610" s="75"/>
      <c r="Z610" s="75"/>
    </row>
    <row r="611" spans="1:26" s="74" customFormat="1" x14ac:dyDescent="0.2">
      <c r="A611" s="75"/>
      <c r="B611" s="75"/>
      <c r="C611" s="75"/>
      <c r="S611" s="75"/>
      <c r="T611" s="75"/>
      <c r="U611" s="75"/>
      <c r="V611" s="75"/>
      <c r="W611" s="75"/>
      <c r="X611" s="75"/>
      <c r="Y611" s="75"/>
      <c r="Z611" s="75"/>
    </row>
    <row r="612" spans="1:26" s="74" customFormat="1" x14ac:dyDescent="0.2">
      <c r="A612" s="75"/>
      <c r="B612" s="75"/>
      <c r="C612" s="75"/>
      <c r="S612" s="75"/>
      <c r="T612" s="75"/>
      <c r="U612" s="75"/>
      <c r="V612" s="75"/>
      <c r="W612" s="75"/>
      <c r="X612" s="75"/>
      <c r="Y612" s="75"/>
      <c r="Z612" s="75"/>
    </row>
    <row r="613" spans="1:26" s="74" customFormat="1" x14ac:dyDescent="0.2">
      <c r="A613" s="75"/>
      <c r="B613" s="75"/>
      <c r="C613" s="75"/>
      <c r="S613" s="75"/>
      <c r="T613" s="75"/>
      <c r="U613" s="75"/>
      <c r="V613" s="75"/>
      <c r="W613" s="75"/>
      <c r="X613" s="75"/>
      <c r="Y613" s="75"/>
      <c r="Z613" s="75"/>
    </row>
    <row r="614" spans="1:26" s="74" customFormat="1" x14ac:dyDescent="0.2">
      <c r="A614" s="75"/>
      <c r="B614" s="75"/>
      <c r="C614" s="75"/>
      <c r="S614" s="75"/>
      <c r="T614" s="75"/>
      <c r="U614" s="75"/>
      <c r="V614" s="75"/>
      <c r="W614" s="75"/>
      <c r="X614" s="75"/>
      <c r="Y614" s="75"/>
      <c r="Z614" s="75"/>
    </row>
    <row r="615" spans="1:26" s="74" customFormat="1" x14ac:dyDescent="0.2">
      <c r="A615" s="75"/>
      <c r="B615" s="75"/>
      <c r="C615" s="75"/>
      <c r="S615" s="75"/>
      <c r="T615" s="75"/>
      <c r="U615" s="75"/>
      <c r="V615" s="75"/>
      <c r="W615" s="75"/>
      <c r="X615" s="75"/>
      <c r="Y615" s="75"/>
      <c r="Z615" s="75"/>
    </row>
    <row r="616" spans="1:26" s="74" customFormat="1" x14ac:dyDescent="0.2">
      <c r="A616" s="75"/>
      <c r="B616" s="75"/>
      <c r="C616" s="75"/>
      <c r="S616" s="75"/>
      <c r="T616" s="75"/>
      <c r="U616" s="75"/>
      <c r="V616" s="75"/>
      <c r="W616" s="75"/>
      <c r="X616" s="75"/>
      <c r="Y616" s="75"/>
      <c r="Z616" s="75"/>
    </row>
    <row r="617" spans="1:26" s="74" customFormat="1" x14ac:dyDescent="0.2">
      <c r="A617" s="75"/>
      <c r="B617" s="75"/>
      <c r="C617" s="75"/>
      <c r="S617" s="75"/>
      <c r="T617" s="75"/>
      <c r="U617" s="75"/>
      <c r="V617" s="75"/>
      <c r="W617" s="75"/>
      <c r="X617" s="75"/>
      <c r="Y617" s="75"/>
      <c r="Z617" s="75"/>
    </row>
    <row r="618" spans="1:26" s="74" customFormat="1" x14ac:dyDescent="0.2">
      <c r="A618" s="75"/>
      <c r="B618" s="75"/>
      <c r="C618" s="75"/>
      <c r="S618" s="75"/>
      <c r="T618" s="75"/>
      <c r="U618" s="75"/>
      <c r="V618" s="75"/>
      <c r="W618" s="75"/>
      <c r="X618" s="75"/>
      <c r="Y618" s="75"/>
      <c r="Z618" s="75"/>
    </row>
    <row r="619" spans="1:26" s="74" customFormat="1" x14ac:dyDescent="0.2">
      <c r="A619" s="75"/>
      <c r="B619" s="75"/>
      <c r="C619" s="75"/>
      <c r="S619" s="75"/>
      <c r="T619" s="75"/>
      <c r="U619" s="75"/>
      <c r="V619" s="75"/>
      <c r="W619" s="75"/>
      <c r="X619" s="75"/>
      <c r="Y619" s="75"/>
      <c r="Z619" s="75"/>
    </row>
    <row r="620" spans="1:26" s="74" customFormat="1" x14ac:dyDescent="0.2">
      <c r="A620" s="75"/>
      <c r="B620" s="75"/>
      <c r="C620" s="75"/>
      <c r="S620" s="75"/>
      <c r="T620" s="75"/>
      <c r="U620" s="75"/>
      <c r="V620" s="75"/>
      <c r="W620" s="75"/>
      <c r="X620" s="75"/>
      <c r="Y620" s="75"/>
      <c r="Z620" s="75"/>
    </row>
    <row r="621" spans="1:26" s="74" customFormat="1" x14ac:dyDescent="0.2">
      <c r="A621" s="75"/>
      <c r="B621" s="75"/>
      <c r="C621" s="75"/>
      <c r="S621" s="75"/>
      <c r="T621" s="75"/>
      <c r="U621" s="75"/>
      <c r="V621" s="75"/>
      <c r="W621" s="75"/>
      <c r="X621" s="75"/>
      <c r="Y621" s="75"/>
      <c r="Z621" s="75"/>
    </row>
    <row r="622" spans="1:26" s="74" customFormat="1" x14ac:dyDescent="0.2">
      <c r="A622" s="75"/>
      <c r="B622" s="75"/>
      <c r="C622" s="75"/>
      <c r="S622" s="75"/>
      <c r="T622" s="75"/>
      <c r="U622" s="75"/>
      <c r="V622" s="75"/>
      <c r="W622" s="75"/>
      <c r="X622" s="75"/>
      <c r="Y622" s="75"/>
      <c r="Z622" s="75"/>
    </row>
    <row r="623" spans="1:26" s="74" customFormat="1" x14ac:dyDescent="0.2">
      <c r="A623" s="75"/>
      <c r="B623" s="75"/>
      <c r="C623" s="75"/>
      <c r="S623" s="75"/>
      <c r="T623" s="75"/>
      <c r="U623" s="75"/>
      <c r="V623" s="75"/>
      <c r="W623" s="75"/>
      <c r="X623" s="75"/>
      <c r="Y623" s="75"/>
      <c r="Z623" s="75"/>
    </row>
    <row r="624" spans="1:26" s="74" customFormat="1" x14ac:dyDescent="0.2">
      <c r="A624" s="75"/>
      <c r="B624" s="75"/>
      <c r="C624" s="75"/>
      <c r="S624" s="75"/>
      <c r="T624" s="75"/>
      <c r="U624" s="75"/>
      <c r="V624" s="75"/>
      <c r="W624" s="75"/>
      <c r="X624" s="75"/>
      <c r="Y624" s="75"/>
      <c r="Z624" s="75"/>
    </row>
    <row r="625" spans="1:26" s="74" customFormat="1" x14ac:dyDescent="0.2">
      <c r="A625" s="75"/>
      <c r="B625" s="75"/>
      <c r="C625" s="75"/>
      <c r="S625" s="75"/>
      <c r="T625" s="75"/>
      <c r="U625" s="75"/>
      <c r="V625" s="75"/>
      <c r="W625" s="75"/>
      <c r="X625" s="75"/>
      <c r="Y625" s="75"/>
      <c r="Z625" s="75"/>
    </row>
    <row r="626" spans="1:26" s="74" customFormat="1" x14ac:dyDescent="0.2">
      <c r="A626" s="75"/>
      <c r="B626" s="75"/>
      <c r="C626" s="75"/>
      <c r="S626" s="75"/>
      <c r="T626" s="75"/>
      <c r="U626" s="75"/>
      <c r="V626" s="75"/>
      <c r="W626" s="75"/>
      <c r="X626" s="75"/>
      <c r="Y626" s="75"/>
      <c r="Z626" s="75"/>
    </row>
    <row r="627" spans="1:26" s="74" customFormat="1" x14ac:dyDescent="0.2">
      <c r="A627" s="75"/>
      <c r="B627" s="75"/>
      <c r="C627" s="75"/>
      <c r="S627" s="75"/>
      <c r="T627" s="75"/>
      <c r="U627" s="75"/>
      <c r="V627" s="75"/>
      <c r="W627" s="75"/>
      <c r="X627" s="75"/>
      <c r="Y627" s="75"/>
      <c r="Z627" s="75"/>
    </row>
    <row r="628" spans="1:26" s="74" customFormat="1" x14ac:dyDescent="0.2">
      <c r="A628" s="75"/>
      <c r="B628" s="75"/>
      <c r="C628" s="75"/>
      <c r="S628" s="75"/>
      <c r="T628" s="75"/>
      <c r="U628" s="75"/>
      <c r="V628" s="75"/>
      <c r="W628" s="75"/>
      <c r="X628" s="75"/>
      <c r="Y628" s="75"/>
      <c r="Z628" s="75"/>
    </row>
    <row r="629" spans="1:26" s="74" customFormat="1" x14ac:dyDescent="0.2">
      <c r="A629" s="75"/>
      <c r="B629" s="75"/>
      <c r="C629" s="75"/>
      <c r="S629" s="75"/>
      <c r="T629" s="75"/>
      <c r="U629" s="75"/>
      <c r="V629" s="75"/>
      <c r="W629" s="75"/>
      <c r="X629" s="75"/>
      <c r="Y629" s="75"/>
      <c r="Z629" s="75"/>
    </row>
    <row r="630" spans="1:26" s="74" customFormat="1" x14ac:dyDescent="0.2">
      <c r="A630" s="75"/>
      <c r="B630" s="75"/>
      <c r="C630" s="75"/>
      <c r="S630" s="75"/>
      <c r="T630" s="75"/>
      <c r="U630" s="75"/>
      <c r="V630" s="75"/>
      <c r="W630" s="75"/>
      <c r="X630" s="75"/>
      <c r="Y630" s="75"/>
      <c r="Z630" s="75"/>
    </row>
    <row r="631" spans="1:26" s="74" customFormat="1" x14ac:dyDescent="0.2">
      <c r="A631" s="75"/>
      <c r="B631" s="75"/>
      <c r="C631" s="75"/>
      <c r="S631" s="75"/>
      <c r="T631" s="75"/>
      <c r="U631" s="75"/>
      <c r="V631" s="75"/>
      <c r="W631" s="75"/>
      <c r="X631" s="75"/>
      <c r="Y631" s="75"/>
      <c r="Z631" s="75"/>
    </row>
    <row r="632" spans="1:26" s="74" customFormat="1" x14ac:dyDescent="0.2">
      <c r="A632" s="75"/>
      <c r="B632" s="75"/>
      <c r="C632" s="75"/>
      <c r="S632" s="75"/>
      <c r="T632" s="75"/>
      <c r="U632" s="75"/>
      <c r="V632" s="75"/>
      <c r="W632" s="75"/>
      <c r="X632" s="75"/>
      <c r="Y632" s="75"/>
      <c r="Z632" s="75"/>
    </row>
    <row r="633" spans="1:26" s="74" customFormat="1" x14ac:dyDescent="0.2">
      <c r="A633" s="75"/>
      <c r="B633" s="75"/>
      <c r="C633" s="75"/>
      <c r="S633" s="75"/>
      <c r="T633" s="75"/>
      <c r="U633" s="75"/>
      <c r="V633" s="75"/>
      <c r="W633" s="75"/>
      <c r="X633" s="75"/>
      <c r="Y633" s="75"/>
      <c r="Z633" s="75"/>
    </row>
    <row r="634" spans="1:26" s="74" customFormat="1" x14ac:dyDescent="0.2">
      <c r="A634" s="75"/>
      <c r="B634" s="75"/>
      <c r="C634" s="75"/>
      <c r="S634" s="75"/>
      <c r="T634" s="75"/>
      <c r="U634" s="75"/>
      <c r="V634" s="75"/>
      <c r="W634" s="75"/>
      <c r="X634" s="75"/>
      <c r="Y634" s="75"/>
      <c r="Z634" s="75"/>
    </row>
    <row r="635" spans="1:26" s="74" customFormat="1" x14ac:dyDescent="0.2">
      <c r="A635" s="75"/>
      <c r="B635" s="75"/>
      <c r="C635" s="75"/>
      <c r="S635" s="75"/>
      <c r="T635" s="75"/>
      <c r="U635" s="75"/>
      <c r="V635" s="75"/>
      <c r="W635" s="75"/>
      <c r="X635" s="75"/>
      <c r="Y635" s="75"/>
      <c r="Z635" s="75"/>
    </row>
    <row r="636" spans="1:26" s="74" customFormat="1" x14ac:dyDescent="0.2">
      <c r="A636" s="75"/>
      <c r="B636" s="75"/>
      <c r="C636" s="75"/>
      <c r="S636" s="75"/>
      <c r="T636" s="75"/>
      <c r="U636" s="75"/>
      <c r="V636" s="75"/>
      <c r="W636" s="75"/>
      <c r="X636" s="75"/>
      <c r="Y636" s="75"/>
      <c r="Z636" s="75"/>
    </row>
    <row r="637" spans="1:26" s="74" customFormat="1" x14ac:dyDescent="0.2">
      <c r="A637" s="75"/>
      <c r="B637" s="75"/>
      <c r="C637" s="75"/>
      <c r="S637" s="75"/>
      <c r="T637" s="75"/>
      <c r="U637" s="75"/>
      <c r="V637" s="75"/>
      <c r="W637" s="75"/>
      <c r="X637" s="75"/>
      <c r="Y637" s="75"/>
      <c r="Z637" s="75"/>
    </row>
    <row r="638" spans="1:26" s="74" customFormat="1" x14ac:dyDescent="0.2">
      <c r="A638" s="75"/>
      <c r="B638" s="75"/>
      <c r="C638" s="75"/>
      <c r="S638" s="75"/>
      <c r="T638" s="75"/>
      <c r="U638" s="75"/>
      <c r="V638" s="75"/>
      <c r="W638" s="75"/>
      <c r="X638" s="75"/>
      <c r="Y638" s="75"/>
      <c r="Z638" s="75"/>
    </row>
    <row r="639" spans="1:26" s="74" customFormat="1" x14ac:dyDescent="0.2">
      <c r="A639" s="75"/>
      <c r="B639" s="75"/>
      <c r="C639" s="75"/>
      <c r="S639" s="75"/>
      <c r="T639" s="75"/>
      <c r="U639" s="75"/>
      <c r="V639" s="75"/>
      <c r="W639" s="75"/>
      <c r="X639" s="75"/>
      <c r="Y639" s="75"/>
      <c r="Z639" s="75"/>
    </row>
    <row r="640" spans="1:26" s="74" customFormat="1" x14ac:dyDescent="0.2">
      <c r="A640" s="75"/>
      <c r="B640" s="75"/>
      <c r="C640" s="75"/>
      <c r="S640" s="75"/>
      <c r="T640" s="75"/>
      <c r="U640" s="75"/>
      <c r="V640" s="75"/>
      <c r="W640" s="75"/>
      <c r="X640" s="75"/>
      <c r="Y640" s="75"/>
      <c r="Z640" s="75"/>
    </row>
    <row r="641" spans="1:26" s="74" customFormat="1" x14ac:dyDescent="0.2">
      <c r="A641" s="75"/>
      <c r="B641" s="75"/>
      <c r="C641" s="75"/>
      <c r="S641" s="75"/>
      <c r="T641" s="75"/>
      <c r="U641" s="75"/>
      <c r="V641" s="75"/>
      <c r="W641" s="75"/>
      <c r="X641" s="75"/>
      <c r="Y641" s="75"/>
      <c r="Z641" s="75"/>
    </row>
    <row r="642" spans="1:26" s="74" customFormat="1" x14ac:dyDescent="0.2">
      <c r="A642" s="75"/>
      <c r="B642" s="75"/>
      <c r="C642" s="75"/>
      <c r="S642" s="75"/>
      <c r="T642" s="75"/>
      <c r="U642" s="75"/>
      <c r="V642" s="75"/>
      <c r="W642" s="75"/>
      <c r="X642" s="75"/>
      <c r="Y642" s="75"/>
      <c r="Z642" s="75"/>
    </row>
    <row r="643" spans="1:26" s="74" customFormat="1" x14ac:dyDescent="0.2">
      <c r="A643" s="75"/>
      <c r="B643" s="75"/>
      <c r="C643" s="75"/>
      <c r="S643" s="75"/>
      <c r="T643" s="75"/>
      <c r="U643" s="75"/>
      <c r="V643" s="75"/>
      <c r="W643" s="75"/>
      <c r="X643" s="75"/>
      <c r="Y643" s="75"/>
      <c r="Z643" s="75"/>
    </row>
    <row r="644" spans="1:26" s="74" customFormat="1" x14ac:dyDescent="0.2">
      <c r="A644" s="75"/>
      <c r="B644" s="75"/>
      <c r="C644" s="75"/>
      <c r="S644" s="75"/>
      <c r="T644" s="75"/>
      <c r="U644" s="75"/>
      <c r="V644" s="75"/>
      <c r="W644" s="75"/>
      <c r="X644" s="75"/>
      <c r="Y644" s="75"/>
      <c r="Z644" s="75"/>
    </row>
    <row r="645" spans="1:26" s="74" customFormat="1" x14ac:dyDescent="0.2">
      <c r="A645" s="75"/>
      <c r="B645" s="75"/>
      <c r="C645" s="75"/>
      <c r="S645" s="75"/>
      <c r="T645" s="75"/>
      <c r="U645" s="75"/>
      <c r="V645" s="75"/>
      <c r="W645" s="75"/>
      <c r="X645" s="75"/>
      <c r="Y645" s="75"/>
      <c r="Z645" s="75"/>
    </row>
    <row r="646" spans="1:26" s="74" customFormat="1" x14ac:dyDescent="0.2">
      <c r="A646" s="75"/>
      <c r="B646" s="75"/>
      <c r="C646" s="75"/>
      <c r="S646" s="75"/>
      <c r="T646" s="75"/>
      <c r="U646" s="75"/>
      <c r="V646" s="75"/>
      <c r="W646" s="75"/>
      <c r="X646" s="75"/>
      <c r="Y646" s="75"/>
      <c r="Z646" s="75"/>
    </row>
    <row r="647" spans="1:26" s="74" customFormat="1" x14ac:dyDescent="0.2">
      <c r="A647" s="75"/>
      <c r="B647" s="75"/>
      <c r="C647" s="75"/>
      <c r="S647" s="75"/>
      <c r="T647" s="75"/>
      <c r="U647" s="75"/>
      <c r="V647" s="75"/>
      <c r="W647" s="75"/>
      <c r="X647" s="75"/>
      <c r="Y647" s="75"/>
      <c r="Z647" s="75"/>
    </row>
    <row r="648" spans="1:26" s="74" customFormat="1" x14ac:dyDescent="0.2">
      <c r="A648" s="75"/>
      <c r="B648" s="75"/>
      <c r="C648" s="75"/>
      <c r="S648" s="75"/>
      <c r="T648" s="75"/>
      <c r="U648" s="75"/>
      <c r="V648" s="75"/>
      <c r="W648" s="75"/>
      <c r="X648" s="75"/>
      <c r="Y648" s="75"/>
      <c r="Z648" s="75"/>
    </row>
    <row r="649" spans="1:26" s="74" customFormat="1" x14ac:dyDescent="0.2">
      <c r="A649" s="75"/>
      <c r="B649" s="75"/>
      <c r="C649" s="75"/>
      <c r="S649" s="75"/>
      <c r="T649" s="75"/>
      <c r="U649" s="75"/>
      <c r="V649" s="75"/>
      <c r="W649" s="75"/>
      <c r="X649" s="75"/>
      <c r="Y649" s="75"/>
      <c r="Z649" s="75"/>
    </row>
    <row r="650" spans="1:26" s="74" customFormat="1" x14ac:dyDescent="0.2">
      <c r="A650" s="75"/>
      <c r="B650" s="75"/>
      <c r="C650" s="75"/>
      <c r="S650" s="75"/>
      <c r="T650" s="75"/>
      <c r="U650" s="75"/>
      <c r="V650" s="75"/>
      <c r="W650" s="75"/>
      <c r="X650" s="75"/>
      <c r="Y650" s="75"/>
      <c r="Z650" s="75"/>
    </row>
    <row r="651" spans="1:26" s="74" customFormat="1" x14ac:dyDescent="0.2">
      <c r="A651" s="75"/>
      <c r="B651" s="75"/>
      <c r="C651" s="75"/>
      <c r="S651" s="75"/>
      <c r="T651" s="75"/>
      <c r="U651" s="75"/>
      <c r="V651" s="75"/>
      <c r="W651" s="75"/>
      <c r="X651" s="75"/>
      <c r="Y651" s="75"/>
      <c r="Z651" s="75"/>
    </row>
    <row r="652" spans="1:26" s="74" customFormat="1" x14ac:dyDescent="0.2">
      <c r="A652" s="75"/>
      <c r="B652" s="75"/>
      <c r="C652" s="75"/>
      <c r="S652" s="75"/>
      <c r="T652" s="75"/>
      <c r="U652" s="75"/>
      <c r="V652" s="75"/>
      <c r="W652" s="75"/>
      <c r="X652" s="75"/>
      <c r="Y652" s="75"/>
      <c r="Z652" s="75"/>
    </row>
    <row r="653" spans="1:26" s="74" customFormat="1" x14ac:dyDescent="0.2">
      <c r="A653" s="75"/>
      <c r="B653" s="75"/>
      <c r="C653" s="75"/>
      <c r="S653" s="75"/>
      <c r="T653" s="75"/>
      <c r="U653" s="75"/>
      <c r="V653" s="75"/>
      <c r="W653" s="75"/>
      <c r="X653" s="75"/>
      <c r="Y653" s="75"/>
      <c r="Z653" s="75"/>
    </row>
    <row r="654" spans="1:26" s="74" customFormat="1" x14ac:dyDescent="0.2">
      <c r="A654" s="75"/>
      <c r="B654" s="75"/>
      <c r="C654" s="75"/>
      <c r="S654" s="75"/>
      <c r="T654" s="75"/>
      <c r="U654" s="75"/>
      <c r="V654" s="75"/>
      <c r="W654" s="75"/>
      <c r="X654" s="75"/>
      <c r="Y654" s="75"/>
      <c r="Z654" s="75"/>
    </row>
    <row r="655" spans="1:26" s="74" customFormat="1" x14ac:dyDescent="0.2">
      <c r="A655" s="75"/>
      <c r="B655" s="75"/>
      <c r="C655" s="75"/>
      <c r="S655" s="75"/>
      <c r="T655" s="75"/>
      <c r="U655" s="75"/>
      <c r="V655" s="75"/>
      <c r="W655" s="75"/>
      <c r="X655" s="75"/>
      <c r="Y655" s="75"/>
      <c r="Z655" s="75"/>
    </row>
    <row r="656" spans="1:26" s="74" customFormat="1" x14ac:dyDescent="0.2">
      <c r="A656" s="75"/>
      <c r="B656" s="75"/>
      <c r="C656" s="75"/>
      <c r="S656" s="75"/>
      <c r="T656" s="75"/>
      <c r="U656" s="75"/>
      <c r="V656" s="75"/>
      <c r="W656" s="75"/>
      <c r="X656" s="75"/>
      <c r="Y656" s="75"/>
      <c r="Z656" s="75"/>
    </row>
    <row r="657" spans="1:26" s="74" customFormat="1" x14ac:dyDescent="0.2">
      <c r="A657" s="75"/>
      <c r="B657" s="75"/>
      <c r="C657" s="75"/>
      <c r="S657" s="75"/>
      <c r="T657" s="75"/>
      <c r="U657" s="75"/>
      <c r="V657" s="75"/>
      <c r="W657" s="75"/>
      <c r="X657" s="75"/>
      <c r="Y657" s="75"/>
      <c r="Z657" s="75"/>
    </row>
    <row r="658" spans="1:26" s="74" customFormat="1" x14ac:dyDescent="0.2">
      <c r="A658" s="75"/>
      <c r="B658" s="75"/>
      <c r="C658" s="75"/>
      <c r="S658" s="75"/>
      <c r="T658" s="75"/>
      <c r="U658" s="75"/>
      <c r="V658" s="75"/>
      <c r="W658" s="75"/>
      <c r="X658" s="75"/>
      <c r="Y658" s="75"/>
      <c r="Z658" s="75"/>
    </row>
    <row r="659" spans="1:26" s="74" customFormat="1" x14ac:dyDescent="0.2">
      <c r="A659" s="75"/>
      <c r="B659" s="75"/>
      <c r="C659" s="75"/>
      <c r="S659" s="75"/>
      <c r="T659" s="75"/>
      <c r="U659" s="75"/>
      <c r="V659" s="75"/>
      <c r="W659" s="75"/>
      <c r="X659" s="75"/>
      <c r="Y659" s="75"/>
      <c r="Z659" s="75"/>
    </row>
    <row r="660" spans="1:26" s="74" customFormat="1" x14ac:dyDescent="0.2">
      <c r="A660" s="75"/>
      <c r="B660" s="75"/>
      <c r="C660" s="75"/>
      <c r="S660" s="75"/>
      <c r="T660" s="75"/>
      <c r="U660" s="75"/>
      <c r="V660" s="75"/>
      <c r="W660" s="75"/>
      <c r="X660" s="75"/>
      <c r="Y660" s="75"/>
      <c r="Z660" s="75"/>
    </row>
    <row r="661" spans="1:26" s="74" customFormat="1" x14ac:dyDescent="0.2">
      <c r="A661" s="75"/>
      <c r="B661" s="75"/>
      <c r="C661" s="75"/>
      <c r="S661" s="75"/>
      <c r="T661" s="75"/>
      <c r="U661" s="75"/>
      <c r="V661" s="75"/>
      <c r="W661" s="75"/>
      <c r="X661" s="75"/>
      <c r="Y661" s="75"/>
      <c r="Z661" s="75"/>
    </row>
    <row r="662" spans="1:26" s="74" customFormat="1" x14ac:dyDescent="0.2">
      <c r="A662" s="75"/>
      <c r="B662" s="75"/>
      <c r="C662" s="75"/>
      <c r="S662" s="75"/>
      <c r="T662" s="75"/>
      <c r="U662" s="75"/>
      <c r="V662" s="75"/>
      <c r="W662" s="75"/>
      <c r="X662" s="75"/>
      <c r="Y662" s="75"/>
      <c r="Z662" s="75"/>
    </row>
    <row r="663" spans="1:26" s="74" customFormat="1" x14ac:dyDescent="0.2">
      <c r="A663" s="75"/>
      <c r="B663" s="75"/>
      <c r="C663" s="75"/>
      <c r="S663" s="75"/>
      <c r="T663" s="75"/>
      <c r="U663" s="75"/>
      <c r="V663" s="75"/>
      <c r="W663" s="75"/>
      <c r="X663" s="75"/>
      <c r="Y663" s="75"/>
      <c r="Z663" s="75"/>
    </row>
    <row r="664" spans="1:26" s="74" customFormat="1" x14ac:dyDescent="0.2">
      <c r="A664" s="75"/>
      <c r="B664" s="75"/>
      <c r="C664" s="75"/>
      <c r="S664" s="75"/>
      <c r="T664" s="75"/>
      <c r="U664" s="75"/>
      <c r="V664" s="75"/>
      <c r="W664" s="75"/>
      <c r="X664" s="75"/>
      <c r="Y664" s="75"/>
      <c r="Z664" s="75"/>
    </row>
    <row r="665" spans="1:26" s="74" customFormat="1" x14ac:dyDescent="0.2">
      <c r="A665" s="75"/>
      <c r="B665" s="75"/>
      <c r="C665" s="75"/>
      <c r="S665" s="75"/>
      <c r="T665" s="75"/>
      <c r="U665" s="75"/>
      <c r="V665" s="75"/>
      <c r="W665" s="75"/>
      <c r="X665" s="75"/>
      <c r="Y665" s="75"/>
      <c r="Z665" s="75"/>
    </row>
    <row r="666" spans="1:26" s="74" customFormat="1" x14ac:dyDescent="0.2">
      <c r="A666" s="75"/>
      <c r="B666" s="75"/>
      <c r="C666" s="75"/>
      <c r="S666" s="75"/>
      <c r="T666" s="75"/>
      <c r="U666" s="75"/>
      <c r="V666" s="75"/>
      <c r="W666" s="75"/>
      <c r="X666" s="75"/>
      <c r="Y666" s="75"/>
      <c r="Z666" s="75"/>
    </row>
    <row r="667" spans="1:26" s="74" customFormat="1" x14ac:dyDescent="0.2">
      <c r="A667" s="75"/>
      <c r="B667" s="75"/>
      <c r="C667" s="75"/>
      <c r="S667" s="75"/>
      <c r="T667" s="75"/>
      <c r="U667" s="75"/>
      <c r="V667" s="75"/>
      <c r="W667" s="75"/>
      <c r="X667" s="75"/>
      <c r="Y667" s="75"/>
      <c r="Z667" s="75"/>
    </row>
    <row r="668" spans="1:26" s="74" customFormat="1" x14ac:dyDescent="0.2">
      <c r="A668" s="75"/>
      <c r="B668" s="75"/>
      <c r="C668" s="75"/>
      <c r="S668" s="75"/>
      <c r="T668" s="75"/>
      <c r="U668" s="75"/>
      <c r="V668" s="75"/>
      <c r="W668" s="75"/>
      <c r="X668" s="75"/>
      <c r="Y668" s="75"/>
      <c r="Z668" s="75"/>
    </row>
    <row r="669" spans="1:26" s="74" customFormat="1" x14ac:dyDescent="0.2">
      <c r="A669" s="75"/>
      <c r="B669" s="75"/>
      <c r="C669" s="75"/>
      <c r="S669" s="75"/>
      <c r="T669" s="75"/>
      <c r="U669" s="75"/>
      <c r="V669" s="75"/>
      <c r="W669" s="75"/>
      <c r="X669" s="75"/>
      <c r="Y669" s="75"/>
      <c r="Z669" s="75"/>
    </row>
    <row r="670" spans="1:26" s="74" customFormat="1" x14ac:dyDescent="0.2">
      <c r="A670" s="75"/>
      <c r="B670" s="75"/>
      <c r="C670" s="75"/>
      <c r="S670" s="75"/>
      <c r="T670" s="75"/>
      <c r="U670" s="75"/>
      <c r="V670" s="75"/>
      <c r="W670" s="75"/>
      <c r="X670" s="75"/>
      <c r="Y670" s="75"/>
      <c r="Z670" s="75"/>
    </row>
    <row r="671" spans="1:26" s="74" customFormat="1" x14ac:dyDescent="0.2">
      <c r="A671" s="75"/>
      <c r="B671" s="75"/>
      <c r="C671" s="75"/>
      <c r="S671" s="75"/>
      <c r="T671" s="75"/>
      <c r="U671" s="75"/>
      <c r="V671" s="75"/>
      <c r="W671" s="75"/>
      <c r="X671" s="75"/>
      <c r="Y671" s="75"/>
      <c r="Z671" s="75"/>
    </row>
    <row r="672" spans="1:26" s="74" customFormat="1" x14ac:dyDescent="0.2">
      <c r="A672" s="75"/>
      <c r="B672" s="75"/>
      <c r="C672" s="75"/>
      <c r="S672" s="75"/>
      <c r="T672" s="75"/>
      <c r="U672" s="75"/>
      <c r="V672" s="75"/>
      <c r="W672" s="75"/>
      <c r="X672" s="75"/>
      <c r="Y672" s="75"/>
      <c r="Z672" s="75"/>
    </row>
    <row r="673" spans="1:26" s="74" customFormat="1" x14ac:dyDescent="0.2">
      <c r="A673" s="75"/>
      <c r="B673" s="75"/>
      <c r="C673" s="75"/>
      <c r="S673" s="75"/>
      <c r="T673" s="75"/>
      <c r="U673" s="75"/>
      <c r="V673" s="75"/>
      <c r="W673" s="75"/>
      <c r="X673" s="75"/>
      <c r="Y673" s="75"/>
      <c r="Z673" s="75"/>
    </row>
    <row r="674" spans="1:26" s="74" customFormat="1" x14ac:dyDescent="0.2">
      <c r="A674" s="75"/>
      <c r="B674" s="75"/>
      <c r="C674" s="75"/>
      <c r="S674" s="75"/>
      <c r="T674" s="75"/>
      <c r="U674" s="75"/>
      <c r="V674" s="75"/>
      <c r="W674" s="75"/>
      <c r="X674" s="75"/>
      <c r="Y674" s="75"/>
      <c r="Z674" s="75"/>
    </row>
    <row r="675" spans="1:26" s="74" customFormat="1" x14ac:dyDescent="0.2">
      <c r="A675" s="75"/>
      <c r="B675" s="75"/>
      <c r="C675" s="75"/>
      <c r="S675" s="75"/>
      <c r="T675" s="75"/>
      <c r="U675" s="75"/>
      <c r="V675" s="75"/>
      <c r="W675" s="75"/>
      <c r="X675" s="75"/>
      <c r="Y675" s="75"/>
      <c r="Z675" s="75"/>
    </row>
    <row r="676" spans="1:26" s="74" customFormat="1" x14ac:dyDescent="0.2">
      <c r="A676" s="75"/>
      <c r="B676" s="75"/>
      <c r="C676" s="75"/>
      <c r="S676" s="75"/>
      <c r="T676" s="75"/>
      <c r="U676" s="75"/>
      <c r="V676" s="75"/>
      <c r="W676" s="75"/>
      <c r="X676" s="75"/>
      <c r="Y676" s="75"/>
      <c r="Z676" s="75"/>
    </row>
    <row r="677" spans="1:26" s="74" customFormat="1" x14ac:dyDescent="0.2">
      <c r="A677" s="75"/>
      <c r="B677" s="75"/>
      <c r="C677" s="75"/>
      <c r="S677" s="75"/>
      <c r="T677" s="75"/>
      <c r="U677" s="75"/>
      <c r="V677" s="75"/>
      <c r="W677" s="75"/>
      <c r="X677" s="75"/>
      <c r="Y677" s="75"/>
      <c r="Z677" s="75"/>
    </row>
    <row r="678" spans="1:26" s="74" customFormat="1" x14ac:dyDescent="0.2">
      <c r="A678" s="75"/>
      <c r="B678" s="75"/>
      <c r="C678" s="75"/>
      <c r="S678" s="75"/>
      <c r="T678" s="75"/>
      <c r="U678" s="75"/>
      <c r="V678" s="75"/>
      <c r="W678" s="75"/>
      <c r="X678" s="75"/>
      <c r="Y678" s="75"/>
      <c r="Z678" s="75"/>
    </row>
    <row r="679" spans="1:26" s="74" customFormat="1" x14ac:dyDescent="0.2">
      <c r="A679" s="75"/>
      <c r="B679" s="75"/>
      <c r="C679" s="75"/>
      <c r="S679" s="75"/>
      <c r="T679" s="75"/>
      <c r="U679" s="75"/>
      <c r="V679" s="75"/>
      <c r="W679" s="75"/>
      <c r="X679" s="75"/>
      <c r="Y679" s="75"/>
      <c r="Z679" s="75"/>
    </row>
    <row r="680" spans="1:26" s="74" customFormat="1" x14ac:dyDescent="0.2">
      <c r="A680" s="75"/>
      <c r="B680" s="75"/>
      <c r="C680" s="75"/>
      <c r="S680" s="75"/>
      <c r="T680" s="75"/>
      <c r="U680" s="75"/>
      <c r="V680" s="75"/>
      <c r="W680" s="75"/>
      <c r="X680" s="75"/>
      <c r="Y680" s="75"/>
      <c r="Z680" s="75"/>
    </row>
    <row r="681" spans="1:26" s="74" customFormat="1" x14ac:dyDescent="0.2">
      <c r="A681" s="75"/>
      <c r="B681" s="75"/>
      <c r="C681" s="75"/>
      <c r="S681" s="75"/>
      <c r="T681" s="75"/>
      <c r="U681" s="75"/>
      <c r="V681" s="75"/>
      <c r="W681" s="75"/>
      <c r="X681" s="75"/>
      <c r="Y681" s="75"/>
      <c r="Z681" s="75"/>
    </row>
    <row r="682" spans="1:26" s="74" customFormat="1" x14ac:dyDescent="0.2">
      <c r="A682" s="75"/>
      <c r="B682" s="75"/>
      <c r="C682" s="75"/>
      <c r="S682" s="75"/>
      <c r="T682" s="75"/>
      <c r="U682" s="75"/>
      <c r="V682" s="75"/>
      <c r="W682" s="75"/>
      <c r="X682" s="75"/>
      <c r="Y682" s="75"/>
      <c r="Z682" s="75"/>
    </row>
    <row r="683" spans="1:26" s="74" customFormat="1" x14ac:dyDescent="0.2">
      <c r="A683" s="75"/>
      <c r="B683" s="75"/>
      <c r="C683" s="75"/>
      <c r="S683" s="75"/>
      <c r="T683" s="75"/>
      <c r="U683" s="75"/>
      <c r="V683" s="75"/>
      <c r="W683" s="75"/>
      <c r="X683" s="75"/>
      <c r="Y683" s="75"/>
      <c r="Z683" s="75"/>
    </row>
    <row r="684" spans="1:26" s="74" customFormat="1" x14ac:dyDescent="0.2">
      <c r="A684" s="75"/>
      <c r="B684" s="75"/>
      <c r="C684" s="75"/>
      <c r="S684" s="75"/>
      <c r="T684" s="75"/>
      <c r="U684" s="75"/>
      <c r="V684" s="75"/>
      <c r="W684" s="75"/>
      <c r="X684" s="75"/>
      <c r="Y684" s="75"/>
      <c r="Z684" s="75"/>
    </row>
    <row r="685" spans="1:26" s="74" customFormat="1" x14ac:dyDescent="0.2">
      <c r="A685" s="75"/>
      <c r="B685" s="75"/>
      <c r="C685" s="75"/>
      <c r="S685" s="75"/>
      <c r="T685" s="75"/>
      <c r="U685" s="75"/>
      <c r="V685" s="75"/>
      <c r="W685" s="75"/>
      <c r="X685" s="75"/>
      <c r="Y685" s="75"/>
      <c r="Z685" s="75"/>
    </row>
    <row r="686" spans="1:26" s="74" customFormat="1" x14ac:dyDescent="0.2">
      <c r="A686" s="75"/>
      <c r="B686" s="75"/>
      <c r="C686" s="75"/>
      <c r="S686" s="75"/>
      <c r="T686" s="75"/>
      <c r="U686" s="75"/>
      <c r="V686" s="75"/>
      <c r="W686" s="75"/>
      <c r="X686" s="75"/>
      <c r="Y686" s="75"/>
      <c r="Z686" s="75"/>
    </row>
    <row r="687" spans="1:26" s="74" customFormat="1" x14ac:dyDescent="0.2">
      <c r="A687" s="75"/>
      <c r="B687" s="75"/>
      <c r="C687" s="75"/>
      <c r="S687" s="75"/>
      <c r="T687" s="75"/>
      <c r="U687" s="75"/>
      <c r="V687" s="75"/>
      <c r="W687" s="75"/>
      <c r="X687" s="75"/>
      <c r="Y687" s="75"/>
      <c r="Z687" s="75"/>
    </row>
    <row r="688" spans="1:26" s="74" customFormat="1" x14ac:dyDescent="0.2">
      <c r="A688" s="75"/>
      <c r="B688" s="75"/>
      <c r="C688" s="75"/>
      <c r="S688" s="75"/>
      <c r="T688" s="75"/>
      <c r="U688" s="75"/>
      <c r="V688" s="75"/>
      <c r="W688" s="75"/>
      <c r="X688" s="75"/>
      <c r="Y688" s="75"/>
      <c r="Z688" s="75"/>
    </row>
    <row r="689" spans="1:26" s="74" customFormat="1" x14ac:dyDescent="0.2">
      <c r="A689" s="75"/>
      <c r="B689" s="75"/>
      <c r="C689" s="75"/>
      <c r="S689" s="75"/>
      <c r="T689" s="75"/>
      <c r="U689" s="75"/>
      <c r="V689" s="75"/>
      <c r="W689" s="75"/>
      <c r="X689" s="75"/>
      <c r="Y689" s="75"/>
      <c r="Z689" s="75"/>
    </row>
    <row r="690" spans="1:26" s="74" customFormat="1" x14ac:dyDescent="0.2">
      <c r="A690" s="75"/>
      <c r="B690" s="75"/>
      <c r="C690" s="75"/>
      <c r="S690" s="75"/>
      <c r="T690" s="75"/>
      <c r="U690" s="75"/>
      <c r="V690" s="75"/>
      <c r="W690" s="75"/>
      <c r="X690" s="75"/>
      <c r="Y690" s="75"/>
      <c r="Z690" s="75"/>
    </row>
    <row r="691" spans="1:26" s="74" customFormat="1" x14ac:dyDescent="0.2">
      <c r="A691" s="75"/>
      <c r="B691" s="75"/>
      <c r="C691" s="75"/>
      <c r="S691" s="75"/>
      <c r="T691" s="75"/>
      <c r="U691" s="75"/>
      <c r="V691" s="75"/>
      <c r="W691" s="75"/>
      <c r="X691" s="75"/>
      <c r="Y691" s="75"/>
      <c r="Z691" s="75"/>
    </row>
    <row r="692" spans="1:26" s="74" customFormat="1" x14ac:dyDescent="0.2">
      <c r="A692" s="75"/>
      <c r="B692" s="75"/>
      <c r="C692" s="75"/>
      <c r="S692" s="75"/>
      <c r="T692" s="75"/>
      <c r="U692" s="75"/>
      <c r="V692" s="75"/>
      <c r="W692" s="75"/>
      <c r="X692" s="75"/>
      <c r="Y692" s="75"/>
      <c r="Z692" s="75"/>
    </row>
    <row r="693" spans="1:26" s="74" customFormat="1" x14ac:dyDescent="0.2">
      <c r="A693" s="75"/>
      <c r="B693" s="75"/>
      <c r="C693" s="75"/>
      <c r="S693" s="75"/>
      <c r="T693" s="75"/>
      <c r="U693" s="75"/>
      <c r="V693" s="75"/>
      <c r="W693" s="75"/>
      <c r="X693" s="75"/>
      <c r="Y693" s="75"/>
      <c r="Z693" s="75"/>
    </row>
    <row r="694" spans="1:26" s="74" customFormat="1" x14ac:dyDescent="0.2">
      <c r="A694" s="75"/>
      <c r="B694" s="75"/>
      <c r="C694" s="75"/>
      <c r="S694" s="75"/>
      <c r="T694" s="75"/>
      <c r="U694" s="75"/>
      <c r="V694" s="75"/>
      <c r="W694" s="75"/>
      <c r="X694" s="75"/>
      <c r="Y694" s="75"/>
      <c r="Z694" s="75"/>
    </row>
    <row r="695" spans="1:26" s="74" customFormat="1" x14ac:dyDescent="0.2">
      <c r="A695" s="75"/>
      <c r="B695" s="75"/>
      <c r="C695" s="75"/>
      <c r="S695" s="75"/>
      <c r="T695" s="75"/>
      <c r="U695" s="75"/>
      <c r="V695" s="75"/>
      <c r="W695" s="75"/>
      <c r="X695" s="75"/>
      <c r="Y695" s="75"/>
      <c r="Z695" s="75"/>
    </row>
    <row r="696" spans="1:26" s="74" customFormat="1" x14ac:dyDescent="0.2">
      <c r="A696" s="75"/>
      <c r="B696" s="75"/>
      <c r="C696" s="75"/>
      <c r="S696" s="75"/>
      <c r="T696" s="75"/>
      <c r="U696" s="75"/>
      <c r="V696" s="75"/>
      <c r="W696" s="75"/>
      <c r="X696" s="75"/>
      <c r="Y696" s="75"/>
      <c r="Z696" s="75"/>
    </row>
    <row r="697" spans="1:26" s="74" customFormat="1" x14ac:dyDescent="0.2">
      <c r="A697" s="75"/>
      <c r="B697" s="75"/>
      <c r="C697" s="75"/>
      <c r="S697" s="75"/>
      <c r="T697" s="75"/>
      <c r="U697" s="75"/>
      <c r="V697" s="75"/>
      <c r="W697" s="75"/>
      <c r="X697" s="75"/>
      <c r="Y697" s="75"/>
      <c r="Z697" s="75"/>
    </row>
    <row r="698" spans="1:26" s="74" customFormat="1" x14ac:dyDescent="0.2">
      <c r="A698" s="75"/>
      <c r="B698" s="75"/>
      <c r="C698" s="75"/>
      <c r="S698" s="75"/>
      <c r="T698" s="75"/>
      <c r="U698" s="75"/>
      <c r="V698" s="75"/>
      <c r="W698" s="75"/>
      <c r="X698" s="75"/>
      <c r="Y698" s="75"/>
      <c r="Z698" s="75"/>
    </row>
    <row r="699" spans="1:26" s="74" customFormat="1" x14ac:dyDescent="0.2">
      <c r="A699" s="75"/>
      <c r="B699" s="75"/>
      <c r="C699" s="75"/>
      <c r="S699" s="75"/>
      <c r="T699" s="75"/>
      <c r="U699" s="75"/>
      <c r="V699" s="75"/>
      <c r="W699" s="75"/>
      <c r="X699" s="75"/>
      <c r="Y699" s="75"/>
      <c r="Z699" s="75"/>
    </row>
    <row r="700" spans="1:26" s="74" customFormat="1" x14ac:dyDescent="0.2">
      <c r="A700" s="75"/>
      <c r="B700" s="75"/>
      <c r="C700" s="75"/>
      <c r="S700" s="75"/>
      <c r="T700" s="75"/>
      <c r="U700" s="75"/>
      <c r="V700" s="75"/>
      <c r="W700" s="75"/>
      <c r="X700" s="75"/>
      <c r="Y700" s="75"/>
      <c r="Z700" s="75"/>
    </row>
    <row r="701" spans="1:26" s="74" customFormat="1" x14ac:dyDescent="0.2">
      <c r="A701" s="75"/>
      <c r="B701" s="75"/>
      <c r="C701" s="75"/>
      <c r="S701" s="75"/>
      <c r="T701" s="75"/>
      <c r="U701" s="75"/>
      <c r="V701" s="75"/>
      <c r="W701" s="75"/>
      <c r="X701" s="75"/>
      <c r="Y701" s="75"/>
      <c r="Z701" s="75"/>
    </row>
    <row r="702" spans="1:26" s="74" customFormat="1" x14ac:dyDescent="0.2">
      <c r="A702" s="75"/>
      <c r="B702" s="75"/>
      <c r="C702" s="75"/>
      <c r="S702" s="75"/>
      <c r="T702" s="75"/>
      <c r="U702" s="75"/>
      <c r="V702" s="75"/>
      <c r="W702" s="75"/>
      <c r="X702" s="75"/>
      <c r="Y702" s="75"/>
      <c r="Z702" s="75"/>
    </row>
    <row r="703" spans="1:26" s="74" customFormat="1" x14ac:dyDescent="0.2">
      <c r="A703" s="75"/>
      <c r="B703" s="75"/>
      <c r="C703" s="75"/>
      <c r="S703" s="75"/>
      <c r="T703" s="75"/>
      <c r="U703" s="75"/>
      <c r="V703" s="75"/>
      <c r="W703" s="75"/>
      <c r="X703" s="75"/>
      <c r="Y703" s="75"/>
      <c r="Z703" s="75"/>
    </row>
    <row r="704" spans="1:26" s="74" customFormat="1" x14ac:dyDescent="0.2">
      <c r="A704" s="75"/>
      <c r="B704" s="75"/>
      <c r="C704" s="75"/>
      <c r="S704" s="75"/>
      <c r="T704" s="75"/>
      <c r="U704" s="75"/>
      <c r="V704" s="75"/>
      <c r="W704" s="75"/>
      <c r="X704" s="75"/>
      <c r="Y704" s="75"/>
      <c r="Z704" s="75"/>
    </row>
    <row r="705" spans="1:26" s="74" customFormat="1" x14ac:dyDescent="0.2">
      <c r="A705" s="75"/>
      <c r="B705" s="75"/>
      <c r="C705" s="75"/>
      <c r="S705" s="75"/>
      <c r="T705" s="75"/>
      <c r="U705" s="75"/>
      <c r="V705" s="75"/>
      <c r="W705" s="75"/>
      <c r="X705" s="75"/>
      <c r="Y705" s="75"/>
      <c r="Z705" s="75"/>
    </row>
    <row r="706" spans="1:26" s="74" customFormat="1" x14ac:dyDescent="0.2">
      <c r="A706" s="75"/>
      <c r="B706" s="75"/>
      <c r="C706" s="75"/>
      <c r="S706" s="75"/>
      <c r="T706" s="75"/>
      <c r="U706" s="75"/>
      <c r="V706" s="75"/>
      <c r="W706" s="75"/>
      <c r="X706" s="75"/>
      <c r="Y706" s="75"/>
      <c r="Z706" s="75"/>
    </row>
    <row r="707" spans="1:26" s="74" customFormat="1" x14ac:dyDescent="0.2">
      <c r="A707" s="75"/>
      <c r="B707" s="75"/>
      <c r="C707" s="75"/>
      <c r="S707" s="75"/>
      <c r="T707" s="75"/>
      <c r="U707" s="75"/>
      <c r="V707" s="75"/>
      <c r="W707" s="75"/>
      <c r="X707" s="75"/>
      <c r="Y707" s="75"/>
      <c r="Z707" s="75"/>
    </row>
    <row r="708" spans="1:26" s="74" customFormat="1" x14ac:dyDescent="0.2">
      <c r="A708" s="75"/>
      <c r="B708" s="75"/>
      <c r="C708" s="75"/>
      <c r="S708" s="75"/>
      <c r="T708" s="75"/>
      <c r="U708" s="75"/>
      <c r="V708" s="75"/>
      <c r="W708" s="75"/>
      <c r="X708" s="75"/>
      <c r="Y708" s="75"/>
      <c r="Z708" s="75"/>
    </row>
    <row r="709" spans="1:26" s="74" customFormat="1" x14ac:dyDescent="0.2">
      <c r="A709" s="75"/>
      <c r="B709" s="75"/>
      <c r="C709" s="75"/>
      <c r="S709" s="75"/>
      <c r="T709" s="75"/>
      <c r="U709" s="75"/>
      <c r="V709" s="75"/>
      <c r="W709" s="75"/>
      <c r="X709" s="75"/>
      <c r="Y709" s="75"/>
      <c r="Z709" s="75"/>
    </row>
    <row r="710" spans="1:26" s="74" customFormat="1" x14ac:dyDescent="0.2">
      <c r="A710" s="75"/>
      <c r="B710" s="75"/>
      <c r="C710" s="75"/>
      <c r="S710" s="75"/>
      <c r="T710" s="75"/>
      <c r="U710" s="75"/>
      <c r="V710" s="75"/>
      <c r="W710" s="75"/>
      <c r="X710" s="75"/>
      <c r="Y710" s="75"/>
      <c r="Z710" s="75"/>
    </row>
    <row r="711" spans="1:26" s="74" customFormat="1" x14ac:dyDescent="0.2">
      <c r="A711" s="75"/>
      <c r="B711" s="75"/>
      <c r="C711" s="75"/>
      <c r="S711" s="75"/>
      <c r="T711" s="75"/>
      <c r="U711" s="75"/>
      <c r="V711" s="75"/>
      <c r="W711" s="75"/>
      <c r="X711" s="75"/>
      <c r="Y711" s="75"/>
      <c r="Z711" s="75"/>
    </row>
    <row r="712" spans="1:26" s="74" customFormat="1" x14ac:dyDescent="0.2">
      <c r="A712" s="75"/>
      <c r="B712" s="75"/>
      <c r="C712" s="75"/>
      <c r="S712" s="75"/>
      <c r="T712" s="75"/>
      <c r="U712" s="75"/>
      <c r="V712" s="75"/>
      <c r="W712" s="75"/>
      <c r="X712" s="75"/>
      <c r="Y712" s="75"/>
      <c r="Z712" s="75"/>
    </row>
    <row r="713" spans="1:26" s="74" customFormat="1" x14ac:dyDescent="0.2">
      <c r="A713" s="75"/>
      <c r="B713" s="75"/>
      <c r="C713" s="75"/>
      <c r="S713" s="75"/>
      <c r="T713" s="75"/>
      <c r="U713" s="75"/>
      <c r="V713" s="75"/>
      <c r="W713" s="75"/>
      <c r="X713" s="75"/>
      <c r="Y713" s="75"/>
      <c r="Z713" s="75"/>
    </row>
    <row r="714" spans="1:26" s="74" customFormat="1" x14ac:dyDescent="0.2">
      <c r="A714" s="75"/>
      <c r="B714" s="75"/>
      <c r="C714" s="75"/>
      <c r="S714" s="75"/>
      <c r="T714" s="75"/>
      <c r="U714" s="75"/>
      <c r="V714" s="75"/>
      <c r="W714" s="75"/>
      <c r="X714" s="75"/>
      <c r="Y714" s="75"/>
      <c r="Z714" s="75"/>
    </row>
    <row r="715" spans="1:26" s="74" customFormat="1" x14ac:dyDescent="0.2">
      <c r="A715" s="75"/>
      <c r="B715" s="75"/>
      <c r="C715" s="75"/>
      <c r="S715" s="75"/>
      <c r="T715" s="75"/>
      <c r="U715" s="75"/>
      <c r="V715" s="75"/>
      <c r="W715" s="75"/>
      <c r="X715" s="75"/>
      <c r="Y715" s="75"/>
      <c r="Z715" s="75"/>
    </row>
    <row r="716" spans="1:26" s="74" customFormat="1" x14ac:dyDescent="0.2">
      <c r="A716" s="75"/>
      <c r="B716" s="75"/>
      <c r="C716" s="75"/>
      <c r="S716" s="75"/>
      <c r="T716" s="75"/>
      <c r="U716" s="75"/>
      <c r="V716" s="75"/>
      <c r="W716" s="75"/>
      <c r="X716" s="75"/>
      <c r="Y716" s="75"/>
      <c r="Z716" s="75"/>
    </row>
    <row r="717" spans="1:26" s="74" customFormat="1" x14ac:dyDescent="0.2">
      <c r="A717" s="75"/>
      <c r="B717" s="75"/>
      <c r="C717" s="75"/>
      <c r="S717" s="75"/>
      <c r="T717" s="75"/>
      <c r="U717" s="75"/>
      <c r="V717" s="75"/>
      <c r="W717" s="75"/>
      <c r="X717" s="75"/>
      <c r="Y717" s="75"/>
      <c r="Z717" s="75"/>
    </row>
    <row r="718" spans="1:26" s="74" customFormat="1" x14ac:dyDescent="0.2">
      <c r="A718" s="75"/>
      <c r="B718" s="75"/>
      <c r="C718" s="75"/>
      <c r="S718" s="75"/>
      <c r="T718" s="75"/>
      <c r="U718" s="75"/>
      <c r="V718" s="75"/>
      <c r="W718" s="75"/>
      <c r="X718" s="75"/>
      <c r="Y718" s="75"/>
      <c r="Z718" s="75"/>
    </row>
    <row r="719" spans="1:26" s="74" customFormat="1" x14ac:dyDescent="0.2">
      <c r="A719" s="75"/>
      <c r="B719" s="75"/>
      <c r="C719" s="75"/>
      <c r="S719" s="75"/>
      <c r="T719" s="75"/>
      <c r="U719" s="75"/>
      <c r="V719" s="75"/>
      <c r="W719" s="75"/>
      <c r="X719" s="75"/>
      <c r="Y719" s="75"/>
      <c r="Z719" s="75"/>
    </row>
    <row r="720" spans="1:26" s="74" customFormat="1" x14ac:dyDescent="0.2">
      <c r="A720" s="75"/>
      <c r="B720" s="75"/>
      <c r="C720" s="75"/>
      <c r="S720" s="75"/>
      <c r="T720" s="75"/>
      <c r="U720" s="75"/>
      <c r="V720" s="75"/>
      <c r="W720" s="75"/>
      <c r="X720" s="75"/>
      <c r="Y720" s="75"/>
      <c r="Z720" s="75"/>
    </row>
    <row r="721" spans="1:26" s="74" customFormat="1" x14ac:dyDescent="0.2">
      <c r="A721" s="75"/>
      <c r="B721" s="75"/>
      <c r="C721" s="75"/>
      <c r="S721" s="75"/>
      <c r="T721" s="75"/>
      <c r="U721" s="75"/>
      <c r="V721" s="75"/>
      <c r="W721" s="75"/>
      <c r="X721" s="75"/>
      <c r="Y721" s="75"/>
      <c r="Z721" s="75"/>
    </row>
    <row r="722" spans="1:26" s="74" customFormat="1" x14ac:dyDescent="0.2">
      <c r="A722" s="75"/>
      <c r="B722" s="75"/>
      <c r="C722" s="75"/>
      <c r="S722" s="75"/>
      <c r="T722" s="75"/>
      <c r="U722" s="75"/>
      <c r="V722" s="75"/>
      <c r="W722" s="75"/>
      <c r="X722" s="75"/>
      <c r="Y722" s="75"/>
      <c r="Z722" s="75"/>
    </row>
    <row r="723" spans="1:26" s="74" customFormat="1" x14ac:dyDescent="0.2">
      <c r="A723" s="75"/>
      <c r="B723" s="75"/>
      <c r="C723" s="75"/>
      <c r="S723" s="75"/>
      <c r="T723" s="75"/>
      <c r="U723" s="75"/>
      <c r="V723" s="75"/>
      <c r="W723" s="75"/>
      <c r="X723" s="75"/>
      <c r="Y723" s="75"/>
      <c r="Z723" s="75"/>
    </row>
    <row r="724" spans="1:26" s="74" customFormat="1" x14ac:dyDescent="0.2">
      <c r="A724" s="75"/>
      <c r="B724" s="75"/>
      <c r="C724" s="75"/>
      <c r="S724" s="75"/>
      <c r="T724" s="75"/>
      <c r="U724" s="75"/>
      <c r="V724" s="75"/>
      <c r="W724" s="75"/>
      <c r="X724" s="75"/>
      <c r="Y724" s="75"/>
      <c r="Z724" s="75"/>
    </row>
    <row r="725" spans="1:26" s="74" customFormat="1" x14ac:dyDescent="0.2">
      <c r="A725" s="75"/>
      <c r="B725" s="75"/>
      <c r="C725" s="75"/>
      <c r="S725" s="75"/>
      <c r="T725" s="75"/>
      <c r="U725" s="75"/>
      <c r="V725" s="75"/>
      <c r="W725" s="75"/>
      <c r="X725" s="75"/>
      <c r="Y725" s="75"/>
      <c r="Z725" s="75"/>
    </row>
    <row r="726" spans="1:26" s="74" customFormat="1" x14ac:dyDescent="0.2">
      <c r="A726" s="75"/>
      <c r="B726" s="75"/>
      <c r="C726" s="75"/>
      <c r="S726" s="75"/>
      <c r="T726" s="75"/>
      <c r="U726" s="75"/>
      <c r="V726" s="75"/>
      <c r="W726" s="75"/>
      <c r="X726" s="75"/>
      <c r="Y726" s="75"/>
      <c r="Z726" s="75"/>
    </row>
    <row r="727" spans="1:26" s="74" customFormat="1" x14ac:dyDescent="0.2">
      <c r="A727" s="75"/>
      <c r="B727" s="75"/>
      <c r="C727" s="75"/>
      <c r="S727" s="75"/>
      <c r="T727" s="75"/>
      <c r="U727" s="75"/>
      <c r="V727" s="75"/>
      <c r="W727" s="75"/>
      <c r="X727" s="75"/>
      <c r="Y727" s="75"/>
      <c r="Z727" s="75"/>
    </row>
    <row r="728" spans="1:26" s="74" customFormat="1" x14ac:dyDescent="0.2">
      <c r="A728" s="75"/>
      <c r="B728" s="75"/>
      <c r="C728" s="75"/>
      <c r="S728" s="75"/>
      <c r="T728" s="75"/>
      <c r="U728" s="75"/>
      <c r="V728" s="75"/>
      <c r="W728" s="75"/>
      <c r="X728" s="75"/>
      <c r="Y728" s="75"/>
      <c r="Z728" s="75"/>
    </row>
    <row r="729" spans="1:26" s="74" customFormat="1" x14ac:dyDescent="0.2">
      <c r="A729" s="75"/>
      <c r="B729" s="75"/>
      <c r="C729" s="75"/>
      <c r="S729" s="75"/>
      <c r="T729" s="75"/>
      <c r="U729" s="75"/>
      <c r="V729" s="75"/>
      <c r="W729" s="75"/>
      <c r="X729" s="75"/>
      <c r="Y729" s="75"/>
      <c r="Z729" s="75"/>
    </row>
    <row r="730" spans="1:26" s="74" customFormat="1" x14ac:dyDescent="0.2">
      <c r="A730" s="75"/>
      <c r="B730" s="75"/>
      <c r="C730" s="75"/>
      <c r="S730" s="75"/>
      <c r="T730" s="75"/>
      <c r="U730" s="75"/>
      <c r="V730" s="75"/>
      <c r="W730" s="75"/>
      <c r="X730" s="75"/>
      <c r="Y730" s="75"/>
      <c r="Z730" s="75"/>
    </row>
    <row r="731" spans="1:26" s="74" customFormat="1" x14ac:dyDescent="0.2">
      <c r="A731" s="75"/>
      <c r="B731" s="75"/>
      <c r="C731" s="75"/>
      <c r="S731" s="75"/>
      <c r="T731" s="75"/>
      <c r="U731" s="75"/>
      <c r="V731" s="75"/>
      <c r="W731" s="75"/>
      <c r="X731" s="75"/>
      <c r="Y731" s="75"/>
      <c r="Z731" s="75"/>
    </row>
    <row r="732" spans="1:26" s="74" customFormat="1" x14ac:dyDescent="0.2">
      <c r="A732" s="75"/>
      <c r="B732" s="75"/>
      <c r="C732" s="75"/>
      <c r="S732" s="75"/>
      <c r="T732" s="75"/>
      <c r="U732" s="75"/>
      <c r="V732" s="75"/>
      <c r="W732" s="75"/>
      <c r="X732" s="75"/>
      <c r="Y732" s="75"/>
      <c r="Z732" s="75"/>
    </row>
    <row r="733" spans="1:26" s="74" customFormat="1" x14ac:dyDescent="0.2">
      <c r="A733" s="75"/>
      <c r="B733" s="75"/>
      <c r="C733" s="75"/>
      <c r="S733" s="75"/>
      <c r="T733" s="75"/>
      <c r="U733" s="75"/>
      <c r="V733" s="75"/>
      <c r="W733" s="75"/>
      <c r="X733" s="75"/>
      <c r="Y733" s="75"/>
      <c r="Z733" s="75"/>
    </row>
    <row r="734" spans="1:26" s="74" customFormat="1" x14ac:dyDescent="0.2">
      <c r="A734" s="75"/>
      <c r="B734" s="75"/>
      <c r="C734" s="75"/>
      <c r="S734" s="75"/>
      <c r="T734" s="75"/>
      <c r="U734" s="75"/>
      <c r="V734" s="75"/>
      <c r="W734" s="75"/>
      <c r="X734" s="75"/>
      <c r="Y734" s="75"/>
      <c r="Z734" s="75"/>
    </row>
    <row r="735" spans="1:26" s="74" customFormat="1" x14ac:dyDescent="0.2">
      <c r="A735" s="75"/>
      <c r="B735" s="75"/>
      <c r="C735" s="75"/>
      <c r="S735" s="75"/>
      <c r="T735" s="75"/>
      <c r="U735" s="75"/>
      <c r="V735" s="75"/>
      <c r="W735" s="75"/>
      <c r="X735" s="75"/>
      <c r="Y735" s="75"/>
      <c r="Z735" s="75"/>
    </row>
    <row r="736" spans="1:26" s="74" customFormat="1" x14ac:dyDescent="0.2">
      <c r="A736" s="75"/>
      <c r="B736" s="75"/>
      <c r="C736" s="75"/>
      <c r="S736" s="75"/>
      <c r="T736" s="75"/>
      <c r="U736" s="75"/>
      <c r="V736" s="75"/>
      <c r="W736" s="75"/>
      <c r="X736" s="75"/>
      <c r="Y736" s="75"/>
      <c r="Z736" s="75"/>
    </row>
    <row r="737" spans="1:26" s="74" customFormat="1" x14ac:dyDescent="0.2">
      <c r="A737" s="75"/>
      <c r="B737" s="75"/>
      <c r="C737" s="75"/>
      <c r="S737" s="75"/>
      <c r="T737" s="75"/>
      <c r="U737" s="75"/>
      <c r="V737" s="75"/>
      <c r="W737" s="75"/>
      <c r="X737" s="75"/>
      <c r="Y737" s="75"/>
      <c r="Z737" s="75"/>
    </row>
    <row r="738" spans="1:26" s="74" customFormat="1" x14ac:dyDescent="0.2">
      <c r="A738" s="75"/>
      <c r="B738" s="75"/>
      <c r="C738" s="75"/>
      <c r="S738" s="75"/>
      <c r="T738" s="75"/>
      <c r="U738" s="75"/>
      <c r="V738" s="75"/>
      <c r="W738" s="75"/>
      <c r="X738" s="75"/>
      <c r="Y738" s="75"/>
      <c r="Z738" s="75"/>
    </row>
    <row r="739" spans="1:26" s="74" customFormat="1" x14ac:dyDescent="0.2">
      <c r="A739" s="75"/>
      <c r="B739" s="75"/>
      <c r="C739" s="75"/>
      <c r="S739" s="75"/>
      <c r="T739" s="75"/>
      <c r="U739" s="75"/>
      <c r="V739" s="75"/>
      <c r="W739" s="75"/>
      <c r="X739" s="75"/>
      <c r="Y739" s="75"/>
      <c r="Z739" s="75"/>
    </row>
    <row r="740" spans="1:26" s="74" customFormat="1" x14ac:dyDescent="0.2">
      <c r="A740" s="75"/>
      <c r="B740" s="75"/>
      <c r="C740" s="75"/>
      <c r="S740" s="75"/>
      <c r="T740" s="75"/>
      <c r="U740" s="75"/>
      <c r="V740" s="75"/>
      <c r="W740" s="75"/>
      <c r="X740" s="75"/>
      <c r="Y740" s="75"/>
      <c r="Z740" s="75"/>
    </row>
    <row r="741" spans="1:26" s="74" customFormat="1" x14ac:dyDescent="0.2">
      <c r="A741" s="75"/>
      <c r="B741" s="75"/>
      <c r="C741" s="75"/>
      <c r="S741" s="75"/>
      <c r="T741" s="75"/>
      <c r="U741" s="75"/>
      <c r="V741" s="75"/>
      <c r="W741" s="75"/>
      <c r="X741" s="75"/>
      <c r="Y741" s="75"/>
      <c r="Z741" s="75"/>
    </row>
    <row r="742" spans="1:26" s="74" customFormat="1" x14ac:dyDescent="0.2">
      <c r="A742" s="75"/>
      <c r="B742" s="75"/>
      <c r="C742" s="75"/>
      <c r="S742" s="75"/>
      <c r="T742" s="75"/>
      <c r="U742" s="75"/>
      <c r="V742" s="75"/>
      <c r="W742" s="75"/>
      <c r="X742" s="75"/>
      <c r="Y742" s="75"/>
      <c r="Z742" s="75"/>
    </row>
    <row r="743" spans="1:26" s="74" customFormat="1" x14ac:dyDescent="0.2">
      <c r="A743" s="75"/>
      <c r="B743" s="75"/>
      <c r="C743" s="75"/>
      <c r="S743" s="75"/>
      <c r="T743" s="75"/>
      <c r="U743" s="75"/>
      <c r="V743" s="75"/>
      <c r="W743" s="75"/>
      <c r="X743" s="75"/>
      <c r="Y743" s="75"/>
      <c r="Z743" s="75"/>
    </row>
    <row r="744" spans="1:26" s="74" customFormat="1" x14ac:dyDescent="0.2">
      <c r="A744" s="75"/>
      <c r="B744" s="75"/>
      <c r="C744" s="75"/>
      <c r="S744" s="75"/>
      <c r="T744" s="75"/>
      <c r="U744" s="75"/>
      <c r="V744" s="75"/>
      <c r="W744" s="75"/>
      <c r="X744" s="75"/>
      <c r="Y744" s="75"/>
      <c r="Z744" s="75"/>
    </row>
    <row r="745" spans="1:26" s="74" customFormat="1" x14ac:dyDescent="0.2">
      <c r="A745" s="75"/>
      <c r="B745" s="75"/>
      <c r="C745" s="75"/>
      <c r="S745" s="75"/>
      <c r="T745" s="75"/>
      <c r="U745" s="75"/>
      <c r="V745" s="75"/>
      <c r="W745" s="75"/>
      <c r="X745" s="75"/>
      <c r="Y745" s="75"/>
      <c r="Z745" s="75"/>
    </row>
    <row r="746" spans="1:26" s="74" customFormat="1" x14ac:dyDescent="0.2">
      <c r="A746" s="75"/>
      <c r="B746" s="75"/>
      <c r="C746" s="75"/>
      <c r="S746" s="75"/>
      <c r="T746" s="75"/>
      <c r="U746" s="75"/>
      <c r="V746" s="75"/>
      <c r="W746" s="75"/>
      <c r="X746" s="75"/>
      <c r="Y746" s="75"/>
      <c r="Z746" s="75"/>
    </row>
    <row r="747" spans="1:26" s="74" customFormat="1" x14ac:dyDescent="0.2">
      <c r="A747" s="75"/>
      <c r="B747" s="75"/>
      <c r="C747" s="75"/>
      <c r="S747" s="75"/>
      <c r="T747" s="75"/>
      <c r="U747" s="75"/>
      <c r="V747" s="75"/>
      <c r="W747" s="75"/>
      <c r="X747" s="75"/>
      <c r="Y747" s="75"/>
      <c r="Z747" s="75"/>
    </row>
    <row r="748" spans="1:26" s="74" customFormat="1" x14ac:dyDescent="0.2">
      <c r="A748" s="75"/>
      <c r="B748" s="75"/>
      <c r="C748" s="75"/>
      <c r="S748" s="75"/>
      <c r="T748" s="75"/>
      <c r="U748" s="75"/>
      <c r="V748" s="75"/>
      <c r="W748" s="75"/>
      <c r="X748" s="75"/>
      <c r="Y748" s="75"/>
      <c r="Z748" s="75"/>
    </row>
    <row r="749" spans="1:26" s="74" customFormat="1" x14ac:dyDescent="0.2">
      <c r="A749" s="75"/>
      <c r="B749" s="75"/>
      <c r="C749" s="75"/>
      <c r="S749" s="75"/>
      <c r="T749" s="75"/>
      <c r="U749" s="75"/>
      <c r="V749" s="75"/>
      <c r="W749" s="75"/>
      <c r="X749" s="75"/>
      <c r="Y749" s="75"/>
      <c r="Z749" s="75"/>
    </row>
    <row r="750" spans="1:26" s="74" customFormat="1" x14ac:dyDescent="0.2">
      <c r="A750" s="75"/>
      <c r="B750" s="75"/>
      <c r="C750" s="75"/>
      <c r="S750" s="75"/>
      <c r="T750" s="75"/>
      <c r="U750" s="75"/>
      <c r="V750" s="75"/>
      <c r="W750" s="75"/>
      <c r="X750" s="75"/>
      <c r="Y750" s="75"/>
      <c r="Z750" s="75"/>
    </row>
    <row r="751" spans="1:26" s="74" customFormat="1" x14ac:dyDescent="0.2">
      <c r="A751" s="75"/>
      <c r="B751" s="75"/>
      <c r="C751" s="75"/>
      <c r="S751" s="75"/>
      <c r="T751" s="75"/>
      <c r="U751" s="75"/>
      <c r="V751" s="75"/>
      <c r="W751" s="75"/>
      <c r="X751" s="75"/>
      <c r="Y751" s="75"/>
      <c r="Z751" s="75"/>
    </row>
    <row r="752" spans="1:26" s="74" customFormat="1" x14ac:dyDescent="0.2">
      <c r="A752" s="75"/>
      <c r="B752" s="75"/>
      <c r="C752" s="75"/>
      <c r="S752" s="75"/>
      <c r="T752" s="75"/>
      <c r="U752" s="75"/>
      <c r="V752" s="75"/>
      <c r="W752" s="75"/>
      <c r="X752" s="75"/>
      <c r="Y752" s="75"/>
      <c r="Z752" s="75"/>
    </row>
    <row r="753" spans="1:26" s="74" customFormat="1" x14ac:dyDescent="0.2">
      <c r="A753" s="75"/>
      <c r="B753" s="75"/>
      <c r="C753" s="75"/>
      <c r="S753" s="75"/>
      <c r="T753" s="75"/>
      <c r="U753" s="75"/>
      <c r="V753" s="75"/>
      <c r="W753" s="75"/>
      <c r="X753" s="75"/>
      <c r="Y753" s="75"/>
      <c r="Z753" s="75"/>
    </row>
    <row r="754" spans="1:26" s="74" customFormat="1" x14ac:dyDescent="0.2">
      <c r="A754" s="75"/>
      <c r="B754" s="75"/>
      <c r="C754" s="75"/>
      <c r="S754" s="75"/>
      <c r="T754" s="75"/>
      <c r="U754" s="75"/>
      <c r="V754" s="75"/>
      <c r="W754" s="75"/>
      <c r="X754" s="75"/>
      <c r="Y754" s="75"/>
      <c r="Z754" s="75"/>
    </row>
    <row r="755" spans="1:26" s="74" customFormat="1" x14ac:dyDescent="0.2">
      <c r="A755" s="75"/>
      <c r="B755" s="75"/>
      <c r="C755" s="75"/>
      <c r="S755" s="75"/>
      <c r="T755" s="75"/>
      <c r="U755" s="75"/>
      <c r="V755" s="75"/>
      <c r="W755" s="75"/>
      <c r="X755" s="75"/>
      <c r="Y755" s="75"/>
      <c r="Z755" s="75"/>
    </row>
    <row r="756" spans="1:26" s="74" customFormat="1" x14ac:dyDescent="0.2">
      <c r="A756" s="75"/>
      <c r="B756" s="75"/>
      <c r="C756" s="75"/>
      <c r="S756" s="75"/>
      <c r="T756" s="75"/>
      <c r="U756" s="75"/>
      <c r="V756" s="75"/>
      <c r="W756" s="75"/>
      <c r="X756" s="75"/>
      <c r="Y756" s="75"/>
      <c r="Z756" s="75"/>
    </row>
    <row r="757" spans="1:26" s="74" customFormat="1" x14ac:dyDescent="0.2">
      <c r="A757" s="75"/>
      <c r="B757" s="75"/>
      <c r="C757" s="75"/>
      <c r="S757" s="75"/>
      <c r="T757" s="75"/>
      <c r="U757" s="75"/>
      <c r="V757" s="75"/>
      <c r="W757" s="75"/>
      <c r="X757" s="75"/>
      <c r="Y757" s="75"/>
      <c r="Z757" s="75"/>
    </row>
    <row r="758" spans="1:26" s="74" customFormat="1" x14ac:dyDescent="0.2">
      <c r="A758" s="75"/>
      <c r="B758" s="75"/>
      <c r="C758" s="75"/>
      <c r="S758" s="75"/>
      <c r="T758" s="75"/>
      <c r="U758" s="75"/>
      <c r="V758" s="75"/>
      <c r="W758" s="75"/>
      <c r="X758" s="75"/>
      <c r="Y758" s="75"/>
      <c r="Z758" s="75"/>
    </row>
    <row r="759" spans="1:26" s="74" customFormat="1" x14ac:dyDescent="0.2">
      <c r="A759" s="75"/>
      <c r="B759" s="75"/>
      <c r="C759" s="75"/>
      <c r="S759" s="75"/>
      <c r="T759" s="75"/>
      <c r="U759" s="75"/>
      <c r="V759" s="75"/>
      <c r="W759" s="75"/>
      <c r="X759" s="75"/>
      <c r="Y759" s="75"/>
      <c r="Z759" s="75"/>
    </row>
    <row r="760" spans="1:26" s="74" customFormat="1" x14ac:dyDescent="0.2">
      <c r="A760" s="75"/>
      <c r="B760" s="75"/>
      <c r="C760" s="75"/>
      <c r="S760" s="75"/>
      <c r="T760" s="75"/>
      <c r="U760" s="75"/>
      <c r="V760" s="75"/>
      <c r="W760" s="75"/>
      <c r="X760" s="75"/>
      <c r="Y760" s="75"/>
      <c r="Z760" s="75"/>
    </row>
    <row r="761" spans="1:26" s="74" customFormat="1" x14ac:dyDescent="0.2">
      <c r="A761" s="75"/>
      <c r="B761" s="75"/>
      <c r="C761" s="75"/>
      <c r="S761" s="75"/>
      <c r="T761" s="75"/>
      <c r="U761" s="75"/>
      <c r="V761" s="75"/>
      <c r="W761" s="75"/>
      <c r="X761" s="75"/>
      <c r="Y761" s="75"/>
      <c r="Z761" s="75"/>
    </row>
    <row r="762" spans="1:26" s="74" customFormat="1" x14ac:dyDescent="0.2">
      <c r="A762" s="75"/>
      <c r="B762" s="75"/>
      <c r="C762" s="75"/>
      <c r="S762" s="75"/>
      <c r="T762" s="75"/>
      <c r="U762" s="75"/>
      <c r="V762" s="75"/>
      <c r="W762" s="75"/>
      <c r="X762" s="75"/>
      <c r="Y762" s="75"/>
      <c r="Z762" s="75"/>
    </row>
    <row r="763" spans="1:26" s="74" customFormat="1" x14ac:dyDescent="0.2">
      <c r="A763" s="75"/>
      <c r="B763" s="75"/>
      <c r="C763" s="75"/>
      <c r="S763" s="75"/>
      <c r="T763" s="75"/>
      <c r="U763" s="75"/>
      <c r="V763" s="75"/>
      <c r="W763" s="75"/>
      <c r="X763" s="75"/>
      <c r="Y763" s="75"/>
      <c r="Z763" s="75"/>
    </row>
    <row r="764" spans="1:26" s="74" customFormat="1" x14ac:dyDescent="0.2">
      <c r="A764" s="75"/>
      <c r="B764" s="75"/>
      <c r="C764" s="75"/>
      <c r="S764" s="75"/>
      <c r="T764" s="75"/>
      <c r="U764" s="75"/>
      <c r="V764" s="75"/>
      <c r="W764" s="75"/>
      <c r="X764" s="75"/>
      <c r="Y764" s="75"/>
      <c r="Z764" s="75"/>
    </row>
    <row r="765" spans="1:26" s="74" customFormat="1" x14ac:dyDescent="0.2">
      <c r="A765" s="75"/>
      <c r="B765" s="75"/>
      <c r="C765" s="75"/>
      <c r="S765" s="75"/>
      <c r="T765" s="75"/>
      <c r="U765" s="75"/>
      <c r="V765" s="75"/>
      <c r="W765" s="75"/>
      <c r="X765" s="75"/>
      <c r="Y765" s="75"/>
      <c r="Z765" s="75"/>
    </row>
    <row r="766" spans="1:26" s="74" customFormat="1" x14ac:dyDescent="0.2">
      <c r="A766" s="75"/>
      <c r="B766" s="75"/>
      <c r="C766" s="75"/>
      <c r="S766" s="75"/>
      <c r="T766" s="75"/>
      <c r="U766" s="75"/>
      <c r="V766" s="75"/>
      <c r="W766" s="75"/>
      <c r="X766" s="75"/>
      <c r="Y766" s="75"/>
      <c r="Z766" s="75"/>
    </row>
    <row r="767" spans="1:26" s="74" customFormat="1" x14ac:dyDescent="0.2">
      <c r="A767" s="75"/>
      <c r="B767" s="75"/>
      <c r="C767" s="75"/>
      <c r="S767" s="75"/>
      <c r="T767" s="75"/>
      <c r="U767" s="75"/>
      <c r="V767" s="75"/>
      <c r="W767" s="75"/>
      <c r="X767" s="75"/>
      <c r="Y767" s="75"/>
      <c r="Z767" s="75"/>
    </row>
    <row r="768" spans="1:26" s="74" customFormat="1" x14ac:dyDescent="0.2">
      <c r="A768" s="75"/>
      <c r="B768" s="75"/>
      <c r="C768" s="75"/>
      <c r="S768" s="75"/>
      <c r="T768" s="75"/>
      <c r="U768" s="75"/>
      <c r="V768" s="75"/>
      <c r="W768" s="75"/>
      <c r="X768" s="75"/>
      <c r="Y768" s="75"/>
      <c r="Z768" s="75"/>
    </row>
    <row r="769" spans="1:26" s="74" customFormat="1" x14ac:dyDescent="0.2">
      <c r="A769" s="75"/>
      <c r="B769" s="75"/>
      <c r="C769" s="75"/>
      <c r="S769" s="75"/>
      <c r="T769" s="75"/>
      <c r="U769" s="75"/>
      <c r="V769" s="75"/>
      <c r="W769" s="75"/>
      <c r="X769" s="75"/>
      <c r="Y769" s="75"/>
      <c r="Z769" s="75"/>
    </row>
    <row r="770" spans="1:26" s="74" customFormat="1" x14ac:dyDescent="0.2">
      <c r="A770" s="75"/>
      <c r="B770" s="75"/>
      <c r="C770" s="75"/>
      <c r="S770" s="75"/>
      <c r="T770" s="75"/>
      <c r="U770" s="75"/>
      <c r="V770" s="75"/>
      <c r="W770" s="75"/>
      <c r="X770" s="75"/>
      <c r="Y770" s="75"/>
      <c r="Z770" s="75"/>
    </row>
    <row r="771" spans="1:26" s="74" customFormat="1" x14ac:dyDescent="0.2">
      <c r="A771" s="75"/>
      <c r="B771" s="75"/>
      <c r="C771" s="75"/>
      <c r="S771" s="75"/>
      <c r="T771" s="75"/>
      <c r="U771" s="75"/>
      <c r="V771" s="75"/>
      <c r="W771" s="75"/>
      <c r="X771" s="75"/>
      <c r="Y771" s="75"/>
      <c r="Z771" s="75"/>
    </row>
    <row r="772" spans="1:26" s="74" customFormat="1" x14ac:dyDescent="0.2">
      <c r="A772" s="75"/>
      <c r="B772" s="75"/>
      <c r="C772" s="75"/>
      <c r="S772" s="75"/>
      <c r="T772" s="75"/>
      <c r="U772" s="75"/>
      <c r="V772" s="75"/>
      <c r="W772" s="75"/>
      <c r="X772" s="75"/>
      <c r="Y772" s="75"/>
      <c r="Z772" s="75"/>
    </row>
    <row r="773" spans="1:26" s="74" customFormat="1" x14ac:dyDescent="0.2">
      <c r="A773" s="75"/>
      <c r="B773" s="75"/>
      <c r="C773" s="75"/>
      <c r="S773" s="75"/>
      <c r="T773" s="75"/>
      <c r="U773" s="75"/>
      <c r="V773" s="75"/>
      <c r="W773" s="75"/>
      <c r="X773" s="75"/>
      <c r="Y773" s="75"/>
      <c r="Z773" s="75"/>
    </row>
    <row r="774" spans="1:26" s="74" customFormat="1" x14ac:dyDescent="0.2">
      <c r="A774" s="75"/>
      <c r="B774" s="75"/>
      <c r="C774" s="75"/>
      <c r="S774" s="75"/>
      <c r="T774" s="75"/>
      <c r="U774" s="75"/>
      <c r="V774" s="75"/>
      <c r="W774" s="75"/>
      <c r="X774" s="75"/>
      <c r="Y774" s="75"/>
      <c r="Z774" s="75"/>
    </row>
    <row r="775" spans="1:26" s="74" customFormat="1" x14ac:dyDescent="0.2">
      <c r="A775" s="75"/>
      <c r="B775" s="75"/>
      <c r="C775" s="75"/>
      <c r="S775" s="75"/>
      <c r="T775" s="75"/>
      <c r="U775" s="75"/>
      <c r="V775" s="75"/>
      <c r="W775" s="75"/>
      <c r="X775" s="75"/>
      <c r="Y775" s="75"/>
      <c r="Z775" s="75"/>
    </row>
    <row r="776" spans="1:26" s="74" customFormat="1" x14ac:dyDescent="0.2">
      <c r="A776" s="75"/>
      <c r="B776" s="75"/>
      <c r="C776" s="75"/>
      <c r="S776" s="75"/>
      <c r="T776" s="75"/>
      <c r="U776" s="75"/>
      <c r="V776" s="75"/>
      <c r="W776" s="75"/>
      <c r="X776" s="75"/>
      <c r="Y776" s="75"/>
      <c r="Z776" s="75"/>
    </row>
    <row r="777" spans="1:26" s="74" customFormat="1" x14ac:dyDescent="0.2">
      <c r="A777" s="75"/>
      <c r="B777" s="75"/>
      <c r="C777" s="75"/>
      <c r="S777" s="75"/>
      <c r="T777" s="75"/>
      <c r="U777" s="75"/>
      <c r="V777" s="75"/>
      <c r="W777" s="75"/>
      <c r="X777" s="75"/>
      <c r="Y777" s="75"/>
      <c r="Z777" s="75"/>
    </row>
    <row r="778" spans="1:26" s="74" customFormat="1" x14ac:dyDescent="0.2">
      <c r="A778" s="75"/>
      <c r="B778" s="75"/>
      <c r="C778" s="75"/>
      <c r="S778" s="75"/>
      <c r="T778" s="75"/>
      <c r="U778" s="75"/>
      <c r="V778" s="75"/>
      <c r="W778" s="75"/>
      <c r="X778" s="75"/>
      <c r="Y778" s="75"/>
      <c r="Z778" s="75"/>
    </row>
    <row r="779" spans="1:26" s="74" customFormat="1" x14ac:dyDescent="0.2">
      <c r="A779" s="75"/>
      <c r="B779" s="75"/>
      <c r="C779" s="75"/>
      <c r="S779" s="75"/>
      <c r="T779" s="75"/>
      <c r="U779" s="75"/>
      <c r="V779" s="75"/>
      <c r="W779" s="75"/>
      <c r="X779" s="75"/>
      <c r="Y779" s="75"/>
      <c r="Z779" s="75"/>
    </row>
    <row r="780" spans="1:26" s="74" customFormat="1" x14ac:dyDescent="0.2">
      <c r="A780" s="75"/>
      <c r="B780" s="75"/>
      <c r="C780" s="75"/>
      <c r="S780" s="75"/>
      <c r="T780" s="75"/>
      <c r="U780" s="75"/>
      <c r="V780" s="75"/>
      <c r="W780" s="75"/>
      <c r="X780" s="75"/>
      <c r="Y780" s="75"/>
      <c r="Z780" s="75"/>
    </row>
    <row r="781" spans="1:26" s="74" customFormat="1" x14ac:dyDescent="0.2">
      <c r="A781" s="75"/>
      <c r="B781" s="75"/>
      <c r="C781" s="75"/>
      <c r="S781" s="75"/>
      <c r="T781" s="75"/>
      <c r="U781" s="75"/>
      <c r="V781" s="75"/>
      <c r="W781" s="75"/>
      <c r="X781" s="75"/>
      <c r="Y781" s="75"/>
      <c r="Z781" s="75"/>
    </row>
    <row r="782" spans="1:26" s="74" customFormat="1" x14ac:dyDescent="0.2">
      <c r="A782" s="75"/>
      <c r="B782" s="75"/>
      <c r="C782" s="75"/>
      <c r="S782" s="75"/>
      <c r="T782" s="75"/>
      <c r="U782" s="75"/>
      <c r="V782" s="75"/>
      <c r="W782" s="75"/>
      <c r="X782" s="75"/>
      <c r="Y782" s="75"/>
      <c r="Z782" s="75"/>
    </row>
    <row r="783" spans="1:26" s="74" customFormat="1" x14ac:dyDescent="0.2">
      <c r="A783" s="75"/>
      <c r="B783" s="75"/>
      <c r="C783" s="75"/>
      <c r="S783" s="75"/>
      <c r="T783" s="75"/>
      <c r="U783" s="75"/>
      <c r="V783" s="75"/>
      <c r="W783" s="75"/>
      <c r="X783" s="75"/>
      <c r="Y783" s="75"/>
      <c r="Z783" s="75"/>
    </row>
    <row r="784" spans="1:26" s="74" customFormat="1" x14ac:dyDescent="0.2">
      <c r="A784" s="75"/>
      <c r="B784" s="75"/>
      <c r="C784" s="75"/>
      <c r="S784" s="75"/>
      <c r="T784" s="75"/>
      <c r="U784" s="75"/>
      <c r="V784" s="75"/>
      <c r="W784" s="75"/>
      <c r="X784" s="75"/>
      <c r="Y784" s="75"/>
      <c r="Z784" s="75"/>
    </row>
    <row r="785" spans="1:26" s="74" customFormat="1" x14ac:dyDescent="0.2">
      <c r="A785" s="75"/>
      <c r="B785" s="75"/>
      <c r="C785" s="75"/>
      <c r="S785" s="75"/>
      <c r="T785" s="75"/>
      <c r="U785" s="75"/>
      <c r="V785" s="75"/>
      <c r="W785" s="75"/>
      <c r="X785" s="75"/>
      <c r="Y785" s="75"/>
      <c r="Z785" s="75"/>
    </row>
    <row r="786" spans="1:26" s="74" customFormat="1" x14ac:dyDescent="0.2">
      <c r="A786" s="75"/>
      <c r="B786" s="75"/>
      <c r="C786" s="75"/>
      <c r="S786" s="75"/>
      <c r="T786" s="75"/>
      <c r="U786" s="75"/>
      <c r="V786" s="75"/>
      <c r="W786" s="75"/>
      <c r="X786" s="75"/>
      <c r="Y786" s="75"/>
      <c r="Z786" s="75"/>
    </row>
    <row r="787" spans="1:26" s="74" customFormat="1" x14ac:dyDescent="0.2">
      <c r="A787" s="75"/>
      <c r="B787" s="75"/>
      <c r="C787" s="75"/>
      <c r="S787" s="75"/>
      <c r="T787" s="75"/>
      <c r="U787" s="75"/>
      <c r="V787" s="75"/>
      <c r="W787" s="75"/>
      <c r="X787" s="75"/>
      <c r="Y787" s="75"/>
      <c r="Z787" s="75"/>
    </row>
    <row r="788" spans="1:26" s="74" customFormat="1" x14ac:dyDescent="0.2">
      <c r="A788" s="75"/>
      <c r="B788" s="75"/>
      <c r="C788" s="75"/>
      <c r="S788" s="75"/>
      <c r="T788" s="75"/>
      <c r="U788" s="75"/>
      <c r="V788" s="75"/>
      <c r="W788" s="75"/>
      <c r="X788" s="75"/>
      <c r="Y788" s="75"/>
      <c r="Z788" s="75"/>
    </row>
    <row r="789" spans="1:26" s="74" customFormat="1" x14ac:dyDescent="0.2">
      <c r="A789" s="75"/>
      <c r="B789" s="75"/>
      <c r="C789" s="75"/>
      <c r="S789" s="75"/>
      <c r="T789" s="75"/>
      <c r="U789" s="75"/>
      <c r="V789" s="75"/>
      <c r="W789" s="75"/>
      <c r="X789" s="75"/>
      <c r="Y789" s="75"/>
      <c r="Z789" s="75"/>
    </row>
    <row r="790" spans="1:26" s="74" customFormat="1" x14ac:dyDescent="0.2">
      <c r="A790" s="75"/>
      <c r="B790" s="75"/>
      <c r="C790" s="75"/>
      <c r="S790" s="75"/>
      <c r="T790" s="75"/>
      <c r="U790" s="75"/>
      <c r="V790" s="75"/>
      <c r="W790" s="75"/>
      <c r="X790" s="75"/>
      <c r="Y790" s="75"/>
      <c r="Z790" s="75"/>
    </row>
    <row r="791" spans="1:26" s="74" customFormat="1" x14ac:dyDescent="0.2">
      <c r="A791" s="75"/>
      <c r="B791" s="75"/>
      <c r="C791" s="75"/>
      <c r="S791" s="75"/>
      <c r="T791" s="75"/>
      <c r="U791" s="75"/>
      <c r="V791" s="75"/>
      <c r="W791" s="75"/>
      <c r="X791" s="75"/>
      <c r="Y791" s="75"/>
      <c r="Z791" s="75"/>
    </row>
    <row r="792" spans="1:26" s="74" customFormat="1" x14ac:dyDescent="0.2">
      <c r="A792" s="75"/>
      <c r="B792" s="75"/>
      <c r="C792" s="75"/>
      <c r="S792" s="75"/>
      <c r="T792" s="75"/>
      <c r="U792" s="75"/>
      <c r="V792" s="75"/>
      <c r="W792" s="75"/>
      <c r="X792" s="75"/>
      <c r="Y792" s="75"/>
      <c r="Z792" s="75"/>
    </row>
    <row r="793" spans="1:26" s="74" customFormat="1" x14ac:dyDescent="0.2">
      <c r="A793" s="75"/>
      <c r="B793" s="75"/>
      <c r="C793" s="75"/>
      <c r="S793" s="75"/>
      <c r="T793" s="75"/>
      <c r="U793" s="75"/>
      <c r="V793" s="75"/>
      <c r="W793" s="75"/>
      <c r="X793" s="75"/>
      <c r="Y793" s="75"/>
      <c r="Z793" s="75"/>
    </row>
    <row r="794" spans="1:26" s="74" customFormat="1" x14ac:dyDescent="0.2">
      <c r="A794" s="75"/>
      <c r="B794" s="75"/>
      <c r="C794" s="75"/>
      <c r="S794" s="75"/>
      <c r="T794" s="75"/>
      <c r="U794" s="75"/>
      <c r="V794" s="75"/>
      <c r="W794" s="75"/>
      <c r="X794" s="75"/>
      <c r="Y794" s="75"/>
      <c r="Z794" s="75"/>
    </row>
    <row r="795" spans="1:26" s="74" customFormat="1" x14ac:dyDescent="0.2">
      <c r="A795" s="75"/>
      <c r="B795" s="75"/>
      <c r="C795" s="75"/>
      <c r="S795" s="75"/>
      <c r="T795" s="75"/>
      <c r="U795" s="75"/>
      <c r="V795" s="75"/>
      <c r="W795" s="75"/>
      <c r="X795" s="75"/>
      <c r="Y795" s="75"/>
      <c r="Z795" s="75"/>
    </row>
    <row r="796" spans="1:26" s="74" customFormat="1" x14ac:dyDescent="0.2">
      <c r="A796" s="75"/>
      <c r="B796" s="75"/>
      <c r="C796" s="75"/>
      <c r="S796" s="75"/>
      <c r="T796" s="75"/>
      <c r="U796" s="75"/>
      <c r="V796" s="75"/>
      <c r="W796" s="75"/>
      <c r="X796" s="75"/>
      <c r="Y796" s="75"/>
      <c r="Z796" s="75"/>
    </row>
    <row r="797" spans="1:26" s="74" customFormat="1" x14ac:dyDescent="0.2">
      <c r="A797" s="75"/>
      <c r="B797" s="75"/>
      <c r="C797" s="75"/>
      <c r="S797" s="75"/>
      <c r="T797" s="75"/>
      <c r="U797" s="75"/>
      <c r="V797" s="75"/>
      <c r="W797" s="75"/>
      <c r="X797" s="75"/>
      <c r="Y797" s="75"/>
      <c r="Z797" s="75"/>
    </row>
    <row r="798" spans="1:26" s="74" customFormat="1" x14ac:dyDescent="0.2">
      <c r="A798" s="75"/>
      <c r="B798" s="75"/>
      <c r="C798" s="75"/>
      <c r="S798" s="75"/>
      <c r="T798" s="75"/>
      <c r="U798" s="75"/>
      <c r="V798" s="75"/>
      <c r="W798" s="75"/>
      <c r="X798" s="75"/>
      <c r="Y798" s="75"/>
      <c r="Z798" s="75"/>
    </row>
    <row r="799" spans="1:26" s="74" customFormat="1" x14ac:dyDescent="0.2">
      <c r="A799" s="75"/>
      <c r="B799" s="75"/>
      <c r="C799" s="75"/>
      <c r="S799" s="75"/>
      <c r="T799" s="75"/>
      <c r="U799" s="75"/>
      <c r="V799" s="75"/>
      <c r="W799" s="75"/>
      <c r="X799" s="75"/>
      <c r="Y799" s="75"/>
      <c r="Z799" s="75"/>
    </row>
    <row r="800" spans="1:26" s="74" customFormat="1" x14ac:dyDescent="0.2">
      <c r="A800" s="75"/>
      <c r="B800" s="75"/>
      <c r="C800" s="75"/>
      <c r="S800" s="75"/>
      <c r="T800" s="75"/>
      <c r="U800" s="75"/>
      <c r="V800" s="75"/>
      <c r="W800" s="75"/>
      <c r="X800" s="75"/>
      <c r="Y800" s="75"/>
      <c r="Z800" s="75"/>
    </row>
    <row r="801" spans="1:26" s="74" customFormat="1" x14ac:dyDescent="0.2">
      <c r="A801" s="75"/>
      <c r="B801" s="75"/>
      <c r="C801" s="75"/>
      <c r="S801" s="75"/>
      <c r="T801" s="75"/>
      <c r="U801" s="75"/>
      <c r="V801" s="75"/>
      <c r="W801" s="75"/>
      <c r="X801" s="75"/>
      <c r="Y801" s="75"/>
      <c r="Z801" s="75"/>
    </row>
    <row r="802" spans="1:26" s="74" customFormat="1" x14ac:dyDescent="0.2">
      <c r="A802" s="75"/>
      <c r="B802" s="75"/>
      <c r="C802" s="75"/>
      <c r="S802" s="75"/>
      <c r="T802" s="75"/>
      <c r="U802" s="75"/>
      <c r="V802" s="75"/>
      <c r="W802" s="75"/>
      <c r="X802" s="75"/>
      <c r="Y802" s="75"/>
      <c r="Z802" s="75"/>
    </row>
    <row r="803" spans="1:26" s="74" customFormat="1" x14ac:dyDescent="0.2">
      <c r="A803" s="75"/>
      <c r="B803" s="75"/>
      <c r="C803" s="75"/>
      <c r="S803" s="75"/>
      <c r="T803" s="75"/>
      <c r="U803" s="75"/>
      <c r="V803" s="75"/>
      <c r="W803" s="75"/>
      <c r="X803" s="75"/>
      <c r="Y803" s="75"/>
      <c r="Z803" s="75"/>
    </row>
    <row r="804" spans="1:26" s="74" customFormat="1" x14ac:dyDescent="0.2">
      <c r="A804" s="75"/>
      <c r="B804" s="75"/>
      <c r="C804" s="75"/>
      <c r="S804" s="75"/>
      <c r="T804" s="75"/>
      <c r="U804" s="75"/>
      <c r="V804" s="75"/>
      <c r="W804" s="75"/>
      <c r="X804" s="75"/>
      <c r="Y804" s="75"/>
      <c r="Z804" s="75"/>
    </row>
    <row r="805" spans="1:26" s="74" customFormat="1" x14ac:dyDescent="0.2">
      <c r="A805" s="75"/>
      <c r="B805" s="75"/>
      <c r="C805" s="75"/>
      <c r="S805" s="75"/>
      <c r="T805" s="75"/>
      <c r="U805" s="75"/>
      <c r="V805" s="75"/>
      <c r="W805" s="75"/>
      <c r="X805" s="75"/>
      <c r="Y805" s="75"/>
      <c r="Z805" s="75"/>
    </row>
    <row r="806" spans="1:26" s="74" customFormat="1" x14ac:dyDescent="0.2">
      <c r="A806" s="75"/>
      <c r="B806" s="75"/>
      <c r="C806" s="75"/>
      <c r="S806" s="75"/>
      <c r="T806" s="75"/>
      <c r="U806" s="75"/>
      <c r="V806" s="75"/>
      <c r="W806" s="75"/>
      <c r="X806" s="75"/>
      <c r="Y806" s="75"/>
      <c r="Z806" s="75"/>
    </row>
    <row r="807" spans="1:26" s="74" customFormat="1" x14ac:dyDescent="0.2">
      <c r="A807" s="75"/>
      <c r="B807" s="75"/>
      <c r="C807" s="75"/>
      <c r="S807" s="75"/>
      <c r="T807" s="75"/>
      <c r="U807" s="75"/>
      <c r="V807" s="75"/>
      <c r="W807" s="75"/>
      <c r="X807" s="75"/>
      <c r="Y807" s="75"/>
      <c r="Z807" s="75"/>
    </row>
    <row r="808" spans="1:26" s="74" customFormat="1" x14ac:dyDescent="0.2">
      <c r="A808" s="75"/>
      <c r="B808" s="75"/>
      <c r="C808" s="75"/>
      <c r="S808" s="75"/>
      <c r="T808" s="75"/>
      <c r="U808" s="75"/>
      <c r="V808" s="75"/>
      <c r="W808" s="75"/>
      <c r="X808" s="75"/>
      <c r="Y808" s="75"/>
      <c r="Z808" s="75"/>
    </row>
    <row r="809" spans="1:26" s="74" customFormat="1" x14ac:dyDescent="0.2">
      <c r="A809" s="75"/>
      <c r="B809" s="75"/>
      <c r="C809" s="75"/>
      <c r="S809" s="75"/>
      <c r="T809" s="75"/>
      <c r="U809" s="75"/>
      <c r="V809" s="75"/>
      <c r="W809" s="75"/>
      <c r="X809" s="75"/>
      <c r="Y809" s="75"/>
      <c r="Z809" s="75"/>
    </row>
    <row r="810" spans="1:26" s="74" customFormat="1" x14ac:dyDescent="0.2">
      <c r="A810" s="75"/>
      <c r="B810" s="75"/>
      <c r="C810" s="75"/>
      <c r="S810" s="75"/>
      <c r="T810" s="75"/>
      <c r="U810" s="75"/>
      <c r="V810" s="75"/>
      <c r="W810" s="75"/>
      <c r="X810" s="75"/>
      <c r="Y810" s="75"/>
      <c r="Z810" s="75"/>
    </row>
    <row r="811" spans="1:26" s="74" customFormat="1" x14ac:dyDescent="0.2">
      <c r="A811" s="75"/>
      <c r="B811" s="75"/>
      <c r="C811" s="75"/>
      <c r="S811" s="75"/>
      <c r="T811" s="75"/>
      <c r="U811" s="75"/>
      <c r="V811" s="75"/>
      <c r="W811" s="75"/>
      <c r="X811" s="75"/>
      <c r="Y811" s="75"/>
      <c r="Z811" s="75"/>
    </row>
    <row r="812" spans="1:26" s="74" customFormat="1" x14ac:dyDescent="0.2">
      <c r="A812" s="75"/>
      <c r="B812" s="75"/>
      <c r="C812" s="75"/>
      <c r="S812" s="75"/>
      <c r="T812" s="75"/>
      <c r="U812" s="75"/>
      <c r="V812" s="75"/>
      <c r="W812" s="75"/>
      <c r="X812" s="75"/>
      <c r="Y812" s="75"/>
      <c r="Z812" s="75"/>
    </row>
    <row r="813" spans="1:26" s="74" customFormat="1" x14ac:dyDescent="0.2">
      <c r="A813" s="75"/>
      <c r="B813" s="75"/>
      <c r="C813" s="75"/>
      <c r="S813" s="75"/>
      <c r="T813" s="75"/>
      <c r="U813" s="75"/>
      <c r="V813" s="75"/>
      <c r="W813" s="75"/>
      <c r="X813" s="75"/>
      <c r="Y813" s="75"/>
      <c r="Z813" s="75"/>
    </row>
    <row r="814" spans="1:26" s="74" customFormat="1" x14ac:dyDescent="0.2">
      <c r="A814" s="75"/>
      <c r="B814" s="75"/>
      <c r="C814" s="75"/>
      <c r="S814" s="75"/>
      <c r="T814" s="75"/>
      <c r="U814" s="75"/>
      <c r="V814" s="75"/>
      <c r="W814" s="75"/>
      <c r="X814" s="75"/>
      <c r="Y814" s="75"/>
      <c r="Z814" s="75"/>
    </row>
    <row r="815" spans="1:26" s="74" customFormat="1" x14ac:dyDescent="0.2">
      <c r="A815" s="75"/>
      <c r="B815" s="75"/>
      <c r="C815" s="75"/>
      <c r="S815" s="75"/>
      <c r="T815" s="75"/>
      <c r="U815" s="75"/>
      <c r="V815" s="75"/>
      <c r="W815" s="75"/>
      <c r="X815" s="75"/>
      <c r="Y815" s="75"/>
      <c r="Z815" s="75"/>
    </row>
    <row r="816" spans="1:26" s="74" customFormat="1" x14ac:dyDescent="0.2">
      <c r="A816" s="75"/>
      <c r="B816" s="75"/>
      <c r="C816" s="75"/>
      <c r="S816" s="75"/>
      <c r="T816" s="75"/>
      <c r="U816" s="75"/>
      <c r="V816" s="75"/>
      <c r="W816" s="75"/>
      <c r="X816" s="75"/>
      <c r="Y816" s="75"/>
      <c r="Z816" s="75"/>
    </row>
    <row r="817" spans="1:26" s="74" customFormat="1" x14ac:dyDescent="0.2">
      <c r="A817" s="75"/>
      <c r="B817" s="75"/>
      <c r="C817" s="75"/>
      <c r="S817" s="75"/>
      <c r="T817" s="75"/>
      <c r="U817" s="75"/>
      <c r="V817" s="75"/>
      <c r="W817" s="75"/>
      <c r="X817" s="75"/>
      <c r="Y817" s="75"/>
      <c r="Z817" s="75"/>
    </row>
    <row r="818" spans="1:26" s="74" customFormat="1" x14ac:dyDescent="0.2">
      <c r="A818" s="75"/>
      <c r="B818" s="75"/>
      <c r="C818" s="75"/>
      <c r="S818" s="75"/>
      <c r="T818" s="75"/>
      <c r="U818" s="75"/>
      <c r="V818" s="75"/>
      <c r="W818" s="75"/>
      <c r="X818" s="75"/>
      <c r="Y818" s="75"/>
      <c r="Z818" s="75"/>
    </row>
    <row r="819" spans="1:26" s="74" customFormat="1" x14ac:dyDescent="0.2">
      <c r="A819" s="75"/>
      <c r="B819" s="75"/>
      <c r="C819" s="75"/>
      <c r="S819" s="75"/>
      <c r="T819" s="75"/>
      <c r="U819" s="75"/>
      <c r="V819" s="75"/>
      <c r="W819" s="75"/>
      <c r="X819" s="75"/>
      <c r="Y819" s="75"/>
      <c r="Z819" s="75"/>
    </row>
    <row r="820" spans="1:26" s="74" customFormat="1" x14ac:dyDescent="0.2">
      <c r="A820" s="75"/>
      <c r="B820" s="75"/>
      <c r="C820" s="75"/>
      <c r="S820" s="75"/>
      <c r="T820" s="75"/>
      <c r="U820" s="75"/>
      <c r="V820" s="75"/>
      <c r="W820" s="75"/>
      <c r="X820" s="75"/>
      <c r="Y820" s="75"/>
      <c r="Z820" s="75"/>
    </row>
    <row r="821" spans="1:26" s="74" customFormat="1" x14ac:dyDescent="0.2">
      <c r="A821" s="75"/>
      <c r="B821" s="75"/>
      <c r="C821" s="75"/>
      <c r="S821" s="75"/>
      <c r="T821" s="75"/>
      <c r="U821" s="75"/>
      <c r="V821" s="75"/>
      <c r="W821" s="75"/>
      <c r="X821" s="75"/>
      <c r="Y821" s="75"/>
      <c r="Z821" s="75"/>
    </row>
    <row r="822" spans="1:26" s="74" customFormat="1" x14ac:dyDescent="0.2">
      <c r="A822" s="75"/>
      <c r="B822" s="75"/>
      <c r="C822" s="75"/>
      <c r="S822" s="75"/>
      <c r="T822" s="75"/>
      <c r="U822" s="75"/>
      <c r="V822" s="75"/>
      <c r="W822" s="75"/>
      <c r="X822" s="75"/>
      <c r="Y822" s="75"/>
      <c r="Z822" s="75"/>
    </row>
    <row r="823" spans="1:26" s="74" customFormat="1" x14ac:dyDescent="0.2">
      <c r="A823" s="75"/>
      <c r="B823" s="75"/>
      <c r="C823" s="75"/>
      <c r="S823" s="75"/>
      <c r="T823" s="75"/>
      <c r="U823" s="75"/>
      <c r="V823" s="75"/>
      <c r="W823" s="75"/>
      <c r="X823" s="75"/>
      <c r="Y823" s="75"/>
      <c r="Z823" s="75"/>
    </row>
    <row r="824" spans="1:26" s="74" customFormat="1" x14ac:dyDescent="0.2">
      <c r="A824" s="75"/>
      <c r="B824" s="75"/>
      <c r="C824" s="75"/>
      <c r="S824" s="75"/>
      <c r="T824" s="75"/>
      <c r="U824" s="75"/>
      <c r="V824" s="75"/>
      <c r="W824" s="75"/>
      <c r="X824" s="75"/>
      <c r="Y824" s="75"/>
      <c r="Z824" s="75"/>
    </row>
    <row r="825" spans="1:26" s="74" customFormat="1" x14ac:dyDescent="0.2">
      <c r="A825" s="75"/>
      <c r="B825" s="75"/>
      <c r="C825" s="75"/>
      <c r="S825" s="75"/>
      <c r="T825" s="75"/>
      <c r="U825" s="75"/>
      <c r="V825" s="75"/>
      <c r="W825" s="75"/>
      <c r="X825" s="75"/>
      <c r="Y825" s="75"/>
      <c r="Z825" s="75"/>
    </row>
    <row r="826" spans="1:26" s="74" customFormat="1" x14ac:dyDescent="0.2">
      <c r="A826" s="75"/>
      <c r="B826" s="75"/>
      <c r="C826" s="75"/>
      <c r="S826" s="75"/>
      <c r="T826" s="75"/>
      <c r="U826" s="75"/>
      <c r="V826" s="75"/>
      <c r="W826" s="75"/>
      <c r="X826" s="75"/>
      <c r="Y826" s="75"/>
      <c r="Z826" s="75"/>
    </row>
    <row r="827" spans="1:26" s="74" customFormat="1" x14ac:dyDescent="0.2">
      <c r="A827" s="75"/>
      <c r="B827" s="75"/>
      <c r="C827" s="75"/>
      <c r="S827" s="75"/>
      <c r="T827" s="75"/>
      <c r="U827" s="75"/>
      <c r="V827" s="75"/>
      <c r="W827" s="75"/>
      <c r="X827" s="75"/>
      <c r="Y827" s="75"/>
      <c r="Z827" s="75"/>
    </row>
    <row r="828" spans="1:26" s="74" customFormat="1" x14ac:dyDescent="0.2">
      <c r="A828" s="75"/>
      <c r="B828" s="75"/>
      <c r="C828" s="75"/>
      <c r="S828" s="75"/>
      <c r="T828" s="75"/>
      <c r="U828" s="75"/>
      <c r="V828" s="75"/>
      <c r="W828" s="75"/>
      <c r="X828" s="75"/>
      <c r="Y828" s="75"/>
      <c r="Z828" s="75"/>
    </row>
    <row r="829" spans="1:26" s="74" customFormat="1" x14ac:dyDescent="0.2">
      <c r="A829" s="75"/>
      <c r="B829" s="75"/>
      <c r="C829" s="75"/>
      <c r="S829" s="75"/>
      <c r="T829" s="75"/>
      <c r="U829" s="75"/>
      <c r="V829" s="75"/>
      <c r="W829" s="75"/>
      <c r="X829" s="75"/>
      <c r="Y829" s="75"/>
      <c r="Z829" s="75"/>
    </row>
    <row r="830" spans="1:26" s="74" customFormat="1" x14ac:dyDescent="0.2">
      <c r="A830" s="75"/>
      <c r="B830" s="75"/>
      <c r="C830" s="75"/>
      <c r="S830" s="75"/>
      <c r="T830" s="75"/>
      <c r="U830" s="75"/>
      <c r="V830" s="75"/>
      <c r="W830" s="75"/>
      <c r="X830" s="75"/>
      <c r="Y830" s="75"/>
      <c r="Z830" s="75"/>
    </row>
    <row r="831" spans="1:26" s="74" customFormat="1" x14ac:dyDescent="0.2">
      <c r="A831" s="75"/>
      <c r="B831" s="75"/>
      <c r="C831" s="75"/>
      <c r="S831" s="75"/>
      <c r="T831" s="75"/>
      <c r="U831" s="75"/>
      <c r="V831" s="75"/>
      <c r="W831" s="75"/>
      <c r="X831" s="75"/>
      <c r="Y831" s="75"/>
      <c r="Z831" s="75"/>
    </row>
    <row r="832" spans="1:26" s="74" customFormat="1" x14ac:dyDescent="0.2">
      <c r="A832" s="75"/>
      <c r="B832" s="75"/>
      <c r="C832" s="75"/>
      <c r="S832" s="75"/>
      <c r="T832" s="75"/>
      <c r="U832" s="75"/>
      <c r="V832" s="75"/>
      <c r="W832" s="75"/>
      <c r="X832" s="75"/>
      <c r="Y832" s="75"/>
      <c r="Z832" s="75"/>
    </row>
    <row r="833" spans="1:26" s="74" customFormat="1" x14ac:dyDescent="0.2">
      <c r="A833" s="75"/>
      <c r="B833" s="75"/>
      <c r="C833" s="75"/>
      <c r="S833" s="75"/>
      <c r="T833" s="75"/>
      <c r="U833" s="75"/>
      <c r="V833" s="75"/>
      <c r="W833" s="75"/>
      <c r="X833" s="75"/>
      <c r="Y833" s="75"/>
      <c r="Z833" s="75"/>
    </row>
    <row r="834" spans="1:26" s="74" customFormat="1" x14ac:dyDescent="0.2">
      <c r="A834" s="75"/>
      <c r="B834" s="75"/>
      <c r="C834" s="75"/>
      <c r="S834" s="75"/>
      <c r="T834" s="75"/>
      <c r="U834" s="75"/>
      <c r="V834" s="75"/>
      <c r="W834" s="75"/>
      <c r="X834" s="75"/>
      <c r="Y834" s="75"/>
      <c r="Z834" s="75"/>
    </row>
    <row r="835" spans="1:26" s="74" customFormat="1" x14ac:dyDescent="0.2">
      <c r="A835" s="75"/>
      <c r="B835" s="75"/>
      <c r="C835" s="75"/>
      <c r="S835" s="75"/>
      <c r="T835" s="75"/>
      <c r="U835" s="75"/>
      <c r="V835" s="75"/>
      <c r="W835" s="75"/>
      <c r="X835" s="75"/>
      <c r="Y835" s="75"/>
      <c r="Z835" s="75"/>
    </row>
    <row r="836" spans="1:26" s="74" customFormat="1" x14ac:dyDescent="0.2">
      <c r="A836" s="75"/>
      <c r="B836" s="75"/>
      <c r="C836" s="75"/>
      <c r="S836" s="75"/>
      <c r="T836" s="75"/>
      <c r="U836" s="75"/>
      <c r="V836" s="75"/>
      <c r="W836" s="75"/>
      <c r="X836" s="75"/>
      <c r="Y836" s="75"/>
      <c r="Z836" s="75"/>
    </row>
    <row r="837" spans="1:26" s="74" customFormat="1" x14ac:dyDescent="0.2">
      <c r="A837" s="75"/>
      <c r="B837" s="75"/>
      <c r="C837" s="75"/>
      <c r="S837" s="75"/>
      <c r="T837" s="75"/>
      <c r="U837" s="75"/>
      <c r="V837" s="75"/>
      <c r="W837" s="75"/>
      <c r="X837" s="75"/>
      <c r="Y837" s="75"/>
      <c r="Z837" s="75"/>
    </row>
    <row r="838" spans="1:26" s="74" customFormat="1" x14ac:dyDescent="0.2">
      <c r="A838" s="75"/>
      <c r="B838" s="75"/>
      <c r="C838" s="75"/>
      <c r="S838" s="75"/>
      <c r="T838" s="75"/>
      <c r="U838" s="75"/>
      <c r="V838" s="75"/>
      <c r="W838" s="75"/>
      <c r="X838" s="75"/>
      <c r="Y838" s="75"/>
      <c r="Z838" s="75"/>
    </row>
    <row r="839" spans="1:26" s="74" customFormat="1" x14ac:dyDescent="0.2">
      <c r="A839" s="75"/>
      <c r="B839" s="75"/>
      <c r="C839" s="75"/>
      <c r="S839" s="75"/>
      <c r="T839" s="75"/>
      <c r="U839" s="75"/>
      <c r="V839" s="75"/>
      <c r="W839" s="75"/>
      <c r="X839" s="75"/>
      <c r="Y839" s="75"/>
      <c r="Z839" s="75"/>
    </row>
    <row r="840" spans="1:26" s="74" customFormat="1" x14ac:dyDescent="0.2">
      <c r="A840" s="75"/>
      <c r="B840" s="75"/>
      <c r="C840" s="75"/>
      <c r="S840" s="75"/>
      <c r="T840" s="75"/>
      <c r="U840" s="75"/>
      <c r="V840" s="75"/>
      <c r="W840" s="75"/>
      <c r="X840" s="75"/>
      <c r="Y840" s="75"/>
      <c r="Z840" s="75"/>
    </row>
    <row r="841" spans="1:26" s="74" customFormat="1" x14ac:dyDescent="0.2">
      <c r="A841" s="75"/>
      <c r="B841" s="75"/>
      <c r="C841" s="75"/>
      <c r="S841" s="75"/>
      <c r="T841" s="75"/>
      <c r="U841" s="75"/>
      <c r="V841" s="75"/>
      <c r="W841" s="75"/>
      <c r="X841" s="75"/>
      <c r="Y841" s="75"/>
      <c r="Z841" s="75"/>
    </row>
    <row r="842" spans="1:26" s="74" customFormat="1" x14ac:dyDescent="0.2">
      <c r="A842" s="75"/>
      <c r="B842" s="75"/>
      <c r="C842" s="75"/>
      <c r="S842" s="75"/>
      <c r="T842" s="75"/>
      <c r="U842" s="75"/>
      <c r="V842" s="75"/>
      <c r="W842" s="75"/>
      <c r="X842" s="75"/>
      <c r="Y842" s="75"/>
      <c r="Z842" s="75"/>
    </row>
    <row r="843" spans="1:26" s="74" customFormat="1" x14ac:dyDescent="0.2">
      <c r="A843" s="75"/>
      <c r="B843" s="75"/>
      <c r="C843" s="75"/>
      <c r="S843" s="75"/>
      <c r="T843" s="75"/>
      <c r="U843" s="75"/>
      <c r="V843" s="75"/>
      <c r="W843" s="75"/>
      <c r="X843" s="75"/>
      <c r="Y843" s="75"/>
      <c r="Z843" s="75"/>
    </row>
    <row r="844" spans="1:26" s="74" customFormat="1" x14ac:dyDescent="0.2">
      <c r="A844" s="75"/>
      <c r="B844" s="75"/>
      <c r="C844" s="75"/>
      <c r="S844" s="75"/>
      <c r="T844" s="75"/>
      <c r="U844" s="75"/>
      <c r="V844" s="75"/>
      <c r="W844" s="75"/>
      <c r="X844" s="75"/>
      <c r="Y844" s="75"/>
      <c r="Z844" s="75"/>
    </row>
    <row r="845" spans="1:26" s="74" customFormat="1" x14ac:dyDescent="0.2">
      <c r="A845" s="75"/>
      <c r="B845" s="75"/>
      <c r="C845" s="75"/>
      <c r="S845" s="75"/>
      <c r="T845" s="75"/>
      <c r="U845" s="75"/>
      <c r="V845" s="75"/>
      <c r="W845" s="75"/>
      <c r="X845" s="75"/>
      <c r="Y845" s="75"/>
      <c r="Z845" s="75"/>
    </row>
    <row r="846" spans="1:26" s="74" customFormat="1" x14ac:dyDescent="0.2">
      <c r="A846" s="75"/>
      <c r="B846" s="75"/>
      <c r="C846" s="75"/>
      <c r="S846" s="75"/>
      <c r="T846" s="75"/>
      <c r="U846" s="75"/>
      <c r="V846" s="75"/>
      <c r="W846" s="75"/>
      <c r="X846" s="75"/>
      <c r="Y846" s="75"/>
      <c r="Z846" s="75"/>
    </row>
    <row r="847" spans="1:26" s="74" customFormat="1" x14ac:dyDescent="0.2">
      <c r="A847" s="75"/>
      <c r="B847" s="75"/>
      <c r="C847" s="75"/>
      <c r="S847" s="75"/>
      <c r="T847" s="75"/>
      <c r="U847" s="75"/>
      <c r="V847" s="75"/>
      <c r="W847" s="75"/>
      <c r="X847" s="75"/>
      <c r="Y847" s="75"/>
      <c r="Z847" s="75"/>
    </row>
    <row r="848" spans="1:26" s="74" customFormat="1" x14ac:dyDescent="0.2">
      <c r="A848" s="75"/>
      <c r="B848" s="75"/>
      <c r="C848" s="75"/>
      <c r="S848" s="75"/>
      <c r="T848" s="75"/>
      <c r="U848" s="75"/>
      <c r="V848" s="75"/>
      <c r="W848" s="75"/>
      <c r="X848" s="75"/>
      <c r="Y848" s="75"/>
      <c r="Z848" s="75"/>
    </row>
    <row r="849" spans="1:26" s="74" customFormat="1" x14ac:dyDescent="0.2">
      <c r="A849" s="75"/>
      <c r="B849" s="75"/>
      <c r="C849" s="75"/>
      <c r="S849" s="75"/>
      <c r="T849" s="75"/>
      <c r="U849" s="75"/>
      <c r="V849" s="75"/>
      <c r="W849" s="75"/>
      <c r="X849" s="75"/>
      <c r="Y849" s="75"/>
      <c r="Z849" s="75"/>
    </row>
    <row r="850" spans="1:26" s="74" customFormat="1" x14ac:dyDescent="0.2">
      <c r="A850" s="75"/>
      <c r="B850" s="75"/>
      <c r="C850" s="75"/>
      <c r="S850" s="75"/>
      <c r="T850" s="75"/>
      <c r="U850" s="75"/>
      <c r="V850" s="75"/>
      <c r="W850" s="75"/>
      <c r="X850" s="75"/>
      <c r="Y850" s="75"/>
      <c r="Z850" s="75"/>
    </row>
    <row r="851" spans="1:26" s="74" customFormat="1" x14ac:dyDescent="0.2">
      <c r="A851" s="75"/>
      <c r="B851" s="75"/>
      <c r="C851" s="75"/>
      <c r="S851" s="75"/>
      <c r="T851" s="75"/>
      <c r="U851" s="75"/>
      <c r="V851" s="75"/>
      <c r="W851" s="75"/>
      <c r="X851" s="75"/>
      <c r="Y851" s="75"/>
      <c r="Z851" s="75"/>
    </row>
    <row r="852" spans="1:26" s="74" customFormat="1" x14ac:dyDescent="0.2">
      <c r="A852" s="75"/>
      <c r="B852" s="75"/>
      <c r="C852" s="75"/>
      <c r="S852" s="75"/>
      <c r="T852" s="75"/>
      <c r="U852" s="75"/>
      <c r="V852" s="75"/>
      <c r="W852" s="75"/>
      <c r="X852" s="75"/>
      <c r="Y852" s="75"/>
      <c r="Z852" s="75"/>
    </row>
    <row r="853" spans="1:26" s="74" customFormat="1" x14ac:dyDescent="0.2">
      <c r="A853" s="75"/>
      <c r="B853" s="75"/>
      <c r="C853" s="75"/>
      <c r="S853" s="75"/>
      <c r="T853" s="75"/>
      <c r="U853" s="75"/>
      <c r="V853" s="75"/>
      <c r="W853" s="75"/>
      <c r="X853" s="75"/>
      <c r="Y853" s="75"/>
      <c r="Z853" s="75"/>
    </row>
    <row r="854" spans="1:26" s="74" customFormat="1" x14ac:dyDescent="0.2">
      <c r="A854" s="75"/>
      <c r="B854" s="75"/>
      <c r="C854" s="75"/>
      <c r="S854" s="75"/>
      <c r="T854" s="75"/>
      <c r="U854" s="75"/>
      <c r="V854" s="75"/>
      <c r="W854" s="75"/>
      <c r="X854" s="75"/>
      <c r="Y854" s="75"/>
      <c r="Z854" s="75"/>
    </row>
    <row r="855" spans="1:26" s="74" customFormat="1" x14ac:dyDescent="0.2">
      <c r="A855" s="75"/>
      <c r="B855" s="75"/>
      <c r="C855" s="75"/>
      <c r="S855" s="75"/>
      <c r="T855" s="75"/>
      <c r="U855" s="75"/>
      <c r="V855" s="75"/>
      <c r="W855" s="75"/>
      <c r="X855" s="75"/>
      <c r="Y855" s="75"/>
      <c r="Z855" s="75"/>
    </row>
    <row r="856" spans="1:26" s="74" customFormat="1" x14ac:dyDescent="0.2">
      <c r="A856" s="75"/>
      <c r="B856" s="75"/>
      <c r="C856" s="75"/>
      <c r="S856" s="75"/>
      <c r="T856" s="75"/>
      <c r="U856" s="75"/>
      <c r="V856" s="75"/>
      <c r="W856" s="75"/>
      <c r="X856" s="75"/>
      <c r="Y856" s="75"/>
      <c r="Z856" s="75"/>
    </row>
    <row r="857" spans="1:26" s="74" customFormat="1" x14ac:dyDescent="0.2">
      <c r="A857" s="75"/>
      <c r="B857" s="75"/>
      <c r="C857" s="75"/>
      <c r="S857" s="75"/>
      <c r="T857" s="75"/>
      <c r="U857" s="75"/>
      <c r="V857" s="75"/>
      <c r="W857" s="75"/>
      <c r="X857" s="75"/>
      <c r="Y857" s="75"/>
      <c r="Z857" s="75"/>
    </row>
    <row r="858" spans="1:26" s="74" customFormat="1" x14ac:dyDescent="0.2">
      <c r="A858" s="75"/>
      <c r="B858" s="75"/>
      <c r="C858" s="75"/>
      <c r="S858" s="75"/>
      <c r="T858" s="75"/>
      <c r="U858" s="75"/>
      <c r="V858" s="75"/>
      <c r="W858" s="75"/>
      <c r="X858" s="75"/>
      <c r="Y858" s="75"/>
      <c r="Z858" s="75"/>
    </row>
    <row r="859" spans="1:26" s="74" customFormat="1" x14ac:dyDescent="0.2">
      <c r="A859" s="75"/>
      <c r="B859" s="75"/>
      <c r="C859" s="75"/>
      <c r="S859" s="75"/>
      <c r="T859" s="75"/>
      <c r="U859" s="75"/>
      <c r="V859" s="75"/>
      <c r="W859" s="75"/>
      <c r="X859" s="75"/>
      <c r="Y859" s="75"/>
      <c r="Z859" s="75"/>
    </row>
    <row r="860" spans="1:26" s="74" customFormat="1" x14ac:dyDescent="0.2">
      <c r="A860" s="75"/>
      <c r="B860" s="75"/>
      <c r="C860" s="75"/>
      <c r="S860" s="75"/>
      <c r="T860" s="75"/>
      <c r="U860" s="75"/>
      <c r="V860" s="75"/>
      <c r="W860" s="75"/>
      <c r="X860" s="75"/>
      <c r="Y860" s="75"/>
      <c r="Z860" s="75"/>
    </row>
    <row r="861" spans="1:26" s="74" customFormat="1" x14ac:dyDescent="0.2">
      <c r="A861" s="75"/>
      <c r="B861" s="75"/>
      <c r="C861" s="75"/>
      <c r="S861" s="75"/>
      <c r="T861" s="75"/>
      <c r="U861" s="75"/>
      <c r="V861" s="75"/>
      <c r="W861" s="75"/>
      <c r="X861" s="75"/>
      <c r="Y861" s="75"/>
      <c r="Z861" s="75"/>
    </row>
    <row r="862" spans="1:26" s="74" customFormat="1" x14ac:dyDescent="0.2">
      <c r="A862" s="75"/>
      <c r="B862" s="75"/>
      <c r="C862" s="75"/>
      <c r="S862" s="75"/>
      <c r="T862" s="75"/>
      <c r="U862" s="75"/>
      <c r="V862" s="75"/>
      <c r="W862" s="75"/>
      <c r="X862" s="75"/>
      <c r="Y862" s="75"/>
      <c r="Z862" s="75"/>
    </row>
    <row r="863" spans="1:26" s="74" customFormat="1" x14ac:dyDescent="0.2">
      <c r="A863" s="75"/>
      <c r="B863" s="75"/>
      <c r="C863" s="75"/>
      <c r="S863" s="75"/>
      <c r="T863" s="75"/>
      <c r="U863" s="75"/>
      <c r="V863" s="75"/>
      <c r="W863" s="75"/>
      <c r="X863" s="75"/>
      <c r="Y863" s="75"/>
      <c r="Z863" s="75"/>
    </row>
    <row r="864" spans="1:26" s="74" customFormat="1" x14ac:dyDescent="0.2">
      <c r="A864" s="75"/>
      <c r="B864" s="75"/>
      <c r="C864" s="75"/>
      <c r="S864" s="75"/>
      <c r="T864" s="75"/>
      <c r="U864" s="75"/>
      <c r="V864" s="75"/>
      <c r="W864" s="75"/>
      <c r="X864" s="75"/>
      <c r="Y864" s="75"/>
      <c r="Z864" s="75"/>
    </row>
    <row r="865" spans="1:26" s="74" customFormat="1" x14ac:dyDescent="0.2">
      <c r="A865" s="75"/>
      <c r="B865" s="75"/>
      <c r="C865" s="75"/>
      <c r="S865" s="75"/>
      <c r="T865" s="75"/>
      <c r="U865" s="75"/>
      <c r="V865" s="75"/>
      <c r="W865" s="75"/>
      <c r="X865" s="75"/>
      <c r="Y865" s="75"/>
      <c r="Z865" s="75"/>
    </row>
    <row r="866" spans="1:26" s="74" customFormat="1" x14ac:dyDescent="0.2">
      <c r="A866" s="75"/>
      <c r="B866" s="75"/>
      <c r="C866" s="75"/>
      <c r="S866" s="75"/>
      <c r="T866" s="75"/>
      <c r="U866" s="75"/>
      <c r="V866" s="75"/>
      <c r="W866" s="75"/>
      <c r="X866" s="75"/>
      <c r="Y866" s="75"/>
      <c r="Z866" s="75"/>
    </row>
    <row r="867" spans="1:26" s="74" customFormat="1" x14ac:dyDescent="0.2">
      <c r="A867" s="75"/>
      <c r="B867" s="75"/>
      <c r="C867" s="75"/>
      <c r="S867" s="75"/>
      <c r="T867" s="75"/>
      <c r="U867" s="75"/>
      <c r="V867" s="75"/>
      <c r="W867" s="75"/>
      <c r="X867" s="75"/>
      <c r="Y867" s="75"/>
      <c r="Z867" s="75"/>
    </row>
    <row r="868" spans="1:26" s="74" customFormat="1" x14ac:dyDescent="0.2">
      <c r="A868" s="75"/>
      <c r="B868" s="75"/>
      <c r="C868" s="75"/>
      <c r="S868" s="75"/>
      <c r="T868" s="75"/>
      <c r="U868" s="75"/>
      <c r="V868" s="75"/>
      <c r="W868" s="75"/>
      <c r="X868" s="75"/>
      <c r="Y868" s="75"/>
      <c r="Z868" s="75"/>
    </row>
    <row r="869" spans="1:26" s="74" customFormat="1" x14ac:dyDescent="0.2">
      <c r="A869" s="75"/>
      <c r="B869" s="75"/>
      <c r="C869" s="75"/>
      <c r="S869" s="75"/>
      <c r="T869" s="75"/>
      <c r="U869" s="75"/>
      <c r="V869" s="75"/>
      <c r="W869" s="75"/>
      <c r="X869" s="75"/>
      <c r="Y869" s="75"/>
      <c r="Z869" s="75"/>
    </row>
    <row r="870" spans="1:26" s="74" customFormat="1" x14ac:dyDescent="0.2">
      <c r="A870" s="75"/>
      <c r="B870" s="75"/>
      <c r="C870" s="75"/>
      <c r="S870" s="75"/>
      <c r="T870" s="75"/>
      <c r="U870" s="75"/>
      <c r="V870" s="75"/>
      <c r="W870" s="75"/>
      <c r="X870" s="75"/>
      <c r="Y870" s="75"/>
      <c r="Z870" s="75"/>
    </row>
    <row r="871" spans="1:26" s="74" customFormat="1" x14ac:dyDescent="0.2">
      <c r="A871" s="75"/>
      <c r="B871" s="75"/>
      <c r="C871" s="75"/>
      <c r="S871" s="75"/>
      <c r="T871" s="75"/>
      <c r="U871" s="75"/>
      <c r="V871" s="75"/>
      <c r="W871" s="75"/>
      <c r="X871" s="75"/>
      <c r="Y871" s="75"/>
      <c r="Z871" s="75"/>
    </row>
    <row r="872" spans="1:26" s="74" customFormat="1" x14ac:dyDescent="0.2">
      <c r="A872" s="75"/>
      <c r="B872" s="75"/>
      <c r="C872" s="75"/>
      <c r="S872" s="75"/>
      <c r="T872" s="75"/>
      <c r="U872" s="75"/>
      <c r="V872" s="75"/>
      <c r="W872" s="75"/>
      <c r="X872" s="75"/>
      <c r="Y872" s="75"/>
      <c r="Z872" s="75"/>
    </row>
    <row r="873" spans="1:26" s="74" customFormat="1" x14ac:dyDescent="0.2">
      <c r="A873" s="75"/>
      <c r="B873" s="75"/>
      <c r="C873" s="75"/>
      <c r="S873" s="75"/>
      <c r="T873" s="75"/>
      <c r="U873" s="75"/>
      <c r="V873" s="75"/>
      <c r="W873" s="75"/>
      <c r="X873" s="75"/>
      <c r="Y873" s="75"/>
      <c r="Z873" s="75"/>
    </row>
    <row r="874" spans="1:26" s="74" customFormat="1" x14ac:dyDescent="0.2">
      <c r="A874" s="75"/>
      <c r="B874" s="75"/>
      <c r="C874" s="75"/>
      <c r="S874" s="75"/>
      <c r="T874" s="75"/>
      <c r="U874" s="75"/>
      <c r="V874" s="75"/>
      <c r="W874" s="75"/>
      <c r="X874" s="75"/>
      <c r="Y874" s="75"/>
      <c r="Z874" s="75"/>
    </row>
    <row r="875" spans="1:26" s="74" customFormat="1" x14ac:dyDescent="0.2">
      <c r="A875" s="75"/>
      <c r="B875" s="75"/>
      <c r="C875" s="75"/>
      <c r="S875" s="75"/>
      <c r="T875" s="75"/>
      <c r="U875" s="75"/>
      <c r="V875" s="75"/>
      <c r="W875" s="75"/>
      <c r="X875" s="75"/>
      <c r="Y875" s="75"/>
      <c r="Z875" s="75"/>
    </row>
    <row r="876" spans="1:26" s="74" customFormat="1" x14ac:dyDescent="0.2">
      <c r="A876" s="75"/>
      <c r="B876" s="75"/>
      <c r="C876" s="75"/>
      <c r="S876" s="75"/>
      <c r="T876" s="75"/>
      <c r="U876" s="75"/>
      <c r="V876" s="75"/>
      <c r="W876" s="75"/>
      <c r="X876" s="75"/>
      <c r="Y876" s="75"/>
      <c r="Z876" s="75"/>
    </row>
    <row r="877" spans="1:26" s="74" customFormat="1" x14ac:dyDescent="0.2">
      <c r="A877" s="75"/>
      <c r="B877" s="75"/>
      <c r="C877" s="75"/>
      <c r="S877" s="75"/>
      <c r="T877" s="75"/>
      <c r="U877" s="75"/>
      <c r="V877" s="75"/>
      <c r="W877" s="75"/>
      <c r="X877" s="75"/>
      <c r="Y877" s="75"/>
      <c r="Z877" s="75"/>
    </row>
    <row r="878" spans="1:26" s="74" customFormat="1" x14ac:dyDescent="0.2">
      <c r="A878" s="75"/>
      <c r="B878" s="75"/>
      <c r="C878" s="75"/>
      <c r="S878" s="75"/>
      <c r="T878" s="75"/>
      <c r="U878" s="75"/>
      <c r="V878" s="75"/>
      <c r="W878" s="75"/>
      <c r="X878" s="75"/>
      <c r="Y878" s="75"/>
      <c r="Z878" s="75"/>
    </row>
    <row r="879" spans="1:26" s="74" customFormat="1" x14ac:dyDescent="0.2">
      <c r="A879" s="75"/>
      <c r="B879" s="75"/>
      <c r="C879" s="75"/>
      <c r="S879" s="75"/>
      <c r="T879" s="75"/>
      <c r="U879" s="75"/>
      <c r="V879" s="75"/>
      <c r="W879" s="75"/>
      <c r="X879" s="75"/>
      <c r="Y879" s="75"/>
      <c r="Z879" s="75"/>
    </row>
    <row r="880" spans="1:26" s="74" customFormat="1" x14ac:dyDescent="0.2">
      <c r="A880" s="75"/>
      <c r="B880" s="75"/>
      <c r="C880" s="75"/>
      <c r="S880" s="75"/>
      <c r="T880" s="75"/>
      <c r="U880" s="75"/>
      <c r="V880" s="75"/>
      <c r="W880" s="75"/>
      <c r="X880" s="75"/>
      <c r="Y880" s="75"/>
      <c r="Z880" s="75"/>
    </row>
    <row r="881" spans="1:26" s="74" customFormat="1" x14ac:dyDescent="0.2">
      <c r="A881" s="75"/>
      <c r="B881" s="75"/>
      <c r="C881" s="75"/>
      <c r="S881" s="75"/>
      <c r="T881" s="75"/>
      <c r="U881" s="75"/>
      <c r="V881" s="75"/>
      <c r="W881" s="75"/>
      <c r="X881" s="75"/>
      <c r="Y881" s="75"/>
      <c r="Z881" s="75"/>
    </row>
    <row r="882" spans="1:26" s="74" customFormat="1" x14ac:dyDescent="0.2">
      <c r="A882" s="75"/>
      <c r="B882" s="75"/>
      <c r="C882" s="75"/>
      <c r="S882" s="75"/>
      <c r="T882" s="75"/>
      <c r="U882" s="75"/>
      <c r="V882" s="75"/>
      <c r="W882" s="75"/>
      <c r="X882" s="75"/>
      <c r="Y882" s="75"/>
      <c r="Z882" s="75"/>
    </row>
    <row r="883" spans="1:26" s="74" customFormat="1" x14ac:dyDescent="0.2">
      <c r="A883" s="75"/>
      <c r="B883" s="75"/>
      <c r="C883" s="75"/>
      <c r="S883" s="75"/>
      <c r="T883" s="75"/>
      <c r="U883" s="75"/>
      <c r="V883" s="75"/>
      <c r="W883" s="75"/>
      <c r="X883" s="75"/>
      <c r="Y883" s="75"/>
      <c r="Z883" s="75"/>
    </row>
    <row r="884" spans="1:26" s="74" customFormat="1" x14ac:dyDescent="0.2">
      <c r="A884" s="75"/>
      <c r="B884" s="75"/>
      <c r="C884" s="75"/>
      <c r="S884" s="75"/>
      <c r="T884" s="75"/>
      <c r="U884" s="75"/>
      <c r="V884" s="75"/>
      <c r="W884" s="75"/>
      <c r="X884" s="75"/>
      <c r="Y884" s="75"/>
      <c r="Z884" s="75"/>
    </row>
    <row r="885" spans="1:26" s="74" customFormat="1" x14ac:dyDescent="0.2">
      <c r="A885" s="75"/>
      <c r="B885" s="75"/>
      <c r="C885" s="75"/>
      <c r="S885" s="75"/>
      <c r="T885" s="75"/>
      <c r="U885" s="75"/>
      <c r="V885" s="75"/>
      <c r="W885" s="75"/>
      <c r="X885" s="75"/>
      <c r="Y885" s="75"/>
      <c r="Z885" s="75"/>
    </row>
    <row r="886" spans="1:26" s="74" customFormat="1" x14ac:dyDescent="0.2">
      <c r="A886" s="75"/>
      <c r="B886" s="75"/>
      <c r="C886" s="75"/>
      <c r="S886" s="75"/>
      <c r="T886" s="75"/>
      <c r="U886" s="75"/>
      <c r="V886" s="75"/>
      <c r="W886" s="75"/>
      <c r="X886" s="75"/>
      <c r="Y886" s="75"/>
      <c r="Z886" s="75"/>
    </row>
    <row r="887" spans="1:26" s="74" customFormat="1" x14ac:dyDescent="0.2">
      <c r="A887" s="75"/>
      <c r="B887" s="75"/>
      <c r="C887" s="75"/>
      <c r="S887" s="75"/>
      <c r="T887" s="75"/>
      <c r="U887" s="75"/>
      <c r="V887" s="75"/>
      <c r="W887" s="75"/>
      <c r="X887" s="75"/>
      <c r="Y887" s="75"/>
      <c r="Z887" s="75"/>
    </row>
    <row r="888" spans="1:26" s="74" customFormat="1" x14ac:dyDescent="0.2">
      <c r="A888" s="75"/>
      <c r="B888" s="75"/>
      <c r="C888" s="75"/>
      <c r="S888" s="75"/>
      <c r="T888" s="75"/>
      <c r="U888" s="75"/>
      <c r="V888" s="75"/>
      <c r="W888" s="75"/>
      <c r="X888" s="75"/>
      <c r="Y888" s="75"/>
      <c r="Z888" s="75"/>
    </row>
    <row r="889" spans="1:26" s="74" customFormat="1" x14ac:dyDescent="0.2">
      <c r="A889" s="75"/>
      <c r="B889" s="75"/>
      <c r="C889" s="75"/>
      <c r="S889" s="75"/>
      <c r="T889" s="75"/>
      <c r="U889" s="75"/>
      <c r="V889" s="75"/>
      <c r="W889" s="75"/>
      <c r="X889" s="75"/>
      <c r="Y889" s="75"/>
      <c r="Z889" s="75"/>
    </row>
    <row r="890" spans="1:26" s="74" customFormat="1" x14ac:dyDescent="0.2">
      <c r="A890" s="75"/>
      <c r="B890" s="75"/>
      <c r="C890" s="75"/>
      <c r="S890" s="75"/>
      <c r="T890" s="75"/>
      <c r="U890" s="75"/>
      <c r="V890" s="75"/>
      <c r="W890" s="75"/>
      <c r="X890" s="75"/>
      <c r="Y890" s="75"/>
      <c r="Z890" s="75"/>
    </row>
    <row r="891" spans="1:26" s="74" customFormat="1" x14ac:dyDescent="0.2">
      <c r="A891" s="75"/>
      <c r="B891" s="75"/>
      <c r="C891" s="75"/>
      <c r="S891" s="75"/>
      <c r="T891" s="75"/>
      <c r="U891" s="75"/>
      <c r="V891" s="75"/>
      <c r="W891" s="75"/>
      <c r="X891" s="75"/>
      <c r="Y891" s="75"/>
      <c r="Z891" s="75"/>
    </row>
    <row r="892" spans="1:26" s="74" customFormat="1" x14ac:dyDescent="0.2">
      <c r="A892" s="75"/>
      <c r="B892" s="75"/>
      <c r="C892" s="75"/>
      <c r="S892" s="75"/>
      <c r="T892" s="75"/>
      <c r="U892" s="75"/>
      <c r="V892" s="75"/>
      <c r="W892" s="75"/>
      <c r="X892" s="75"/>
      <c r="Y892" s="75"/>
      <c r="Z892" s="75"/>
    </row>
    <row r="893" spans="1:26" s="74" customFormat="1" x14ac:dyDescent="0.2">
      <c r="A893" s="75"/>
      <c r="B893" s="75"/>
      <c r="C893" s="75"/>
      <c r="S893" s="75"/>
      <c r="T893" s="75"/>
      <c r="U893" s="75"/>
      <c r="V893" s="75"/>
      <c r="W893" s="75"/>
      <c r="X893" s="75"/>
      <c r="Y893" s="75"/>
      <c r="Z893" s="75"/>
    </row>
    <row r="894" spans="1:26" s="74" customFormat="1" x14ac:dyDescent="0.2">
      <c r="A894" s="75"/>
      <c r="B894" s="75"/>
      <c r="C894" s="75"/>
      <c r="S894" s="75"/>
      <c r="T894" s="75"/>
      <c r="U894" s="75"/>
      <c r="V894" s="75"/>
      <c r="W894" s="75"/>
      <c r="X894" s="75"/>
      <c r="Y894" s="75"/>
      <c r="Z894" s="75"/>
    </row>
    <row r="895" spans="1:26" s="74" customFormat="1" x14ac:dyDescent="0.2">
      <c r="A895" s="75"/>
      <c r="B895" s="75"/>
      <c r="C895" s="75"/>
      <c r="S895" s="75"/>
      <c r="T895" s="75"/>
      <c r="U895" s="75"/>
      <c r="V895" s="75"/>
      <c r="W895" s="75"/>
      <c r="X895" s="75"/>
      <c r="Y895" s="75"/>
      <c r="Z895" s="75"/>
    </row>
    <row r="896" spans="1:26" s="74" customFormat="1" x14ac:dyDescent="0.2">
      <c r="A896" s="75"/>
      <c r="B896" s="75"/>
      <c r="C896" s="75"/>
      <c r="S896" s="75"/>
      <c r="T896" s="75"/>
      <c r="U896" s="75"/>
      <c r="V896" s="75"/>
      <c r="W896" s="75"/>
      <c r="X896" s="75"/>
      <c r="Y896" s="75"/>
      <c r="Z896" s="75"/>
    </row>
    <row r="897" spans="1:26" s="74" customFormat="1" x14ac:dyDescent="0.2">
      <c r="A897" s="75"/>
      <c r="B897" s="75"/>
      <c r="C897" s="75"/>
      <c r="S897" s="75"/>
      <c r="T897" s="75"/>
      <c r="U897" s="75"/>
      <c r="V897" s="75"/>
      <c r="W897" s="75"/>
      <c r="X897" s="75"/>
      <c r="Y897" s="75"/>
      <c r="Z897" s="75"/>
    </row>
    <row r="898" spans="1:26" s="74" customFormat="1" x14ac:dyDescent="0.2">
      <c r="A898" s="75"/>
      <c r="B898" s="75"/>
      <c r="C898" s="75"/>
      <c r="S898" s="75"/>
      <c r="T898" s="75"/>
      <c r="U898" s="75"/>
      <c r="V898" s="75"/>
      <c r="W898" s="75"/>
      <c r="X898" s="75"/>
      <c r="Y898" s="75"/>
      <c r="Z898" s="75"/>
    </row>
    <row r="899" spans="1:26" s="74" customFormat="1" x14ac:dyDescent="0.2">
      <c r="A899" s="75"/>
      <c r="B899" s="75"/>
      <c r="C899" s="75"/>
      <c r="S899" s="75"/>
      <c r="T899" s="75"/>
      <c r="U899" s="75"/>
      <c r="V899" s="75"/>
      <c r="W899" s="75"/>
      <c r="X899" s="75"/>
      <c r="Y899" s="75"/>
      <c r="Z899" s="75"/>
    </row>
    <row r="900" spans="1:26" s="74" customFormat="1" x14ac:dyDescent="0.2">
      <c r="A900" s="75"/>
      <c r="B900" s="75"/>
      <c r="C900" s="75"/>
      <c r="S900" s="75"/>
      <c r="T900" s="75"/>
      <c r="U900" s="75"/>
      <c r="V900" s="75"/>
      <c r="W900" s="75"/>
      <c r="X900" s="75"/>
      <c r="Y900" s="75"/>
      <c r="Z900" s="75"/>
    </row>
    <row r="901" spans="1:26" s="74" customFormat="1" x14ac:dyDescent="0.2">
      <c r="A901" s="75"/>
      <c r="B901" s="75"/>
      <c r="C901" s="75"/>
      <c r="S901" s="75"/>
      <c r="T901" s="75"/>
      <c r="U901" s="75"/>
      <c r="V901" s="75"/>
      <c r="W901" s="75"/>
      <c r="X901" s="75"/>
      <c r="Y901" s="75"/>
      <c r="Z901" s="75"/>
    </row>
    <row r="902" spans="1:26" s="74" customFormat="1" x14ac:dyDescent="0.2">
      <c r="A902" s="75"/>
      <c r="B902" s="75"/>
      <c r="C902" s="75"/>
      <c r="S902" s="75"/>
      <c r="T902" s="75"/>
      <c r="U902" s="75"/>
      <c r="V902" s="75"/>
      <c r="W902" s="75"/>
      <c r="X902" s="75"/>
      <c r="Y902" s="75"/>
      <c r="Z902" s="75"/>
    </row>
    <row r="903" spans="1:26" s="74" customFormat="1" x14ac:dyDescent="0.2">
      <c r="A903" s="75"/>
      <c r="B903" s="75"/>
      <c r="C903" s="75"/>
      <c r="S903" s="75"/>
      <c r="T903" s="75"/>
      <c r="U903" s="75"/>
      <c r="V903" s="75"/>
      <c r="W903" s="75"/>
      <c r="X903" s="75"/>
      <c r="Y903" s="75"/>
      <c r="Z903" s="75"/>
    </row>
    <row r="904" spans="1:26" s="74" customFormat="1" x14ac:dyDescent="0.2">
      <c r="A904" s="75"/>
      <c r="B904" s="75"/>
      <c r="C904" s="75"/>
      <c r="S904" s="75"/>
      <c r="T904" s="75"/>
      <c r="U904" s="75"/>
      <c r="V904" s="75"/>
      <c r="W904" s="75"/>
      <c r="X904" s="75"/>
      <c r="Y904" s="75"/>
      <c r="Z904" s="75"/>
    </row>
    <row r="905" spans="1:26" s="74" customFormat="1" x14ac:dyDescent="0.2">
      <c r="A905" s="75"/>
      <c r="B905" s="75"/>
      <c r="C905" s="75"/>
      <c r="S905" s="75"/>
      <c r="T905" s="75"/>
      <c r="U905" s="75"/>
      <c r="V905" s="75"/>
      <c r="W905" s="75"/>
      <c r="X905" s="75"/>
      <c r="Y905" s="75"/>
      <c r="Z905" s="75"/>
    </row>
    <row r="906" spans="1:26" s="74" customFormat="1" x14ac:dyDescent="0.2">
      <c r="A906" s="75"/>
      <c r="B906" s="75"/>
      <c r="C906" s="75"/>
      <c r="S906" s="75"/>
      <c r="T906" s="75"/>
      <c r="U906" s="75"/>
      <c r="V906" s="75"/>
      <c r="W906" s="75"/>
      <c r="X906" s="75"/>
      <c r="Y906" s="75"/>
      <c r="Z906" s="75"/>
    </row>
    <row r="907" spans="1:26" s="74" customFormat="1" x14ac:dyDescent="0.2">
      <c r="A907" s="75"/>
      <c r="B907" s="75"/>
      <c r="C907" s="75"/>
      <c r="S907" s="75"/>
      <c r="T907" s="75"/>
      <c r="U907" s="75"/>
      <c r="V907" s="75"/>
      <c r="W907" s="75"/>
      <c r="X907" s="75"/>
      <c r="Y907" s="75"/>
      <c r="Z907" s="75"/>
    </row>
    <row r="908" spans="1:26" s="74" customFormat="1" x14ac:dyDescent="0.2">
      <c r="A908" s="75"/>
      <c r="B908" s="75"/>
      <c r="C908" s="75"/>
      <c r="S908" s="75"/>
      <c r="T908" s="75"/>
      <c r="U908" s="75"/>
      <c r="V908" s="75"/>
      <c r="W908" s="75"/>
      <c r="X908" s="75"/>
      <c r="Y908" s="75"/>
      <c r="Z908" s="75"/>
    </row>
    <row r="909" spans="1:26" s="74" customFormat="1" x14ac:dyDescent="0.2">
      <c r="A909" s="75"/>
      <c r="B909" s="75"/>
      <c r="C909" s="75"/>
      <c r="S909" s="75"/>
      <c r="T909" s="75"/>
      <c r="U909" s="75"/>
      <c r="V909" s="75"/>
      <c r="W909" s="75"/>
      <c r="X909" s="75"/>
      <c r="Y909" s="75"/>
      <c r="Z909" s="75"/>
    </row>
    <row r="910" spans="1:26" s="74" customFormat="1" x14ac:dyDescent="0.2">
      <c r="A910" s="75"/>
      <c r="B910" s="75"/>
      <c r="C910" s="75"/>
      <c r="S910" s="75"/>
      <c r="T910" s="75"/>
      <c r="U910" s="75"/>
      <c r="V910" s="75"/>
      <c r="W910" s="75"/>
      <c r="X910" s="75"/>
      <c r="Y910" s="75"/>
      <c r="Z910" s="75"/>
    </row>
    <row r="911" spans="1:26" s="74" customFormat="1" x14ac:dyDescent="0.2">
      <c r="A911" s="75"/>
      <c r="B911" s="75"/>
      <c r="C911" s="75"/>
      <c r="S911" s="75"/>
      <c r="T911" s="75"/>
      <c r="U911" s="75"/>
      <c r="V911" s="75"/>
      <c r="W911" s="75"/>
      <c r="X911" s="75"/>
      <c r="Y911" s="75"/>
      <c r="Z911" s="75"/>
    </row>
    <row r="912" spans="1:26" s="74" customFormat="1" x14ac:dyDescent="0.2">
      <c r="A912" s="75"/>
      <c r="B912" s="75"/>
      <c r="C912" s="75"/>
      <c r="S912" s="75"/>
      <c r="T912" s="75"/>
      <c r="U912" s="75"/>
      <c r="V912" s="75"/>
      <c r="W912" s="75"/>
      <c r="X912" s="75"/>
      <c r="Y912" s="75"/>
      <c r="Z912" s="75"/>
    </row>
    <row r="913" spans="1:26" s="74" customFormat="1" x14ac:dyDescent="0.2">
      <c r="A913" s="75"/>
      <c r="B913" s="75"/>
      <c r="C913" s="75"/>
      <c r="S913" s="75"/>
      <c r="T913" s="75"/>
      <c r="U913" s="75"/>
      <c r="V913" s="75"/>
      <c r="W913" s="75"/>
      <c r="X913" s="75"/>
      <c r="Y913" s="75"/>
      <c r="Z913" s="75"/>
    </row>
    <row r="914" spans="1:26" s="74" customFormat="1" x14ac:dyDescent="0.2">
      <c r="A914" s="75"/>
      <c r="B914" s="75"/>
      <c r="C914" s="75"/>
      <c r="S914" s="75"/>
      <c r="T914" s="75"/>
      <c r="U914" s="75"/>
      <c r="V914" s="75"/>
      <c r="W914" s="75"/>
      <c r="X914" s="75"/>
      <c r="Y914" s="75"/>
      <c r="Z914" s="75"/>
    </row>
    <row r="915" spans="1:26" s="74" customFormat="1" x14ac:dyDescent="0.2">
      <c r="A915" s="75"/>
      <c r="B915" s="75"/>
      <c r="C915" s="75"/>
      <c r="S915" s="75"/>
      <c r="T915" s="75"/>
      <c r="U915" s="75"/>
      <c r="V915" s="75"/>
      <c r="W915" s="75"/>
      <c r="X915" s="75"/>
      <c r="Y915" s="75"/>
      <c r="Z915" s="75"/>
    </row>
    <row r="916" spans="1:26" s="74" customFormat="1" x14ac:dyDescent="0.2">
      <c r="A916" s="75"/>
      <c r="B916" s="75"/>
      <c r="C916" s="75"/>
      <c r="S916" s="75"/>
      <c r="T916" s="75"/>
      <c r="U916" s="75"/>
      <c r="V916" s="75"/>
      <c r="W916" s="75"/>
      <c r="X916" s="75"/>
      <c r="Y916" s="75"/>
      <c r="Z916" s="75"/>
    </row>
    <row r="917" spans="1:26" s="74" customFormat="1" x14ac:dyDescent="0.2">
      <c r="A917" s="75"/>
      <c r="B917" s="75"/>
      <c r="C917" s="75"/>
      <c r="S917" s="75"/>
      <c r="T917" s="75"/>
      <c r="U917" s="75"/>
      <c r="V917" s="75"/>
      <c r="W917" s="75"/>
      <c r="X917" s="75"/>
      <c r="Y917" s="75"/>
      <c r="Z917" s="75"/>
    </row>
    <row r="918" spans="1:26" s="74" customFormat="1" x14ac:dyDescent="0.2">
      <c r="A918" s="75"/>
      <c r="B918" s="75"/>
      <c r="C918" s="75"/>
      <c r="S918" s="75"/>
      <c r="T918" s="75"/>
      <c r="U918" s="75"/>
      <c r="V918" s="75"/>
      <c r="W918" s="75"/>
      <c r="X918" s="75"/>
      <c r="Y918" s="75"/>
      <c r="Z918" s="75"/>
    </row>
    <row r="919" spans="1:26" s="74" customFormat="1" x14ac:dyDescent="0.2">
      <c r="A919" s="75"/>
      <c r="B919" s="75"/>
      <c r="C919" s="75"/>
      <c r="S919" s="75"/>
      <c r="T919" s="75"/>
      <c r="U919" s="75"/>
      <c r="V919" s="75"/>
      <c r="W919" s="75"/>
      <c r="X919" s="75"/>
      <c r="Y919" s="75"/>
      <c r="Z919" s="75"/>
    </row>
    <row r="920" spans="1:26" s="74" customFormat="1" x14ac:dyDescent="0.2">
      <c r="A920" s="75"/>
      <c r="B920" s="75"/>
      <c r="C920" s="75"/>
      <c r="S920" s="75"/>
      <c r="T920" s="75"/>
      <c r="U920" s="75"/>
      <c r="V920" s="75"/>
      <c r="W920" s="75"/>
      <c r="X920" s="75"/>
      <c r="Y920" s="75"/>
      <c r="Z920" s="75"/>
    </row>
    <row r="921" spans="1:26" s="74" customFormat="1" x14ac:dyDescent="0.2">
      <c r="A921" s="75"/>
      <c r="B921" s="75"/>
      <c r="C921" s="75"/>
      <c r="S921" s="75"/>
      <c r="T921" s="75"/>
      <c r="U921" s="75"/>
      <c r="V921" s="75"/>
      <c r="W921" s="75"/>
      <c r="X921" s="75"/>
      <c r="Y921" s="75"/>
      <c r="Z921" s="75"/>
    </row>
    <row r="922" spans="1:26" s="74" customFormat="1" x14ac:dyDescent="0.2">
      <c r="A922" s="75"/>
      <c r="B922" s="75"/>
      <c r="C922" s="75"/>
      <c r="S922" s="75"/>
      <c r="T922" s="75"/>
      <c r="U922" s="75"/>
      <c r="V922" s="75"/>
      <c r="W922" s="75"/>
      <c r="X922" s="75"/>
      <c r="Y922" s="75"/>
      <c r="Z922" s="75"/>
    </row>
    <row r="923" spans="1:26" s="74" customFormat="1" x14ac:dyDescent="0.2">
      <c r="A923" s="75"/>
      <c r="B923" s="75"/>
      <c r="C923" s="75"/>
      <c r="S923" s="75"/>
      <c r="T923" s="75"/>
      <c r="U923" s="75"/>
      <c r="V923" s="75"/>
      <c r="W923" s="75"/>
      <c r="X923" s="75"/>
      <c r="Y923" s="75"/>
      <c r="Z923" s="75"/>
    </row>
    <row r="924" spans="1:26" s="74" customFormat="1" x14ac:dyDescent="0.2">
      <c r="A924" s="75"/>
      <c r="B924" s="75"/>
      <c r="C924" s="75"/>
      <c r="S924" s="75"/>
      <c r="T924" s="75"/>
      <c r="U924" s="75"/>
      <c r="V924" s="75"/>
      <c r="W924" s="75"/>
      <c r="X924" s="75"/>
      <c r="Y924" s="75"/>
      <c r="Z924" s="75"/>
    </row>
    <row r="925" spans="1:26" s="74" customFormat="1" x14ac:dyDescent="0.2">
      <c r="A925" s="75"/>
      <c r="B925" s="75"/>
      <c r="C925" s="75"/>
      <c r="S925" s="75"/>
      <c r="T925" s="75"/>
      <c r="U925" s="75"/>
      <c r="V925" s="75"/>
      <c r="W925" s="75"/>
      <c r="X925" s="75"/>
      <c r="Y925" s="75"/>
      <c r="Z925" s="75"/>
    </row>
    <row r="926" spans="1:26" s="74" customFormat="1" x14ac:dyDescent="0.2">
      <c r="A926" s="75"/>
      <c r="B926" s="75"/>
      <c r="C926" s="75"/>
      <c r="S926" s="75"/>
      <c r="T926" s="75"/>
      <c r="U926" s="75"/>
      <c r="V926" s="75"/>
      <c r="W926" s="75"/>
      <c r="X926" s="75"/>
      <c r="Y926" s="75"/>
      <c r="Z926" s="75"/>
    </row>
    <row r="927" spans="1:26" s="74" customFormat="1" x14ac:dyDescent="0.2">
      <c r="A927" s="75"/>
      <c r="B927" s="75"/>
      <c r="C927" s="75"/>
      <c r="S927" s="75"/>
      <c r="T927" s="75"/>
      <c r="U927" s="75"/>
      <c r="V927" s="75"/>
      <c r="W927" s="75"/>
      <c r="X927" s="75"/>
      <c r="Y927" s="75"/>
      <c r="Z927" s="75"/>
    </row>
    <row r="928" spans="1:26" s="74" customFormat="1" x14ac:dyDescent="0.2">
      <c r="A928" s="75"/>
      <c r="B928" s="75"/>
      <c r="C928" s="75"/>
      <c r="S928" s="75"/>
      <c r="T928" s="75"/>
      <c r="U928" s="75"/>
      <c r="V928" s="75"/>
      <c r="W928" s="75"/>
      <c r="X928" s="75"/>
      <c r="Y928" s="75"/>
      <c r="Z928" s="75"/>
    </row>
    <row r="929" spans="1:26" s="74" customFormat="1" x14ac:dyDescent="0.2">
      <c r="A929" s="75"/>
      <c r="B929" s="75"/>
      <c r="C929" s="75"/>
      <c r="S929" s="75"/>
      <c r="T929" s="75"/>
      <c r="U929" s="75"/>
      <c r="V929" s="75"/>
      <c r="W929" s="75"/>
      <c r="X929" s="75"/>
      <c r="Y929" s="75"/>
      <c r="Z929" s="75"/>
    </row>
    <row r="930" spans="1:26" s="74" customFormat="1" x14ac:dyDescent="0.2">
      <c r="A930" s="75"/>
      <c r="B930" s="75"/>
      <c r="C930" s="75"/>
      <c r="S930" s="75"/>
      <c r="T930" s="75"/>
      <c r="U930" s="75"/>
      <c r="V930" s="75"/>
      <c r="W930" s="75"/>
      <c r="X930" s="75"/>
      <c r="Y930" s="75"/>
      <c r="Z930" s="75"/>
    </row>
    <row r="931" spans="1:26" s="74" customFormat="1" x14ac:dyDescent="0.2">
      <c r="A931" s="75"/>
      <c r="B931" s="75"/>
      <c r="C931" s="75"/>
      <c r="S931" s="75"/>
      <c r="T931" s="75"/>
      <c r="U931" s="75"/>
      <c r="V931" s="75"/>
      <c r="W931" s="75"/>
      <c r="X931" s="75"/>
      <c r="Y931" s="75"/>
      <c r="Z931" s="75"/>
    </row>
    <row r="932" spans="1:26" s="74" customFormat="1" x14ac:dyDescent="0.2">
      <c r="A932" s="75"/>
      <c r="B932" s="75"/>
      <c r="C932" s="75"/>
      <c r="S932" s="75"/>
      <c r="T932" s="75"/>
      <c r="U932" s="75"/>
      <c r="V932" s="75"/>
      <c r="W932" s="75"/>
      <c r="X932" s="75"/>
      <c r="Y932" s="75"/>
      <c r="Z932" s="75"/>
    </row>
    <row r="933" spans="1:26" s="74" customFormat="1" x14ac:dyDescent="0.2">
      <c r="A933" s="75"/>
      <c r="B933" s="75"/>
      <c r="C933" s="75"/>
      <c r="S933" s="75"/>
      <c r="T933" s="75"/>
      <c r="U933" s="75"/>
      <c r="V933" s="75"/>
      <c r="W933" s="75"/>
      <c r="X933" s="75"/>
      <c r="Y933" s="75"/>
      <c r="Z933" s="75"/>
    </row>
    <row r="934" spans="1:26" s="74" customFormat="1" x14ac:dyDescent="0.2">
      <c r="A934" s="75"/>
      <c r="B934" s="75"/>
      <c r="C934" s="75"/>
      <c r="S934" s="75"/>
      <c r="T934" s="75"/>
      <c r="U934" s="75"/>
      <c r="V934" s="75"/>
      <c r="W934" s="75"/>
      <c r="X934" s="75"/>
      <c r="Y934" s="75"/>
      <c r="Z934" s="75"/>
    </row>
    <row r="935" spans="1:26" s="74" customFormat="1" x14ac:dyDescent="0.2">
      <c r="A935" s="75"/>
      <c r="B935" s="75"/>
      <c r="C935" s="75"/>
      <c r="S935" s="75"/>
      <c r="T935" s="75"/>
      <c r="U935" s="75"/>
      <c r="V935" s="75"/>
      <c r="W935" s="75"/>
      <c r="X935" s="75"/>
      <c r="Y935" s="75"/>
      <c r="Z935" s="75"/>
    </row>
    <row r="936" spans="1:26" s="74" customFormat="1" x14ac:dyDescent="0.2">
      <c r="A936" s="75"/>
      <c r="B936" s="75"/>
      <c r="C936" s="75"/>
      <c r="S936" s="75"/>
      <c r="T936" s="75"/>
      <c r="U936" s="75"/>
      <c r="V936" s="75"/>
      <c r="W936" s="75"/>
      <c r="X936" s="75"/>
      <c r="Y936" s="75"/>
      <c r="Z936" s="75"/>
    </row>
    <row r="937" spans="1:26" s="74" customFormat="1" x14ac:dyDescent="0.2">
      <c r="A937" s="75"/>
      <c r="B937" s="75"/>
      <c r="C937" s="75"/>
      <c r="S937" s="75"/>
      <c r="T937" s="75"/>
      <c r="U937" s="75"/>
      <c r="V937" s="75"/>
      <c r="W937" s="75"/>
      <c r="X937" s="75"/>
      <c r="Y937" s="75"/>
      <c r="Z937" s="75"/>
    </row>
    <row r="938" spans="1:26" s="74" customFormat="1" x14ac:dyDescent="0.2">
      <c r="A938" s="75"/>
      <c r="B938" s="75"/>
      <c r="C938" s="75"/>
      <c r="S938" s="75"/>
      <c r="T938" s="75"/>
      <c r="U938" s="75"/>
      <c r="V938" s="75"/>
      <c r="W938" s="75"/>
      <c r="X938" s="75"/>
      <c r="Y938" s="75"/>
      <c r="Z938" s="75"/>
    </row>
    <row r="939" spans="1:26" s="74" customFormat="1" x14ac:dyDescent="0.2">
      <c r="A939" s="75"/>
      <c r="B939" s="75"/>
      <c r="C939" s="75"/>
      <c r="S939" s="75"/>
      <c r="T939" s="75"/>
      <c r="U939" s="75"/>
      <c r="V939" s="75"/>
      <c r="W939" s="75"/>
      <c r="X939" s="75"/>
      <c r="Y939" s="75"/>
      <c r="Z939" s="75"/>
    </row>
    <row r="940" spans="1:26" s="74" customFormat="1" x14ac:dyDescent="0.2">
      <c r="A940" s="75"/>
      <c r="B940" s="75"/>
      <c r="C940" s="75"/>
      <c r="S940" s="75"/>
      <c r="T940" s="75"/>
      <c r="U940" s="75"/>
      <c r="V940" s="75"/>
      <c r="W940" s="75"/>
      <c r="X940" s="75"/>
      <c r="Y940" s="75"/>
      <c r="Z940" s="75"/>
    </row>
    <row r="941" spans="1:26" s="74" customFormat="1" x14ac:dyDescent="0.2">
      <c r="A941" s="75"/>
      <c r="B941" s="75"/>
      <c r="C941" s="75"/>
      <c r="S941" s="75"/>
      <c r="T941" s="75"/>
      <c r="U941" s="75"/>
      <c r="V941" s="75"/>
      <c r="W941" s="75"/>
      <c r="X941" s="75"/>
      <c r="Y941" s="75"/>
      <c r="Z941" s="75"/>
    </row>
    <row r="942" spans="1:26" s="74" customFormat="1" x14ac:dyDescent="0.2">
      <c r="A942" s="75"/>
      <c r="B942" s="75"/>
      <c r="C942" s="75"/>
      <c r="S942" s="75"/>
      <c r="T942" s="75"/>
      <c r="U942" s="75"/>
      <c r="V942" s="75"/>
      <c r="W942" s="75"/>
      <c r="X942" s="75"/>
      <c r="Y942" s="75"/>
      <c r="Z942" s="75"/>
    </row>
    <row r="943" spans="1:26" s="74" customFormat="1" x14ac:dyDescent="0.2">
      <c r="A943" s="75"/>
      <c r="B943" s="75"/>
      <c r="C943" s="75"/>
      <c r="S943" s="75"/>
      <c r="T943" s="75"/>
      <c r="U943" s="75"/>
      <c r="V943" s="75"/>
      <c r="W943" s="75"/>
      <c r="X943" s="75"/>
      <c r="Y943" s="75"/>
      <c r="Z943" s="75"/>
    </row>
    <row r="944" spans="1:26" s="74" customFormat="1" x14ac:dyDescent="0.2">
      <c r="A944" s="75"/>
      <c r="B944" s="75"/>
      <c r="C944" s="75"/>
      <c r="S944" s="75"/>
      <c r="T944" s="75"/>
      <c r="U944" s="75"/>
      <c r="V944" s="75"/>
      <c r="W944" s="75"/>
      <c r="X944" s="75"/>
      <c r="Y944" s="75"/>
      <c r="Z944" s="75"/>
    </row>
    <row r="945" spans="1:26" s="74" customFormat="1" x14ac:dyDescent="0.2">
      <c r="A945" s="75"/>
      <c r="B945" s="75"/>
      <c r="C945" s="75"/>
      <c r="S945" s="75"/>
      <c r="T945" s="75"/>
      <c r="U945" s="75"/>
      <c r="V945" s="75"/>
      <c r="W945" s="75"/>
      <c r="X945" s="75"/>
      <c r="Y945" s="75"/>
      <c r="Z945" s="75"/>
    </row>
    <row r="946" spans="1:26" s="74" customFormat="1" x14ac:dyDescent="0.2">
      <c r="A946" s="75"/>
      <c r="B946" s="75"/>
      <c r="C946" s="75"/>
      <c r="S946" s="75"/>
      <c r="T946" s="75"/>
      <c r="U946" s="75"/>
      <c r="V946" s="75"/>
      <c r="W946" s="75"/>
      <c r="X946" s="75"/>
      <c r="Y946" s="75"/>
      <c r="Z946" s="75"/>
    </row>
    <row r="947" spans="1:26" s="74" customFormat="1" x14ac:dyDescent="0.2">
      <c r="A947" s="75"/>
      <c r="B947" s="75"/>
      <c r="C947" s="75"/>
      <c r="S947" s="75"/>
      <c r="T947" s="75"/>
      <c r="U947" s="75"/>
      <c r="V947" s="75"/>
      <c r="W947" s="75"/>
      <c r="X947" s="75"/>
      <c r="Y947" s="75"/>
      <c r="Z947" s="75"/>
    </row>
    <row r="948" spans="1:26" s="74" customFormat="1" x14ac:dyDescent="0.2">
      <c r="A948" s="75"/>
      <c r="B948" s="75"/>
      <c r="C948" s="75"/>
      <c r="S948" s="75"/>
      <c r="T948" s="75"/>
      <c r="U948" s="75"/>
      <c r="V948" s="75"/>
      <c r="W948" s="75"/>
      <c r="X948" s="75"/>
      <c r="Y948" s="75"/>
      <c r="Z948" s="75"/>
    </row>
    <row r="949" spans="1:26" s="74" customFormat="1" x14ac:dyDescent="0.2">
      <c r="A949" s="75"/>
      <c r="B949" s="75"/>
      <c r="C949" s="75"/>
      <c r="S949" s="75"/>
      <c r="T949" s="75"/>
      <c r="U949" s="75"/>
      <c r="V949" s="75"/>
      <c r="W949" s="75"/>
      <c r="X949" s="75"/>
      <c r="Y949" s="75"/>
      <c r="Z949" s="75"/>
    </row>
    <row r="950" spans="1:26" s="74" customFormat="1" x14ac:dyDescent="0.2">
      <c r="A950" s="75"/>
      <c r="B950" s="75"/>
      <c r="C950" s="75"/>
      <c r="S950" s="75"/>
      <c r="T950" s="75"/>
      <c r="U950" s="75"/>
      <c r="V950" s="75"/>
      <c r="W950" s="75"/>
      <c r="X950" s="75"/>
      <c r="Y950" s="75"/>
      <c r="Z950" s="75"/>
    </row>
    <row r="951" spans="1:26" s="74" customFormat="1" x14ac:dyDescent="0.2">
      <c r="A951" s="75"/>
      <c r="B951" s="75"/>
      <c r="C951" s="75"/>
      <c r="S951" s="75"/>
      <c r="T951" s="75"/>
      <c r="U951" s="75"/>
      <c r="V951" s="75"/>
      <c r="W951" s="75"/>
      <c r="X951" s="75"/>
      <c r="Y951" s="75"/>
      <c r="Z951" s="75"/>
    </row>
    <row r="952" spans="1:26" s="74" customFormat="1" x14ac:dyDescent="0.2">
      <c r="A952" s="75"/>
      <c r="B952" s="75"/>
      <c r="C952" s="75"/>
      <c r="S952" s="75"/>
      <c r="T952" s="75"/>
      <c r="U952" s="75"/>
      <c r="V952" s="75"/>
      <c r="W952" s="75"/>
      <c r="X952" s="75"/>
      <c r="Y952" s="75"/>
      <c r="Z952" s="75"/>
    </row>
    <row r="953" spans="1:26" s="74" customFormat="1" x14ac:dyDescent="0.2">
      <c r="A953" s="75"/>
      <c r="B953" s="75"/>
      <c r="C953" s="75"/>
      <c r="S953" s="75"/>
      <c r="T953" s="75"/>
      <c r="U953" s="75"/>
      <c r="V953" s="75"/>
      <c r="W953" s="75"/>
      <c r="X953" s="75"/>
      <c r="Y953" s="75"/>
      <c r="Z953" s="75"/>
    </row>
    <row r="954" spans="1:26" s="74" customFormat="1" x14ac:dyDescent="0.2">
      <c r="A954" s="75"/>
      <c r="B954" s="75"/>
      <c r="C954" s="75"/>
      <c r="S954" s="75"/>
      <c r="T954" s="75"/>
      <c r="U954" s="75"/>
      <c r="V954" s="75"/>
      <c r="W954" s="75"/>
      <c r="X954" s="75"/>
      <c r="Y954" s="75"/>
      <c r="Z954" s="75"/>
    </row>
    <row r="955" spans="1:26" s="74" customFormat="1" x14ac:dyDescent="0.2">
      <c r="A955" s="75"/>
      <c r="B955" s="75"/>
      <c r="C955" s="75"/>
      <c r="S955" s="75"/>
      <c r="T955" s="75"/>
      <c r="U955" s="75"/>
      <c r="V955" s="75"/>
      <c r="W955" s="75"/>
      <c r="X955" s="75"/>
      <c r="Y955" s="75"/>
      <c r="Z955" s="75"/>
    </row>
    <row r="956" spans="1:26" s="74" customFormat="1" x14ac:dyDescent="0.2">
      <c r="A956" s="75"/>
      <c r="B956" s="75"/>
      <c r="C956" s="75"/>
      <c r="S956" s="75"/>
      <c r="T956" s="75"/>
      <c r="U956" s="75"/>
      <c r="V956" s="75"/>
      <c r="W956" s="75"/>
      <c r="X956" s="75"/>
      <c r="Y956" s="75"/>
      <c r="Z956" s="75"/>
    </row>
    <row r="957" spans="1:26" s="74" customFormat="1" x14ac:dyDescent="0.2">
      <c r="A957" s="75"/>
      <c r="B957" s="75"/>
      <c r="C957" s="75"/>
      <c r="S957" s="75"/>
      <c r="T957" s="75"/>
      <c r="U957" s="75"/>
      <c r="V957" s="75"/>
      <c r="W957" s="75"/>
      <c r="X957" s="75"/>
      <c r="Y957" s="75"/>
      <c r="Z957" s="75"/>
    </row>
    <row r="958" spans="1:26" s="74" customFormat="1" x14ac:dyDescent="0.2">
      <c r="A958" s="75"/>
      <c r="B958" s="75"/>
      <c r="C958" s="75"/>
      <c r="S958" s="75"/>
      <c r="T958" s="75"/>
      <c r="U958" s="75"/>
      <c r="V958" s="75"/>
      <c r="W958" s="75"/>
      <c r="X958" s="75"/>
      <c r="Y958" s="75"/>
      <c r="Z958" s="75"/>
    </row>
    <row r="959" spans="1:26" s="74" customFormat="1" x14ac:dyDescent="0.2">
      <c r="A959" s="75"/>
      <c r="B959" s="75"/>
      <c r="C959" s="75"/>
      <c r="S959" s="75"/>
      <c r="T959" s="75"/>
      <c r="U959" s="75"/>
      <c r="V959" s="75"/>
      <c r="W959" s="75"/>
      <c r="X959" s="75"/>
      <c r="Y959" s="75"/>
      <c r="Z959" s="75"/>
    </row>
    <row r="960" spans="1:26" s="74" customFormat="1" x14ac:dyDescent="0.2">
      <c r="A960" s="75"/>
      <c r="B960" s="75"/>
      <c r="C960" s="75"/>
      <c r="S960" s="75"/>
      <c r="T960" s="75"/>
      <c r="U960" s="75"/>
      <c r="V960" s="75"/>
      <c r="W960" s="75"/>
      <c r="X960" s="75"/>
      <c r="Y960" s="75"/>
      <c r="Z960" s="75"/>
    </row>
    <row r="961" spans="1:26" s="74" customFormat="1" x14ac:dyDescent="0.2">
      <c r="A961" s="75"/>
      <c r="B961" s="75"/>
      <c r="C961" s="75"/>
      <c r="S961" s="75"/>
      <c r="T961" s="75"/>
      <c r="U961" s="75"/>
      <c r="V961" s="75"/>
      <c r="W961" s="75"/>
      <c r="X961" s="75"/>
      <c r="Y961" s="75"/>
      <c r="Z961" s="75"/>
    </row>
    <row r="962" spans="1:26" s="74" customFormat="1" x14ac:dyDescent="0.2">
      <c r="A962" s="75"/>
      <c r="B962" s="75"/>
      <c r="C962" s="75"/>
      <c r="S962" s="75"/>
      <c r="T962" s="75"/>
      <c r="U962" s="75"/>
      <c r="V962" s="75"/>
      <c r="W962" s="75"/>
      <c r="X962" s="75"/>
      <c r="Y962" s="75"/>
      <c r="Z962" s="75"/>
    </row>
    <row r="963" spans="1:26" s="74" customFormat="1" x14ac:dyDescent="0.2">
      <c r="A963" s="75"/>
      <c r="B963" s="75"/>
      <c r="C963" s="75"/>
      <c r="S963" s="75"/>
      <c r="T963" s="75"/>
      <c r="U963" s="75"/>
      <c r="V963" s="75"/>
      <c r="W963" s="75"/>
      <c r="X963" s="75"/>
      <c r="Y963" s="75"/>
      <c r="Z963" s="75"/>
    </row>
    <row r="964" spans="1:26" s="74" customFormat="1" x14ac:dyDescent="0.2">
      <c r="A964" s="75"/>
      <c r="B964" s="75"/>
      <c r="C964" s="75"/>
      <c r="S964" s="75"/>
      <c r="T964" s="75"/>
      <c r="U964" s="75"/>
      <c r="V964" s="75"/>
      <c r="W964" s="75"/>
      <c r="X964" s="75"/>
      <c r="Y964" s="75"/>
      <c r="Z964" s="75"/>
    </row>
    <row r="965" spans="1:26" s="74" customFormat="1" x14ac:dyDescent="0.2">
      <c r="A965" s="75"/>
      <c r="B965" s="75"/>
      <c r="C965" s="75"/>
      <c r="S965" s="75"/>
      <c r="T965" s="75"/>
      <c r="U965" s="75"/>
      <c r="V965" s="75"/>
      <c r="W965" s="75"/>
      <c r="X965" s="75"/>
      <c r="Y965" s="75"/>
      <c r="Z965" s="75"/>
    </row>
    <row r="966" spans="1:26" s="74" customFormat="1" x14ac:dyDescent="0.2">
      <c r="A966" s="75"/>
      <c r="B966" s="75"/>
      <c r="C966" s="75"/>
      <c r="S966" s="75"/>
      <c r="T966" s="75"/>
      <c r="U966" s="75"/>
      <c r="V966" s="75"/>
      <c r="W966" s="75"/>
      <c r="X966" s="75"/>
      <c r="Y966" s="75"/>
      <c r="Z966" s="75"/>
    </row>
    <row r="967" spans="1:26" s="74" customFormat="1" x14ac:dyDescent="0.2">
      <c r="A967" s="75"/>
      <c r="B967" s="75"/>
      <c r="C967" s="75"/>
      <c r="S967" s="75"/>
      <c r="T967" s="75"/>
      <c r="U967" s="75"/>
      <c r="V967" s="75"/>
      <c r="W967" s="75"/>
      <c r="X967" s="75"/>
      <c r="Y967" s="75"/>
      <c r="Z967" s="75"/>
    </row>
    <row r="968" spans="1:26" s="74" customFormat="1" x14ac:dyDescent="0.2">
      <c r="A968" s="75"/>
      <c r="B968" s="75"/>
      <c r="C968" s="75"/>
      <c r="S968" s="75"/>
      <c r="T968" s="75"/>
      <c r="U968" s="75"/>
      <c r="V968" s="75"/>
      <c r="W968" s="75"/>
      <c r="X968" s="75"/>
      <c r="Y968" s="75"/>
      <c r="Z968" s="75"/>
    </row>
    <row r="969" spans="1:26" s="74" customFormat="1" x14ac:dyDescent="0.2">
      <c r="A969" s="75"/>
      <c r="B969" s="75"/>
      <c r="C969" s="75"/>
      <c r="S969" s="75"/>
      <c r="T969" s="75"/>
      <c r="U969" s="75"/>
      <c r="V969" s="75"/>
      <c r="W969" s="75"/>
      <c r="X969" s="75"/>
      <c r="Y969" s="75"/>
      <c r="Z969" s="75"/>
    </row>
    <row r="970" spans="1:26" s="74" customFormat="1" x14ac:dyDescent="0.2">
      <c r="A970" s="75"/>
      <c r="B970" s="75"/>
      <c r="C970" s="75"/>
      <c r="S970" s="75"/>
      <c r="T970" s="75"/>
      <c r="U970" s="75"/>
      <c r="V970" s="75"/>
      <c r="W970" s="75"/>
      <c r="X970" s="75"/>
      <c r="Y970" s="75"/>
      <c r="Z970" s="75"/>
    </row>
    <row r="971" spans="1:26" s="74" customFormat="1" x14ac:dyDescent="0.2">
      <c r="A971" s="75"/>
      <c r="B971" s="75"/>
      <c r="C971" s="75"/>
      <c r="S971" s="75"/>
      <c r="T971" s="75"/>
      <c r="U971" s="75"/>
      <c r="V971" s="75"/>
      <c r="W971" s="75"/>
      <c r="X971" s="75"/>
      <c r="Y971" s="75"/>
      <c r="Z971" s="75"/>
    </row>
    <row r="972" spans="1:26" s="74" customFormat="1" x14ac:dyDescent="0.2">
      <c r="A972" s="75"/>
      <c r="B972" s="75"/>
      <c r="C972" s="75"/>
      <c r="S972" s="75"/>
      <c r="T972" s="75"/>
      <c r="U972" s="75"/>
      <c r="V972" s="75"/>
      <c r="W972" s="75"/>
      <c r="X972" s="75"/>
      <c r="Y972" s="75"/>
      <c r="Z972" s="75"/>
    </row>
    <row r="973" spans="1:26" s="74" customFormat="1" x14ac:dyDescent="0.2">
      <c r="A973" s="75"/>
      <c r="B973" s="75"/>
      <c r="C973" s="75"/>
      <c r="S973" s="75"/>
      <c r="T973" s="75"/>
      <c r="U973" s="75"/>
      <c r="V973" s="75"/>
      <c r="W973" s="75"/>
      <c r="X973" s="75"/>
      <c r="Y973" s="75"/>
      <c r="Z973" s="75"/>
    </row>
    <row r="974" spans="1:26" s="74" customFormat="1" x14ac:dyDescent="0.2">
      <c r="A974" s="75"/>
      <c r="B974" s="75"/>
      <c r="C974" s="75"/>
      <c r="S974" s="75"/>
      <c r="T974" s="75"/>
      <c r="U974" s="75"/>
      <c r="V974" s="75"/>
      <c r="W974" s="75"/>
      <c r="X974" s="75"/>
      <c r="Y974" s="75"/>
      <c r="Z974" s="75"/>
    </row>
    <row r="975" spans="1:26" s="74" customFormat="1" x14ac:dyDescent="0.2">
      <c r="A975" s="75"/>
      <c r="B975" s="75"/>
      <c r="C975" s="75"/>
      <c r="S975" s="75"/>
      <c r="T975" s="75"/>
      <c r="U975" s="75"/>
      <c r="V975" s="75"/>
      <c r="W975" s="75"/>
      <c r="X975" s="75"/>
      <c r="Y975" s="75"/>
      <c r="Z975" s="75"/>
    </row>
    <row r="976" spans="1:26" s="74" customFormat="1" x14ac:dyDescent="0.2">
      <c r="A976" s="75"/>
      <c r="B976" s="75"/>
      <c r="C976" s="75"/>
      <c r="S976" s="75"/>
      <c r="T976" s="75"/>
      <c r="U976" s="75"/>
      <c r="V976" s="75"/>
      <c r="W976" s="75"/>
      <c r="X976" s="75"/>
      <c r="Y976" s="75"/>
      <c r="Z976" s="75"/>
    </row>
    <row r="977" spans="1:26" s="74" customFormat="1" x14ac:dyDescent="0.2">
      <c r="A977" s="75"/>
      <c r="B977" s="75"/>
      <c r="C977" s="75"/>
      <c r="S977" s="75"/>
      <c r="T977" s="75"/>
      <c r="U977" s="75"/>
      <c r="V977" s="75"/>
      <c r="W977" s="75"/>
      <c r="X977" s="75"/>
      <c r="Y977" s="75"/>
      <c r="Z977" s="75"/>
    </row>
    <row r="978" spans="1:26" s="74" customFormat="1" x14ac:dyDescent="0.2">
      <c r="A978" s="75"/>
      <c r="B978" s="75"/>
      <c r="C978" s="75"/>
      <c r="S978" s="75"/>
      <c r="T978" s="75"/>
      <c r="U978" s="75"/>
      <c r="V978" s="75"/>
      <c r="W978" s="75"/>
      <c r="X978" s="75"/>
      <c r="Y978" s="75"/>
      <c r="Z978" s="75"/>
    </row>
    <row r="979" spans="1:26" s="74" customFormat="1" x14ac:dyDescent="0.2">
      <c r="A979" s="75"/>
      <c r="B979" s="75"/>
      <c r="C979" s="75"/>
      <c r="S979" s="75"/>
      <c r="T979" s="75"/>
      <c r="U979" s="75"/>
      <c r="V979" s="75"/>
      <c r="W979" s="75"/>
      <c r="X979" s="75"/>
      <c r="Y979" s="75"/>
      <c r="Z979" s="75"/>
    </row>
    <row r="980" spans="1:26" s="74" customFormat="1" x14ac:dyDescent="0.2">
      <c r="A980" s="75"/>
      <c r="B980" s="75"/>
      <c r="C980" s="75"/>
      <c r="S980" s="75"/>
      <c r="T980" s="75"/>
      <c r="U980" s="75"/>
      <c r="V980" s="75"/>
      <c r="W980" s="75"/>
      <c r="X980" s="75"/>
      <c r="Y980" s="75"/>
      <c r="Z980" s="75"/>
    </row>
    <row r="981" spans="1:26" s="74" customFormat="1" x14ac:dyDescent="0.2">
      <c r="A981" s="75"/>
      <c r="B981" s="75"/>
      <c r="C981" s="75"/>
      <c r="S981" s="75"/>
      <c r="T981" s="75"/>
      <c r="U981" s="75"/>
      <c r="V981" s="75"/>
      <c r="W981" s="75"/>
      <c r="X981" s="75"/>
      <c r="Y981" s="75"/>
      <c r="Z981" s="75"/>
    </row>
    <row r="982" spans="1:26" s="74" customFormat="1" x14ac:dyDescent="0.2">
      <c r="A982" s="75"/>
      <c r="B982" s="75"/>
      <c r="C982" s="75"/>
      <c r="S982" s="75"/>
      <c r="T982" s="75"/>
      <c r="U982" s="75"/>
      <c r="V982" s="75"/>
      <c r="W982" s="75"/>
      <c r="X982" s="75"/>
      <c r="Y982" s="75"/>
      <c r="Z982" s="75"/>
    </row>
    <row r="983" spans="1:26" s="74" customFormat="1" x14ac:dyDescent="0.2">
      <c r="A983" s="75"/>
      <c r="B983" s="75"/>
      <c r="C983" s="75"/>
      <c r="S983" s="75"/>
      <c r="T983" s="75"/>
      <c r="U983" s="75"/>
      <c r="V983" s="75"/>
      <c r="W983" s="75"/>
      <c r="X983" s="75"/>
      <c r="Y983" s="75"/>
      <c r="Z983" s="75"/>
    </row>
    <row r="984" spans="1:26" s="74" customFormat="1" x14ac:dyDescent="0.2">
      <c r="A984" s="75"/>
      <c r="B984" s="75"/>
      <c r="C984" s="75"/>
      <c r="S984" s="75"/>
      <c r="T984" s="75"/>
      <c r="U984" s="75"/>
      <c r="V984" s="75"/>
      <c r="W984" s="75"/>
      <c r="X984" s="75"/>
      <c r="Y984" s="75"/>
      <c r="Z984" s="75"/>
    </row>
    <row r="985" spans="1:26" s="74" customFormat="1" x14ac:dyDescent="0.2">
      <c r="A985" s="75"/>
      <c r="B985" s="75"/>
      <c r="C985" s="75"/>
      <c r="S985" s="75"/>
      <c r="T985" s="75"/>
      <c r="U985" s="75"/>
      <c r="V985" s="75"/>
      <c r="W985" s="75"/>
      <c r="X985" s="75"/>
      <c r="Y985" s="75"/>
      <c r="Z985" s="75"/>
    </row>
    <row r="986" spans="1:26" s="74" customFormat="1" x14ac:dyDescent="0.2">
      <c r="A986" s="75"/>
      <c r="B986" s="75"/>
      <c r="C986" s="75"/>
      <c r="S986" s="75"/>
      <c r="T986" s="75"/>
      <c r="U986" s="75"/>
      <c r="V986" s="75"/>
      <c r="W986" s="75"/>
      <c r="X986" s="75"/>
      <c r="Y986" s="75"/>
      <c r="Z986" s="75"/>
    </row>
    <row r="987" spans="1:26" s="74" customFormat="1" x14ac:dyDescent="0.2">
      <c r="A987" s="75"/>
      <c r="B987" s="75"/>
      <c r="C987" s="75"/>
      <c r="S987" s="75"/>
      <c r="T987" s="75"/>
      <c r="U987" s="75"/>
      <c r="V987" s="75"/>
      <c r="W987" s="75"/>
      <c r="X987" s="75"/>
      <c r="Y987" s="75"/>
      <c r="Z987" s="75"/>
    </row>
    <row r="988" spans="1:26" s="74" customFormat="1" x14ac:dyDescent="0.2">
      <c r="A988" s="75"/>
      <c r="B988" s="75"/>
      <c r="C988" s="75"/>
      <c r="S988" s="75"/>
      <c r="T988" s="75"/>
      <c r="U988" s="75"/>
      <c r="V988" s="75"/>
      <c r="W988" s="75"/>
      <c r="X988" s="75"/>
      <c r="Y988" s="75"/>
      <c r="Z988" s="75"/>
    </row>
    <row r="989" spans="1:26" s="74" customFormat="1" x14ac:dyDescent="0.2">
      <c r="A989" s="75"/>
      <c r="B989" s="75"/>
      <c r="C989" s="75"/>
      <c r="S989" s="75"/>
      <c r="T989" s="75"/>
      <c r="U989" s="75"/>
      <c r="V989" s="75"/>
      <c r="W989" s="75"/>
      <c r="X989" s="75"/>
      <c r="Y989" s="75"/>
      <c r="Z989" s="75"/>
    </row>
    <row r="990" spans="1:26" s="74" customFormat="1" x14ac:dyDescent="0.2">
      <c r="A990" s="75"/>
      <c r="B990" s="75"/>
      <c r="C990" s="75"/>
      <c r="S990" s="75"/>
      <c r="T990" s="75"/>
      <c r="U990" s="75"/>
      <c r="V990" s="75"/>
      <c r="W990" s="75"/>
      <c r="X990" s="75"/>
      <c r="Y990" s="75"/>
      <c r="Z990" s="75"/>
    </row>
    <row r="991" spans="1:26" s="74" customFormat="1" x14ac:dyDescent="0.2">
      <c r="A991" s="75"/>
      <c r="B991" s="75"/>
      <c r="C991" s="75"/>
      <c r="S991" s="75"/>
      <c r="T991" s="75"/>
      <c r="U991" s="75"/>
      <c r="V991" s="75"/>
      <c r="W991" s="75"/>
      <c r="X991" s="75"/>
      <c r="Y991" s="75"/>
      <c r="Z991" s="75"/>
    </row>
    <row r="992" spans="1:26" s="74" customFormat="1" x14ac:dyDescent="0.2">
      <c r="A992" s="75"/>
      <c r="B992" s="75"/>
      <c r="C992" s="75"/>
      <c r="S992" s="75"/>
      <c r="T992" s="75"/>
      <c r="U992" s="75"/>
      <c r="V992" s="75"/>
      <c r="W992" s="75"/>
      <c r="X992" s="75"/>
      <c r="Y992" s="75"/>
      <c r="Z992" s="75"/>
    </row>
    <row r="993" spans="1:26" s="74" customFormat="1" x14ac:dyDescent="0.2">
      <c r="A993" s="75"/>
      <c r="B993" s="75"/>
      <c r="C993" s="75"/>
      <c r="S993" s="75"/>
      <c r="T993" s="75"/>
      <c r="U993" s="75"/>
      <c r="V993" s="75"/>
      <c r="W993" s="75"/>
      <c r="X993" s="75"/>
      <c r="Y993" s="75"/>
      <c r="Z993" s="75"/>
    </row>
    <row r="994" spans="1:26" s="74" customFormat="1" x14ac:dyDescent="0.2">
      <c r="A994" s="75"/>
      <c r="B994" s="75"/>
      <c r="C994" s="75"/>
      <c r="S994" s="75"/>
      <c r="T994" s="75"/>
      <c r="U994" s="75"/>
      <c r="V994" s="75"/>
      <c r="W994" s="75"/>
      <c r="X994" s="75"/>
      <c r="Y994" s="75"/>
      <c r="Z994" s="75"/>
    </row>
    <row r="995" spans="1:26" s="74" customFormat="1" x14ac:dyDescent="0.2">
      <c r="A995" s="75"/>
      <c r="B995" s="75"/>
      <c r="C995" s="75"/>
      <c r="S995" s="75"/>
      <c r="T995" s="75"/>
      <c r="U995" s="75"/>
      <c r="V995" s="75"/>
      <c r="W995" s="75"/>
      <c r="X995" s="75"/>
      <c r="Y995" s="75"/>
      <c r="Z995" s="75"/>
    </row>
    <row r="996" spans="1:26" s="74" customFormat="1" x14ac:dyDescent="0.2">
      <c r="A996" s="75"/>
      <c r="B996" s="75"/>
      <c r="C996" s="75"/>
      <c r="S996" s="75"/>
      <c r="T996" s="75"/>
      <c r="U996" s="75"/>
      <c r="V996" s="75"/>
      <c r="W996" s="75"/>
      <c r="X996" s="75"/>
      <c r="Y996" s="75"/>
      <c r="Z996" s="75"/>
    </row>
    <row r="997" spans="1:26" s="74" customFormat="1" x14ac:dyDescent="0.2">
      <c r="A997" s="75"/>
      <c r="B997" s="75"/>
      <c r="C997" s="75"/>
      <c r="S997" s="75"/>
      <c r="T997" s="75"/>
      <c r="U997" s="75"/>
      <c r="V997" s="75"/>
      <c r="W997" s="75"/>
      <c r="X997" s="75"/>
      <c r="Y997" s="75"/>
      <c r="Z997" s="75"/>
    </row>
    <row r="998" spans="1:26" s="74" customFormat="1" x14ac:dyDescent="0.2">
      <c r="A998" s="75"/>
      <c r="B998" s="75"/>
      <c r="C998" s="75"/>
      <c r="S998" s="75"/>
      <c r="T998" s="75"/>
      <c r="U998" s="75"/>
      <c r="V998" s="75"/>
      <c r="W998" s="75"/>
      <c r="X998" s="75"/>
      <c r="Y998" s="75"/>
      <c r="Z998" s="75"/>
    </row>
    <row r="999" spans="1:26" s="74" customFormat="1" x14ac:dyDescent="0.2">
      <c r="A999" s="75"/>
      <c r="B999" s="75"/>
      <c r="C999" s="75"/>
      <c r="S999" s="75"/>
      <c r="T999" s="75"/>
      <c r="U999" s="75"/>
      <c r="V999" s="75"/>
      <c r="W999" s="75"/>
      <c r="X999" s="75"/>
      <c r="Y999" s="75"/>
      <c r="Z999" s="75"/>
    </row>
    <row r="1000" spans="1:26" s="74" customFormat="1" x14ac:dyDescent="0.2">
      <c r="A1000" s="75"/>
      <c r="B1000" s="75"/>
      <c r="C1000" s="75"/>
      <c r="S1000" s="75"/>
      <c r="T1000" s="75"/>
      <c r="U1000" s="75"/>
      <c r="V1000" s="75"/>
      <c r="W1000" s="75"/>
      <c r="X1000" s="75"/>
      <c r="Y1000" s="75"/>
      <c r="Z1000" s="75"/>
    </row>
    <row r="1001" spans="1:26" s="74" customFormat="1" x14ac:dyDescent="0.2">
      <c r="A1001" s="75"/>
      <c r="B1001" s="75"/>
      <c r="C1001" s="75"/>
      <c r="S1001" s="75"/>
      <c r="T1001" s="75"/>
      <c r="U1001" s="75"/>
      <c r="V1001" s="75"/>
      <c r="W1001" s="75"/>
      <c r="X1001" s="75"/>
      <c r="Y1001" s="75"/>
      <c r="Z1001" s="75"/>
    </row>
    <row r="1002" spans="1:26" s="74" customFormat="1" x14ac:dyDescent="0.2">
      <c r="A1002" s="75"/>
      <c r="B1002" s="75"/>
      <c r="C1002" s="75"/>
      <c r="S1002" s="75"/>
      <c r="T1002" s="75"/>
      <c r="U1002" s="75"/>
      <c r="V1002" s="75"/>
      <c r="W1002" s="75"/>
      <c r="X1002" s="75"/>
      <c r="Y1002" s="75"/>
      <c r="Z1002" s="75"/>
    </row>
    <row r="1003" spans="1:26" s="74" customFormat="1" x14ac:dyDescent="0.2">
      <c r="A1003" s="75"/>
      <c r="B1003" s="75"/>
      <c r="C1003" s="75"/>
      <c r="S1003" s="75"/>
      <c r="T1003" s="75"/>
      <c r="U1003" s="75"/>
      <c r="V1003" s="75"/>
      <c r="W1003" s="75"/>
      <c r="X1003" s="75"/>
      <c r="Y1003" s="75"/>
      <c r="Z1003" s="75"/>
    </row>
    <row r="1004" spans="1:26" s="74" customFormat="1" x14ac:dyDescent="0.2">
      <c r="A1004" s="75"/>
      <c r="B1004" s="75"/>
      <c r="C1004" s="75"/>
      <c r="S1004" s="75"/>
      <c r="T1004" s="75"/>
      <c r="U1004" s="75"/>
      <c r="V1004" s="75"/>
      <c r="W1004" s="75"/>
      <c r="X1004" s="75"/>
      <c r="Y1004" s="75"/>
      <c r="Z1004" s="75"/>
    </row>
    <row r="1005" spans="1:26" s="74" customFormat="1" x14ac:dyDescent="0.2">
      <c r="A1005" s="75"/>
      <c r="B1005" s="75"/>
      <c r="C1005" s="75"/>
      <c r="S1005" s="75"/>
      <c r="T1005" s="75"/>
      <c r="U1005" s="75"/>
      <c r="V1005" s="75"/>
      <c r="W1005" s="75"/>
      <c r="X1005" s="75"/>
      <c r="Y1005" s="75"/>
      <c r="Z1005" s="75"/>
    </row>
    <row r="1006" spans="1:26" s="74" customFormat="1" x14ac:dyDescent="0.2">
      <c r="A1006" s="75"/>
      <c r="B1006" s="75"/>
      <c r="C1006" s="75"/>
      <c r="S1006" s="75"/>
      <c r="T1006" s="75"/>
      <c r="U1006" s="75"/>
      <c r="V1006" s="75"/>
      <c r="W1006" s="75"/>
      <c r="X1006" s="75"/>
      <c r="Y1006" s="75"/>
      <c r="Z1006" s="75"/>
    </row>
    <row r="1007" spans="1:26" s="74" customFormat="1" x14ac:dyDescent="0.2">
      <c r="A1007" s="75"/>
      <c r="B1007" s="75"/>
      <c r="C1007" s="75"/>
      <c r="S1007" s="75"/>
      <c r="T1007" s="75"/>
      <c r="U1007" s="75"/>
      <c r="V1007" s="75"/>
      <c r="W1007" s="75"/>
      <c r="X1007" s="75"/>
      <c r="Y1007" s="75"/>
      <c r="Z1007" s="75"/>
    </row>
    <row r="1008" spans="1:26" s="74" customFormat="1" x14ac:dyDescent="0.2">
      <c r="A1008" s="75"/>
      <c r="B1008" s="75"/>
      <c r="C1008" s="75"/>
      <c r="S1008" s="75"/>
      <c r="T1008" s="75"/>
      <c r="U1008" s="75"/>
      <c r="V1008" s="75"/>
      <c r="W1008" s="75"/>
      <c r="X1008" s="75"/>
      <c r="Y1008" s="75"/>
      <c r="Z1008" s="75"/>
    </row>
    <row r="1009" spans="1:26" s="74" customFormat="1" x14ac:dyDescent="0.2">
      <c r="A1009" s="75"/>
      <c r="B1009" s="75"/>
      <c r="C1009" s="75"/>
      <c r="S1009" s="75"/>
      <c r="T1009" s="75"/>
      <c r="U1009" s="75"/>
      <c r="V1009" s="75"/>
      <c r="W1009" s="75"/>
      <c r="X1009" s="75"/>
      <c r="Y1009" s="75"/>
      <c r="Z1009" s="75"/>
    </row>
    <row r="1010" spans="1:26" s="74" customFormat="1" x14ac:dyDescent="0.2">
      <c r="A1010" s="75"/>
      <c r="B1010" s="75"/>
      <c r="C1010" s="75"/>
      <c r="S1010" s="75"/>
      <c r="T1010" s="75"/>
      <c r="U1010" s="75"/>
      <c r="V1010" s="75"/>
      <c r="W1010" s="75"/>
      <c r="X1010" s="75"/>
      <c r="Y1010" s="75"/>
      <c r="Z1010" s="75"/>
    </row>
    <row r="1011" spans="1:26" s="74" customFormat="1" x14ac:dyDescent="0.2">
      <c r="A1011" s="75"/>
      <c r="B1011" s="75"/>
      <c r="C1011" s="75"/>
      <c r="S1011" s="75"/>
      <c r="T1011" s="75"/>
      <c r="U1011" s="75"/>
      <c r="V1011" s="75"/>
      <c r="W1011" s="75"/>
      <c r="X1011" s="75"/>
      <c r="Y1011" s="75"/>
      <c r="Z1011" s="75"/>
    </row>
    <row r="1012" spans="1:26" s="74" customFormat="1" x14ac:dyDescent="0.2">
      <c r="A1012" s="75"/>
      <c r="B1012" s="75"/>
      <c r="C1012" s="75"/>
      <c r="S1012" s="75"/>
      <c r="T1012" s="75"/>
      <c r="U1012" s="75"/>
      <c r="V1012" s="75"/>
      <c r="W1012" s="75"/>
      <c r="X1012" s="75"/>
      <c r="Y1012" s="75"/>
      <c r="Z1012" s="75"/>
    </row>
    <row r="1013" spans="1:26" s="74" customFormat="1" x14ac:dyDescent="0.2">
      <c r="A1013" s="75"/>
      <c r="B1013" s="75"/>
      <c r="C1013" s="75"/>
      <c r="S1013" s="75"/>
      <c r="T1013" s="75"/>
      <c r="U1013" s="75"/>
      <c r="V1013" s="75"/>
      <c r="W1013" s="75"/>
      <c r="X1013" s="75"/>
      <c r="Y1013" s="75"/>
      <c r="Z1013" s="75"/>
    </row>
    <row r="1014" spans="1:26" s="74" customFormat="1" x14ac:dyDescent="0.2">
      <c r="A1014" s="75"/>
      <c r="B1014" s="75"/>
      <c r="C1014" s="75"/>
      <c r="S1014" s="75"/>
      <c r="T1014" s="75"/>
      <c r="U1014" s="75"/>
      <c r="V1014" s="75"/>
      <c r="W1014" s="75"/>
      <c r="X1014" s="75"/>
      <c r="Y1014" s="75"/>
      <c r="Z1014" s="75"/>
    </row>
    <row r="1015" spans="1:26" s="74" customFormat="1" x14ac:dyDescent="0.2">
      <c r="A1015" s="75"/>
      <c r="B1015" s="75"/>
      <c r="C1015" s="75"/>
      <c r="S1015" s="75"/>
      <c r="T1015" s="75"/>
      <c r="U1015" s="75"/>
      <c r="V1015" s="75"/>
      <c r="W1015" s="75"/>
      <c r="X1015" s="75"/>
      <c r="Y1015" s="75"/>
      <c r="Z1015" s="75"/>
    </row>
    <row r="1016" spans="1:26" s="74" customFormat="1" x14ac:dyDescent="0.2">
      <c r="A1016" s="75"/>
      <c r="B1016" s="75"/>
      <c r="C1016" s="75"/>
      <c r="S1016" s="75"/>
      <c r="T1016" s="75"/>
      <c r="U1016" s="75"/>
      <c r="V1016" s="75"/>
      <c r="W1016" s="75"/>
      <c r="X1016" s="75"/>
      <c r="Y1016" s="75"/>
      <c r="Z1016" s="75"/>
    </row>
    <row r="1017" spans="1:26" s="74" customFormat="1" x14ac:dyDescent="0.2">
      <c r="A1017" s="75"/>
      <c r="B1017" s="75"/>
      <c r="C1017" s="75"/>
      <c r="S1017" s="75"/>
      <c r="T1017" s="75"/>
      <c r="U1017" s="75"/>
      <c r="V1017" s="75"/>
      <c r="W1017" s="75"/>
      <c r="X1017" s="75"/>
      <c r="Y1017" s="75"/>
      <c r="Z1017" s="75"/>
    </row>
    <row r="1018" spans="1:26" s="74" customFormat="1" x14ac:dyDescent="0.2">
      <c r="A1018" s="75"/>
      <c r="B1018" s="75"/>
      <c r="C1018" s="75"/>
      <c r="S1018" s="75"/>
      <c r="T1018" s="75"/>
      <c r="U1018" s="75"/>
      <c r="V1018" s="75"/>
      <c r="W1018" s="75"/>
      <c r="X1018" s="75"/>
      <c r="Y1018" s="75"/>
      <c r="Z1018" s="75"/>
    </row>
    <row r="1019" spans="1:26" s="74" customFormat="1" x14ac:dyDescent="0.2">
      <c r="A1019" s="75"/>
      <c r="B1019" s="75"/>
      <c r="C1019" s="75"/>
      <c r="S1019" s="75"/>
      <c r="T1019" s="75"/>
      <c r="U1019" s="75"/>
      <c r="V1019" s="75"/>
      <c r="W1019" s="75"/>
      <c r="X1019" s="75"/>
      <c r="Y1019" s="75"/>
      <c r="Z1019" s="75"/>
    </row>
    <row r="1020" spans="1:26" s="74" customFormat="1" x14ac:dyDescent="0.2">
      <c r="A1020" s="75"/>
      <c r="B1020" s="75"/>
      <c r="C1020" s="75"/>
      <c r="S1020" s="75"/>
      <c r="T1020" s="75"/>
      <c r="U1020" s="75"/>
      <c r="V1020" s="75"/>
      <c r="W1020" s="75"/>
      <c r="X1020" s="75"/>
      <c r="Y1020" s="75"/>
      <c r="Z1020" s="75"/>
    </row>
    <row r="1021" spans="1:26" s="74" customFormat="1" x14ac:dyDescent="0.2">
      <c r="A1021" s="75"/>
      <c r="B1021" s="75"/>
      <c r="C1021" s="75"/>
      <c r="S1021" s="75"/>
      <c r="T1021" s="75"/>
      <c r="U1021" s="75"/>
      <c r="V1021" s="75"/>
      <c r="W1021" s="75"/>
      <c r="X1021" s="75"/>
      <c r="Y1021" s="75"/>
      <c r="Z1021" s="75"/>
    </row>
    <row r="1022" spans="1:26" s="74" customFormat="1" x14ac:dyDescent="0.2">
      <c r="A1022" s="75"/>
      <c r="B1022" s="75"/>
      <c r="C1022" s="75"/>
      <c r="S1022" s="75"/>
      <c r="T1022" s="75"/>
      <c r="U1022" s="75"/>
      <c r="V1022" s="75"/>
      <c r="W1022" s="75"/>
      <c r="X1022" s="75"/>
      <c r="Y1022" s="75"/>
      <c r="Z1022" s="75"/>
    </row>
    <row r="1023" spans="1:26" s="74" customFormat="1" x14ac:dyDescent="0.2">
      <c r="A1023" s="75"/>
      <c r="B1023" s="75"/>
      <c r="C1023" s="75"/>
      <c r="S1023" s="75"/>
      <c r="T1023" s="75"/>
      <c r="U1023" s="75"/>
      <c r="V1023" s="75"/>
      <c r="W1023" s="75"/>
      <c r="X1023" s="75"/>
      <c r="Y1023" s="75"/>
      <c r="Z1023" s="75"/>
    </row>
    <row r="1024" spans="1:26" s="74" customFormat="1" x14ac:dyDescent="0.2">
      <c r="A1024" s="75"/>
      <c r="B1024" s="75"/>
      <c r="C1024" s="75"/>
      <c r="S1024" s="75"/>
      <c r="T1024" s="75"/>
      <c r="U1024" s="75"/>
      <c r="V1024" s="75"/>
      <c r="W1024" s="75"/>
      <c r="X1024" s="75"/>
      <c r="Y1024" s="75"/>
      <c r="Z1024" s="75"/>
    </row>
    <row r="1025" spans="1:26" s="74" customFormat="1" x14ac:dyDescent="0.2">
      <c r="A1025" s="75"/>
      <c r="B1025" s="75"/>
      <c r="C1025" s="75"/>
      <c r="S1025" s="75"/>
      <c r="T1025" s="75"/>
      <c r="U1025" s="75"/>
      <c r="V1025" s="75"/>
      <c r="W1025" s="75"/>
      <c r="X1025" s="75"/>
      <c r="Y1025" s="75"/>
      <c r="Z1025" s="75"/>
    </row>
    <row r="1026" spans="1:26" s="74" customFormat="1" x14ac:dyDescent="0.2">
      <c r="A1026" s="75"/>
      <c r="B1026" s="75"/>
      <c r="C1026" s="75"/>
      <c r="S1026" s="75"/>
      <c r="T1026" s="75"/>
      <c r="U1026" s="75"/>
      <c r="V1026" s="75"/>
      <c r="W1026" s="75"/>
      <c r="X1026" s="75"/>
      <c r="Y1026" s="75"/>
      <c r="Z1026" s="75"/>
    </row>
    <row r="1027" spans="1:26" s="74" customFormat="1" x14ac:dyDescent="0.2">
      <c r="A1027" s="75"/>
      <c r="B1027" s="75"/>
      <c r="C1027" s="75"/>
      <c r="S1027" s="75"/>
      <c r="T1027" s="75"/>
      <c r="U1027" s="75"/>
      <c r="V1027" s="75"/>
      <c r="W1027" s="75"/>
      <c r="X1027" s="75"/>
      <c r="Y1027" s="75"/>
      <c r="Z1027" s="75"/>
    </row>
    <row r="1028" spans="1:26" s="74" customFormat="1" x14ac:dyDescent="0.2">
      <c r="A1028" s="75"/>
      <c r="B1028" s="75"/>
      <c r="C1028" s="75"/>
      <c r="S1028" s="75"/>
      <c r="T1028" s="75"/>
      <c r="U1028" s="75"/>
      <c r="V1028" s="75"/>
      <c r="W1028" s="75"/>
      <c r="X1028" s="75"/>
      <c r="Y1028" s="75"/>
      <c r="Z1028" s="75"/>
    </row>
    <row r="1029" spans="1:26" s="74" customFormat="1" x14ac:dyDescent="0.2">
      <c r="A1029" s="75"/>
      <c r="B1029" s="75"/>
      <c r="C1029" s="75"/>
      <c r="S1029" s="75"/>
      <c r="T1029" s="75"/>
      <c r="U1029" s="75"/>
      <c r="V1029" s="75"/>
      <c r="W1029" s="75"/>
      <c r="X1029" s="75"/>
      <c r="Y1029" s="75"/>
      <c r="Z1029" s="75"/>
    </row>
    <row r="1030" spans="1:26" s="74" customFormat="1" x14ac:dyDescent="0.2">
      <c r="A1030" s="75"/>
      <c r="B1030" s="75"/>
      <c r="C1030" s="75"/>
      <c r="S1030" s="75"/>
      <c r="T1030" s="75"/>
      <c r="U1030" s="75"/>
      <c r="V1030" s="75"/>
      <c r="W1030" s="75"/>
      <c r="X1030" s="75"/>
      <c r="Y1030" s="75"/>
      <c r="Z1030" s="75"/>
    </row>
    <row r="1031" spans="1:26" s="74" customFormat="1" x14ac:dyDescent="0.2">
      <c r="A1031" s="75"/>
      <c r="B1031" s="75"/>
      <c r="C1031" s="75"/>
      <c r="S1031" s="75"/>
      <c r="T1031" s="75"/>
      <c r="U1031" s="75"/>
      <c r="V1031" s="75"/>
      <c r="W1031" s="75"/>
      <c r="X1031" s="75"/>
      <c r="Y1031" s="75"/>
      <c r="Z1031" s="75"/>
    </row>
    <row r="1032" spans="1:26" s="74" customFormat="1" x14ac:dyDescent="0.2">
      <c r="A1032" s="75"/>
      <c r="B1032" s="75"/>
      <c r="C1032" s="75"/>
      <c r="S1032" s="75"/>
      <c r="T1032" s="75"/>
      <c r="U1032" s="75"/>
      <c r="V1032" s="75"/>
      <c r="W1032" s="75"/>
      <c r="X1032" s="75"/>
      <c r="Y1032" s="75"/>
      <c r="Z1032" s="75"/>
    </row>
    <row r="1033" spans="1:26" s="74" customFormat="1" x14ac:dyDescent="0.2">
      <c r="A1033" s="75"/>
      <c r="B1033" s="75"/>
      <c r="C1033" s="75"/>
      <c r="S1033" s="75"/>
      <c r="T1033" s="75"/>
      <c r="U1033" s="75"/>
      <c r="V1033" s="75"/>
      <c r="W1033" s="75"/>
      <c r="X1033" s="75"/>
      <c r="Y1033" s="75"/>
      <c r="Z1033" s="75"/>
    </row>
    <row r="1034" spans="1:26" s="74" customFormat="1" x14ac:dyDescent="0.2">
      <c r="A1034" s="75"/>
      <c r="B1034" s="75"/>
      <c r="C1034" s="75"/>
      <c r="S1034" s="75"/>
      <c r="T1034" s="75"/>
      <c r="U1034" s="75"/>
      <c r="V1034" s="75"/>
      <c r="W1034" s="75"/>
      <c r="X1034" s="75"/>
      <c r="Y1034" s="75"/>
      <c r="Z1034" s="75"/>
    </row>
    <row r="1035" spans="1:26" s="74" customFormat="1" x14ac:dyDescent="0.2">
      <c r="A1035" s="75"/>
      <c r="B1035" s="75"/>
      <c r="C1035" s="75"/>
      <c r="S1035" s="75"/>
      <c r="T1035" s="75"/>
      <c r="U1035" s="75"/>
      <c r="V1035" s="75"/>
      <c r="W1035" s="75"/>
      <c r="X1035" s="75"/>
      <c r="Y1035" s="75"/>
      <c r="Z1035" s="75"/>
    </row>
    <row r="1036" spans="1:26" s="74" customFormat="1" x14ac:dyDescent="0.2">
      <c r="A1036" s="75"/>
      <c r="B1036" s="75"/>
      <c r="C1036" s="75"/>
      <c r="S1036" s="75"/>
      <c r="T1036" s="75"/>
      <c r="U1036" s="75"/>
      <c r="V1036" s="75"/>
      <c r="W1036" s="75"/>
      <c r="X1036" s="75"/>
      <c r="Y1036" s="75"/>
      <c r="Z1036" s="75"/>
    </row>
    <row r="1037" spans="1:26" s="74" customFormat="1" x14ac:dyDescent="0.2">
      <c r="A1037" s="75"/>
      <c r="B1037" s="75"/>
      <c r="C1037" s="75"/>
      <c r="S1037" s="75"/>
      <c r="T1037" s="75"/>
      <c r="U1037" s="75"/>
      <c r="V1037" s="75"/>
      <c r="W1037" s="75"/>
      <c r="X1037" s="75"/>
      <c r="Y1037" s="75"/>
      <c r="Z1037" s="75"/>
    </row>
    <row r="1038" spans="1:26" s="74" customFormat="1" x14ac:dyDescent="0.2">
      <c r="A1038" s="75"/>
      <c r="B1038" s="75"/>
      <c r="C1038" s="75"/>
      <c r="S1038" s="75"/>
      <c r="T1038" s="75"/>
      <c r="U1038" s="75"/>
      <c r="V1038" s="75"/>
      <c r="W1038" s="75"/>
      <c r="X1038" s="75"/>
      <c r="Y1038" s="75"/>
      <c r="Z1038" s="75"/>
    </row>
    <row r="1039" spans="1:26" s="74" customFormat="1" x14ac:dyDescent="0.2">
      <c r="A1039" s="75"/>
      <c r="B1039" s="75"/>
      <c r="C1039" s="75"/>
      <c r="S1039" s="75"/>
      <c r="T1039" s="75"/>
      <c r="U1039" s="75"/>
      <c r="V1039" s="75"/>
      <c r="W1039" s="75"/>
      <c r="X1039" s="75"/>
      <c r="Y1039" s="75"/>
      <c r="Z1039" s="75"/>
    </row>
    <row r="1040" spans="1:26" s="74" customFormat="1" x14ac:dyDescent="0.2">
      <c r="A1040" s="75"/>
      <c r="B1040" s="75"/>
      <c r="C1040" s="75"/>
      <c r="S1040" s="75"/>
      <c r="T1040" s="75"/>
      <c r="U1040" s="75"/>
      <c r="V1040" s="75"/>
      <c r="W1040" s="75"/>
      <c r="X1040" s="75"/>
      <c r="Y1040" s="75"/>
      <c r="Z1040" s="75"/>
    </row>
    <row r="1041" spans="1:26" s="74" customFormat="1" x14ac:dyDescent="0.2">
      <c r="A1041" s="75"/>
      <c r="B1041" s="75"/>
      <c r="C1041" s="75"/>
      <c r="S1041" s="75"/>
      <c r="T1041" s="75"/>
      <c r="U1041" s="75"/>
      <c r="V1041" s="75"/>
      <c r="W1041" s="75"/>
      <c r="X1041" s="75"/>
      <c r="Y1041" s="75"/>
      <c r="Z1041" s="75"/>
    </row>
    <row r="1042" spans="1:26" s="74" customFormat="1" x14ac:dyDescent="0.2">
      <c r="A1042" s="75"/>
      <c r="B1042" s="75"/>
      <c r="C1042" s="75"/>
      <c r="S1042" s="75"/>
      <c r="T1042" s="75"/>
      <c r="U1042" s="75"/>
      <c r="V1042" s="75"/>
      <c r="W1042" s="75"/>
      <c r="X1042" s="75"/>
      <c r="Y1042" s="75"/>
      <c r="Z1042" s="75"/>
    </row>
    <row r="1043" spans="1:26" s="74" customFormat="1" x14ac:dyDescent="0.2">
      <c r="A1043" s="75"/>
      <c r="B1043" s="75"/>
      <c r="C1043" s="75"/>
      <c r="S1043" s="75"/>
      <c r="T1043" s="75"/>
      <c r="U1043" s="75"/>
      <c r="V1043" s="75"/>
      <c r="W1043" s="75"/>
      <c r="X1043" s="75"/>
      <c r="Y1043" s="75"/>
      <c r="Z1043" s="75"/>
    </row>
    <row r="1044" spans="1:26" s="74" customFormat="1" x14ac:dyDescent="0.2">
      <c r="A1044" s="75"/>
      <c r="B1044" s="75"/>
      <c r="C1044" s="75"/>
      <c r="S1044" s="75"/>
      <c r="T1044" s="75"/>
      <c r="U1044" s="75"/>
      <c r="V1044" s="75"/>
      <c r="W1044" s="75"/>
      <c r="X1044" s="75"/>
      <c r="Y1044" s="75"/>
      <c r="Z1044" s="75"/>
    </row>
    <row r="1045" spans="1:26" s="74" customFormat="1" x14ac:dyDescent="0.2">
      <c r="A1045" s="75"/>
      <c r="B1045" s="75"/>
      <c r="C1045" s="75"/>
      <c r="S1045" s="75"/>
      <c r="T1045" s="75"/>
      <c r="U1045" s="75"/>
      <c r="V1045" s="75"/>
      <c r="W1045" s="75"/>
      <c r="X1045" s="75"/>
      <c r="Y1045" s="75"/>
      <c r="Z1045" s="75"/>
    </row>
    <row r="1046" spans="1:26" s="74" customFormat="1" x14ac:dyDescent="0.2">
      <c r="A1046" s="75"/>
      <c r="B1046" s="75"/>
      <c r="C1046" s="75"/>
      <c r="S1046" s="75"/>
      <c r="T1046" s="75"/>
      <c r="U1046" s="75"/>
      <c r="V1046" s="75"/>
      <c r="W1046" s="75"/>
      <c r="X1046" s="75"/>
      <c r="Y1046" s="75"/>
      <c r="Z1046" s="75"/>
    </row>
    <row r="1047" spans="1:26" s="74" customFormat="1" x14ac:dyDescent="0.2">
      <c r="A1047" s="75"/>
      <c r="B1047" s="75"/>
      <c r="C1047" s="75"/>
      <c r="S1047" s="75"/>
      <c r="T1047" s="75"/>
      <c r="U1047" s="75"/>
      <c r="V1047" s="75"/>
      <c r="W1047" s="75"/>
      <c r="X1047" s="75"/>
      <c r="Y1047" s="75"/>
      <c r="Z1047" s="75"/>
    </row>
    <row r="1048" spans="1:26" s="74" customFormat="1" x14ac:dyDescent="0.2">
      <c r="A1048" s="75"/>
      <c r="B1048" s="75"/>
      <c r="C1048" s="75"/>
      <c r="S1048" s="75"/>
      <c r="T1048" s="75"/>
      <c r="U1048" s="75"/>
      <c r="V1048" s="75"/>
      <c r="W1048" s="75"/>
      <c r="X1048" s="75"/>
      <c r="Y1048" s="75"/>
      <c r="Z1048" s="75"/>
    </row>
    <row r="1049" spans="1:26" s="74" customFormat="1" x14ac:dyDescent="0.2">
      <c r="A1049" s="75"/>
      <c r="B1049" s="75"/>
      <c r="C1049" s="75"/>
      <c r="S1049" s="75"/>
      <c r="T1049" s="75"/>
      <c r="U1049" s="75"/>
      <c r="V1049" s="75"/>
      <c r="W1049" s="75"/>
      <c r="X1049" s="75"/>
      <c r="Y1049" s="75"/>
      <c r="Z1049" s="75"/>
    </row>
    <row r="1050" spans="1:26" s="74" customFormat="1" x14ac:dyDescent="0.2">
      <c r="A1050" s="75"/>
      <c r="B1050" s="75"/>
      <c r="C1050" s="75"/>
      <c r="S1050" s="75"/>
      <c r="T1050" s="75"/>
      <c r="U1050" s="75"/>
      <c r="V1050" s="75"/>
      <c r="W1050" s="75"/>
      <c r="X1050" s="75"/>
      <c r="Y1050" s="75"/>
      <c r="Z1050" s="75"/>
    </row>
    <row r="1051" spans="1:26" s="74" customFormat="1" x14ac:dyDescent="0.2">
      <c r="A1051" s="75"/>
      <c r="B1051" s="75"/>
      <c r="C1051" s="75"/>
      <c r="S1051" s="75"/>
      <c r="T1051" s="75"/>
      <c r="U1051" s="75"/>
      <c r="V1051" s="75"/>
      <c r="W1051" s="75"/>
      <c r="X1051" s="75"/>
      <c r="Y1051" s="75"/>
      <c r="Z1051" s="75"/>
    </row>
    <row r="1052" spans="1:26" s="74" customFormat="1" x14ac:dyDescent="0.2">
      <c r="A1052" s="75"/>
      <c r="B1052" s="75"/>
      <c r="C1052" s="75"/>
      <c r="S1052" s="75"/>
      <c r="T1052" s="75"/>
      <c r="U1052" s="75"/>
      <c r="V1052" s="75"/>
      <c r="W1052" s="75"/>
      <c r="X1052" s="75"/>
      <c r="Y1052" s="75"/>
      <c r="Z1052" s="75"/>
    </row>
    <row r="1053" spans="1:26" s="74" customFormat="1" x14ac:dyDescent="0.2">
      <c r="A1053" s="75"/>
      <c r="B1053" s="75"/>
      <c r="C1053" s="75"/>
      <c r="S1053" s="75"/>
      <c r="T1053" s="75"/>
      <c r="U1053" s="75"/>
      <c r="V1053" s="75"/>
      <c r="W1053" s="75"/>
      <c r="X1053" s="75"/>
      <c r="Y1053" s="75"/>
      <c r="Z1053" s="75"/>
    </row>
    <row r="1054" spans="1:26" s="74" customFormat="1" x14ac:dyDescent="0.2">
      <c r="A1054" s="75"/>
      <c r="B1054" s="75"/>
      <c r="C1054" s="75"/>
      <c r="S1054" s="75"/>
      <c r="T1054" s="75"/>
      <c r="U1054" s="75"/>
      <c r="V1054" s="75"/>
      <c r="W1054" s="75"/>
      <c r="X1054" s="75"/>
      <c r="Y1054" s="75"/>
      <c r="Z1054" s="75"/>
    </row>
    <row r="1055" spans="1:26" s="74" customFormat="1" x14ac:dyDescent="0.2">
      <c r="A1055" s="75"/>
      <c r="B1055" s="75"/>
      <c r="C1055" s="75"/>
      <c r="S1055" s="75"/>
      <c r="T1055" s="75"/>
      <c r="U1055" s="75"/>
      <c r="V1055" s="75"/>
      <c r="W1055" s="75"/>
      <c r="X1055" s="75"/>
      <c r="Y1055" s="75"/>
      <c r="Z1055" s="75"/>
    </row>
    <row r="1056" spans="1:26" s="74" customFormat="1" x14ac:dyDescent="0.2">
      <c r="A1056" s="75"/>
      <c r="B1056" s="75"/>
      <c r="C1056" s="75"/>
      <c r="S1056" s="75"/>
      <c r="T1056" s="75"/>
      <c r="U1056" s="75"/>
      <c r="V1056" s="75"/>
      <c r="W1056" s="75"/>
      <c r="X1056" s="75"/>
      <c r="Y1056" s="75"/>
      <c r="Z1056" s="75"/>
    </row>
    <row r="1057" spans="1:26" s="74" customFormat="1" x14ac:dyDescent="0.2">
      <c r="A1057" s="75"/>
      <c r="B1057" s="75"/>
      <c r="C1057" s="75"/>
      <c r="S1057" s="75"/>
      <c r="T1057" s="75"/>
      <c r="U1057" s="75"/>
      <c r="V1057" s="75"/>
      <c r="W1057" s="75"/>
      <c r="X1057" s="75"/>
      <c r="Y1057" s="75"/>
      <c r="Z1057" s="75"/>
    </row>
    <row r="1058" spans="1:26" s="74" customFormat="1" x14ac:dyDescent="0.2">
      <c r="A1058" s="75"/>
      <c r="B1058" s="75"/>
      <c r="C1058" s="75"/>
      <c r="S1058" s="75"/>
      <c r="T1058" s="75"/>
      <c r="U1058" s="75"/>
      <c r="V1058" s="75"/>
      <c r="W1058" s="75"/>
      <c r="X1058" s="75"/>
      <c r="Y1058" s="75"/>
      <c r="Z1058" s="75"/>
    </row>
    <row r="1059" spans="1:26" s="74" customFormat="1" x14ac:dyDescent="0.2">
      <c r="A1059" s="75"/>
      <c r="B1059" s="75"/>
      <c r="C1059" s="75"/>
      <c r="S1059" s="75"/>
      <c r="T1059" s="75"/>
      <c r="U1059" s="75"/>
      <c r="V1059" s="75"/>
      <c r="W1059" s="75"/>
      <c r="X1059" s="75"/>
      <c r="Y1059" s="75"/>
      <c r="Z1059" s="75"/>
    </row>
    <row r="1060" spans="1:26" s="74" customFormat="1" x14ac:dyDescent="0.2">
      <c r="A1060" s="75"/>
      <c r="B1060" s="75"/>
      <c r="C1060" s="75"/>
      <c r="S1060" s="75"/>
      <c r="T1060" s="75"/>
      <c r="U1060" s="75"/>
      <c r="V1060" s="75"/>
      <c r="W1060" s="75"/>
      <c r="X1060" s="75"/>
      <c r="Y1060" s="75"/>
      <c r="Z1060" s="75"/>
    </row>
    <row r="1061" spans="1:26" s="74" customFormat="1" x14ac:dyDescent="0.2">
      <c r="A1061" s="75"/>
      <c r="B1061" s="75"/>
      <c r="C1061" s="75"/>
      <c r="S1061" s="75"/>
      <c r="T1061" s="75"/>
      <c r="U1061" s="75"/>
      <c r="V1061" s="75"/>
      <c r="W1061" s="75"/>
      <c r="X1061" s="75"/>
      <c r="Y1061" s="75"/>
      <c r="Z1061" s="75"/>
    </row>
    <row r="1062" spans="1:26" s="74" customFormat="1" x14ac:dyDescent="0.2">
      <c r="A1062" s="75"/>
      <c r="B1062" s="75"/>
      <c r="C1062" s="75"/>
      <c r="S1062" s="75"/>
      <c r="T1062" s="75"/>
      <c r="U1062" s="75"/>
      <c r="V1062" s="75"/>
      <c r="W1062" s="75"/>
      <c r="X1062" s="75"/>
      <c r="Y1062" s="75"/>
      <c r="Z1062" s="75"/>
    </row>
    <row r="1063" spans="1:26" s="74" customFormat="1" x14ac:dyDescent="0.2">
      <c r="A1063" s="75"/>
      <c r="B1063" s="75"/>
      <c r="C1063" s="75"/>
      <c r="S1063" s="75"/>
      <c r="T1063" s="75"/>
      <c r="U1063" s="75"/>
      <c r="V1063" s="75"/>
      <c r="W1063" s="75"/>
      <c r="X1063" s="75"/>
      <c r="Y1063" s="75"/>
      <c r="Z1063" s="75"/>
    </row>
    <row r="1064" spans="1:26" s="74" customFormat="1" x14ac:dyDescent="0.2">
      <c r="A1064" s="75"/>
      <c r="B1064" s="75"/>
      <c r="C1064" s="75"/>
      <c r="S1064" s="75"/>
      <c r="T1064" s="75"/>
      <c r="U1064" s="75"/>
      <c r="V1064" s="75"/>
      <c r="W1064" s="75"/>
      <c r="X1064" s="75"/>
      <c r="Y1064" s="75"/>
      <c r="Z1064" s="75"/>
    </row>
    <row r="1065" spans="1:26" s="74" customFormat="1" x14ac:dyDescent="0.2">
      <c r="A1065" s="75"/>
      <c r="B1065" s="75"/>
      <c r="C1065" s="75"/>
      <c r="S1065" s="75"/>
      <c r="T1065" s="75"/>
      <c r="U1065" s="75"/>
      <c r="V1065" s="75"/>
      <c r="W1065" s="75"/>
      <c r="X1065" s="75"/>
      <c r="Y1065" s="75"/>
      <c r="Z1065" s="75"/>
    </row>
    <row r="1066" spans="1:26" s="74" customFormat="1" x14ac:dyDescent="0.2">
      <c r="A1066" s="75"/>
      <c r="B1066" s="75"/>
      <c r="C1066" s="75"/>
      <c r="S1066" s="75"/>
      <c r="T1066" s="75"/>
      <c r="U1066" s="75"/>
      <c r="V1066" s="75"/>
      <c r="W1066" s="75"/>
      <c r="X1066" s="75"/>
      <c r="Y1066" s="75"/>
      <c r="Z1066" s="75"/>
    </row>
    <row r="1067" spans="1:26" s="74" customFormat="1" x14ac:dyDescent="0.2">
      <c r="A1067" s="75"/>
      <c r="B1067" s="75"/>
      <c r="C1067" s="75"/>
      <c r="S1067" s="75"/>
      <c r="T1067" s="75"/>
      <c r="U1067" s="75"/>
      <c r="V1067" s="75"/>
      <c r="W1067" s="75"/>
      <c r="X1067" s="75"/>
      <c r="Y1067" s="75"/>
      <c r="Z1067" s="75"/>
    </row>
    <row r="1068" spans="1:26" s="74" customFormat="1" x14ac:dyDescent="0.2">
      <c r="A1068" s="75"/>
      <c r="B1068" s="75"/>
      <c r="C1068" s="75"/>
      <c r="S1068" s="75"/>
      <c r="T1068" s="75"/>
      <c r="U1068" s="75"/>
      <c r="V1068" s="75"/>
      <c r="W1068" s="75"/>
      <c r="X1068" s="75"/>
      <c r="Y1068" s="75"/>
      <c r="Z1068" s="75"/>
    </row>
    <row r="1069" spans="1:26" s="74" customFormat="1" x14ac:dyDescent="0.2">
      <c r="A1069" s="75"/>
      <c r="B1069" s="75"/>
      <c r="C1069" s="75"/>
      <c r="S1069" s="75"/>
      <c r="T1069" s="75"/>
      <c r="U1069" s="75"/>
      <c r="V1069" s="75"/>
      <c r="W1069" s="75"/>
      <c r="X1069" s="75"/>
      <c r="Y1069" s="75"/>
      <c r="Z1069" s="75"/>
    </row>
    <row r="1070" spans="1:26" s="74" customFormat="1" x14ac:dyDescent="0.2">
      <c r="A1070" s="75"/>
      <c r="B1070" s="75"/>
      <c r="C1070" s="75"/>
      <c r="S1070" s="75"/>
      <c r="T1070" s="75"/>
      <c r="U1070" s="75"/>
      <c r="V1070" s="75"/>
      <c r="W1070" s="75"/>
      <c r="X1070" s="75"/>
      <c r="Y1070" s="75"/>
      <c r="Z1070" s="75"/>
    </row>
    <row r="1071" spans="1:26" s="74" customFormat="1" x14ac:dyDescent="0.2">
      <c r="A1071" s="75"/>
      <c r="B1071" s="75"/>
      <c r="C1071" s="75"/>
      <c r="S1071" s="75"/>
      <c r="T1071" s="75"/>
      <c r="U1071" s="75"/>
      <c r="V1071" s="75"/>
      <c r="W1071" s="75"/>
      <c r="X1071" s="75"/>
      <c r="Y1071" s="75"/>
      <c r="Z1071" s="75"/>
    </row>
    <row r="1072" spans="1:26" s="74" customFormat="1" x14ac:dyDescent="0.2">
      <c r="A1072" s="75"/>
      <c r="B1072" s="75"/>
      <c r="C1072" s="75"/>
      <c r="S1072" s="75"/>
      <c r="T1072" s="75"/>
      <c r="U1072" s="75"/>
      <c r="V1072" s="75"/>
      <c r="W1072" s="75"/>
      <c r="X1072" s="75"/>
      <c r="Y1072" s="75"/>
      <c r="Z1072" s="75"/>
    </row>
    <row r="1073" spans="1:26" s="74" customFormat="1" x14ac:dyDescent="0.2">
      <c r="A1073" s="75"/>
      <c r="B1073" s="75"/>
      <c r="C1073" s="75"/>
      <c r="S1073" s="75"/>
      <c r="T1073" s="75"/>
      <c r="U1073" s="75"/>
      <c r="V1073" s="75"/>
      <c r="W1073" s="75"/>
      <c r="X1073" s="75"/>
      <c r="Y1073" s="75"/>
      <c r="Z1073" s="75"/>
    </row>
    <row r="1074" spans="1:26" s="74" customFormat="1" x14ac:dyDescent="0.2">
      <c r="A1074" s="75"/>
      <c r="B1074" s="75"/>
      <c r="C1074" s="75"/>
      <c r="S1074" s="75"/>
      <c r="T1074" s="75"/>
      <c r="U1074" s="75"/>
      <c r="V1074" s="75"/>
      <c r="W1074" s="75"/>
      <c r="X1074" s="75"/>
      <c r="Y1074" s="75"/>
      <c r="Z1074" s="75"/>
    </row>
    <row r="1075" spans="1:26" s="74" customFormat="1" x14ac:dyDescent="0.2">
      <c r="A1075" s="75"/>
      <c r="B1075" s="75"/>
      <c r="C1075" s="75"/>
      <c r="S1075" s="75"/>
      <c r="T1075" s="75"/>
      <c r="U1075" s="75"/>
      <c r="V1075" s="75"/>
      <c r="W1075" s="75"/>
      <c r="X1075" s="75"/>
      <c r="Y1075" s="75"/>
      <c r="Z1075" s="75"/>
    </row>
    <row r="1076" spans="1:26" s="74" customFormat="1" x14ac:dyDescent="0.2">
      <c r="A1076" s="75"/>
      <c r="B1076" s="75"/>
      <c r="C1076" s="75"/>
      <c r="S1076" s="75"/>
      <c r="T1076" s="75"/>
      <c r="U1076" s="75"/>
      <c r="V1076" s="75"/>
      <c r="W1076" s="75"/>
      <c r="X1076" s="75"/>
      <c r="Y1076" s="75"/>
      <c r="Z1076" s="75"/>
    </row>
    <row r="1077" spans="1:26" s="74" customFormat="1" x14ac:dyDescent="0.2">
      <c r="A1077" s="75"/>
      <c r="B1077" s="75"/>
      <c r="C1077" s="75"/>
      <c r="S1077" s="75"/>
      <c r="T1077" s="75"/>
      <c r="U1077" s="75"/>
      <c r="V1077" s="75"/>
      <c r="W1077" s="75"/>
      <c r="X1077" s="75"/>
      <c r="Y1077" s="75"/>
      <c r="Z1077" s="75"/>
    </row>
    <row r="1078" spans="1:26" s="74" customFormat="1" x14ac:dyDescent="0.2">
      <c r="A1078" s="75"/>
      <c r="B1078" s="75"/>
      <c r="C1078" s="75"/>
      <c r="S1078" s="75"/>
      <c r="T1078" s="75"/>
      <c r="U1078" s="75"/>
      <c r="V1078" s="75"/>
      <c r="W1078" s="75"/>
      <c r="X1078" s="75"/>
      <c r="Y1078" s="75"/>
      <c r="Z1078" s="75"/>
    </row>
    <row r="1079" spans="1:26" s="74" customFormat="1" x14ac:dyDescent="0.2">
      <c r="A1079" s="75"/>
      <c r="B1079" s="75"/>
      <c r="C1079" s="75"/>
      <c r="S1079" s="75"/>
      <c r="T1079" s="75"/>
      <c r="U1079" s="75"/>
      <c r="V1079" s="75"/>
      <c r="W1079" s="75"/>
      <c r="X1079" s="75"/>
      <c r="Y1079" s="75"/>
      <c r="Z1079" s="75"/>
    </row>
    <row r="1080" spans="1:26" s="74" customFormat="1" x14ac:dyDescent="0.2">
      <c r="A1080" s="75"/>
      <c r="B1080" s="75"/>
      <c r="C1080" s="75"/>
      <c r="S1080" s="75"/>
      <c r="T1080" s="75"/>
      <c r="U1080" s="75"/>
      <c r="V1080" s="75"/>
      <c r="W1080" s="75"/>
      <c r="X1080" s="75"/>
      <c r="Y1080" s="75"/>
      <c r="Z1080" s="75"/>
    </row>
    <row r="1081" spans="1:26" s="74" customFormat="1" x14ac:dyDescent="0.2">
      <c r="A1081" s="75"/>
      <c r="B1081" s="75"/>
      <c r="C1081" s="75"/>
      <c r="S1081" s="75"/>
      <c r="T1081" s="75"/>
      <c r="U1081" s="75"/>
      <c r="V1081" s="75"/>
      <c r="W1081" s="75"/>
      <c r="X1081" s="75"/>
      <c r="Y1081" s="75"/>
      <c r="Z1081" s="75"/>
    </row>
    <row r="1082" spans="1:26" s="74" customFormat="1" x14ac:dyDescent="0.2">
      <c r="A1082" s="75"/>
      <c r="B1082" s="75"/>
      <c r="C1082" s="75"/>
      <c r="S1082" s="75"/>
      <c r="T1082" s="75"/>
      <c r="U1082" s="75"/>
      <c r="V1082" s="75"/>
      <c r="W1082" s="75"/>
      <c r="X1082" s="75"/>
      <c r="Y1082" s="75"/>
      <c r="Z1082" s="75"/>
    </row>
    <row r="1083" spans="1:26" s="74" customFormat="1" x14ac:dyDescent="0.2">
      <c r="A1083" s="75"/>
      <c r="B1083" s="75"/>
      <c r="C1083" s="75"/>
      <c r="S1083" s="75"/>
      <c r="T1083" s="75"/>
      <c r="U1083" s="75"/>
      <c r="V1083" s="75"/>
      <c r="W1083" s="75"/>
      <c r="X1083" s="75"/>
      <c r="Y1083" s="75"/>
      <c r="Z1083" s="75"/>
    </row>
    <row r="1084" spans="1:26" s="74" customFormat="1" x14ac:dyDescent="0.2">
      <c r="A1084" s="75"/>
      <c r="B1084" s="75"/>
      <c r="C1084" s="75"/>
      <c r="S1084" s="75"/>
      <c r="T1084" s="75"/>
      <c r="U1084" s="75"/>
      <c r="V1084" s="75"/>
      <c r="W1084" s="75"/>
      <c r="X1084" s="75"/>
      <c r="Y1084" s="75"/>
      <c r="Z1084" s="75"/>
    </row>
    <row r="1085" spans="1:26" s="74" customFormat="1" x14ac:dyDescent="0.2">
      <c r="A1085" s="75"/>
      <c r="B1085" s="75"/>
      <c r="C1085" s="75"/>
      <c r="S1085" s="75"/>
      <c r="T1085" s="75"/>
      <c r="U1085" s="75"/>
      <c r="V1085" s="75"/>
      <c r="W1085" s="75"/>
      <c r="X1085" s="75"/>
      <c r="Y1085" s="75"/>
      <c r="Z1085" s="75"/>
    </row>
    <row r="1086" spans="1:26" s="74" customFormat="1" x14ac:dyDescent="0.2">
      <c r="A1086" s="75"/>
      <c r="B1086" s="75"/>
      <c r="C1086" s="75"/>
      <c r="S1086" s="75"/>
      <c r="T1086" s="75"/>
      <c r="U1086" s="75"/>
      <c r="V1086" s="75"/>
      <c r="W1086" s="75"/>
      <c r="X1086" s="75"/>
      <c r="Y1086" s="75"/>
      <c r="Z1086" s="75"/>
    </row>
    <row r="1087" spans="1:26" s="74" customFormat="1" x14ac:dyDescent="0.2">
      <c r="A1087" s="75"/>
      <c r="B1087" s="75"/>
      <c r="C1087" s="75"/>
      <c r="S1087" s="75"/>
      <c r="T1087" s="75"/>
      <c r="U1087" s="75"/>
      <c r="V1087" s="75"/>
      <c r="W1087" s="75"/>
      <c r="X1087" s="75"/>
      <c r="Y1087" s="75"/>
      <c r="Z1087" s="75"/>
    </row>
    <row r="1088" spans="1:26" s="74" customFormat="1" x14ac:dyDescent="0.2">
      <c r="A1088" s="75"/>
      <c r="B1088" s="75"/>
      <c r="C1088" s="75"/>
      <c r="S1088" s="75"/>
      <c r="T1088" s="75"/>
      <c r="U1088" s="75"/>
      <c r="V1088" s="75"/>
      <c r="W1088" s="75"/>
      <c r="X1088" s="75"/>
      <c r="Y1088" s="75"/>
      <c r="Z1088" s="75"/>
    </row>
    <row r="1089" spans="1:26" s="74" customFormat="1" x14ac:dyDescent="0.2">
      <c r="A1089" s="75"/>
      <c r="B1089" s="75"/>
      <c r="C1089" s="75"/>
      <c r="S1089" s="75"/>
      <c r="T1089" s="75"/>
      <c r="U1089" s="75"/>
      <c r="V1089" s="75"/>
      <c r="W1089" s="75"/>
      <c r="X1089" s="75"/>
      <c r="Y1089" s="75"/>
      <c r="Z1089" s="75"/>
    </row>
    <row r="1090" spans="1:26" s="74" customFormat="1" x14ac:dyDescent="0.2">
      <c r="A1090" s="75"/>
      <c r="B1090" s="75"/>
      <c r="C1090" s="75"/>
      <c r="S1090" s="75"/>
      <c r="T1090" s="75"/>
      <c r="U1090" s="75"/>
      <c r="V1090" s="75"/>
      <c r="W1090" s="75"/>
      <c r="X1090" s="75"/>
      <c r="Y1090" s="75"/>
      <c r="Z1090" s="75"/>
    </row>
    <row r="1091" spans="1:26" s="74" customFormat="1" x14ac:dyDescent="0.2">
      <c r="A1091" s="75"/>
      <c r="B1091" s="75"/>
      <c r="C1091" s="75"/>
      <c r="S1091" s="75"/>
      <c r="T1091" s="75"/>
      <c r="U1091" s="75"/>
      <c r="V1091" s="75"/>
      <c r="W1091" s="75"/>
      <c r="X1091" s="75"/>
      <c r="Y1091" s="75"/>
      <c r="Z1091" s="75"/>
    </row>
    <row r="1092" spans="1:26" s="74" customFormat="1" x14ac:dyDescent="0.2">
      <c r="A1092" s="75"/>
      <c r="B1092" s="75"/>
      <c r="C1092" s="75"/>
      <c r="S1092" s="75"/>
      <c r="T1092" s="75"/>
      <c r="U1092" s="75"/>
      <c r="V1092" s="75"/>
      <c r="W1092" s="75"/>
      <c r="X1092" s="75"/>
      <c r="Y1092" s="75"/>
      <c r="Z1092" s="75"/>
    </row>
    <row r="1093" spans="1:26" s="74" customFormat="1" x14ac:dyDescent="0.2">
      <c r="A1093" s="75"/>
      <c r="B1093" s="75"/>
      <c r="C1093" s="75"/>
      <c r="S1093" s="75"/>
      <c r="T1093" s="75"/>
      <c r="U1093" s="75"/>
      <c r="V1093" s="75"/>
      <c r="W1093" s="75"/>
      <c r="X1093" s="75"/>
      <c r="Y1093" s="75"/>
      <c r="Z1093" s="75"/>
    </row>
    <row r="1094" spans="1:26" s="74" customFormat="1" x14ac:dyDescent="0.2">
      <c r="A1094" s="75"/>
      <c r="B1094" s="75"/>
      <c r="C1094" s="75"/>
      <c r="S1094" s="75"/>
      <c r="T1094" s="75"/>
      <c r="U1094" s="75"/>
      <c r="V1094" s="75"/>
      <c r="W1094" s="75"/>
      <c r="X1094" s="75"/>
      <c r="Y1094" s="75"/>
      <c r="Z1094" s="75"/>
    </row>
    <row r="1095" spans="1:26" s="74" customFormat="1" x14ac:dyDescent="0.2">
      <c r="A1095" s="75"/>
      <c r="B1095" s="75"/>
      <c r="C1095" s="75"/>
      <c r="S1095" s="75"/>
      <c r="T1095" s="75"/>
      <c r="U1095" s="75"/>
      <c r="V1095" s="75"/>
      <c r="W1095" s="75"/>
      <c r="X1095" s="75"/>
      <c r="Y1095" s="75"/>
      <c r="Z1095" s="75"/>
    </row>
    <row r="1096" spans="1:26" s="74" customFormat="1" x14ac:dyDescent="0.2">
      <c r="A1096" s="75"/>
      <c r="B1096" s="75"/>
      <c r="C1096" s="75"/>
      <c r="S1096" s="75"/>
      <c r="T1096" s="75"/>
      <c r="U1096" s="75"/>
      <c r="V1096" s="75"/>
      <c r="W1096" s="75"/>
      <c r="X1096" s="75"/>
      <c r="Y1096" s="75"/>
      <c r="Z1096" s="75"/>
    </row>
    <row r="1097" spans="1:26" s="74" customFormat="1" x14ac:dyDescent="0.2">
      <c r="A1097" s="75"/>
      <c r="B1097" s="75"/>
      <c r="C1097" s="75"/>
      <c r="S1097" s="75"/>
      <c r="T1097" s="75"/>
      <c r="U1097" s="75"/>
      <c r="V1097" s="75"/>
      <c r="W1097" s="75"/>
      <c r="X1097" s="75"/>
      <c r="Y1097" s="75"/>
      <c r="Z1097" s="75"/>
    </row>
    <row r="1098" spans="1:26" s="74" customFormat="1" x14ac:dyDescent="0.2">
      <c r="A1098" s="75"/>
      <c r="B1098" s="75"/>
      <c r="C1098" s="75"/>
      <c r="S1098" s="75"/>
      <c r="T1098" s="75"/>
      <c r="U1098" s="75"/>
      <c r="V1098" s="75"/>
      <c r="W1098" s="75"/>
      <c r="X1098" s="75"/>
      <c r="Y1098" s="75"/>
      <c r="Z1098" s="75"/>
    </row>
    <row r="1099" spans="1:26" s="74" customFormat="1" x14ac:dyDescent="0.2">
      <c r="A1099" s="75"/>
      <c r="B1099" s="75"/>
      <c r="C1099" s="75"/>
      <c r="S1099" s="75"/>
      <c r="T1099" s="75"/>
      <c r="U1099" s="75"/>
      <c r="V1099" s="75"/>
      <c r="W1099" s="75"/>
      <c r="X1099" s="75"/>
      <c r="Y1099" s="75"/>
      <c r="Z1099" s="75"/>
    </row>
    <row r="1100" spans="1:26" s="74" customFormat="1" x14ac:dyDescent="0.2">
      <c r="A1100" s="75"/>
      <c r="B1100" s="75"/>
      <c r="C1100" s="75"/>
      <c r="S1100" s="75"/>
      <c r="T1100" s="75"/>
      <c r="U1100" s="75"/>
      <c r="V1100" s="75"/>
      <c r="W1100" s="75"/>
      <c r="X1100" s="75"/>
      <c r="Y1100" s="75"/>
      <c r="Z1100" s="75"/>
    </row>
    <row r="1101" spans="1:26" s="74" customFormat="1" x14ac:dyDescent="0.2">
      <c r="A1101" s="75"/>
      <c r="B1101" s="75"/>
      <c r="C1101" s="75"/>
      <c r="S1101" s="75"/>
      <c r="T1101" s="75"/>
      <c r="U1101" s="75"/>
      <c r="V1101" s="75"/>
      <c r="W1101" s="75"/>
      <c r="X1101" s="75"/>
      <c r="Y1101" s="75"/>
      <c r="Z1101" s="75"/>
    </row>
    <row r="1102" spans="1:26" s="74" customFormat="1" x14ac:dyDescent="0.2">
      <c r="A1102" s="75"/>
      <c r="B1102" s="75"/>
      <c r="C1102" s="75"/>
      <c r="S1102" s="75"/>
      <c r="T1102" s="75"/>
      <c r="U1102" s="75"/>
      <c r="V1102" s="75"/>
      <c r="W1102" s="75"/>
      <c r="X1102" s="75"/>
      <c r="Y1102" s="75"/>
      <c r="Z1102" s="75"/>
    </row>
    <row r="1103" spans="1:26" s="74" customFormat="1" x14ac:dyDescent="0.2">
      <c r="A1103" s="75"/>
      <c r="B1103" s="75"/>
      <c r="C1103" s="75"/>
      <c r="S1103" s="75"/>
      <c r="T1103" s="75"/>
      <c r="U1103" s="75"/>
      <c r="V1103" s="75"/>
      <c r="W1103" s="75"/>
      <c r="X1103" s="75"/>
      <c r="Y1103" s="75"/>
      <c r="Z1103" s="75"/>
    </row>
    <row r="1104" spans="1:26" s="74" customFormat="1" x14ac:dyDescent="0.2">
      <c r="A1104" s="75"/>
      <c r="B1104" s="75"/>
      <c r="C1104" s="75"/>
      <c r="S1104" s="75"/>
      <c r="T1104" s="75"/>
      <c r="U1104" s="75"/>
      <c r="V1104" s="75"/>
      <c r="W1104" s="75"/>
      <c r="X1104" s="75"/>
      <c r="Y1104" s="75"/>
      <c r="Z1104" s="75"/>
    </row>
    <row r="1105" spans="1:26" s="74" customFormat="1" x14ac:dyDescent="0.2">
      <c r="A1105" s="75"/>
      <c r="B1105" s="75"/>
      <c r="C1105" s="75"/>
      <c r="S1105" s="75"/>
      <c r="T1105" s="75"/>
      <c r="U1105" s="75"/>
      <c r="V1105" s="75"/>
      <c r="W1105" s="75"/>
      <c r="X1105" s="75"/>
      <c r="Y1105" s="75"/>
      <c r="Z1105" s="75"/>
    </row>
    <row r="1106" spans="1:26" s="74" customFormat="1" x14ac:dyDescent="0.2">
      <c r="A1106" s="75"/>
      <c r="B1106" s="75"/>
      <c r="C1106" s="75"/>
      <c r="S1106" s="75"/>
      <c r="T1106" s="75"/>
      <c r="U1106" s="75"/>
      <c r="V1106" s="75"/>
      <c r="W1106" s="75"/>
      <c r="X1106" s="75"/>
      <c r="Y1106" s="75"/>
      <c r="Z1106" s="75"/>
    </row>
    <row r="1107" spans="1:26" s="74" customFormat="1" x14ac:dyDescent="0.2">
      <c r="A1107" s="75"/>
      <c r="B1107" s="75"/>
      <c r="C1107" s="75"/>
      <c r="S1107" s="75"/>
      <c r="T1107" s="75"/>
      <c r="U1107" s="75"/>
      <c r="V1107" s="75"/>
      <c r="W1107" s="75"/>
      <c r="X1107" s="75"/>
      <c r="Y1107" s="75"/>
      <c r="Z1107" s="75"/>
    </row>
    <row r="1108" spans="1:26" s="74" customFormat="1" x14ac:dyDescent="0.2">
      <c r="A1108" s="75"/>
      <c r="B1108" s="75"/>
      <c r="C1108" s="75"/>
      <c r="S1108" s="75"/>
      <c r="T1108" s="75"/>
      <c r="U1108" s="75"/>
      <c r="V1108" s="75"/>
      <c r="W1108" s="75"/>
      <c r="X1108" s="75"/>
      <c r="Y1108" s="75"/>
      <c r="Z1108" s="75"/>
    </row>
    <row r="1109" spans="1:26" s="74" customFormat="1" x14ac:dyDescent="0.2">
      <c r="A1109" s="75"/>
      <c r="B1109" s="75"/>
      <c r="C1109" s="75"/>
      <c r="S1109" s="75"/>
      <c r="T1109" s="75"/>
      <c r="U1109" s="75"/>
      <c r="V1109" s="75"/>
      <c r="W1109" s="75"/>
      <c r="X1109" s="75"/>
      <c r="Y1109" s="75"/>
      <c r="Z1109" s="75"/>
    </row>
    <row r="1110" spans="1:26" s="74" customFormat="1" x14ac:dyDescent="0.2">
      <c r="A1110" s="75"/>
      <c r="B1110" s="75"/>
      <c r="C1110" s="75"/>
      <c r="S1110" s="75"/>
      <c r="T1110" s="75"/>
      <c r="U1110" s="75"/>
      <c r="V1110" s="75"/>
      <c r="W1110" s="75"/>
      <c r="X1110" s="75"/>
      <c r="Y1110" s="75"/>
      <c r="Z1110" s="75"/>
    </row>
    <row r="1111" spans="1:26" s="74" customFormat="1" x14ac:dyDescent="0.2">
      <c r="A1111" s="75"/>
      <c r="B1111" s="75"/>
      <c r="C1111" s="75"/>
      <c r="S1111" s="75"/>
      <c r="T1111" s="75"/>
      <c r="U1111" s="75"/>
      <c r="V1111" s="75"/>
      <c r="W1111" s="75"/>
      <c r="X1111" s="75"/>
      <c r="Y1111" s="75"/>
      <c r="Z1111" s="75"/>
    </row>
    <row r="1112" spans="1:26" s="74" customFormat="1" x14ac:dyDescent="0.2">
      <c r="A1112" s="75"/>
      <c r="B1112" s="75"/>
      <c r="C1112" s="75"/>
      <c r="S1112" s="75"/>
      <c r="T1112" s="75"/>
      <c r="U1112" s="75"/>
      <c r="V1112" s="75"/>
      <c r="W1112" s="75"/>
      <c r="X1112" s="75"/>
      <c r="Y1112" s="75"/>
      <c r="Z1112" s="75"/>
    </row>
    <row r="1113" spans="1:26" s="74" customFormat="1" x14ac:dyDescent="0.2">
      <c r="A1113" s="75"/>
      <c r="B1113" s="75"/>
      <c r="C1113" s="75"/>
      <c r="S1113" s="75"/>
      <c r="T1113" s="75"/>
      <c r="U1113" s="75"/>
      <c r="V1113" s="75"/>
      <c r="W1113" s="75"/>
      <c r="X1113" s="75"/>
      <c r="Y1113" s="75"/>
      <c r="Z1113" s="75"/>
    </row>
    <row r="1114" spans="1:26" s="74" customFormat="1" x14ac:dyDescent="0.2">
      <c r="A1114" s="75"/>
      <c r="B1114" s="75"/>
      <c r="C1114" s="75"/>
      <c r="S1114" s="75"/>
      <c r="T1114" s="75"/>
      <c r="U1114" s="75"/>
      <c r="V1114" s="75"/>
      <c r="W1114" s="75"/>
      <c r="X1114" s="75"/>
      <c r="Y1114" s="75"/>
      <c r="Z1114" s="75"/>
    </row>
    <row r="1115" spans="1:26" s="74" customFormat="1" x14ac:dyDescent="0.2">
      <c r="A1115" s="75"/>
      <c r="B1115" s="75"/>
      <c r="C1115" s="75"/>
      <c r="S1115" s="75"/>
      <c r="T1115" s="75"/>
      <c r="U1115" s="75"/>
      <c r="V1115" s="75"/>
      <c r="W1115" s="75"/>
      <c r="X1115" s="75"/>
      <c r="Y1115" s="75"/>
      <c r="Z1115" s="75"/>
    </row>
    <row r="1116" spans="1:26" s="74" customFormat="1" x14ac:dyDescent="0.2">
      <c r="A1116" s="75"/>
      <c r="B1116" s="75"/>
      <c r="C1116" s="75"/>
      <c r="S1116" s="75"/>
      <c r="T1116" s="75"/>
      <c r="U1116" s="75"/>
      <c r="V1116" s="75"/>
      <c r="W1116" s="75"/>
      <c r="X1116" s="75"/>
      <c r="Y1116" s="75"/>
      <c r="Z1116" s="75"/>
    </row>
    <row r="1117" spans="1:26" s="74" customFormat="1" x14ac:dyDescent="0.2">
      <c r="A1117" s="75"/>
      <c r="B1117" s="75"/>
      <c r="C1117" s="75"/>
      <c r="S1117" s="75"/>
      <c r="T1117" s="75"/>
      <c r="U1117" s="75"/>
      <c r="V1117" s="75"/>
      <c r="W1117" s="75"/>
      <c r="X1117" s="75"/>
      <c r="Y1117" s="75"/>
      <c r="Z1117" s="75"/>
    </row>
    <row r="1118" spans="1:26" s="74" customFormat="1" x14ac:dyDescent="0.2">
      <c r="A1118" s="75"/>
      <c r="B1118" s="75"/>
      <c r="C1118" s="75"/>
      <c r="S1118" s="75"/>
      <c r="T1118" s="75"/>
      <c r="U1118" s="75"/>
      <c r="V1118" s="75"/>
      <c r="W1118" s="75"/>
      <c r="X1118" s="75"/>
      <c r="Y1118" s="75"/>
      <c r="Z1118" s="75"/>
    </row>
    <row r="1119" spans="1:26" s="74" customFormat="1" x14ac:dyDescent="0.2">
      <c r="A1119" s="75"/>
      <c r="B1119" s="75"/>
      <c r="C1119" s="75"/>
      <c r="S1119" s="75"/>
      <c r="T1119" s="75"/>
      <c r="U1119" s="75"/>
      <c r="V1119" s="75"/>
      <c r="W1119" s="75"/>
      <c r="X1119" s="75"/>
      <c r="Y1119" s="75"/>
      <c r="Z1119" s="75"/>
    </row>
    <row r="1120" spans="1:26" s="74" customFormat="1" x14ac:dyDescent="0.2">
      <c r="A1120" s="75"/>
      <c r="B1120" s="75"/>
      <c r="C1120" s="75"/>
      <c r="S1120" s="75"/>
      <c r="T1120" s="75"/>
      <c r="U1120" s="75"/>
      <c r="V1120" s="75"/>
      <c r="W1120" s="75"/>
      <c r="X1120" s="75"/>
      <c r="Y1120" s="75"/>
      <c r="Z1120" s="75"/>
    </row>
    <row r="1121" spans="1:26" s="74" customFormat="1" x14ac:dyDescent="0.2">
      <c r="A1121" s="75"/>
      <c r="B1121" s="75"/>
      <c r="C1121" s="75"/>
      <c r="S1121" s="75"/>
      <c r="T1121" s="75"/>
      <c r="U1121" s="75"/>
      <c r="V1121" s="75"/>
      <c r="W1121" s="75"/>
      <c r="X1121" s="75"/>
      <c r="Y1121" s="75"/>
      <c r="Z1121" s="75"/>
    </row>
    <row r="1122" spans="1:26" s="74" customFormat="1" x14ac:dyDescent="0.2">
      <c r="A1122" s="75"/>
      <c r="B1122" s="75"/>
      <c r="C1122" s="75"/>
      <c r="S1122" s="75"/>
      <c r="T1122" s="75"/>
      <c r="U1122" s="75"/>
      <c r="V1122" s="75"/>
      <c r="W1122" s="75"/>
      <c r="X1122" s="75"/>
      <c r="Y1122" s="75"/>
      <c r="Z1122" s="75"/>
    </row>
    <row r="1123" spans="1:26" s="74" customFormat="1" x14ac:dyDescent="0.2">
      <c r="A1123" s="75"/>
      <c r="B1123" s="75"/>
      <c r="C1123" s="75"/>
      <c r="S1123" s="75"/>
      <c r="T1123" s="75"/>
      <c r="U1123" s="75"/>
      <c r="V1123" s="75"/>
      <c r="W1123" s="75"/>
      <c r="X1123" s="75"/>
      <c r="Y1123" s="75"/>
      <c r="Z1123" s="75"/>
    </row>
    <row r="1124" spans="1:26" s="74" customFormat="1" x14ac:dyDescent="0.2">
      <c r="A1124" s="75"/>
      <c r="B1124" s="75"/>
      <c r="C1124" s="75"/>
      <c r="S1124" s="75"/>
      <c r="T1124" s="75"/>
      <c r="U1124" s="75"/>
      <c r="V1124" s="75"/>
      <c r="W1124" s="75"/>
      <c r="X1124" s="75"/>
      <c r="Y1124" s="75"/>
      <c r="Z1124" s="75"/>
    </row>
    <row r="1125" spans="1:26" s="74" customFormat="1" x14ac:dyDescent="0.2">
      <c r="A1125" s="75"/>
      <c r="B1125" s="75"/>
      <c r="C1125" s="75"/>
      <c r="S1125" s="75"/>
      <c r="T1125" s="75"/>
      <c r="U1125" s="75"/>
      <c r="V1125" s="75"/>
      <c r="W1125" s="75"/>
      <c r="X1125" s="75"/>
      <c r="Y1125" s="75"/>
      <c r="Z1125" s="75"/>
    </row>
    <row r="1126" spans="1:26" s="74" customFormat="1" x14ac:dyDescent="0.2">
      <c r="A1126" s="75"/>
      <c r="B1126" s="75"/>
      <c r="C1126" s="75"/>
      <c r="S1126" s="75"/>
      <c r="T1126" s="75"/>
      <c r="U1126" s="75"/>
      <c r="V1126" s="75"/>
      <c r="W1126" s="75"/>
      <c r="X1126" s="75"/>
      <c r="Y1126" s="75"/>
      <c r="Z1126" s="75"/>
    </row>
    <row r="1127" spans="1:26" s="74" customFormat="1" x14ac:dyDescent="0.2">
      <c r="A1127" s="75"/>
      <c r="B1127" s="75"/>
      <c r="C1127" s="75"/>
      <c r="S1127" s="75"/>
      <c r="T1127" s="75"/>
      <c r="U1127" s="75"/>
      <c r="V1127" s="75"/>
      <c r="W1127" s="75"/>
      <c r="X1127" s="75"/>
      <c r="Y1127" s="75"/>
      <c r="Z1127" s="75"/>
    </row>
    <row r="1128" spans="1:26" s="74" customFormat="1" x14ac:dyDescent="0.2">
      <c r="A1128" s="75"/>
      <c r="B1128" s="75"/>
      <c r="C1128" s="75"/>
      <c r="S1128" s="75"/>
      <c r="T1128" s="75"/>
      <c r="U1128" s="75"/>
      <c r="V1128" s="75"/>
      <c r="W1128" s="75"/>
      <c r="X1128" s="75"/>
      <c r="Y1128" s="75"/>
      <c r="Z1128" s="75"/>
    </row>
    <row r="1129" spans="1:26" s="74" customFormat="1" x14ac:dyDescent="0.2">
      <c r="A1129" s="75"/>
      <c r="B1129" s="75"/>
      <c r="C1129" s="75"/>
      <c r="S1129" s="75"/>
      <c r="T1129" s="75"/>
      <c r="U1129" s="75"/>
      <c r="V1129" s="75"/>
      <c r="W1129" s="75"/>
      <c r="X1129" s="75"/>
      <c r="Y1129" s="75"/>
      <c r="Z1129" s="75"/>
    </row>
    <row r="1130" spans="1:26" s="74" customFormat="1" x14ac:dyDescent="0.2">
      <c r="A1130" s="75"/>
      <c r="B1130" s="75"/>
      <c r="C1130" s="75"/>
      <c r="S1130" s="75"/>
      <c r="T1130" s="75"/>
      <c r="U1130" s="75"/>
      <c r="V1130" s="75"/>
      <c r="W1130" s="75"/>
      <c r="X1130" s="75"/>
      <c r="Y1130" s="75"/>
      <c r="Z1130" s="75"/>
    </row>
    <row r="1131" spans="1:26" s="74" customFormat="1" x14ac:dyDescent="0.2">
      <c r="A1131" s="75"/>
      <c r="B1131" s="75"/>
      <c r="C1131" s="75"/>
      <c r="S1131" s="75"/>
      <c r="T1131" s="75"/>
      <c r="U1131" s="75"/>
      <c r="V1131" s="75"/>
      <c r="W1131" s="75"/>
      <c r="X1131" s="75"/>
      <c r="Y1131" s="75"/>
      <c r="Z1131" s="75"/>
    </row>
    <row r="1132" spans="1:26" s="74" customFormat="1" x14ac:dyDescent="0.2">
      <c r="A1132" s="75"/>
      <c r="B1132" s="75"/>
      <c r="C1132" s="75"/>
      <c r="S1132" s="75"/>
      <c r="T1132" s="75"/>
      <c r="U1132" s="75"/>
      <c r="V1132" s="75"/>
      <c r="W1132" s="75"/>
      <c r="X1132" s="75"/>
      <c r="Y1132" s="75"/>
      <c r="Z1132" s="75"/>
    </row>
    <row r="1133" spans="1:26" s="74" customFormat="1" x14ac:dyDescent="0.2">
      <c r="A1133" s="75"/>
      <c r="B1133" s="75"/>
      <c r="C1133" s="75"/>
      <c r="S1133" s="75"/>
      <c r="T1133" s="75"/>
      <c r="U1133" s="75"/>
      <c r="V1133" s="75"/>
      <c r="W1133" s="75"/>
      <c r="X1133" s="75"/>
      <c r="Y1133" s="75"/>
      <c r="Z1133" s="75"/>
    </row>
    <row r="1134" spans="1:26" s="74" customFormat="1" x14ac:dyDescent="0.2">
      <c r="A1134" s="75"/>
      <c r="B1134" s="75"/>
      <c r="C1134" s="75"/>
      <c r="S1134" s="75"/>
      <c r="T1134" s="75"/>
      <c r="U1134" s="75"/>
      <c r="V1134" s="75"/>
      <c r="W1134" s="75"/>
      <c r="X1134" s="75"/>
      <c r="Y1134" s="75"/>
      <c r="Z1134" s="75"/>
    </row>
    <row r="1135" spans="1:26" s="74" customFormat="1" x14ac:dyDescent="0.2">
      <c r="A1135" s="75"/>
      <c r="B1135" s="75"/>
      <c r="C1135" s="75"/>
      <c r="S1135" s="75"/>
      <c r="T1135" s="75"/>
      <c r="U1135" s="75"/>
      <c r="V1135" s="75"/>
      <c r="W1135" s="75"/>
      <c r="X1135" s="75"/>
      <c r="Y1135" s="75"/>
      <c r="Z1135" s="75"/>
    </row>
    <row r="1136" spans="1:26" s="74" customFormat="1" x14ac:dyDescent="0.2">
      <c r="A1136" s="75"/>
      <c r="B1136" s="75"/>
      <c r="C1136" s="75"/>
      <c r="S1136" s="75"/>
      <c r="T1136" s="75"/>
      <c r="U1136" s="75"/>
      <c r="V1136" s="75"/>
      <c r="W1136" s="75"/>
      <c r="X1136" s="75"/>
      <c r="Y1136" s="75"/>
      <c r="Z1136" s="75"/>
    </row>
    <row r="1137" spans="1:26" s="74" customFormat="1" x14ac:dyDescent="0.2">
      <c r="A1137" s="75"/>
      <c r="B1137" s="75"/>
      <c r="C1137" s="75"/>
      <c r="S1137" s="75"/>
      <c r="T1137" s="75"/>
      <c r="U1137" s="75"/>
      <c r="V1137" s="75"/>
      <c r="W1137" s="75"/>
      <c r="X1137" s="75"/>
      <c r="Y1137" s="75"/>
      <c r="Z1137" s="75"/>
    </row>
    <row r="1138" spans="1:26" s="74" customFormat="1" x14ac:dyDescent="0.2">
      <c r="A1138" s="75"/>
      <c r="B1138" s="75"/>
      <c r="C1138" s="75"/>
      <c r="S1138" s="75"/>
      <c r="T1138" s="75"/>
      <c r="U1138" s="75"/>
      <c r="V1138" s="75"/>
      <c r="W1138" s="75"/>
      <c r="X1138" s="75"/>
      <c r="Y1138" s="75"/>
      <c r="Z1138" s="75"/>
    </row>
    <row r="1139" spans="1:26" s="74" customFormat="1" x14ac:dyDescent="0.2">
      <c r="A1139" s="75"/>
      <c r="B1139" s="75"/>
      <c r="C1139" s="75"/>
      <c r="S1139" s="75"/>
      <c r="T1139" s="75"/>
      <c r="U1139" s="75"/>
      <c r="V1139" s="75"/>
      <c r="W1139" s="75"/>
      <c r="X1139" s="75"/>
      <c r="Y1139" s="75"/>
      <c r="Z1139" s="75"/>
    </row>
    <row r="1140" spans="1:26" s="74" customFormat="1" x14ac:dyDescent="0.2">
      <c r="A1140" s="75"/>
      <c r="B1140" s="75"/>
      <c r="C1140" s="75"/>
      <c r="S1140" s="75"/>
      <c r="T1140" s="75"/>
      <c r="U1140" s="75"/>
      <c r="V1140" s="75"/>
      <c r="W1140" s="75"/>
      <c r="X1140" s="75"/>
      <c r="Y1140" s="75"/>
      <c r="Z1140" s="75"/>
    </row>
    <row r="1141" spans="1:26" s="74" customFormat="1" x14ac:dyDescent="0.2">
      <c r="A1141" s="75"/>
      <c r="B1141" s="75"/>
      <c r="C1141" s="75"/>
      <c r="S1141" s="75"/>
      <c r="T1141" s="75"/>
      <c r="U1141" s="75"/>
      <c r="V1141" s="75"/>
      <c r="W1141" s="75"/>
      <c r="X1141" s="75"/>
      <c r="Y1141" s="75"/>
      <c r="Z1141" s="75"/>
    </row>
    <row r="1142" spans="1:26" s="74" customFormat="1" x14ac:dyDescent="0.2">
      <c r="A1142" s="75"/>
      <c r="B1142" s="75"/>
      <c r="C1142" s="75"/>
      <c r="S1142" s="75"/>
      <c r="T1142" s="75"/>
      <c r="U1142" s="75"/>
      <c r="V1142" s="75"/>
      <c r="W1142" s="75"/>
      <c r="X1142" s="75"/>
      <c r="Y1142" s="75"/>
      <c r="Z1142" s="75"/>
    </row>
    <row r="1143" spans="1:26" s="74" customFormat="1" x14ac:dyDescent="0.2">
      <c r="A1143" s="75"/>
      <c r="B1143" s="75"/>
      <c r="C1143" s="75"/>
      <c r="S1143" s="75"/>
      <c r="T1143" s="75"/>
      <c r="U1143" s="75"/>
      <c r="V1143" s="75"/>
      <c r="W1143" s="75"/>
      <c r="X1143" s="75"/>
      <c r="Y1143" s="75"/>
      <c r="Z1143" s="75"/>
    </row>
    <row r="1144" spans="1:26" s="74" customFormat="1" x14ac:dyDescent="0.2">
      <c r="A1144" s="75"/>
      <c r="B1144" s="75"/>
      <c r="C1144" s="75"/>
      <c r="S1144" s="75"/>
      <c r="T1144" s="75"/>
      <c r="U1144" s="75"/>
      <c r="V1144" s="75"/>
      <c r="W1144" s="75"/>
      <c r="X1144" s="75"/>
      <c r="Y1144" s="75"/>
      <c r="Z1144" s="75"/>
    </row>
    <row r="1145" spans="1:26" s="74" customFormat="1" x14ac:dyDescent="0.2">
      <c r="A1145" s="75"/>
      <c r="B1145" s="75"/>
      <c r="C1145" s="75"/>
      <c r="S1145" s="75"/>
      <c r="T1145" s="75"/>
      <c r="U1145" s="75"/>
      <c r="V1145" s="75"/>
      <c r="W1145" s="75"/>
      <c r="X1145" s="75"/>
      <c r="Y1145" s="75"/>
      <c r="Z1145" s="75"/>
    </row>
    <row r="1146" spans="1:26" s="74" customFormat="1" x14ac:dyDescent="0.2">
      <c r="A1146" s="75"/>
      <c r="B1146" s="75"/>
      <c r="C1146" s="75"/>
      <c r="S1146" s="75"/>
      <c r="T1146" s="75"/>
      <c r="U1146" s="75"/>
      <c r="V1146" s="75"/>
      <c r="W1146" s="75"/>
      <c r="X1146" s="75"/>
      <c r="Y1146" s="75"/>
      <c r="Z1146" s="75"/>
    </row>
    <row r="1147" spans="1:26" s="74" customFormat="1" x14ac:dyDescent="0.2">
      <c r="A1147" s="75"/>
      <c r="B1147" s="75"/>
      <c r="C1147" s="75"/>
      <c r="S1147" s="75"/>
      <c r="T1147" s="75"/>
      <c r="U1147" s="75"/>
      <c r="V1147" s="75"/>
      <c r="W1147" s="75"/>
      <c r="X1147" s="75"/>
      <c r="Y1147" s="75"/>
      <c r="Z1147" s="75"/>
    </row>
    <row r="1148" spans="1:26" s="74" customFormat="1" x14ac:dyDescent="0.2">
      <c r="A1148" s="75"/>
      <c r="B1148" s="75"/>
      <c r="C1148" s="75"/>
      <c r="S1148" s="75"/>
      <c r="T1148" s="75"/>
      <c r="U1148" s="75"/>
      <c r="V1148" s="75"/>
      <c r="W1148" s="75"/>
      <c r="X1148" s="75"/>
      <c r="Y1148" s="75"/>
      <c r="Z1148" s="75"/>
    </row>
    <row r="1149" spans="1:26" s="74" customFormat="1" x14ac:dyDescent="0.2">
      <c r="A1149" s="75"/>
      <c r="B1149" s="75"/>
      <c r="C1149" s="75"/>
      <c r="S1149" s="75"/>
      <c r="T1149" s="75"/>
      <c r="U1149" s="75"/>
      <c r="V1149" s="75"/>
      <c r="W1149" s="75"/>
      <c r="X1149" s="75"/>
      <c r="Y1149" s="75"/>
      <c r="Z1149" s="75"/>
    </row>
    <row r="1150" spans="1:26" s="74" customFormat="1" x14ac:dyDescent="0.2">
      <c r="A1150" s="75"/>
      <c r="B1150" s="75"/>
      <c r="C1150" s="75"/>
      <c r="S1150" s="75"/>
      <c r="T1150" s="75"/>
      <c r="U1150" s="75"/>
      <c r="V1150" s="75"/>
      <c r="W1150" s="75"/>
      <c r="X1150" s="75"/>
      <c r="Y1150" s="75"/>
      <c r="Z1150" s="75"/>
    </row>
    <row r="1151" spans="1:26" s="74" customFormat="1" x14ac:dyDescent="0.2">
      <c r="A1151" s="75"/>
      <c r="B1151" s="75"/>
      <c r="C1151" s="75"/>
      <c r="S1151" s="75"/>
      <c r="T1151" s="75"/>
      <c r="U1151" s="75"/>
      <c r="V1151" s="75"/>
      <c r="W1151" s="75"/>
      <c r="X1151" s="75"/>
      <c r="Y1151" s="75"/>
      <c r="Z1151" s="75"/>
    </row>
    <row r="1152" spans="1:26" s="74" customFormat="1" x14ac:dyDescent="0.2">
      <c r="A1152" s="75"/>
      <c r="B1152" s="75"/>
      <c r="C1152" s="75"/>
      <c r="S1152" s="75"/>
      <c r="T1152" s="75"/>
      <c r="U1152" s="75"/>
      <c r="V1152" s="75"/>
      <c r="W1152" s="75"/>
      <c r="X1152" s="75"/>
      <c r="Y1152" s="75"/>
      <c r="Z1152" s="75"/>
    </row>
    <row r="1153" spans="1:26" s="74" customFormat="1" x14ac:dyDescent="0.2">
      <c r="A1153" s="75"/>
      <c r="B1153" s="75"/>
      <c r="C1153" s="75"/>
      <c r="S1153" s="75"/>
      <c r="T1153" s="75"/>
      <c r="U1153" s="75"/>
      <c r="V1153" s="75"/>
      <c r="W1153" s="75"/>
      <c r="X1153" s="75"/>
      <c r="Y1153" s="75"/>
      <c r="Z1153" s="75"/>
    </row>
    <row r="1154" spans="1:26" s="74" customFormat="1" x14ac:dyDescent="0.2">
      <c r="A1154" s="75"/>
      <c r="B1154" s="75"/>
      <c r="C1154" s="75"/>
      <c r="S1154" s="75"/>
      <c r="T1154" s="75"/>
      <c r="U1154" s="75"/>
      <c r="V1154" s="75"/>
      <c r="W1154" s="75"/>
      <c r="X1154" s="75"/>
      <c r="Y1154" s="75"/>
      <c r="Z1154" s="75"/>
    </row>
    <row r="1155" spans="1:26" s="74" customFormat="1" x14ac:dyDescent="0.2">
      <c r="A1155" s="75"/>
      <c r="B1155" s="75"/>
      <c r="C1155" s="75"/>
      <c r="S1155" s="75"/>
      <c r="T1155" s="75"/>
      <c r="U1155" s="75"/>
      <c r="V1155" s="75"/>
      <c r="W1155" s="75"/>
      <c r="X1155" s="75"/>
      <c r="Y1155" s="75"/>
      <c r="Z1155" s="75"/>
    </row>
    <row r="1156" spans="1:26" s="74" customFormat="1" x14ac:dyDescent="0.2">
      <c r="A1156" s="75"/>
      <c r="B1156" s="75"/>
      <c r="C1156" s="75"/>
      <c r="S1156" s="75"/>
      <c r="T1156" s="75"/>
      <c r="U1156" s="75"/>
      <c r="V1156" s="75"/>
      <c r="W1156" s="75"/>
      <c r="X1156" s="75"/>
      <c r="Y1156" s="75"/>
      <c r="Z1156" s="75"/>
    </row>
    <row r="1157" spans="1:26" s="74" customFormat="1" x14ac:dyDescent="0.2">
      <c r="A1157" s="75"/>
      <c r="B1157" s="75"/>
      <c r="C1157" s="75"/>
      <c r="S1157" s="75"/>
      <c r="T1157" s="75"/>
      <c r="U1157" s="75"/>
      <c r="V1157" s="75"/>
      <c r="W1157" s="75"/>
      <c r="X1157" s="75"/>
      <c r="Y1157" s="75"/>
      <c r="Z1157" s="75"/>
    </row>
    <row r="1158" spans="1:26" s="74" customFormat="1" x14ac:dyDescent="0.2">
      <c r="A1158" s="75"/>
      <c r="B1158" s="75"/>
      <c r="C1158" s="75"/>
      <c r="S1158" s="75"/>
      <c r="T1158" s="75"/>
      <c r="U1158" s="75"/>
      <c r="V1158" s="75"/>
      <c r="W1158" s="75"/>
      <c r="X1158" s="75"/>
      <c r="Y1158" s="75"/>
      <c r="Z1158" s="75"/>
    </row>
    <row r="1159" spans="1:26" s="74" customFormat="1" x14ac:dyDescent="0.2">
      <c r="A1159" s="75"/>
      <c r="B1159" s="75"/>
      <c r="C1159" s="75"/>
      <c r="S1159" s="75"/>
      <c r="T1159" s="75"/>
      <c r="U1159" s="75"/>
      <c r="V1159" s="75"/>
      <c r="W1159" s="75"/>
      <c r="X1159" s="75"/>
      <c r="Y1159" s="75"/>
      <c r="Z1159" s="75"/>
    </row>
    <row r="1160" spans="1:26" s="74" customFormat="1" x14ac:dyDescent="0.2">
      <c r="A1160" s="75"/>
      <c r="B1160" s="75"/>
      <c r="C1160" s="75"/>
      <c r="S1160" s="75"/>
      <c r="T1160" s="75"/>
      <c r="U1160" s="75"/>
      <c r="V1160" s="75"/>
      <c r="W1160" s="75"/>
      <c r="X1160" s="75"/>
      <c r="Y1160" s="75"/>
      <c r="Z1160" s="75"/>
    </row>
    <row r="1161" spans="1:26" s="74" customFormat="1" x14ac:dyDescent="0.2">
      <c r="A1161" s="75"/>
      <c r="B1161" s="75"/>
      <c r="C1161" s="75"/>
      <c r="S1161" s="75"/>
      <c r="T1161" s="75"/>
      <c r="U1161" s="75"/>
      <c r="V1161" s="75"/>
      <c r="W1161" s="75"/>
      <c r="X1161" s="75"/>
      <c r="Y1161" s="75"/>
      <c r="Z1161" s="75"/>
    </row>
    <row r="1162" spans="1:26" s="74" customFormat="1" x14ac:dyDescent="0.2">
      <c r="A1162" s="75"/>
      <c r="B1162" s="75"/>
      <c r="C1162" s="75"/>
      <c r="S1162" s="75"/>
      <c r="T1162" s="75"/>
      <c r="U1162" s="75"/>
      <c r="V1162" s="75"/>
      <c r="W1162" s="75"/>
      <c r="X1162" s="75"/>
      <c r="Y1162" s="75"/>
      <c r="Z1162" s="75"/>
    </row>
    <row r="1163" spans="1:26" s="74" customFormat="1" x14ac:dyDescent="0.2">
      <c r="A1163" s="75"/>
      <c r="B1163" s="75"/>
      <c r="C1163" s="75"/>
      <c r="S1163" s="75"/>
      <c r="T1163" s="75"/>
      <c r="U1163" s="75"/>
      <c r="V1163" s="75"/>
      <c r="W1163" s="75"/>
      <c r="X1163" s="75"/>
      <c r="Y1163" s="75"/>
      <c r="Z1163" s="75"/>
    </row>
    <row r="1164" spans="1:26" s="74" customFormat="1" x14ac:dyDescent="0.2">
      <c r="A1164" s="75"/>
      <c r="B1164" s="75"/>
      <c r="C1164" s="75"/>
      <c r="S1164" s="75"/>
      <c r="T1164" s="75"/>
      <c r="U1164" s="75"/>
      <c r="V1164" s="75"/>
      <c r="W1164" s="75"/>
      <c r="X1164" s="75"/>
      <c r="Y1164" s="75"/>
      <c r="Z1164" s="75"/>
    </row>
    <row r="1165" spans="1:26" s="74" customFormat="1" x14ac:dyDescent="0.2">
      <c r="A1165" s="75"/>
      <c r="B1165" s="75"/>
      <c r="C1165" s="75"/>
      <c r="S1165" s="75"/>
      <c r="T1165" s="75"/>
      <c r="U1165" s="75"/>
      <c r="V1165" s="75"/>
      <c r="W1165" s="75"/>
      <c r="X1165" s="75"/>
      <c r="Y1165" s="75"/>
      <c r="Z1165" s="75"/>
    </row>
    <row r="1166" spans="1:26" s="74" customFormat="1" x14ac:dyDescent="0.2">
      <c r="A1166" s="75"/>
      <c r="B1166" s="75"/>
      <c r="C1166" s="75"/>
      <c r="S1166" s="75"/>
      <c r="T1166" s="75"/>
      <c r="U1166" s="75"/>
      <c r="V1166" s="75"/>
      <c r="W1166" s="75"/>
      <c r="X1166" s="75"/>
      <c r="Y1166" s="75"/>
      <c r="Z1166" s="75"/>
    </row>
    <row r="1167" spans="1:26" s="74" customFormat="1" x14ac:dyDescent="0.2">
      <c r="A1167" s="75"/>
      <c r="B1167" s="75"/>
      <c r="C1167" s="75"/>
      <c r="S1167" s="75"/>
      <c r="T1167" s="75"/>
      <c r="U1167" s="75"/>
      <c r="V1167" s="75"/>
      <c r="W1167" s="75"/>
      <c r="X1167" s="75"/>
      <c r="Y1167" s="75"/>
      <c r="Z1167" s="75"/>
    </row>
    <row r="1168" spans="1:26" s="74" customFormat="1" x14ac:dyDescent="0.2">
      <c r="A1168" s="75"/>
      <c r="B1168" s="75"/>
      <c r="C1168" s="75"/>
      <c r="S1168" s="75"/>
      <c r="T1168" s="75"/>
      <c r="U1168" s="75"/>
      <c r="V1168" s="75"/>
      <c r="W1168" s="75"/>
      <c r="X1168" s="75"/>
      <c r="Y1168" s="75"/>
      <c r="Z1168" s="75"/>
    </row>
    <row r="1169" spans="1:26" s="74" customFormat="1" x14ac:dyDescent="0.2">
      <c r="A1169" s="75"/>
      <c r="B1169" s="75"/>
      <c r="C1169" s="75"/>
      <c r="S1169" s="75"/>
      <c r="T1169" s="75"/>
      <c r="U1169" s="75"/>
      <c r="V1169" s="75"/>
      <c r="W1169" s="75"/>
      <c r="X1169" s="75"/>
      <c r="Y1169" s="75"/>
      <c r="Z1169" s="75"/>
    </row>
    <row r="1170" spans="1:26" s="74" customFormat="1" x14ac:dyDescent="0.2">
      <c r="A1170" s="75"/>
      <c r="B1170" s="75"/>
      <c r="C1170" s="75"/>
      <c r="S1170" s="75"/>
      <c r="T1170" s="75"/>
      <c r="U1170" s="75"/>
      <c r="V1170" s="75"/>
      <c r="W1170" s="75"/>
      <c r="X1170" s="75"/>
      <c r="Y1170" s="75"/>
      <c r="Z1170" s="75"/>
    </row>
    <row r="1171" spans="1:26" s="74" customFormat="1" x14ac:dyDescent="0.2">
      <c r="A1171" s="75"/>
      <c r="B1171" s="75"/>
      <c r="C1171" s="75"/>
      <c r="S1171" s="75"/>
      <c r="T1171" s="75"/>
      <c r="U1171" s="75"/>
      <c r="V1171" s="75"/>
      <c r="W1171" s="75"/>
      <c r="X1171" s="75"/>
      <c r="Y1171" s="75"/>
      <c r="Z1171" s="75"/>
    </row>
    <row r="1172" spans="1:26" s="74" customFormat="1" x14ac:dyDescent="0.2">
      <c r="A1172" s="75"/>
      <c r="B1172" s="75"/>
      <c r="C1172" s="75"/>
      <c r="S1172" s="75"/>
      <c r="T1172" s="75"/>
      <c r="U1172" s="75"/>
      <c r="V1172" s="75"/>
      <c r="W1172" s="75"/>
      <c r="X1172" s="75"/>
      <c r="Y1172" s="75"/>
      <c r="Z1172" s="75"/>
    </row>
    <row r="1173" spans="1:26" s="74" customFormat="1" x14ac:dyDescent="0.2">
      <c r="A1173" s="75"/>
      <c r="B1173" s="75"/>
      <c r="C1173" s="75"/>
      <c r="S1173" s="75"/>
      <c r="T1173" s="75"/>
      <c r="U1173" s="75"/>
      <c r="V1173" s="75"/>
      <c r="W1173" s="75"/>
      <c r="X1173" s="75"/>
      <c r="Y1173" s="75"/>
      <c r="Z1173" s="75"/>
    </row>
    <row r="1174" spans="1:26" s="74" customFormat="1" x14ac:dyDescent="0.2">
      <c r="A1174" s="75"/>
      <c r="B1174" s="75"/>
      <c r="C1174" s="75"/>
      <c r="S1174" s="75"/>
      <c r="T1174" s="75"/>
      <c r="U1174" s="75"/>
      <c r="V1174" s="75"/>
      <c r="W1174" s="75"/>
      <c r="X1174" s="75"/>
      <c r="Y1174" s="75"/>
      <c r="Z1174" s="75"/>
    </row>
    <row r="1175" spans="1:26" s="74" customFormat="1" x14ac:dyDescent="0.2">
      <c r="A1175" s="75"/>
      <c r="B1175" s="75"/>
      <c r="C1175" s="75"/>
      <c r="S1175" s="75"/>
      <c r="T1175" s="75"/>
      <c r="U1175" s="75"/>
      <c r="V1175" s="75"/>
      <c r="W1175" s="75"/>
      <c r="X1175" s="75"/>
      <c r="Y1175" s="75"/>
      <c r="Z1175" s="75"/>
    </row>
    <row r="1176" spans="1:26" s="74" customFormat="1" x14ac:dyDescent="0.2">
      <c r="A1176" s="75"/>
      <c r="B1176" s="75"/>
      <c r="C1176" s="75"/>
      <c r="S1176" s="75"/>
      <c r="T1176" s="75"/>
      <c r="U1176" s="75"/>
      <c r="V1176" s="75"/>
      <c r="W1176" s="75"/>
      <c r="X1176" s="75"/>
      <c r="Y1176" s="75"/>
      <c r="Z1176" s="75"/>
    </row>
    <row r="1177" spans="1:26" s="74" customFormat="1" x14ac:dyDescent="0.2">
      <c r="A1177" s="75"/>
      <c r="B1177" s="75"/>
      <c r="C1177" s="75"/>
      <c r="S1177" s="75"/>
      <c r="T1177" s="75"/>
      <c r="U1177" s="75"/>
      <c r="V1177" s="75"/>
      <c r="W1177" s="75"/>
      <c r="X1177" s="75"/>
      <c r="Y1177" s="75"/>
      <c r="Z1177" s="75"/>
    </row>
    <row r="1178" spans="1:26" s="74" customFormat="1" x14ac:dyDescent="0.2">
      <c r="A1178" s="75"/>
      <c r="B1178" s="75"/>
      <c r="C1178" s="75"/>
      <c r="S1178" s="75"/>
      <c r="T1178" s="75"/>
      <c r="U1178" s="75"/>
      <c r="V1178" s="75"/>
      <c r="W1178" s="75"/>
      <c r="X1178" s="75"/>
      <c r="Y1178" s="75"/>
      <c r="Z1178" s="75"/>
    </row>
    <row r="1179" spans="1:26" s="74" customFormat="1" x14ac:dyDescent="0.2">
      <c r="A1179" s="75"/>
      <c r="B1179" s="75"/>
      <c r="C1179" s="75"/>
      <c r="S1179" s="75"/>
      <c r="T1179" s="75"/>
      <c r="U1179" s="75"/>
      <c r="V1179" s="75"/>
      <c r="W1179" s="75"/>
      <c r="X1179" s="75"/>
      <c r="Y1179" s="75"/>
      <c r="Z1179" s="75"/>
    </row>
    <row r="1180" spans="1:26" s="74" customFormat="1" x14ac:dyDescent="0.2">
      <c r="A1180" s="75"/>
      <c r="B1180" s="75"/>
      <c r="C1180" s="75"/>
      <c r="S1180" s="75"/>
      <c r="T1180" s="75"/>
      <c r="U1180" s="75"/>
      <c r="V1180" s="75"/>
      <c r="W1180" s="75"/>
      <c r="X1180" s="75"/>
      <c r="Y1180" s="75"/>
      <c r="Z1180" s="75"/>
    </row>
    <row r="1181" spans="1:26" s="74" customFormat="1" x14ac:dyDescent="0.2">
      <c r="A1181" s="75"/>
      <c r="B1181" s="75"/>
      <c r="C1181" s="75"/>
      <c r="S1181" s="75"/>
      <c r="T1181" s="75"/>
      <c r="U1181" s="75"/>
      <c r="V1181" s="75"/>
      <c r="W1181" s="75"/>
      <c r="X1181" s="75"/>
      <c r="Y1181" s="75"/>
      <c r="Z1181" s="75"/>
    </row>
    <row r="1182" spans="1:26" s="74" customFormat="1" x14ac:dyDescent="0.2">
      <c r="A1182" s="75"/>
      <c r="B1182" s="75"/>
      <c r="C1182" s="75"/>
      <c r="S1182" s="75"/>
      <c r="T1182" s="75"/>
      <c r="U1182" s="75"/>
      <c r="V1182" s="75"/>
      <c r="W1182" s="75"/>
      <c r="X1182" s="75"/>
      <c r="Y1182" s="75"/>
      <c r="Z1182" s="75"/>
    </row>
    <row r="1183" spans="1:26" s="74" customFormat="1" x14ac:dyDescent="0.2">
      <c r="A1183" s="75"/>
      <c r="B1183" s="75"/>
      <c r="C1183" s="75"/>
      <c r="S1183" s="75"/>
      <c r="T1183" s="75"/>
      <c r="U1183" s="75"/>
      <c r="V1183" s="75"/>
      <c r="W1183" s="75"/>
      <c r="X1183" s="75"/>
      <c r="Y1183" s="75"/>
      <c r="Z1183" s="75"/>
    </row>
    <row r="1184" spans="1:26" s="74" customFormat="1" x14ac:dyDescent="0.2">
      <c r="A1184" s="75"/>
      <c r="B1184" s="75"/>
      <c r="C1184" s="75"/>
      <c r="S1184" s="75"/>
      <c r="T1184" s="75"/>
      <c r="U1184" s="75"/>
      <c r="V1184" s="75"/>
      <c r="W1184" s="75"/>
      <c r="X1184" s="75"/>
      <c r="Y1184" s="75"/>
      <c r="Z1184" s="75"/>
    </row>
    <row r="1185" spans="1:26" s="74" customFormat="1" x14ac:dyDescent="0.2">
      <c r="A1185" s="75"/>
      <c r="B1185" s="75"/>
      <c r="C1185" s="75"/>
      <c r="S1185" s="75"/>
      <c r="T1185" s="75"/>
      <c r="U1185" s="75"/>
      <c r="V1185" s="75"/>
      <c r="W1185" s="75"/>
      <c r="X1185" s="75"/>
      <c r="Y1185" s="75"/>
      <c r="Z1185" s="75"/>
    </row>
    <row r="1186" spans="1:26" s="74" customFormat="1" x14ac:dyDescent="0.2">
      <c r="A1186" s="75"/>
      <c r="B1186" s="75"/>
      <c r="C1186" s="75"/>
      <c r="S1186" s="75"/>
      <c r="T1186" s="75"/>
      <c r="U1186" s="75"/>
      <c r="V1186" s="75"/>
      <c r="W1186" s="75"/>
      <c r="X1186" s="75"/>
      <c r="Y1186" s="75"/>
      <c r="Z1186" s="75"/>
    </row>
    <row r="1187" spans="1:26" s="74" customFormat="1" x14ac:dyDescent="0.2">
      <c r="A1187" s="75"/>
      <c r="B1187" s="75"/>
      <c r="C1187" s="75"/>
      <c r="S1187" s="75"/>
      <c r="T1187" s="75"/>
      <c r="U1187" s="75"/>
      <c r="V1187" s="75"/>
      <c r="W1187" s="75"/>
      <c r="X1187" s="75"/>
      <c r="Y1187" s="75"/>
      <c r="Z1187" s="75"/>
    </row>
    <row r="1188" spans="1:26" s="74" customFormat="1" x14ac:dyDescent="0.2">
      <c r="A1188" s="75"/>
      <c r="B1188" s="75"/>
      <c r="C1188" s="75"/>
      <c r="S1188" s="75"/>
      <c r="T1188" s="75"/>
      <c r="U1188" s="75"/>
      <c r="V1188" s="75"/>
      <c r="W1188" s="75"/>
      <c r="X1188" s="75"/>
      <c r="Y1188" s="75"/>
      <c r="Z1188" s="75"/>
    </row>
    <row r="1189" spans="1:26" s="74" customFormat="1" x14ac:dyDescent="0.2">
      <c r="A1189" s="75"/>
      <c r="B1189" s="75"/>
      <c r="C1189" s="75"/>
      <c r="S1189" s="75"/>
      <c r="T1189" s="75"/>
      <c r="U1189" s="75"/>
      <c r="V1189" s="75"/>
      <c r="W1189" s="75"/>
      <c r="X1189" s="75"/>
      <c r="Y1189" s="75"/>
      <c r="Z1189" s="75"/>
    </row>
    <row r="1190" spans="1:26" s="74" customFormat="1" x14ac:dyDescent="0.2">
      <c r="A1190" s="75"/>
      <c r="B1190" s="75"/>
      <c r="C1190" s="75"/>
      <c r="S1190" s="75"/>
      <c r="T1190" s="75"/>
      <c r="U1190" s="75"/>
      <c r="V1190" s="75"/>
      <c r="W1190" s="75"/>
      <c r="X1190" s="75"/>
      <c r="Y1190" s="75"/>
      <c r="Z1190" s="75"/>
    </row>
    <row r="1191" spans="1:26" s="74" customFormat="1" x14ac:dyDescent="0.2">
      <c r="A1191" s="75"/>
      <c r="B1191" s="75"/>
      <c r="C1191" s="75"/>
      <c r="S1191" s="75"/>
      <c r="T1191" s="75"/>
      <c r="U1191" s="75"/>
      <c r="V1191" s="75"/>
      <c r="W1191" s="75"/>
      <c r="X1191" s="75"/>
      <c r="Y1191" s="75"/>
      <c r="Z1191" s="75"/>
    </row>
    <row r="1192" spans="1:26" s="74" customFormat="1" x14ac:dyDescent="0.2">
      <c r="A1192" s="75"/>
      <c r="B1192" s="75"/>
      <c r="C1192" s="75"/>
      <c r="S1192" s="75"/>
      <c r="T1192" s="75"/>
      <c r="U1192" s="75"/>
      <c r="V1192" s="75"/>
      <c r="W1192" s="75"/>
      <c r="X1192" s="75"/>
      <c r="Y1192" s="75"/>
      <c r="Z1192" s="75"/>
    </row>
    <row r="1193" spans="1:26" s="74" customFormat="1" x14ac:dyDescent="0.2">
      <c r="A1193" s="75"/>
      <c r="B1193" s="75"/>
      <c r="C1193" s="75"/>
      <c r="S1193" s="75"/>
      <c r="T1193" s="75"/>
      <c r="U1193" s="75"/>
      <c r="V1193" s="75"/>
      <c r="W1193" s="75"/>
      <c r="X1193" s="75"/>
      <c r="Y1193" s="75"/>
      <c r="Z1193" s="75"/>
    </row>
    <row r="1194" spans="1:26" s="74" customFormat="1" x14ac:dyDescent="0.2">
      <c r="A1194" s="75"/>
      <c r="B1194" s="75"/>
      <c r="C1194" s="75"/>
      <c r="S1194" s="75"/>
      <c r="T1194" s="75"/>
      <c r="U1194" s="75"/>
      <c r="V1194" s="75"/>
      <c r="W1194" s="75"/>
      <c r="X1194" s="75"/>
      <c r="Y1194" s="75"/>
      <c r="Z1194" s="75"/>
    </row>
    <row r="1195" spans="1:26" s="74" customFormat="1" x14ac:dyDescent="0.2">
      <c r="A1195" s="75"/>
      <c r="B1195" s="75"/>
      <c r="C1195" s="75"/>
      <c r="S1195" s="75"/>
      <c r="T1195" s="75"/>
      <c r="U1195" s="75"/>
      <c r="V1195" s="75"/>
      <c r="W1195" s="75"/>
      <c r="X1195" s="75"/>
      <c r="Y1195" s="75"/>
      <c r="Z1195" s="75"/>
    </row>
    <row r="1196" spans="1:26" s="74" customFormat="1" x14ac:dyDescent="0.2">
      <c r="A1196" s="75"/>
      <c r="B1196" s="75"/>
      <c r="C1196" s="75"/>
      <c r="S1196" s="75"/>
      <c r="T1196" s="75"/>
      <c r="U1196" s="75"/>
      <c r="V1196" s="75"/>
      <c r="W1196" s="75"/>
      <c r="X1196" s="75"/>
      <c r="Y1196" s="75"/>
      <c r="Z1196" s="75"/>
    </row>
    <row r="1197" spans="1:26" s="74" customFormat="1" x14ac:dyDescent="0.2">
      <c r="A1197" s="75"/>
      <c r="B1197" s="75"/>
      <c r="C1197" s="75"/>
      <c r="S1197" s="75"/>
      <c r="T1197" s="75"/>
      <c r="U1197" s="75"/>
      <c r="V1197" s="75"/>
      <c r="W1197" s="75"/>
      <c r="X1197" s="75"/>
      <c r="Y1197" s="75"/>
      <c r="Z1197" s="75"/>
    </row>
    <row r="1198" spans="1:26" s="74" customFormat="1" x14ac:dyDescent="0.2">
      <c r="A1198" s="75"/>
      <c r="B1198" s="75"/>
      <c r="C1198" s="75"/>
      <c r="S1198" s="75"/>
      <c r="T1198" s="75"/>
      <c r="U1198" s="75"/>
      <c r="V1198" s="75"/>
      <c r="W1198" s="75"/>
      <c r="X1198" s="75"/>
      <c r="Y1198" s="75"/>
      <c r="Z1198" s="75"/>
    </row>
    <row r="1199" spans="1:26" s="74" customFormat="1" x14ac:dyDescent="0.2">
      <c r="A1199" s="75"/>
      <c r="B1199" s="75"/>
      <c r="C1199" s="75"/>
      <c r="S1199" s="75"/>
      <c r="T1199" s="75"/>
      <c r="U1199" s="75"/>
      <c r="V1199" s="75"/>
      <c r="W1199" s="75"/>
      <c r="X1199" s="75"/>
      <c r="Y1199" s="75"/>
      <c r="Z1199" s="75"/>
    </row>
    <row r="1200" spans="1:26" s="74" customFormat="1" x14ac:dyDescent="0.2">
      <c r="A1200" s="75"/>
      <c r="B1200" s="75"/>
      <c r="C1200" s="75"/>
      <c r="S1200" s="75"/>
      <c r="T1200" s="75"/>
      <c r="U1200" s="75"/>
      <c r="V1200" s="75"/>
      <c r="W1200" s="75"/>
      <c r="X1200" s="75"/>
      <c r="Y1200" s="75"/>
      <c r="Z1200" s="75"/>
    </row>
    <row r="1201" spans="1:26" s="74" customFormat="1" x14ac:dyDescent="0.2">
      <c r="A1201" s="75"/>
      <c r="B1201" s="75"/>
      <c r="C1201" s="75"/>
      <c r="S1201" s="75"/>
      <c r="T1201" s="75"/>
      <c r="U1201" s="75"/>
      <c r="V1201" s="75"/>
      <c r="W1201" s="75"/>
      <c r="X1201" s="75"/>
      <c r="Y1201" s="75"/>
      <c r="Z1201" s="75"/>
    </row>
    <row r="1202" spans="1:26" s="74" customFormat="1" x14ac:dyDescent="0.2">
      <c r="A1202" s="75"/>
      <c r="B1202" s="75"/>
      <c r="C1202" s="75"/>
      <c r="S1202" s="75"/>
      <c r="T1202" s="75"/>
      <c r="U1202" s="75"/>
      <c r="V1202" s="75"/>
      <c r="W1202" s="75"/>
      <c r="X1202" s="75"/>
      <c r="Y1202" s="75"/>
      <c r="Z1202" s="75"/>
    </row>
    <row r="1203" spans="1:26" s="74" customFormat="1" x14ac:dyDescent="0.2">
      <c r="A1203" s="75"/>
      <c r="B1203" s="75"/>
      <c r="C1203" s="75"/>
      <c r="S1203" s="75"/>
      <c r="T1203" s="75"/>
      <c r="U1203" s="75"/>
      <c r="V1203" s="75"/>
      <c r="W1203" s="75"/>
      <c r="X1203" s="75"/>
      <c r="Y1203" s="75"/>
      <c r="Z1203" s="75"/>
    </row>
    <row r="1204" spans="1:26" s="74" customFormat="1" x14ac:dyDescent="0.2">
      <c r="A1204" s="75"/>
      <c r="B1204" s="75"/>
      <c r="C1204" s="75"/>
      <c r="S1204" s="75"/>
      <c r="T1204" s="75"/>
      <c r="U1204" s="75"/>
      <c r="V1204" s="75"/>
      <c r="W1204" s="75"/>
      <c r="X1204" s="75"/>
      <c r="Y1204" s="75"/>
      <c r="Z1204" s="75"/>
    </row>
    <row r="1205" spans="1:26" s="74" customFormat="1" x14ac:dyDescent="0.2">
      <c r="A1205" s="75"/>
      <c r="B1205" s="75"/>
      <c r="C1205" s="75"/>
      <c r="S1205" s="75"/>
      <c r="T1205" s="75"/>
      <c r="U1205" s="75"/>
      <c r="V1205" s="75"/>
      <c r="W1205" s="75"/>
      <c r="X1205" s="75"/>
      <c r="Y1205" s="75"/>
      <c r="Z1205" s="75"/>
    </row>
    <row r="1206" spans="1:26" s="74" customFormat="1" x14ac:dyDescent="0.2">
      <c r="A1206" s="75"/>
      <c r="B1206" s="75"/>
      <c r="C1206" s="75"/>
      <c r="S1206" s="75"/>
      <c r="T1206" s="75"/>
      <c r="U1206" s="75"/>
      <c r="V1206" s="75"/>
      <c r="W1206" s="75"/>
      <c r="X1206" s="75"/>
      <c r="Y1206" s="75"/>
      <c r="Z1206" s="75"/>
    </row>
    <row r="1207" spans="1:26" s="74" customFormat="1" x14ac:dyDescent="0.2">
      <c r="A1207" s="75"/>
      <c r="B1207" s="75"/>
      <c r="C1207" s="75"/>
      <c r="S1207" s="75"/>
      <c r="T1207" s="75"/>
      <c r="U1207" s="75"/>
      <c r="V1207" s="75"/>
      <c r="W1207" s="75"/>
      <c r="X1207" s="75"/>
      <c r="Y1207" s="75"/>
      <c r="Z1207" s="75"/>
    </row>
    <row r="1208" spans="1:26" s="74" customFormat="1" x14ac:dyDescent="0.2">
      <c r="A1208" s="75"/>
      <c r="B1208" s="75"/>
      <c r="C1208" s="75"/>
      <c r="S1208" s="75"/>
      <c r="T1208" s="75"/>
      <c r="U1208" s="75"/>
      <c r="V1208" s="75"/>
      <c r="W1208" s="75"/>
      <c r="X1208" s="75"/>
      <c r="Y1208" s="75"/>
      <c r="Z1208" s="75"/>
    </row>
    <row r="1209" spans="1:26" s="74" customFormat="1" x14ac:dyDescent="0.2">
      <c r="A1209" s="75"/>
      <c r="B1209" s="75"/>
      <c r="C1209" s="75"/>
      <c r="S1209" s="75"/>
      <c r="T1209" s="75"/>
      <c r="U1209" s="75"/>
      <c r="V1209" s="75"/>
      <c r="W1209" s="75"/>
      <c r="X1209" s="75"/>
      <c r="Y1209" s="75"/>
      <c r="Z1209" s="75"/>
    </row>
    <row r="1210" spans="1:26" s="74" customFormat="1" x14ac:dyDescent="0.2">
      <c r="A1210" s="75"/>
      <c r="B1210" s="75"/>
      <c r="C1210" s="75"/>
      <c r="S1210" s="75"/>
      <c r="T1210" s="75"/>
      <c r="U1210" s="75"/>
      <c r="V1210" s="75"/>
      <c r="W1210" s="75"/>
      <c r="X1210" s="75"/>
      <c r="Y1210" s="75"/>
      <c r="Z1210" s="75"/>
    </row>
    <row r="1211" spans="1:26" s="74" customFormat="1" x14ac:dyDescent="0.2">
      <c r="A1211" s="75"/>
      <c r="B1211" s="75"/>
      <c r="C1211" s="75"/>
      <c r="S1211" s="75"/>
      <c r="T1211" s="75"/>
      <c r="U1211" s="75"/>
      <c r="V1211" s="75"/>
      <c r="W1211" s="75"/>
      <c r="X1211" s="75"/>
      <c r="Y1211" s="75"/>
      <c r="Z1211" s="75"/>
    </row>
    <row r="1212" spans="1:26" s="74" customFormat="1" x14ac:dyDescent="0.2">
      <c r="A1212" s="75"/>
      <c r="B1212" s="75"/>
      <c r="C1212" s="75"/>
      <c r="S1212" s="75"/>
      <c r="T1212" s="75"/>
      <c r="U1212" s="75"/>
      <c r="V1212" s="75"/>
      <c r="W1212" s="75"/>
      <c r="X1212" s="75"/>
      <c r="Y1212" s="75"/>
      <c r="Z1212" s="75"/>
    </row>
    <row r="1213" spans="1:26" s="74" customFormat="1" x14ac:dyDescent="0.2">
      <c r="A1213" s="75"/>
      <c r="B1213" s="75"/>
      <c r="C1213" s="75"/>
      <c r="S1213" s="75"/>
      <c r="T1213" s="75"/>
      <c r="U1213" s="75"/>
      <c r="V1213" s="75"/>
      <c r="W1213" s="75"/>
      <c r="X1213" s="75"/>
      <c r="Y1213" s="75"/>
      <c r="Z1213" s="75"/>
    </row>
    <row r="1214" spans="1:26" s="74" customFormat="1" x14ac:dyDescent="0.2">
      <c r="A1214" s="75"/>
      <c r="B1214" s="75"/>
      <c r="C1214" s="75"/>
      <c r="S1214" s="75"/>
      <c r="T1214" s="75"/>
      <c r="U1214" s="75"/>
      <c r="V1214" s="75"/>
      <c r="W1214" s="75"/>
      <c r="X1214" s="75"/>
      <c r="Y1214" s="75"/>
      <c r="Z1214" s="75"/>
    </row>
    <row r="1215" spans="1:26" s="74" customFormat="1" x14ac:dyDescent="0.2">
      <c r="A1215" s="75"/>
      <c r="B1215" s="75"/>
      <c r="C1215" s="75"/>
      <c r="S1215" s="75"/>
      <c r="T1215" s="75"/>
      <c r="U1215" s="75"/>
      <c r="V1215" s="75"/>
      <c r="W1215" s="75"/>
      <c r="X1215" s="75"/>
      <c r="Y1215" s="75"/>
      <c r="Z1215" s="75"/>
    </row>
    <row r="1216" spans="1:26" s="74" customFormat="1" x14ac:dyDescent="0.2">
      <c r="A1216" s="75"/>
      <c r="B1216" s="75"/>
      <c r="C1216" s="75"/>
      <c r="S1216" s="75"/>
      <c r="T1216" s="75"/>
      <c r="U1216" s="75"/>
      <c r="V1216" s="75"/>
      <c r="W1216" s="75"/>
      <c r="X1216" s="75"/>
      <c r="Y1216" s="75"/>
      <c r="Z1216" s="75"/>
    </row>
    <row r="1217" spans="1:26" s="74" customFormat="1" x14ac:dyDescent="0.2">
      <c r="A1217" s="75"/>
      <c r="B1217" s="75"/>
      <c r="C1217" s="75"/>
      <c r="S1217" s="75"/>
      <c r="T1217" s="75"/>
      <c r="U1217" s="75"/>
      <c r="V1217" s="75"/>
      <c r="W1217" s="75"/>
      <c r="X1217" s="75"/>
      <c r="Y1217" s="75"/>
      <c r="Z1217" s="75"/>
    </row>
    <row r="1218" spans="1:26" s="74" customFormat="1" x14ac:dyDescent="0.2">
      <c r="A1218" s="75"/>
      <c r="B1218" s="75"/>
      <c r="C1218" s="75"/>
      <c r="S1218" s="75"/>
      <c r="T1218" s="75"/>
      <c r="U1218" s="75"/>
      <c r="V1218" s="75"/>
      <c r="W1218" s="75"/>
      <c r="X1218" s="75"/>
      <c r="Y1218" s="75"/>
      <c r="Z1218" s="75"/>
    </row>
    <row r="1219" spans="1:26" s="74" customFormat="1" x14ac:dyDescent="0.2">
      <c r="A1219" s="75"/>
      <c r="B1219" s="75"/>
      <c r="C1219" s="75"/>
      <c r="S1219" s="75"/>
      <c r="T1219" s="75"/>
      <c r="U1219" s="75"/>
      <c r="V1219" s="75"/>
      <c r="W1219" s="75"/>
      <c r="X1219" s="75"/>
      <c r="Y1219" s="75"/>
      <c r="Z1219" s="75"/>
    </row>
    <row r="1220" spans="1:26" s="74" customFormat="1" x14ac:dyDescent="0.2">
      <c r="A1220" s="75"/>
      <c r="B1220" s="75"/>
      <c r="C1220" s="75"/>
      <c r="S1220" s="75"/>
      <c r="T1220" s="75"/>
      <c r="U1220" s="75"/>
      <c r="V1220" s="75"/>
      <c r="W1220" s="75"/>
      <c r="X1220" s="75"/>
      <c r="Y1220" s="75"/>
      <c r="Z1220" s="75"/>
    </row>
    <row r="1221" spans="1:26" s="74" customFormat="1" x14ac:dyDescent="0.2">
      <c r="A1221" s="75"/>
      <c r="B1221" s="75"/>
      <c r="C1221" s="75"/>
      <c r="S1221" s="75"/>
      <c r="T1221" s="75"/>
      <c r="U1221" s="75"/>
      <c r="V1221" s="75"/>
      <c r="W1221" s="75"/>
      <c r="X1221" s="75"/>
      <c r="Y1221" s="75"/>
      <c r="Z1221" s="75"/>
    </row>
    <row r="1222" spans="1:26" s="74" customFormat="1" x14ac:dyDescent="0.2">
      <c r="A1222" s="75"/>
      <c r="B1222" s="75"/>
      <c r="C1222" s="75"/>
      <c r="S1222" s="75"/>
      <c r="T1222" s="75"/>
      <c r="U1222" s="75"/>
      <c r="V1222" s="75"/>
      <c r="W1222" s="75"/>
      <c r="X1222" s="75"/>
      <c r="Y1222" s="75"/>
      <c r="Z1222" s="75"/>
    </row>
    <row r="1223" spans="1:26" s="74" customFormat="1" x14ac:dyDescent="0.2">
      <c r="A1223" s="75"/>
      <c r="B1223" s="75"/>
      <c r="C1223" s="75"/>
      <c r="S1223" s="75"/>
      <c r="T1223" s="75"/>
      <c r="U1223" s="75"/>
      <c r="V1223" s="75"/>
      <c r="W1223" s="75"/>
      <c r="X1223" s="75"/>
      <c r="Y1223" s="75"/>
      <c r="Z1223" s="75"/>
    </row>
    <row r="1224" spans="1:26" s="74" customFormat="1" x14ac:dyDescent="0.2">
      <c r="A1224" s="75"/>
      <c r="B1224" s="75"/>
      <c r="C1224" s="75"/>
      <c r="S1224" s="75"/>
      <c r="T1224" s="75"/>
      <c r="U1224" s="75"/>
      <c r="V1224" s="75"/>
      <c r="W1224" s="75"/>
      <c r="X1224" s="75"/>
      <c r="Y1224" s="75"/>
      <c r="Z1224" s="75"/>
    </row>
    <row r="1225" spans="1:26" s="74" customFormat="1" x14ac:dyDescent="0.2">
      <c r="A1225" s="75"/>
      <c r="B1225" s="75"/>
      <c r="C1225" s="75"/>
      <c r="S1225" s="75"/>
      <c r="T1225" s="75"/>
      <c r="U1225" s="75"/>
      <c r="V1225" s="75"/>
      <c r="W1225" s="75"/>
      <c r="X1225" s="75"/>
      <c r="Y1225" s="75"/>
      <c r="Z1225" s="75"/>
    </row>
    <row r="1226" spans="1:26" s="74" customFormat="1" x14ac:dyDescent="0.2">
      <c r="A1226" s="75"/>
      <c r="B1226" s="75"/>
      <c r="C1226" s="75"/>
      <c r="S1226" s="75"/>
      <c r="T1226" s="75"/>
      <c r="U1226" s="75"/>
      <c r="V1226" s="75"/>
      <c r="W1226" s="75"/>
      <c r="X1226" s="75"/>
      <c r="Y1226" s="75"/>
      <c r="Z1226" s="75"/>
    </row>
    <row r="1227" spans="1:26" s="74" customFormat="1" x14ac:dyDescent="0.2">
      <c r="A1227" s="75"/>
      <c r="B1227" s="75"/>
      <c r="C1227" s="75"/>
      <c r="S1227" s="75"/>
      <c r="T1227" s="75"/>
      <c r="U1227" s="75"/>
      <c r="V1227" s="75"/>
      <c r="W1227" s="75"/>
      <c r="X1227" s="75"/>
      <c r="Y1227" s="75"/>
      <c r="Z1227" s="75"/>
    </row>
    <row r="1228" spans="1:26" s="74" customFormat="1" x14ac:dyDescent="0.2">
      <c r="A1228" s="75"/>
      <c r="B1228" s="75"/>
      <c r="C1228" s="75"/>
      <c r="S1228" s="75"/>
      <c r="T1228" s="75"/>
      <c r="U1228" s="75"/>
      <c r="V1228" s="75"/>
      <c r="W1228" s="75"/>
      <c r="X1228" s="75"/>
      <c r="Y1228" s="75"/>
      <c r="Z1228" s="75"/>
    </row>
    <row r="1229" spans="1:26" s="74" customFormat="1" x14ac:dyDescent="0.2">
      <c r="A1229" s="75"/>
      <c r="B1229" s="75"/>
      <c r="C1229" s="75"/>
      <c r="S1229" s="75"/>
      <c r="T1229" s="75"/>
      <c r="U1229" s="75"/>
      <c r="V1229" s="75"/>
      <c r="W1229" s="75"/>
      <c r="X1229" s="75"/>
      <c r="Y1229" s="75"/>
      <c r="Z1229" s="75"/>
    </row>
    <row r="1230" spans="1:26" s="74" customFormat="1" x14ac:dyDescent="0.2">
      <c r="A1230" s="75"/>
      <c r="B1230" s="75"/>
      <c r="C1230" s="75"/>
      <c r="S1230" s="75"/>
      <c r="T1230" s="75"/>
      <c r="U1230" s="75"/>
      <c r="V1230" s="75"/>
      <c r="W1230" s="75"/>
      <c r="X1230" s="75"/>
      <c r="Y1230" s="75"/>
      <c r="Z1230" s="75"/>
    </row>
    <row r="1231" spans="1:26" s="74" customFormat="1" x14ac:dyDescent="0.2">
      <c r="A1231" s="75"/>
      <c r="B1231" s="75"/>
      <c r="C1231" s="75"/>
      <c r="S1231" s="75"/>
      <c r="T1231" s="75"/>
      <c r="U1231" s="75"/>
      <c r="V1231" s="75"/>
      <c r="W1231" s="75"/>
      <c r="X1231" s="75"/>
      <c r="Y1231" s="75"/>
      <c r="Z1231" s="75"/>
    </row>
    <row r="1232" spans="1:26" s="74" customFormat="1" x14ac:dyDescent="0.2">
      <c r="A1232" s="75"/>
      <c r="B1232" s="75"/>
      <c r="C1232" s="75"/>
      <c r="S1232" s="75"/>
      <c r="T1232" s="75"/>
      <c r="U1232" s="75"/>
      <c r="V1232" s="75"/>
      <c r="W1232" s="75"/>
      <c r="X1232" s="75"/>
      <c r="Y1232" s="75"/>
      <c r="Z1232" s="75"/>
    </row>
    <row r="1233" spans="1:26" s="74" customFormat="1" x14ac:dyDescent="0.2">
      <c r="A1233" s="75"/>
      <c r="B1233" s="75"/>
      <c r="C1233" s="75"/>
      <c r="S1233" s="75"/>
      <c r="T1233" s="75"/>
      <c r="U1233" s="75"/>
      <c r="V1233" s="75"/>
      <c r="W1233" s="75"/>
      <c r="X1233" s="75"/>
      <c r="Y1233" s="75"/>
      <c r="Z1233" s="75"/>
    </row>
    <row r="1234" spans="1:26" s="74" customFormat="1" x14ac:dyDescent="0.2">
      <c r="A1234" s="75"/>
      <c r="B1234" s="75"/>
      <c r="C1234" s="75"/>
      <c r="S1234" s="75"/>
      <c r="T1234" s="75"/>
      <c r="U1234" s="75"/>
      <c r="V1234" s="75"/>
      <c r="W1234" s="75"/>
      <c r="X1234" s="75"/>
      <c r="Y1234" s="75"/>
      <c r="Z1234" s="75"/>
    </row>
    <row r="1235" spans="1:26" s="74" customFormat="1" x14ac:dyDescent="0.2">
      <c r="A1235" s="75"/>
      <c r="B1235" s="75"/>
      <c r="C1235" s="75"/>
      <c r="S1235" s="75"/>
      <c r="T1235" s="75"/>
      <c r="U1235" s="75"/>
      <c r="V1235" s="75"/>
      <c r="W1235" s="75"/>
      <c r="X1235" s="75"/>
      <c r="Y1235" s="75"/>
      <c r="Z1235" s="75"/>
    </row>
    <row r="1236" spans="1:26" s="74" customFormat="1" x14ac:dyDescent="0.2">
      <c r="A1236" s="75"/>
      <c r="B1236" s="75"/>
      <c r="C1236" s="75"/>
      <c r="S1236" s="75"/>
      <c r="T1236" s="75"/>
      <c r="U1236" s="75"/>
      <c r="V1236" s="75"/>
      <c r="W1236" s="75"/>
      <c r="X1236" s="75"/>
      <c r="Y1236" s="75"/>
      <c r="Z1236" s="75"/>
    </row>
    <row r="1237" spans="1:26" s="74" customFormat="1" x14ac:dyDescent="0.2">
      <c r="A1237" s="75"/>
      <c r="B1237" s="75"/>
      <c r="C1237" s="75"/>
      <c r="S1237" s="75"/>
      <c r="T1237" s="75"/>
      <c r="U1237" s="75"/>
      <c r="V1237" s="75"/>
      <c r="W1237" s="75"/>
      <c r="X1237" s="75"/>
      <c r="Y1237" s="75"/>
      <c r="Z1237" s="75"/>
    </row>
    <row r="1238" spans="1:26" s="74" customFormat="1" x14ac:dyDescent="0.2">
      <c r="A1238" s="75"/>
      <c r="B1238" s="75"/>
      <c r="C1238" s="75"/>
      <c r="S1238" s="75"/>
      <c r="T1238" s="75"/>
      <c r="U1238" s="75"/>
      <c r="V1238" s="75"/>
      <c r="W1238" s="75"/>
      <c r="X1238" s="75"/>
      <c r="Y1238" s="75"/>
      <c r="Z1238" s="75"/>
    </row>
    <row r="1239" spans="1:26" s="74" customFormat="1" x14ac:dyDescent="0.2">
      <c r="A1239" s="75"/>
      <c r="B1239" s="75"/>
      <c r="C1239" s="75"/>
      <c r="S1239" s="75"/>
      <c r="T1239" s="75"/>
      <c r="U1239" s="75"/>
      <c r="V1239" s="75"/>
      <c r="W1239" s="75"/>
      <c r="X1239" s="75"/>
      <c r="Y1239" s="75"/>
      <c r="Z1239" s="75"/>
    </row>
    <row r="1240" spans="1:26" s="74" customFormat="1" x14ac:dyDescent="0.2">
      <c r="A1240" s="75"/>
      <c r="B1240" s="75"/>
      <c r="C1240" s="75"/>
      <c r="S1240" s="75"/>
      <c r="T1240" s="75"/>
      <c r="U1240" s="75"/>
      <c r="V1240" s="75"/>
      <c r="W1240" s="75"/>
      <c r="X1240" s="75"/>
      <c r="Y1240" s="75"/>
      <c r="Z1240" s="75"/>
    </row>
    <row r="1241" spans="1:26" s="74" customFormat="1" x14ac:dyDescent="0.2">
      <c r="A1241" s="75"/>
      <c r="B1241" s="75"/>
      <c r="C1241" s="75"/>
      <c r="S1241" s="75"/>
      <c r="T1241" s="75"/>
      <c r="U1241" s="75"/>
      <c r="V1241" s="75"/>
      <c r="W1241" s="75"/>
      <c r="X1241" s="75"/>
      <c r="Y1241" s="75"/>
      <c r="Z1241" s="75"/>
    </row>
    <row r="1242" spans="1:26" s="74" customFormat="1" x14ac:dyDescent="0.2">
      <c r="A1242" s="75"/>
      <c r="B1242" s="75"/>
      <c r="C1242" s="75"/>
      <c r="S1242" s="75"/>
      <c r="T1242" s="75"/>
      <c r="U1242" s="75"/>
      <c r="V1242" s="75"/>
      <c r="W1242" s="75"/>
      <c r="X1242" s="75"/>
      <c r="Y1242" s="75"/>
      <c r="Z1242" s="75"/>
    </row>
    <row r="1243" spans="1:26" s="74" customFormat="1" x14ac:dyDescent="0.2">
      <c r="A1243" s="75"/>
      <c r="B1243" s="75"/>
      <c r="C1243" s="75"/>
      <c r="S1243" s="75"/>
      <c r="T1243" s="75"/>
      <c r="U1243" s="75"/>
      <c r="V1243" s="75"/>
      <c r="W1243" s="75"/>
      <c r="X1243" s="75"/>
      <c r="Y1243" s="75"/>
      <c r="Z1243" s="75"/>
    </row>
    <row r="1244" spans="1:26" s="74" customFormat="1" x14ac:dyDescent="0.2">
      <c r="A1244" s="75"/>
      <c r="B1244" s="75"/>
      <c r="C1244" s="75"/>
      <c r="S1244" s="75"/>
      <c r="T1244" s="75"/>
      <c r="U1244" s="75"/>
      <c r="V1244" s="75"/>
      <c r="W1244" s="75"/>
      <c r="X1244" s="75"/>
      <c r="Y1244" s="75"/>
      <c r="Z1244" s="75"/>
    </row>
    <row r="1245" spans="1:26" s="74" customFormat="1" x14ac:dyDescent="0.2">
      <c r="A1245" s="75"/>
      <c r="B1245" s="75"/>
      <c r="C1245" s="75"/>
      <c r="S1245" s="75"/>
      <c r="T1245" s="75"/>
      <c r="U1245" s="75"/>
      <c r="V1245" s="75"/>
      <c r="W1245" s="75"/>
      <c r="X1245" s="75"/>
      <c r="Y1245" s="75"/>
      <c r="Z1245" s="75"/>
    </row>
    <row r="1246" spans="1:26" s="74" customFormat="1" x14ac:dyDescent="0.2">
      <c r="A1246" s="75"/>
      <c r="B1246" s="75"/>
      <c r="C1246" s="75"/>
      <c r="S1246" s="75"/>
      <c r="T1246" s="75"/>
      <c r="U1246" s="75"/>
      <c r="V1246" s="75"/>
      <c r="W1246" s="75"/>
      <c r="X1246" s="75"/>
      <c r="Y1246" s="75"/>
      <c r="Z1246" s="75"/>
    </row>
    <row r="1247" spans="1:26" s="74" customFormat="1" x14ac:dyDescent="0.2">
      <c r="A1247" s="75"/>
      <c r="B1247" s="75"/>
      <c r="C1247" s="75"/>
      <c r="S1247" s="75"/>
      <c r="T1247" s="75"/>
      <c r="U1247" s="75"/>
      <c r="V1247" s="75"/>
      <c r="W1247" s="75"/>
      <c r="X1247" s="75"/>
      <c r="Y1247" s="75"/>
      <c r="Z1247" s="75"/>
    </row>
    <row r="1248" spans="1:26" s="74" customFormat="1" x14ac:dyDescent="0.2">
      <c r="A1248" s="75"/>
      <c r="B1248" s="75"/>
      <c r="C1248" s="75"/>
      <c r="S1248" s="75"/>
      <c r="T1248" s="75"/>
      <c r="U1248" s="75"/>
      <c r="V1248" s="75"/>
      <c r="W1248" s="75"/>
      <c r="X1248" s="75"/>
      <c r="Y1248" s="75"/>
      <c r="Z1248" s="75"/>
    </row>
    <row r="1249" spans="1:26" s="74" customFormat="1" x14ac:dyDescent="0.2">
      <c r="A1249" s="75"/>
      <c r="B1249" s="75"/>
      <c r="C1249" s="75"/>
      <c r="S1249" s="75"/>
      <c r="T1249" s="75"/>
      <c r="U1249" s="75"/>
      <c r="V1249" s="75"/>
      <c r="W1249" s="75"/>
      <c r="X1249" s="75"/>
      <c r="Y1249" s="75"/>
      <c r="Z1249" s="75"/>
    </row>
    <row r="1250" spans="1:26" s="74" customFormat="1" x14ac:dyDescent="0.2">
      <c r="A1250" s="75"/>
      <c r="B1250" s="75"/>
      <c r="C1250" s="75"/>
      <c r="S1250" s="75"/>
      <c r="T1250" s="75"/>
      <c r="U1250" s="75"/>
      <c r="V1250" s="75"/>
      <c r="W1250" s="75"/>
      <c r="X1250" s="75"/>
      <c r="Y1250" s="75"/>
      <c r="Z1250" s="75"/>
    </row>
    <row r="1251" spans="1:26" s="74" customFormat="1" x14ac:dyDescent="0.2">
      <c r="A1251" s="75"/>
      <c r="B1251" s="75"/>
      <c r="C1251" s="75"/>
      <c r="S1251" s="75"/>
      <c r="T1251" s="75"/>
      <c r="U1251" s="75"/>
      <c r="V1251" s="75"/>
      <c r="W1251" s="75"/>
      <c r="X1251" s="75"/>
      <c r="Y1251" s="75"/>
      <c r="Z1251" s="75"/>
    </row>
    <row r="1252" spans="1:26" s="74" customFormat="1" x14ac:dyDescent="0.2">
      <c r="A1252" s="75"/>
      <c r="B1252" s="75"/>
      <c r="C1252" s="75"/>
      <c r="S1252" s="75"/>
      <c r="T1252" s="75"/>
      <c r="U1252" s="75"/>
      <c r="V1252" s="75"/>
      <c r="W1252" s="75"/>
      <c r="X1252" s="75"/>
      <c r="Y1252" s="75"/>
      <c r="Z1252" s="75"/>
    </row>
    <row r="1253" spans="1:26" s="74" customFormat="1" x14ac:dyDescent="0.2">
      <c r="A1253" s="75"/>
      <c r="B1253" s="75"/>
      <c r="C1253" s="75"/>
      <c r="S1253" s="75"/>
      <c r="T1253" s="75"/>
      <c r="U1253" s="75"/>
      <c r="V1253" s="75"/>
      <c r="W1253" s="75"/>
      <c r="X1253" s="75"/>
      <c r="Y1253" s="75"/>
      <c r="Z1253" s="75"/>
    </row>
    <row r="1254" spans="1:26" s="74" customFormat="1" x14ac:dyDescent="0.2">
      <c r="A1254" s="75"/>
      <c r="B1254" s="75"/>
      <c r="C1254" s="75"/>
      <c r="S1254" s="75"/>
      <c r="T1254" s="75"/>
      <c r="U1254" s="75"/>
      <c r="V1254" s="75"/>
      <c r="W1254" s="75"/>
      <c r="X1254" s="75"/>
      <c r="Y1254" s="75"/>
      <c r="Z1254" s="75"/>
    </row>
    <row r="1255" spans="1:26" s="74" customFormat="1" x14ac:dyDescent="0.2">
      <c r="A1255" s="75"/>
      <c r="B1255" s="75"/>
      <c r="C1255" s="75"/>
      <c r="S1255" s="75"/>
      <c r="T1255" s="75"/>
      <c r="U1255" s="75"/>
      <c r="V1255" s="75"/>
      <c r="W1255" s="75"/>
      <c r="X1255" s="75"/>
      <c r="Y1255" s="75"/>
      <c r="Z1255" s="75"/>
    </row>
    <row r="1256" spans="1:26" s="74" customFormat="1" x14ac:dyDescent="0.2">
      <c r="A1256" s="75"/>
      <c r="B1256" s="75"/>
      <c r="C1256" s="75"/>
      <c r="S1256" s="75"/>
      <c r="T1256" s="75"/>
      <c r="U1256" s="75"/>
      <c r="V1256" s="75"/>
      <c r="W1256" s="75"/>
      <c r="X1256" s="75"/>
      <c r="Y1256" s="75"/>
      <c r="Z1256" s="75"/>
    </row>
    <row r="1257" spans="1:26" s="74" customFormat="1" x14ac:dyDescent="0.2">
      <c r="A1257" s="75"/>
      <c r="B1257" s="75"/>
      <c r="C1257" s="75"/>
      <c r="S1257" s="75"/>
      <c r="T1257" s="75"/>
      <c r="U1257" s="75"/>
      <c r="V1257" s="75"/>
      <c r="W1257" s="75"/>
      <c r="X1257" s="75"/>
      <c r="Y1257" s="75"/>
      <c r="Z1257" s="75"/>
    </row>
    <row r="1258" spans="1:26" s="74" customFormat="1" x14ac:dyDescent="0.2">
      <c r="A1258" s="75"/>
      <c r="B1258" s="75"/>
      <c r="C1258" s="75"/>
      <c r="S1258" s="75"/>
      <c r="T1258" s="75"/>
      <c r="U1258" s="75"/>
      <c r="V1258" s="75"/>
      <c r="W1258" s="75"/>
      <c r="X1258" s="75"/>
      <c r="Y1258" s="75"/>
      <c r="Z1258" s="75"/>
    </row>
    <row r="1259" spans="1:26" s="74" customFormat="1" x14ac:dyDescent="0.2">
      <c r="A1259" s="75"/>
      <c r="B1259" s="75"/>
      <c r="C1259" s="75"/>
      <c r="S1259" s="75"/>
      <c r="T1259" s="75"/>
      <c r="U1259" s="75"/>
      <c r="V1259" s="75"/>
      <c r="W1259" s="75"/>
      <c r="X1259" s="75"/>
      <c r="Y1259" s="75"/>
      <c r="Z1259" s="75"/>
    </row>
    <row r="1260" spans="1:26" s="74" customFormat="1" x14ac:dyDescent="0.2">
      <c r="A1260" s="75"/>
      <c r="B1260" s="75"/>
      <c r="C1260" s="75"/>
      <c r="S1260" s="75"/>
      <c r="T1260" s="75"/>
      <c r="U1260" s="75"/>
      <c r="V1260" s="75"/>
      <c r="W1260" s="75"/>
      <c r="X1260" s="75"/>
      <c r="Y1260" s="75"/>
      <c r="Z1260" s="75"/>
    </row>
    <row r="1261" spans="1:26" s="74" customFormat="1" x14ac:dyDescent="0.2">
      <c r="A1261" s="75"/>
      <c r="B1261" s="75"/>
      <c r="C1261" s="75"/>
      <c r="S1261" s="75"/>
      <c r="T1261" s="75"/>
      <c r="U1261" s="75"/>
      <c r="V1261" s="75"/>
      <c r="W1261" s="75"/>
      <c r="X1261" s="75"/>
      <c r="Y1261" s="75"/>
      <c r="Z1261" s="75"/>
    </row>
    <row r="1262" spans="1:26" s="74" customFormat="1" x14ac:dyDescent="0.2">
      <c r="A1262" s="75"/>
      <c r="B1262" s="75"/>
      <c r="C1262" s="75"/>
      <c r="S1262" s="75"/>
      <c r="T1262" s="75"/>
      <c r="U1262" s="75"/>
      <c r="V1262" s="75"/>
      <c r="W1262" s="75"/>
      <c r="X1262" s="75"/>
      <c r="Y1262" s="75"/>
      <c r="Z1262" s="75"/>
    </row>
    <row r="1263" spans="1:26" s="74" customFormat="1" x14ac:dyDescent="0.2">
      <c r="A1263" s="75"/>
      <c r="B1263" s="75"/>
      <c r="C1263" s="75"/>
      <c r="S1263" s="75"/>
      <c r="T1263" s="75"/>
      <c r="U1263" s="75"/>
      <c r="V1263" s="75"/>
      <c r="W1263" s="75"/>
      <c r="X1263" s="75"/>
      <c r="Y1263" s="75"/>
      <c r="Z1263" s="75"/>
    </row>
    <row r="1264" spans="1:26" s="74" customFormat="1" x14ac:dyDescent="0.2">
      <c r="A1264" s="75"/>
      <c r="B1264" s="75"/>
      <c r="C1264" s="75"/>
      <c r="S1264" s="75"/>
      <c r="T1264" s="75"/>
      <c r="U1264" s="75"/>
      <c r="V1264" s="75"/>
      <c r="W1264" s="75"/>
      <c r="X1264" s="75"/>
      <c r="Y1264" s="75"/>
      <c r="Z1264" s="75"/>
    </row>
    <row r="1265" spans="1:26" s="74" customFormat="1" x14ac:dyDescent="0.2">
      <c r="A1265" s="75"/>
      <c r="B1265" s="75"/>
      <c r="C1265" s="75"/>
      <c r="S1265" s="75"/>
      <c r="T1265" s="75"/>
      <c r="U1265" s="75"/>
      <c r="V1265" s="75"/>
      <c r="W1265" s="75"/>
      <c r="X1265" s="75"/>
      <c r="Y1265" s="75"/>
      <c r="Z1265" s="75"/>
    </row>
    <row r="1266" spans="1:26" s="74" customFormat="1" x14ac:dyDescent="0.2">
      <c r="A1266" s="75"/>
      <c r="B1266" s="75"/>
      <c r="C1266" s="75"/>
      <c r="S1266" s="75"/>
      <c r="T1266" s="75"/>
      <c r="U1266" s="75"/>
      <c r="V1266" s="75"/>
      <c r="W1266" s="75"/>
      <c r="X1266" s="75"/>
      <c r="Y1266" s="75"/>
      <c r="Z1266" s="75"/>
    </row>
    <row r="1267" spans="1:26" s="74" customFormat="1" x14ac:dyDescent="0.2">
      <c r="A1267" s="75"/>
      <c r="B1267" s="75"/>
      <c r="C1267" s="75"/>
      <c r="S1267" s="75"/>
      <c r="T1267" s="75"/>
      <c r="U1267" s="75"/>
      <c r="V1267" s="75"/>
      <c r="W1267" s="75"/>
      <c r="X1267" s="75"/>
      <c r="Y1267" s="75"/>
      <c r="Z1267" s="75"/>
    </row>
    <row r="1268" spans="1:26" s="74" customFormat="1" x14ac:dyDescent="0.2">
      <c r="A1268" s="75"/>
      <c r="B1268" s="75"/>
      <c r="C1268" s="75"/>
      <c r="S1268" s="75"/>
      <c r="T1268" s="75"/>
      <c r="U1268" s="75"/>
      <c r="V1268" s="75"/>
      <c r="W1268" s="75"/>
      <c r="X1268" s="75"/>
      <c r="Y1268" s="75"/>
      <c r="Z1268" s="75"/>
    </row>
    <row r="1269" spans="1:26" s="74" customFormat="1" x14ac:dyDescent="0.2">
      <c r="A1269" s="75"/>
      <c r="B1269" s="75"/>
      <c r="C1269" s="75"/>
      <c r="S1269" s="75"/>
      <c r="T1269" s="75"/>
      <c r="U1269" s="75"/>
      <c r="V1269" s="75"/>
      <c r="W1269" s="75"/>
      <c r="X1269" s="75"/>
      <c r="Y1269" s="75"/>
      <c r="Z1269" s="75"/>
    </row>
    <row r="1270" spans="1:26" s="74" customFormat="1" x14ac:dyDescent="0.2">
      <c r="A1270" s="75"/>
      <c r="B1270" s="75"/>
      <c r="C1270" s="75"/>
      <c r="S1270" s="75"/>
      <c r="T1270" s="75"/>
      <c r="U1270" s="75"/>
      <c r="V1270" s="75"/>
      <c r="W1270" s="75"/>
      <c r="X1270" s="75"/>
      <c r="Y1270" s="75"/>
      <c r="Z1270" s="75"/>
    </row>
    <row r="1271" spans="1:26" s="74" customFormat="1" x14ac:dyDescent="0.2">
      <c r="A1271" s="75"/>
      <c r="B1271" s="75"/>
      <c r="C1271" s="75"/>
      <c r="S1271" s="75"/>
      <c r="T1271" s="75"/>
      <c r="U1271" s="75"/>
      <c r="V1271" s="75"/>
      <c r="W1271" s="75"/>
      <c r="X1271" s="75"/>
      <c r="Y1271" s="75"/>
      <c r="Z1271" s="75"/>
    </row>
    <row r="1272" spans="1:26" s="74" customFormat="1" x14ac:dyDescent="0.2">
      <c r="A1272" s="75"/>
      <c r="B1272" s="75"/>
      <c r="C1272" s="75"/>
      <c r="S1272" s="75"/>
      <c r="T1272" s="75"/>
      <c r="U1272" s="75"/>
      <c r="V1272" s="75"/>
      <c r="W1272" s="75"/>
      <c r="X1272" s="75"/>
      <c r="Y1272" s="75"/>
      <c r="Z1272" s="75"/>
    </row>
    <row r="1273" spans="1:26" s="74" customFormat="1" x14ac:dyDescent="0.2">
      <c r="A1273" s="75"/>
      <c r="B1273" s="75"/>
      <c r="C1273" s="75"/>
      <c r="S1273" s="75"/>
      <c r="T1273" s="75"/>
      <c r="U1273" s="75"/>
      <c r="V1273" s="75"/>
      <c r="W1273" s="75"/>
      <c r="X1273" s="75"/>
      <c r="Y1273" s="75"/>
      <c r="Z1273" s="75"/>
    </row>
    <row r="1274" spans="1:26" s="74" customFormat="1" x14ac:dyDescent="0.2">
      <c r="A1274" s="75"/>
      <c r="B1274" s="75"/>
      <c r="C1274" s="75"/>
      <c r="S1274" s="75"/>
      <c r="T1274" s="75"/>
      <c r="U1274" s="75"/>
      <c r="V1274" s="75"/>
      <c r="W1274" s="75"/>
      <c r="X1274" s="75"/>
      <c r="Y1274" s="75"/>
      <c r="Z1274" s="75"/>
    </row>
    <row r="1275" spans="1:26" s="74" customFormat="1" x14ac:dyDescent="0.2">
      <c r="A1275" s="75"/>
      <c r="B1275" s="75"/>
      <c r="C1275" s="75"/>
      <c r="S1275" s="75"/>
      <c r="T1275" s="75"/>
      <c r="U1275" s="75"/>
      <c r="V1275" s="75"/>
      <c r="W1275" s="75"/>
      <c r="X1275" s="75"/>
      <c r="Y1275" s="75"/>
      <c r="Z1275" s="75"/>
    </row>
    <row r="1276" spans="1:26" s="74" customFormat="1" x14ac:dyDescent="0.2">
      <c r="A1276" s="75"/>
      <c r="B1276" s="75"/>
      <c r="C1276" s="75"/>
      <c r="S1276" s="75"/>
      <c r="T1276" s="75"/>
      <c r="U1276" s="75"/>
      <c r="V1276" s="75"/>
      <c r="W1276" s="75"/>
      <c r="X1276" s="75"/>
      <c r="Y1276" s="75"/>
      <c r="Z1276" s="75"/>
    </row>
    <row r="1277" spans="1:26" s="74" customFormat="1" x14ac:dyDescent="0.2">
      <c r="A1277" s="75"/>
      <c r="B1277" s="75"/>
      <c r="C1277" s="75"/>
      <c r="S1277" s="75"/>
      <c r="T1277" s="75"/>
      <c r="U1277" s="75"/>
      <c r="V1277" s="75"/>
      <c r="W1277" s="75"/>
      <c r="X1277" s="75"/>
      <c r="Y1277" s="75"/>
      <c r="Z1277" s="75"/>
    </row>
    <row r="1278" spans="1:26" s="74" customFormat="1" x14ac:dyDescent="0.2">
      <c r="A1278" s="75"/>
      <c r="B1278" s="75"/>
      <c r="C1278" s="75"/>
      <c r="S1278" s="75"/>
      <c r="T1278" s="75"/>
      <c r="U1278" s="75"/>
      <c r="V1278" s="75"/>
      <c r="W1278" s="75"/>
      <c r="X1278" s="75"/>
      <c r="Y1278" s="75"/>
      <c r="Z1278" s="75"/>
    </row>
    <row r="1279" spans="1:26" s="74" customFormat="1" x14ac:dyDescent="0.2">
      <c r="A1279" s="75"/>
      <c r="B1279" s="75"/>
      <c r="C1279" s="75"/>
      <c r="S1279" s="75"/>
      <c r="T1279" s="75"/>
      <c r="U1279" s="75"/>
      <c r="V1279" s="75"/>
      <c r="W1279" s="75"/>
      <c r="X1279" s="75"/>
      <c r="Y1279" s="75"/>
      <c r="Z1279" s="75"/>
    </row>
    <row r="1280" spans="1:26" s="74" customFormat="1" x14ac:dyDescent="0.2">
      <c r="A1280" s="75"/>
      <c r="B1280" s="75"/>
      <c r="C1280" s="75"/>
      <c r="S1280" s="75"/>
      <c r="T1280" s="75"/>
      <c r="U1280" s="75"/>
      <c r="V1280" s="75"/>
      <c r="W1280" s="75"/>
      <c r="X1280" s="75"/>
      <c r="Y1280" s="75"/>
      <c r="Z1280" s="75"/>
    </row>
    <row r="1281" spans="1:26" s="74" customFormat="1" x14ac:dyDescent="0.2">
      <c r="A1281" s="75"/>
      <c r="B1281" s="75"/>
      <c r="C1281" s="75"/>
      <c r="S1281" s="75"/>
      <c r="T1281" s="75"/>
      <c r="U1281" s="75"/>
      <c r="V1281" s="75"/>
      <c r="W1281" s="75"/>
      <c r="X1281" s="75"/>
      <c r="Y1281" s="75"/>
      <c r="Z1281" s="75"/>
    </row>
    <row r="1282" spans="1:26" s="74" customFormat="1" x14ac:dyDescent="0.2">
      <c r="A1282" s="75"/>
      <c r="B1282" s="75"/>
      <c r="C1282" s="75"/>
      <c r="S1282" s="75"/>
      <c r="T1282" s="75"/>
      <c r="U1282" s="75"/>
      <c r="V1282" s="75"/>
      <c r="W1282" s="75"/>
      <c r="X1282" s="75"/>
      <c r="Y1282" s="75"/>
      <c r="Z1282" s="75"/>
    </row>
    <row r="1283" spans="1:26" s="74" customFormat="1" x14ac:dyDescent="0.2">
      <c r="A1283" s="75"/>
      <c r="B1283" s="75"/>
      <c r="C1283" s="75"/>
      <c r="S1283" s="75"/>
      <c r="T1283" s="75"/>
      <c r="U1283" s="75"/>
      <c r="V1283" s="75"/>
      <c r="W1283" s="75"/>
      <c r="X1283" s="75"/>
      <c r="Y1283" s="75"/>
      <c r="Z1283" s="75"/>
    </row>
    <row r="1284" spans="1:26" s="74" customFormat="1" x14ac:dyDescent="0.2">
      <c r="A1284" s="75"/>
      <c r="B1284" s="75"/>
      <c r="C1284" s="75"/>
      <c r="S1284" s="75"/>
      <c r="T1284" s="75"/>
      <c r="U1284" s="75"/>
      <c r="V1284" s="75"/>
      <c r="W1284" s="75"/>
      <c r="X1284" s="75"/>
      <c r="Y1284" s="75"/>
      <c r="Z1284" s="75"/>
    </row>
    <row r="1285" spans="1:26" s="74" customFormat="1" x14ac:dyDescent="0.2">
      <c r="A1285" s="75"/>
      <c r="B1285" s="75"/>
      <c r="C1285" s="75"/>
      <c r="S1285" s="75"/>
      <c r="T1285" s="75"/>
      <c r="U1285" s="75"/>
      <c r="V1285" s="75"/>
      <c r="W1285" s="75"/>
      <c r="X1285" s="75"/>
      <c r="Y1285" s="75"/>
      <c r="Z1285" s="75"/>
    </row>
    <row r="1286" spans="1:26" s="74" customFormat="1" x14ac:dyDescent="0.2">
      <c r="A1286" s="75"/>
      <c r="B1286" s="75"/>
      <c r="C1286" s="75"/>
      <c r="S1286" s="75"/>
      <c r="T1286" s="75"/>
      <c r="U1286" s="75"/>
      <c r="V1286" s="75"/>
      <c r="W1286" s="75"/>
      <c r="X1286" s="75"/>
      <c r="Y1286" s="75"/>
      <c r="Z1286" s="75"/>
    </row>
    <row r="1287" spans="1:26" s="74" customFormat="1" x14ac:dyDescent="0.2">
      <c r="A1287" s="75"/>
      <c r="B1287" s="75"/>
      <c r="C1287" s="75"/>
      <c r="S1287" s="75"/>
      <c r="T1287" s="75"/>
      <c r="U1287" s="75"/>
      <c r="V1287" s="75"/>
      <c r="W1287" s="75"/>
      <c r="X1287" s="75"/>
      <c r="Y1287" s="75"/>
      <c r="Z1287" s="75"/>
    </row>
    <row r="1288" spans="1:26" s="74" customFormat="1" x14ac:dyDescent="0.2">
      <c r="A1288" s="75"/>
      <c r="B1288" s="75"/>
      <c r="C1288" s="75"/>
      <c r="S1288" s="75"/>
      <c r="T1288" s="75"/>
      <c r="U1288" s="75"/>
      <c r="V1288" s="75"/>
      <c r="W1288" s="75"/>
      <c r="X1288" s="75"/>
      <c r="Y1288" s="75"/>
      <c r="Z1288" s="75"/>
    </row>
    <row r="1289" spans="1:26" s="74" customFormat="1" x14ac:dyDescent="0.2">
      <c r="A1289" s="75"/>
      <c r="B1289" s="75"/>
      <c r="C1289" s="75"/>
      <c r="S1289" s="75"/>
      <c r="T1289" s="75"/>
      <c r="U1289" s="75"/>
      <c r="V1289" s="75"/>
      <c r="W1289" s="75"/>
      <c r="X1289" s="75"/>
      <c r="Y1289" s="75"/>
      <c r="Z1289" s="75"/>
    </row>
    <row r="1290" spans="1:26" s="74" customFormat="1" x14ac:dyDescent="0.2">
      <c r="A1290" s="75"/>
      <c r="B1290" s="75"/>
      <c r="C1290" s="75"/>
      <c r="S1290" s="75"/>
      <c r="T1290" s="75"/>
      <c r="U1290" s="75"/>
      <c r="V1290" s="75"/>
      <c r="W1290" s="75"/>
      <c r="X1290" s="75"/>
      <c r="Y1290" s="75"/>
      <c r="Z1290" s="75"/>
    </row>
    <row r="1291" spans="1:26" s="74" customFormat="1" x14ac:dyDescent="0.2">
      <c r="A1291" s="75"/>
      <c r="B1291" s="75"/>
      <c r="C1291" s="75"/>
      <c r="S1291" s="75"/>
      <c r="T1291" s="75"/>
      <c r="U1291" s="75"/>
      <c r="V1291" s="75"/>
      <c r="W1291" s="75"/>
      <c r="X1291" s="75"/>
      <c r="Y1291" s="75"/>
      <c r="Z1291" s="75"/>
    </row>
    <row r="1292" spans="1:26" s="74" customFormat="1" x14ac:dyDescent="0.2">
      <c r="A1292" s="75"/>
      <c r="B1292" s="75"/>
      <c r="C1292" s="75"/>
      <c r="S1292" s="75"/>
      <c r="T1292" s="75"/>
      <c r="U1292" s="75"/>
      <c r="V1292" s="75"/>
      <c r="W1292" s="75"/>
      <c r="X1292" s="75"/>
      <c r="Y1292" s="75"/>
      <c r="Z1292" s="75"/>
    </row>
    <row r="1293" spans="1:26" s="74" customFormat="1" x14ac:dyDescent="0.2">
      <c r="A1293" s="75"/>
      <c r="B1293" s="75"/>
      <c r="C1293" s="75"/>
      <c r="S1293" s="75"/>
      <c r="T1293" s="75"/>
      <c r="U1293" s="75"/>
      <c r="V1293" s="75"/>
      <c r="W1293" s="75"/>
      <c r="X1293" s="75"/>
      <c r="Y1293" s="75"/>
      <c r="Z1293" s="75"/>
    </row>
    <row r="1294" spans="1:26" s="74" customFormat="1" x14ac:dyDescent="0.2">
      <c r="A1294" s="75"/>
      <c r="B1294" s="75"/>
      <c r="C1294" s="75"/>
      <c r="S1294" s="75"/>
      <c r="T1294" s="75"/>
      <c r="U1294" s="75"/>
      <c r="V1294" s="75"/>
      <c r="W1294" s="75"/>
      <c r="X1294" s="75"/>
      <c r="Y1294" s="75"/>
      <c r="Z1294" s="75"/>
    </row>
    <row r="1295" spans="1:26" s="74" customFormat="1" x14ac:dyDescent="0.2">
      <c r="A1295" s="75"/>
      <c r="B1295" s="75"/>
      <c r="C1295" s="75"/>
      <c r="S1295" s="75"/>
      <c r="T1295" s="75"/>
      <c r="U1295" s="75"/>
      <c r="V1295" s="75"/>
      <c r="W1295" s="75"/>
      <c r="X1295" s="75"/>
      <c r="Y1295" s="75"/>
      <c r="Z1295" s="75"/>
    </row>
    <row r="1296" spans="1:26" s="74" customFormat="1" x14ac:dyDescent="0.2">
      <c r="A1296" s="75"/>
      <c r="B1296" s="75"/>
      <c r="C1296" s="75"/>
      <c r="S1296" s="75"/>
      <c r="T1296" s="75"/>
      <c r="U1296" s="75"/>
      <c r="V1296" s="75"/>
      <c r="W1296" s="75"/>
      <c r="X1296" s="75"/>
      <c r="Y1296" s="75"/>
      <c r="Z1296" s="75"/>
    </row>
    <row r="1297" spans="1:26" s="74" customFormat="1" x14ac:dyDescent="0.2">
      <c r="A1297" s="75"/>
      <c r="B1297" s="75"/>
      <c r="C1297" s="75"/>
      <c r="S1297" s="75"/>
      <c r="T1297" s="75"/>
      <c r="U1297" s="75"/>
      <c r="V1297" s="75"/>
      <c r="W1297" s="75"/>
      <c r="X1297" s="75"/>
      <c r="Y1297" s="75"/>
      <c r="Z1297" s="75"/>
    </row>
    <row r="1298" spans="1:26" s="74" customFormat="1" x14ac:dyDescent="0.2">
      <c r="A1298" s="75"/>
      <c r="B1298" s="75"/>
      <c r="C1298" s="75"/>
      <c r="S1298" s="75"/>
      <c r="T1298" s="75"/>
      <c r="U1298" s="75"/>
      <c r="V1298" s="75"/>
      <c r="W1298" s="75"/>
      <c r="X1298" s="75"/>
      <c r="Y1298" s="75"/>
      <c r="Z1298" s="75"/>
    </row>
    <row r="1299" spans="1:26" s="74" customFormat="1" x14ac:dyDescent="0.2">
      <c r="A1299" s="75"/>
      <c r="B1299" s="75"/>
      <c r="C1299" s="75"/>
      <c r="S1299" s="75"/>
      <c r="T1299" s="75"/>
      <c r="U1299" s="75"/>
      <c r="V1299" s="75"/>
      <c r="W1299" s="75"/>
      <c r="X1299" s="75"/>
      <c r="Y1299" s="75"/>
      <c r="Z1299" s="75"/>
    </row>
    <row r="1300" spans="1:26" s="74" customFormat="1" x14ac:dyDescent="0.2">
      <c r="A1300" s="75"/>
      <c r="B1300" s="75"/>
      <c r="C1300" s="75"/>
      <c r="S1300" s="75"/>
      <c r="T1300" s="75"/>
      <c r="U1300" s="75"/>
      <c r="V1300" s="75"/>
      <c r="W1300" s="75"/>
      <c r="X1300" s="75"/>
      <c r="Y1300" s="75"/>
      <c r="Z1300" s="75"/>
    </row>
    <row r="1301" spans="1:26" s="74" customFormat="1" x14ac:dyDescent="0.2">
      <c r="A1301" s="75"/>
      <c r="B1301" s="75"/>
      <c r="C1301" s="75"/>
      <c r="S1301" s="75"/>
      <c r="T1301" s="75"/>
      <c r="U1301" s="75"/>
      <c r="V1301" s="75"/>
      <c r="W1301" s="75"/>
      <c r="X1301" s="75"/>
      <c r="Y1301" s="75"/>
      <c r="Z1301" s="75"/>
    </row>
    <row r="1302" spans="1:26" s="74" customFormat="1" x14ac:dyDescent="0.2">
      <c r="A1302" s="75"/>
      <c r="B1302" s="75"/>
      <c r="C1302" s="75"/>
      <c r="S1302" s="75"/>
      <c r="T1302" s="75"/>
      <c r="U1302" s="75"/>
      <c r="V1302" s="75"/>
      <c r="W1302" s="75"/>
      <c r="X1302" s="75"/>
      <c r="Y1302" s="75"/>
      <c r="Z1302" s="75"/>
    </row>
    <row r="1303" spans="1:26" s="74" customFormat="1" x14ac:dyDescent="0.2">
      <c r="A1303" s="75"/>
      <c r="B1303" s="75"/>
      <c r="C1303" s="75"/>
      <c r="S1303" s="75"/>
      <c r="T1303" s="75"/>
      <c r="U1303" s="75"/>
      <c r="V1303" s="75"/>
      <c r="W1303" s="75"/>
      <c r="X1303" s="75"/>
      <c r="Y1303" s="75"/>
      <c r="Z1303" s="75"/>
    </row>
    <row r="1304" spans="1:26" s="74" customFormat="1" x14ac:dyDescent="0.2">
      <c r="A1304" s="75"/>
      <c r="B1304" s="75"/>
      <c r="C1304" s="75"/>
      <c r="S1304" s="75"/>
      <c r="T1304" s="75"/>
      <c r="U1304" s="75"/>
      <c r="V1304" s="75"/>
      <c r="W1304" s="75"/>
      <c r="X1304" s="75"/>
      <c r="Y1304" s="75"/>
      <c r="Z1304" s="75"/>
    </row>
    <row r="1305" spans="1:26" s="74" customFormat="1" x14ac:dyDescent="0.2">
      <c r="A1305" s="75"/>
      <c r="B1305" s="75"/>
      <c r="C1305" s="75"/>
      <c r="S1305" s="75"/>
      <c r="T1305" s="75"/>
      <c r="U1305" s="75"/>
      <c r="V1305" s="75"/>
      <c r="W1305" s="75"/>
      <c r="X1305" s="75"/>
      <c r="Y1305" s="75"/>
      <c r="Z1305" s="75"/>
    </row>
    <row r="1306" spans="1:26" s="74" customFormat="1" x14ac:dyDescent="0.2">
      <c r="A1306" s="75"/>
      <c r="B1306" s="75"/>
      <c r="C1306" s="75"/>
      <c r="S1306" s="75"/>
      <c r="T1306" s="75"/>
      <c r="U1306" s="75"/>
      <c r="V1306" s="75"/>
      <c r="W1306" s="75"/>
      <c r="X1306" s="75"/>
      <c r="Y1306" s="75"/>
      <c r="Z1306" s="75"/>
    </row>
    <row r="1307" spans="1:26" s="74" customFormat="1" x14ac:dyDescent="0.2">
      <c r="A1307" s="75"/>
      <c r="B1307" s="75"/>
      <c r="C1307" s="75"/>
      <c r="S1307" s="75"/>
      <c r="T1307" s="75"/>
      <c r="U1307" s="75"/>
      <c r="V1307" s="75"/>
      <c r="W1307" s="75"/>
      <c r="X1307" s="75"/>
      <c r="Y1307" s="75"/>
      <c r="Z1307" s="75"/>
    </row>
    <row r="1308" spans="1:26" s="74" customFormat="1" x14ac:dyDescent="0.2">
      <c r="A1308" s="75"/>
      <c r="B1308" s="75"/>
      <c r="C1308" s="75"/>
      <c r="S1308" s="75"/>
      <c r="T1308" s="75"/>
      <c r="U1308" s="75"/>
      <c r="V1308" s="75"/>
      <c r="W1308" s="75"/>
      <c r="X1308" s="75"/>
      <c r="Y1308" s="75"/>
      <c r="Z1308" s="75"/>
    </row>
    <row r="1309" spans="1:26" s="74" customFormat="1" x14ac:dyDescent="0.2">
      <c r="A1309" s="75"/>
      <c r="B1309" s="75"/>
      <c r="C1309" s="75"/>
      <c r="S1309" s="75"/>
      <c r="T1309" s="75"/>
      <c r="U1309" s="75"/>
      <c r="V1309" s="75"/>
      <c r="W1309" s="75"/>
      <c r="X1309" s="75"/>
      <c r="Y1309" s="75"/>
      <c r="Z1309" s="75"/>
    </row>
    <row r="1310" spans="1:26" s="74" customFormat="1" x14ac:dyDescent="0.2">
      <c r="A1310" s="75"/>
      <c r="B1310" s="75"/>
      <c r="C1310" s="75"/>
      <c r="S1310" s="75"/>
      <c r="T1310" s="75"/>
      <c r="U1310" s="75"/>
      <c r="V1310" s="75"/>
      <c r="W1310" s="75"/>
      <c r="X1310" s="75"/>
      <c r="Y1310" s="75"/>
      <c r="Z1310" s="75"/>
    </row>
    <row r="1311" spans="1:26" s="74" customFormat="1" x14ac:dyDescent="0.2">
      <c r="A1311" s="75"/>
      <c r="B1311" s="75"/>
      <c r="C1311" s="75"/>
      <c r="S1311" s="75"/>
      <c r="T1311" s="75"/>
      <c r="U1311" s="75"/>
      <c r="V1311" s="75"/>
      <c r="W1311" s="75"/>
      <c r="X1311" s="75"/>
      <c r="Y1311" s="75"/>
      <c r="Z1311" s="75"/>
    </row>
    <row r="1312" spans="1:26" s="74" customFormat="1" x14ac:dyDescent="0.2">
      <c r="A1312" s="75"/>
      <c r="B1312" s="75"/>
      <c r="C1312" s="75"/>
      <c r="S1312" s="75"/>
      <c r="T1312" s="75"/>
      <c r="U1312" s="75"/>
      <c r="V1312" s="75"/>
      <c r="W1312" s="75"/>
      <c r="X1312" s="75"/>
      <c r="Y1312" s="75"/>
      <c r="Z1312" s="75"/>
    </row>
    <row r="1313" spans="1:26" s="74" customFormat="1" x14ac:dyDescent="0.2">
      <c r="A1313" s="75"/>
      <c r="B1313" s="75"/>
      <c r="C1313" s="75"/>
      <c r="S1313" s="75"/>
      <c r="T1313" s="75"/>
      <c r="U1313" s="75"/>
      <c r="V1313" s="75"/>
      <c r="W1313" s="75"/>
      <c r="X1313" s="75"/>
      <c r="Y1313" s="75"/>
      <c r="Z1313" s="75"/>
    </row>
    <row r="1314" spans="1:26" s="74" customFormat="1" x14ac:dyDescent="0.2">
      <c r="A1314" s="75"/>
      <c r="B1314" s="75"/>
      <c r="C1314" s="75"/>
      <c r="S1314" s="75"/>
      <c r="T1314" s="75"/>
      <c r="U1314" s="75"/>
      <c r="V1314" s="75"/>
      <c r="W1314" s="75"/>
      <c r="X1314" s="75"/>
      <c r="Y1314" s="75"/>
      <c r="Z1314" s="75"/>
    </row>
  </sheetData>
  <sheetProtection algorithmName="SHA-512" hashValue="F4Sc0Ze/FnapZ5cH11rdxFJ7fdNvoDScKu5b759DLJvfGsEeUuWobBOlUUC4JfR1vtvZlSHJlaBppz8cUeC9EQ==" saltValue="W0uBJhD+d5RERlTY9I8ejg==" spinCount="100000" sheet="1" objects="1" scenarios="1" formatColumns="0" formatRows="0"/>
  <mergeCells count="5">
    <mergeCell ref="E6:I6"/>
    <mergeCell ref="E7:I7"/>
    <mergeCell ref="E10:I10"/>
    <mergeCell ref="E8:I8"/>
    <mergeCell ref="E9:I9"/>
  </mergeCells>
  <dataValidations count="1">
    <dataValidation allowBlank="1" showInputMessage="1" showErrorMessage="1" sqref="S1:Z1048576" xr:uid="{899157FA-9AE4-4374-89C8-492B9B2F0DF6}"/>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
    <tabColor theme="6"/>
  </sheetPr>
  <dimension ref="B1:F43"/>
  <sheetViews>
    <sheetView showGridLines="0" zoomScale="115" zoomScaleNormal="115" workbookViewId="0"/>
  </sheetViews>
  <sheetFormatPr defaultRowHeight="15" x14ac:dyDescent="0.2"/>
  <cols>
    <col min="1" max="1" width="3.28515625" style="6" customWidth="1"/>
    <col min="2" max="2" width="28" style="6" customWidth="1"/>
    <col min="3" max="3" width="23.7109375" style="6" customWidth="1"/>
    <col min="4" max="4" width="20.7109375" style="6" customWidth="1"/>
    <col min="5" max="5" width="11.140625" style="6" customWidth="1"/>
    <col min="6" max="6" width="10.42578125" style="6" customWidth="1"/>
    <col min="7" max="7" width="10" style="6" customWidth="1"/>
    <col min="8" max="16384" width="9.140625" style="6"/>
  </cols>
  <sheetData>
    <row r="1" spans="2:6" x14ac:dyDescent="0.2">
      <c r="F1" s="45"/>
    </row>
    <row r="2" spans="2:6" ht="20.25" x14ac:dyDescent="0.3">
      <c r="B2" s="26" t="s">
        <v>23</v>
      </c>
    </row>
    <row r="4" spans="2:6" ht="15.75" x14ac:dyDescent="0.25">
      <c r="B4" s="8" t="s">
        <v>27</v>
      </c>
    </row>
    <row r="6" spans="2:6" x14ac:dyDescent="0.2">
      <c r="B6" s="19" t="s">
        <v>26</v>
      </c>
      <c r="C6" s="19" t="s">
        <v>27</v>
      </c>
    </row>
    <row r="7" spans="2:6" x14ac:dyDescent="0.2">
      <c r="B7" s="24"/>
      <c r="C7" s="20" t="s">
        <v>29</v>
      </c>
    </row>
    <row r="8" spans="2:6" x14ac:dyDescent="0.2">
      <c r="B8" s="25"/>
      <c r="C8" s="20" t="s">
        <v>30</v>
      </c>
    </row>
    <row r="10" spans="2:6" ht="15.75" x14ac:dyDescent="0.25">
      <c r="B10" s="8" t="s">
        <v>31</v>
      </c>
    </row>
    <row r="11" spans="2:6" ht="15.75" x14ac:dyDescent="0.25">
      <c r="B11" s="8"/>
    </row>
    <row r="12" spans="2:6" ht="15.75" x14ac:dyDescent="0.25">
      <c r="B12" s="55" t="s">
        <v>28</v>
      </c>
    </row>
    <row r="14" spans="2:6" ht="45" customHeight="1" x14ac:dyDescent="0.2">
      <c r="B14" s="19" t="s">
        <v>26</v>
      </c>
      <c r="C14" s="19" t="s">
        <v>21</v>
      </c>
      <c r="D14" s="19" t="s">
        <v>25</v>
      </c>
      <c r="E14" s="11"/>
      <c r="F14" s="11"/>
    </row>
    <row r="15" spans="2:6" x14ac:dyDescent="0.2">
      <c r="B15" s="20" t="s">
        <v>50</v>
      </c>
      <c r="C15" s="72">
        <v>1</v>
      </c>
      <c r="D15" s="25">
        <f t="shared" ref="D15:D21" si="0">VLOOKUP(B15,EmbodiedFactors,2,FALSE)*$C15</f>
        <v>0.91200000000000003</v>
      </c>
    </row>
    <row r="16" spans="2:6" x14ac:dyDescent="0.2">
      <c r="B16" s="20" t="str">
        <f>'Emissions Factors'!B9</f>
        <v>GGBS</v>
      </c>
      <c r="C16" s="72">
        <v>0</v>
      </c>
      <c r="D16" s="25">
        <f t="shared" si="0"/>
        <v>0</v>
      </c>
    </row>
    <row r="17" spans="2:4" x14ac:dyDescent="0.2">
      <c r="B17" s="20" t="str">
        <f>'Emissions Factors'!B10</f>
        <v>Fly ash</v>
      </c>
      <c r="C17" s="72">
        <v>0</v>
      </c>
      <c r="D17" s="25">
        <f t="shared" si="0"/>
        <v>0</v>
      </c>
    </row>
    <row r="18" spans="2:4" x14ac:dyDescent="0.2">
      <c r="B18" s="20" t="s">
        <v>129</v>
      </c>
      <c r="C18" s="72">
        <v>0</v>
      </c>
      <c r="D18" s="25">
        <f t="shared" si="0"/>
        <v>0</v>
      </c>
    </row>
    <row r="19" spans="2:4" x14ac:dyDescent="0.2">
      <c r="B19" s="20" t="str">
        <f>'Emissions Factors'!B6</f>
        <v>Gypsum</v>
      </c>
      <c r="C19" s="72">
        <v>0</v>
      </c>
      <c r="D19" s="25">
        <f t="shared" si="0"/>
        <v>0</v>
      </c>
    </row>
    <row r="20" spans="2:4" x14ac:dyDescent="0.2">
      <c r="B20" s="20" t="str">
        <f>'Emissions Factors'!B7</f>
        <v>Limestone</v>
      </c>
      <c r="C20" s="72">
        <v>0</v>
      </c>
      <c r="D20" s="25">
        <f t="shared" si="0"/>
        <v>0</v>
      </c>
    </row>
    <row r="21" spans="2:4" x14ac:dyDescent="0.2">
      <c r="B21" s="20" t="str">
        <f>'Emissions Factors'!B13</f>
        <v>MAC</v>
      </c>
      <c r="C21" s="72">
        <v>0</v>
      </c>
      <c r="D21" s="25">
        <f t="shared" si="0"/>
        <v>0</v>
      </c>
    </row>
    <row r="22" spans="2:4" x14ac:dyDescent="0.2">
      <c r="B22" s="20" t="s">
        <v>1</v>
      </c>
      <c r="C22" s="72">
        <f>SUM(C15:C21)</f>
        <v>1</v>
      </c>
      <c r="D22" s="25">
        <f>SUM(D15:D21)</f>
        <v>0.91200000000000003</v>
      </c>
    </row>
    <row r="23" spans="2:4" x14ac:dyDescent="0.2">
      <c r="B23" s="22" t="s">
        <v>22</v>
      </c>
      <c r="C23" s="23" t="str">
        <f>IF(C22=100%,"OK","ERROR Total not 100%")</f>
        <v>OK</v>
      </c>
      <c r="D23" s="21"/>
    </row>
    <row r="24" spans="2:4" x14ac:dyDescent="0.2">
      <c r="B24" s="20" t="s">
        <v>6</v>
      </c>
      <c r="C24" s="72">
        <v>0</v>
      </c>
      <c r="D24" s="25">
        <f>D22*C24</f>
        <v>0</v>
      </c>
    </row>
    <row r="25" spans="2:4" x14ac:dyDescent="0.2">
      <c r="B25" s="20"/>
      <c r="C25" s="20"/>
      <c r="D25" s="20"/>
    </row>
    <row r="26" spans="2:4" ht="31.5" x14ac:dyDescent="0.2">
      <c r="B26" s="20"/>
      <c r="C26" s="43" t="s">
        <v>24</v>
      </c>
      <c r="D26" s="44">
        <f>D22+D24</f>
        <v>0.91200000000000003</v>
      </c>
    </row>
    <row r="27" spans="2:4" ht="15.75" x14ac:dyDescent="0.25">
      <c r="C27" s="9"/>
      <c r="D27" s="16"/>
    </row>
    <row r="38" ht="90" customHeight="1" x14ac:dyDescent="0.2"/>
    <row r="43" ht="33" customHeight="1" x14ac:dyDescent="0.2"/>
  </sheetData>
  <sheetProtection algorithmName="SHA-512" hashValue="jV95bOjM7AgDoPTZxmFQJZnqVE450Q9v+0ZL9mo0996gTscacRvzDMOInny3jiE2IFicmLlYWKA9uossmVmm0g==" saltValue="9uqQu93hp6sO/ZNDv421WA==" spinCount="100000" sheet="1" objects="1" scenarios="1" formatColumns="0" formatRows="0"/>
  <pageMargins left="0.75" right="0.75" top="1" bottom="1" header="0.5" footer="0.5"/>
  <pageSetup paperSize="9"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6"/>
  </sheetPr>
  <dimension ref="B2:O242"/>
  <sheetViews>
    <sheetView showGridLines="0" zoomScale="85" zoomScaleNormal="85" workbookViewId="0">
      <selection activeCell="G161" sqref="G161"/>
    </sheetView>
  </sheetViews>
  <sheetFormatPr defaultRowHeight="12.75" x14ac:dyDescent="0.2"/>
  <cols>
    <col min="1" max="1" width="5.7109375" customWidth="1"/>
    <col min="2" max="2" width="18.42578125" customWidth="1"/>
    <col min="3" max="3" width="20" customWidth="1"/>
    <col min="4" max="4" width="22.85546875" customWidth="1"/>
    <col min="5" max="5" width="27" customWidth="1"/>
    <col min="6" max="6" width="4.28515625" customWidth="1"/>
    <col min="7" max="7" width="24" customWidth="1"/>
    <col min="8" max="8" width="4.7109375" customWidth="1"/>
    <col min="9" max="9" width="21.42578125" customWidth="1"/>
    <col min="13" max="13" width="11.28515625" bestFit="1" customWidth="1"/>
  </cols>
  <sheetData>
    <row r="2" spans="2:9" ht="20.25" x14ac:dyDescent="0.3">
      <c r="B2" s="26" t="s">
        <v>55</v>
      </c>
      <c r="C2" s="26"/>
    </row>
    <row r="3" spans="2:9" ht="15" x14ac:dyDescent="0.2">
      <c r="B3" s="6"/>
      <c r="C3" s="6"/>
    </row>
    <row r="4" spans="2:9" ht="15.75" x14ac:dyDescent="0.25">
      <c r="B4" s="8" t="s">
        <v>27</v>
      </c>
      <c r="C4" s="8"/>
      <c r="G4" s="45"/>
    </row>
    <row r="5" spans="2:9" ht="18" x14ac:dyDescent="0.25">
      <c r="B5" s="6"/>
      <c r="C5" s="6"/>
      <c r="F5" s="70"/>
    </row>
    <row r="6" spans="2:9" x14ac:dyDescent="0.2">
      <c r="B6" s="139" t="s">
        <v>26</v>
      </c>
      <c r="C6" s="140"/>
      <c r="D6" s="19" t="s">
        <v>27</v>
      </c>
    </row>
    <row r="7" spans="2:9" x14ac:dyDescent="0.2">
      <c r="B7" s="141"/>
      <c r="C7" s="142"/>
      <c r="D7" s="20" t="s">
        <v>29</v>
      </c>
    </row>
    <row r="8" spans="2:9" x14ac:dyDescent="0.2">
      <c r="B8" s="143"/>
      <c r="C8" s="144"/>
      <c r="D8" s="20" t="s">
        <v>30</v>
      </c>
    </row>
    <row r="9" spans="2:9" ht="15" x14ac:dyDescent="0.2">
      <c r="B9" s="6"/>
      <c r="C9" s="6"/>
    </row>
    <row r="10" spans="2:9" ht="15.75" x14ac:dyDescent="0.25">
      <c r="B10" s="8" t="s">
        <v>31</v>
      </c>
      <c r="C10" s="8"/>
    </row>
    <row r="11" spans="2:9" ht="15.75" x14ac:dyDescent="0.25">
      <c r="B11" s="8"/>
      <c r="C11" s="8"/>
    </row>
    <row r="12" spans="2:9" ht="15.75" x14ac:dyDescent="0.25">
      <c r="B12" s="8" t="s">
        <v>28</v>
      </c>
      <c r="C12" s="8"/>
    </row>
    <row r="13" spans="2:9" ht="15.75" x14ac:dyDescent="0.25">
      <c r="B13" s="8"/>
      <c r="C13" s="8"/>
    </row>
    <row r="14" spans="2:9" ht="15.75" x14ac:dyDescent="0.25">
      <c r="B14" s="56" t="s">
        <v>80</v>
      </c>
    </row>
    <row r="15" spans="2:9" ht="15.75" x14ac:dyDescent="0.25">
      <c r="B15" s="8"/>
    </row>
    <row r="16" spans="2:9" ht="15.75" customHeight="1" x14ac:dyDescent="0.2">
      <c r="B16" s="145" t="s">
        <v>83</v>
      </c>
      <c r="C16" s="145"/>
      <c r="D16" s="145"/>
      <c r="E16" s="145"/>
      <c r="F16" s="145"/>
      <c r="G16" s="145"/>
      <c r="H16" s="145"/>
      <c r="I16" s="145"/>
    </row>
    <row r="17" spans="2:9" ht="98.25" customHeight="1" x14ac:dyDescent="0.2">
      <c r="B17" s="145"/>
      <c r="C17" s="145"/>
      <c r="D17" s="145"/>
      <c r="E17" s="145"/>
      <c r="F17" s="145"/>
      <c r="G17" s="145"/>
      <c r="H17" s="145"/>
      <c r="I17" s="145"/>
    </row>
    <row r="18" spans="2:9" ht="15.75" x14ac:dyDescent="0.25">
      <c r="B18" s="8"/>
    </row>
    <row r="19" spans="2:9" ht="15.75" x14ac:dyDescent="0.25">
      <c r="B19" s="56" t="s">
        <v>81</v>
      </c>
    </row>
    <row r="20" spans="2:9" ht="15.75" x14ac:dyDescent="0.25">
      <c r="B20" s="8"/>
    </row>
    <row r="21" spans="2:9" ht="15.75" x14ac:dyDescent="0.25">
      <c r="B21" s="8" t="s">
        <v>82</v>
      </c>
    </row>
    <row r="22" spans="2:9" ht="15.75" x14ac:dyDescent="0.25">
      <c r="B22" s="8"/>
    </row>
    <row r="23" spans="2:9" ht="33.75" customHeight="1" x14ac:dyDescent="0.2">
      <c r="E23" s="19" t="s">
        <v>67</v>
      </c>
      <c r="G23" s="19" t="s">
        <v>68</v>
      </c>
      <c r="I23" s="19" t="s">
        <v>69</v>
      </c>
    </row>
    <row r="24" spans="2:9" ht="33.75" customHeight="1" x14ac:dyDescent="0.2">
      <c r="D24" s="52" t="s">
        <v>99</v>
      </c>
      <c r="E24" s="73" t="s">
        <v>100</v>
      </c>
      <c r="G24" s="73" t="s">
        <v>107</v>
      </c>
      <c r="I24" s="73" t="s">
        <v>101</v>
      </c>
    </row>
    <row r="26" spans="2:9" ht="15.75" x14ac:dyDescent="0.25">
      <c r="B26" s="56" t="s">
        <v>84</v>
      </c>
    </row>
    <row r="27" spans="2:9" ht="15.75" x14ac:dyDescent="0.25">
      <c r="B27" s="8"/>
    </row>
    <row r="28" spans="2:9" s="59" customFormat="1" ht="37.5" customHeight="1" x14ac:dyDescent="0.25">
      <c r="B28" s="146" t="s">
        <v>87</v>
      </c>
      <c r="C28" s="146"/>
      <c r="D28" s="146"/>
      <c r="E28" s="146"/>
      <c r="F28" s="146"/>
      <c r="G28" s="146"/>
      <c r="H28" s="146"/>
      <c r="I28" s="146"/>
    </row>
    <row r="29" spans="2:9" ht="33.75" customHeight="1" x14ac:dyDescent="0.25">
      <c r="B29" s="8"/>
    </row>
    <row r="30" spans="2:9" ht="78.75" customHeight="1" x14ac:dyDescent="0.2">
      <c r="D30" s="52" t="s">
        <v>65</v>
      </c>
      <c r="E30" s="73" t="s">
        <v>157</v>
      </c>
      <c r="G30" s="73" t="s">
        <v>183</v>
      </c>
      <c r="I30" s="73" t="s">
        <v>170</v>
      </c>
    </row>
    <row r="33" spans="2:15" ht="15.75" x14ac:dyDescent="0.25">
      <c r="B33" s="56" t="s">
        <v>85</v>
      </c>
    </row>
    <row r="36" spans="2:15" s="5" customFormat="1" ht="25.5" x14ac:dyDescent="0.2">
      <c r="B36" s="139"/>
      <c r="C36" s="140"/>
      <c r="D36" s="19" t="s">
        <v>10</v>
      </c>
      <c r="E36" s="19" t="s">
        <v>66</v>
      </c>
      <c r="G36" s="19" t="s">
        <v>66</v>
      </c>
      <c r="I36" s="19" t="s">
        <v>66</v>
      </c>
      <c r="L36" s="3"/>
      <c r="M36" s="10"/>
      <c r="N36" s="1"/>
    </row>
    <row r="37" spans="2:15" ht="25.5" x14ac:dyDescent="0.2">
      <c r="B37" s="135" t="s">
        <v>62</v>
      </c>
      <c r="C37" s="136"/>
      <c r="D37" s="51" t="s">
        <v>71</v>
      </c>
      <c r="E37" s="73">
        <f>2350*0.11</f>
        <v>258.5</v>
      </c>
      <c r="G37" s="73">
        <v>305.5</v>
      </c>
      <c r="I37" s="73">
        <f>2350*0.11</f>
        <v>258.5</v>
      </c>
      <c r="K37" s="13"/>
      <c r="L37" s="14"/>
      <c r="M37" s="10"/>
      <c r="N37" s="1"/>
    </row>
    <row r="38" spans="2:15" x14ac:dyDescent="0.2">
      <c r="B38" s="49"/>
      <c r="C38" s="49"/>
      <c r="D38" s="58"/>
      <c r="E38" s="58"/>
      <c r="F38" s="58"/>
      <c r="G38" s="58"/>
      <c r="H38" s="58"/>
      <c r="I38" s="58"/>
      <c r="J38" s="58"/>
      <c r="K38" s="13"/>
      <c r="L38" s="14"/>
      <c r="M38" s="10"/>
      <c r="N38" s="1"/>
    </row>
    <row r="39" spans="2:15" x14ac:dyDescent="0.2">
      <c r="M39" s="10"/>
      <c r="N39" s="1"/>
    </row>
    <row r="40" spans="2:15" ht="15.75" x14ac:dyDescent="0.25">
      <c r="B40" s="56" t="s">
        <v>86</v>
      </c>
      <c r="M40" s="10"/>
      <c r="N40" s="1"/>
    </row>
    <row r="41" spans="2:15" x14ac:dyDescent="0.2">
      <c r="M41" s="10"/>
      <c r="N41" s="1"/>
    </row>
    <row r="42" spans="2:15" ht="15.75" x14ac:dyDescent="0.25">
      <c r="B42" s="8" t="s">
        <v>88</v>
      </c>
      <c r="M42" s="10"/>
      <c r="N42" s="1"/>
    </row>
    <row r="43" spans="2:15" x14ac:dyDescent="0.2">
      <c r="B43" s="48"/>
      <c r="M43" s="10"/>
      <c r="N43" s="1"/>
    </row>
    <row r="44" spans="2:15" ht="25.5" x14ac:dyDescent="0.2">
      <c r="D44" s="19" t="s">
        <v>10</v>
      </c>
      <c r="E44" s="19" t="s">
        <v>66</v>
      </c>
      <c r="F44" s="5"/>
      <c r="G44" s="19" t="s">
        <v>66</v>
      </c>
      <c r="H44" s="5"/>
      <c r="I44" s="19" t="s">
        <v>66</v>
      </c>
      <c r="M44" s="10"/>
      <c r="N44" s="1"/>
    </row>
    <row r="45" spans="2:15" ht="38.25" customHeight="1" x14ac:dyDescent="0.2">
      <c r="B45" s="135" t="s">
        <v>19</v>
      </c>
      <c r="C45" s="136"/>
      <c r="D45" s="32"/>
      <c r="E45" s="73">
        <f>2350*0.01</f>
        <v>23.5</v>
      </c>
      <c r="G45" s="73"/>
      <c r="I45" s="73">
        <f>2350*0.02</f>
        <v>47</v>
      </c>
      <c r="K45" s="13"/>
      <c r="L45" s="14"/>
      <c r="M45" s="10"/>
      <c r="N45" s="1"/>
    </row>
    <row r="46" spans="2:15" x14ac:dyDescent="0.2">
      <c r="B46" s="135" t="s">
        <v>2</v>
      </c>
      <c r="C46" s="136"/>
      <c r="D46" s="32"/>
      <c r="E46" s="73">
        <f>2350*0.01</f>
        <v>23.5</v>
      </c>
      <c r="G46" s="73"/>
      <c r="I46" s="73"/>
      <c r="K46" s="13"/>
      <c r="L46" s="14"/>
      <c r="M46" s="2"/>
      <c r="N46" s="12"/>
      <c r="O46" s="3"/>
    </row>
    <row r="47" spans="2:15" x14ac:dyDescent="0.2">
      <c r="B47" s="135" t="s">
        <v>72</v>
      </c>
      <c r="C47" s="136"/>
      <c r="D47" s="32"/>
      <c r="E47" s="73">
        <v>0</v>
      </c>
      <c r="G47" s="73">
        <v>0</v>
      </c>
      <c r="I47" s="73">
        <v>0</v>
      </c>
      <c r="K47" s="13"/>
      <c r="L47" s="14"/>
      <c r="M47" s="2"/>
      <c r="N47" s="12"/>
      <c r="O47" s="3"/>
    </row>
    <row r="48" spans="2:15" x14ac:dyDescent="0.2">
      <c r="B48" s="49"/>
      <c r="C48" s="49"/>
      <c r="D48" s="57"/>
      <c r="E48" s="57"/>
      <c r="F48" s="57"/>
      <c r="G48" s="57"/>
      <c r="H48" s="57"/>
      <c r="I48" s="57"/>
      <c r="J48" s="57"/>
      <c r="K48" s="57"/>
      <c r="L48" s="14"/>
      <c r="M48" s="2"/>
      <c r="N48" s="12"/>
      <c r="O48" s="3"/>
    </row>
    <row r="49" spans="2:15" x14ac:dyDescent="0.2">
      <c r="B49" s="3" t="s">
        <v>91</v>
      </c>
      <c r="C49" s="49"/>
      <c r="D49" s="57"/>
      <c r="E49" s="57"/>
      <c r="F49" s="57"/>
      <c r="G49" s="57"/>
      <c r="H49" s="57"/>
      <c r="I49" s="57"/>
      <c r="J49" s="57"/>
      <c r="K49" s="57"/>
      <c r="L49" s="14"/>
      <c r="M49" s="2"/>
      <c r="N49" s="12"/>
      <c r="O49" s="3"/>
    </row>
    <row r="50" spans="2:15" x14ac:dyDescent="0.2">
      <c r="B50" s="49"/>
      <c r="C50" s="49"/>
      <c r="D50" s="57"/>
      <c r="E50" s="57"/>
      <c r="F50" s="57"/>
      <c r="G50" s="57"/>
      <c r="H50" s="57"/>
      <c r="I50" s="57"/>
      <c r="J50" s="57"/>
      <c r="K50" s="57"/>
      <c r="L50" s="14"/>
      <c r="M50" s="2"/>
      <c r="N50" s="12"/>
      <c r="O50" s="3"/>
    </row>
    <row r="51" spans="2:15" x14ac:dyDescent="0.2">
      <c r="B51" s="49"/>
      <c r="C51" s="49"/>
      <c r="D51" s="57"/>
      <c r="E51" s="57"/>
      <c r="F51" s="57"/>
      <c r="G51" s="57"/>
      <c r="H51" s="57"/>
      <c r="I51" s="57"/>
      <c r="J51" s="57"/>
      <c r="K51" s="57"/>
      <c r="L51" s="14"/>
      <c r="M51" s="2"/>
      <c r="N51" s="12"/>
      <c r="O51" s="3"/>
    </row>
    <row r="52" spans="2:15" ht="25.5" x14ac:dyDescent="0.2">
      <c r="D52" s="19" t="s">
        <v>10</v>
      </c>
      <c r="E52" s="19" t="s">
        <v>47</v>
      </c>
      <c r="F52" s="5"/>
      <c r="G52" s="19" t="s">
        <v>47</v>
      </c>
      <c r="H52" s="5"/>
      <c r="I52" s="19" t="s">
        <v>47</v>
      </c>
      <c r="J52" s="57"/>
      <c r="K52" s="57"/>
      <c r="L52" s="14"/>
      <c r="M52" s="2"/>
      <c r="N52" s="12"/>
      <c r="O52" s="3"/>
    </row>
    <row r="53" spans="2:15" ht="24.75" customHeight="1" x14ac:dyDescent="0.2">
      <c r="B53" s="135" t="s">
        <v>93</v>
      </c>
      <c r="C53" s="136"/>
      <c r="D53" s="32" t="s">
        <v>92</v>
      </c>
      <c r="E53" s="60">
        <f>E37+E45+E46+E47</f>
        <v>305.5</v>
      </c>
      <c r="G53" s="60">
        <f>G37+G45+G46+G47</f>
        <v>305.5</v>
      </c>
      <c r="I53" s="60">
        <f>I37+I45+I46+I47</f>
        <v>305.5</v>
      </c>
      <c r="J53" s="57"/>
      <c r="K53" s="57"/>
      <c r="L53" s="14"/>
      <c r="M53" s="2"/>
      <c r="N53" s="12"/>
      <c r="O53" s="3"/>
    </row>
    <row r="54" spans="2:15" x14ac:dyDescent="0.2">
      <c r="B54" s="49"/>
      <c r="C54" s="49"/>
      <c r="D54" s="57"/>
      <c r="E54" s="57"/>
      <c r="F54" s="57"/>
      <c r="G54" s="57"/>
      <c r="H54" s="57"/>
      <c r="I54" s="57"/>
      <c r="J54" s="57"/>
      <c r="K54" s="57"/>
      <c r="L54" s="14"/>
      <c r="M54" s="2"/>
      <c r="N54" s="12"/>
      <c r="O54" s="3"/>
    </row>
    <row r="55" spans="2:15" x14ac:dyDescent="0.2">
      <c r="B55" s="49"/>
      <c r="C55" s="49"/>
      <c r="D55" s="57"/>
      <c r="E55" s="57"/>
      <c r="F55" s="57"/>
      <c r="G55" s="57"/>
      <c r="H55" s="57"/>
      <c r="I55" s="57"/>
      <c r="J55" s="57"/>
      <c r="K55" s="57"/>
      <c r="L55" s="14"/>
      <c r="M55" s="2"/>
      <c r="N55" s="12"/>
      <c r="O55" s="3"/>
    </row>
    <row r="56" spans="2:15" x14ac:dyDescent="0.2">
      <c r="B56" s="49"/>
      <c r="C56" s="49"/>
      <c r="D56" s="57"/>
      <c r="E56" s="57"/>
      <c r="F56" s="57"/>
      <c r="G56" s="57"/>
      <c r="H56" s="57"/>
      <c r="I56" s="57"/>
      <c r="J56" s="57"/>
      <c r="K56" s="57"/>
      <c r="L56" s="14"/>
      <c r="M56" s="2"/>
      <c r="N56" s="12"/>
      <c r="O56" s="3"/>
    </row>
    <row r="57" spans="2:15" ht="15.75" x14ac:dyDescent="0.25">
      <c r="B57" s="56" t="s">
        <v>89</v>
      </c>
      <c r="C57" s="49"/>
      <c r="D57" s="57"/>
      <c r="E57" s="57"/>
      <c r="F57" s="57"/>
      <c r="G57" s="57"/>
      <c r="H57" s="57"/>
      <c r="I57" s="57"/>
      <c r="J57" s="57"/>
      <c r="K57" s="57"/>
      <c r="L57" s="14"/>
      <c r="M57" s="2"/>
      <c r="N57" s="12"/>
      <c r="O57" s="3"/>
    </row>
    <row r="58" spans="2:15" x14ac:dyDescent="0.2">
      <c r="B58" s="49"/>
      <c r="C58" s="49"/>
      <c r="D58" s="57"/>
      <c r="E58" s="57"/>
      <c r="F58" s="57"/>
      <c r="G58" s="57"/>
      <c r="H58" s="57"/>
      <c r="I58" s="57"/>
      <c r="J58" s="57"/>
      <c r="K58" s="57"/>
      <c r="L58" s="14"/>
      <c r="M58" s="2"/>
      <c r="N58" s="12"/>
      <c r="O58" s="3"/>
    </row>
    <row r="59" spans="2:15" x14ac:dyDescent="0.2">
      <c r="B59" s="49"/>
      <c r="C59" s="49"/>
      <c r="D59" s="57"/>
      <c r="E59" s="57"/>
      <c r="F59" s="57"/>
      <c r="G59" s="57"/>
      <c r="H59" s="57"/>
      <c r="I59" s="57"/>
      <c r="J59" s="57"/>
      <c r="K59" s="57"/>
      <c r="L59" s="14"/>
      <c r="M59" s="2"/>
      <c r="N59" s="12"/>
      <c r="O59" s="3"/>
    </row>
    <row r="60" spans="2:15" x14ac:dyDescent="0.2">
      <c r="B60" s="49"/>
      <c r="C60" s="49"/>
      <c r="D60" s="57"/>
      <c r="E60" s="57"/>
      <c r="F60" s="57"/>
      <c r="G60" s="57"/>
      <c r="H60" s="57"/>
      <c r="I60" s="57"/>
      <c r="J60" s="57"/>
      <c r="K60" s="57"/>
      <c r="L60" s="14"/>
      <c r="M60" s="2"/>
      <c r="N60" s="12"/>
      <c r="O60" s="3"/>
    </row>
    <row r="61" spans="2:15" ht="25.5" x14ac:dyDescent="0.2">
      <c r="E61" s="19" t="s">
        <v>90</v>
      </c>
      <c r="F61" s="5"/>
      <c r="G61" s="19" t="s">
        <v>90</v>
      </c>
      <c r="H61" s="5"/>
      <c r="I61" s="19" t="s">
        <v>90</v>
      </c>
      <c r="J61" s="57"/>
      <c r="K61" s="57"/>
      <c r="L61" s="14"/>
      <c r="M61" s="2"/>
      <c r="N61" s="12"/>
      <c r="O61" s="3"/>
    </row>
    <row r="62" spans="2:15" x14ac:dyDescent="0.2">
      <c r="B62" s="133" t="s">
        <v>4</v>
      </c>
      <c r="C62" s="134"/>
      <c r="D62" s="32"/>
      <c r="E62" s="73">
        <v>0.25</v>
      </c>
      <c r="G62" s="73">
        <v>0.5</v>
      </c>
      <c r="H62">
        <v>0</v>
      </c>
      <c r="I62" s="73">
        <v>0.5</v>
      </c>
      <c r="J62" s="57"/>
      <c r="K62" s="57"/>
      <c r="L62" s="14"/>
      <c r="M62" s="2"/>
      <c r="N62" s="12"/>
      <c r="O62" s="3"/>
    </row>
    <row r="63" spans="2:15" x14ac:dyDescent="0.2">
      <c r="B63" s="49"/>
      <c r="C63" s="49"/>
      <c r="D63" s="57"/>
      <c r="E63" s="57"/>
      <c r="F63" s="57"/>
      <c r="G63" s="57"/>
      <c r="H63" s="57"/>
      <c r="I63" s="57"/>
      <c r="J63" s="57"/>
      <c r="K63" s="57"/>
      <c r="L63" s="57"/>
      <c r="M63" s="2"/>
      <c r="N63" s="12"/>
      <c r="O63" s="3"/>
    </row>
    <row r="64" spans="2:15" x14ac:dyDescent="0.2">
      <c r="B64" s="3" t="s">
        <v>94</v>
      </c>
      <c r="C64" s="49"/>
      <c r="D64" s="57"/>
      <c r="E64" s="57"/>
      <c r="F64" s="57"/>
      <c r="G64" s="57"/>
      <c r="H64" s="57"/>
      <c r="I64" s="57"/>
      <c r="J64" s="57"/>
      <c r="K64" s="57"/>
      <c r="L64" s="57"/>
      <c r="M64" s="2"/>
      <c r="N64" s="12"/>
      <c r="O64" s="3"/>
    </row>
    <row r="65" spans="2:15" ht="18.75" customHeight="1" x14ac:dyDescent="0.2">
      <c r="E65" s="19" t="s">
        <v>95</v>
      </c>
      <c r="F65" s="5"/>
      <c r="G65" s="19" t="s">
        <v>95</v>
      </c>
      <c r="H65" s="5"/>
      <c r="I65" s="19" t="s">
        <v>95</v>
      </c>
      <c r="L65" s="14"/>
      <c r="M65" s="2"/>
      <c r="N65" s="12"/>
      <c r="O65" s="3"/>
    </row>
    <row r="66" spans="2:15" x14ac:dyDescent="0.2">
      <c r="B66" s="135" t="s">
        <v>4</v>
      </c>
      <c r="C66" s="136"/>
      <c r="D66" s="32"/>
      <c r="E66" s="60">
        <f>E53*E62</f>
        <v>76.375</v>
      </c>
      <c r="G66" s="60">
        <f>G53*G62</f>
        <v>152.75</v>
      </c>
      <c r="I66" s="60">
        <f>I53*I62</f>
        <v>152.75</v>
      </c>
      <c r="K66" s="13"/>
      <c r="L66" s="14"/>
      <c r="M66" s="2"/>
      <c r="N66" s="12"/>
      <c r="O66" s="3"/>
    </row>
    <row r="67" spans="2:15" x14ac:dyDescent="0.2">
      <c r="B67" s="49"/>
      <c r="C67" s="49"/>
      <c r="D67" s="57"/>
      <c r="E67" s="57"/>
      <c r="F67" s="57"/>
      <c r="G67" s="57"/>
      <c r="H67" s="57"/>
      <c r="I67" s="57"/>
      <c r="J67" s="57"/>
      <c r="K67" s="57"/>
      <c r="L67" s="57"/>
      <c r="M67" s="2"/>
      <c r="N67" s="12"/>
      <c r="O67" s="3"/>
    </row>
    <row r="68" spans="2:15" x14ac:dyDescent="0.2">
      <c r="B68" s="49"/>
      <c r="C68" s="49"/>
      <c r="D68" s="57"/>
      <c r="E68" s="57"/>
      <c r="F68" s="57"/>
      <c r="G68" s="57"/>
      <c r="H68" s="57"/>
      <c r="I68" s="57"/>
      <c r="J68" s="57"/>
      <c r="K68" s="57"/>
      <c r="L68" s="57"/>
      <c r="M68" s="2"/>
      <c r="N68" s="12"/>
      <c r="O68" s="3"/>
    </row>
    <row r="69" spans="2:15" ht="15.75" x14ac:dyDescent="0.25">
      <c r="B69" s="56" t="s">
        <v>96</v>
      </c>
      <c r="C69" s="49"/>
      <c r="D69" s="57"/>
      <c r="E69" s="57"/>
      <c r="F69" s="57"/>
      <c r="G69" s="57"/>
      <c r="H69" s="57"/>
      <c r="I69" s="57"/>
      <c r="J69" s="57"/>
      <c r="K69" s="57"/>
      <c r="L69" s="57"/>
      <c r="M69" s="2"/>
      <c r="N69" s="12"/>
      <c r="O69" s="3"/>
    </row>
    <row r="70" spans="2:15" x14ac:dyDescent="0.2">
      <c r="B70" s="49"/>
      <c r="C70" s="49"/>
      <c r="D70" s="57"/>
      <c r="E70" s="57"/>
      <c r="F70" s="57"/>
      <c r="G70" s="57"/>
      <c r="H70" s="57"/>
      <c r="I70" s="57"/>
      <c r="J70" s="57"/>
      <c r="K70" s="57"/>
      <c r="L70" s="57"/>
      <c r="M70" s="2"/>
      <c r="N70" s="12"/>
      <c r="O70" s="3"/>
    </row>
    <row r="71" spans="2:15" x14ac:dyDescent="0.2">
      <c r="B71" s="49"/>
      <c r="C71" s="49"/>
      <c r="D71" s="57"/>
      <c r="E71" s="57"/>
      <c r="F71" s="57"/>
      <c r="G71" s="57"/>
      <c r="H71" s="57"/>
      <c r="I71" s="57"/>
      <c r="J71" s="57"/>
      <c r="K71" s="57"/>
      <c r="L71" s="57"/>
      <c r="M71" s="2"/>
      <c r="N71" s="12"/>
      <c r="O71" s="3"/>
    </row>
    <row r="72" spans="2:15" ht="25.5" x14ac:dyDescent="0.2">
      <c r="E72" s="19" t="s">
        <v>98</v>
      </c>
      <c r="F72" s="5"/>
      <c r="G72" s="19" t="s">
        <v>98</v>
      </c>
      <c r="H72" s="5"/>
      <c r="I72" s="19" t="s">
        <v>98</v>
      </c>
      <c r="K72" s="13"/>
      <c r="L72" s="14"/>
      <c r="M72" s="2"/>
      <c r="N72" s="12"/>
      <c r="O72" s="3"/>
    </row>
    <row r="73" spans="2:15" x14ac:dyDescent="0.2">
      <c r="B73" s="137" t="s">
        <v>45</v>
      </c>
      <c r="C73" s="138"/>
      <c r="D73" s="32"/>
      <c r="E73" s="73">
        <f>E53*0.01</f>
        <v>3.0550000000000002</v>
      </c>
      <c r="G73" s="73">
        <v>10</v>
      </c>
      <c r="I73" s="73">
        <v>10</v>
      </c>
      <c r="K73" s="13"/>
      <c r="L73" s="4"/>
      <c r="M73" s="2"/>
      <c r="N73" s="12"/>
      <c r="O73" s="3"/>
    </row>
    <row r="74" spans="2:15" x14ac:dyDescent="0.2">
      <c r="B74" s="137" t="s">
        <v>33</v>
      </c>
      <c r="C74" s="138"/>
      <c r="D74" s="32"/>
      <c r="E74" s="73"/>
      <c r="G74" s="73"/>
      <c r="I74" s="73"/>
      <c r="J74" s="57"/>
      <c r="K74" s="57"/>
      <c r="L74" s="57"/>
      <c r="M74" s="57"/>
      <c r="N74" s="57"/>
      <c r="O74" s="3"/>
    </row>
    <row r="75" spans="2:15" x14ac:dyDescent="0.2">
      <c r="B75" s="137" t="s">
        <v>35</v>
      </c>
      <c r="C75" s="138"/>
      <c r="D75" s="32"/>
      <c r="E75" s="73"/>
      <c r="G75" s="73"/>
      <c r="I75" s="73"/>
      <c r="J75" s="57"/>
      <c r="K75" s="57"/>
      <c r="L75" s="57"/>
      <c r="M75" s="57"/>
      <c r="N75" s="57"/>
      <c r="O75" s="3"/>
    </row>
    <row r="76" spans="2:15" ht="25.5" customHeight="1" x14ac:dyDescent="0.2">
      <c r="B76" s="137" t="s">
        <v>37</v>
      </c>
      <c r="C76" s="138"/>
      <c r="D76" s="32"/>
      <c r="E76" s="73"/>
      <c r="G76" s="73"/>
      <c r="I76" s="73"/>
      <c r="J76" s="57"/>
      <c r="K76" s="57"/>
      <c r="L76" s="57"/>
      <c r="M76" s="57"/>
      <c r="N76" s="57"/>
      <c r="O76" s="3"/>
    </row>
    <row r="77" spans="2:15" x14ac:dyDescent="0.2">
      <c r="B77" s="137" t="s">
        <v>39</v>
      </c>
      <c r="C77" s="138"/>
      <c r="D77" s="32"/>
      <c r="E77" s="73"/>
      <c r="G77" s="73"/>
      <c r="I77" s="73"/>
      <c r="J77" s="57"/>
      <c r="K77" s="57"/>
      <c r="L77" s="57"/>
      <c r="M77" s="57"/>
      <c r="N77" s="57"/>
      <c r="O77" s="3"/>
    </row>
    <row r="78" spans="2:15" x14ac:dyDescent="0.2">
      <c r="B78" s="137" t="s">
        <v>40</v>
      </c>
      <c r="C78" s="138"/>
      <c r="D78" s="32"/>
      <c r="E78" s="73"/>
      <c r="G78" s="73"/>
      <c r="I78" s="73"/>
      <c r="J78" s="57"/>
      <c r="K78" s="57"/>
      <c r="L78" s="57"/>
      <c r="M78" s="57"/>
      <c r="N78" s="57"/>
      <c r="O78" s="3"/>
    </row>
    <row r="79" spans="2:15" ht="25.5" customHeight="1" x14ac:dyDescent="0.2">
      <c r="B79" s="137" t="s">
        <v>42</v>
      </c>
      <c r="C79" s="138"/>
      <c r="D79" s="32"/>
      <c r="E79" s="73"/>
      <c r="G79" s="73"/>
      <c r="I79" s="73"/>
      <c r="J79" s="57"/>
      <c r="K79" s="57"/>
      <c r="L79" s="57"/>
      <c r="M79" s="57"/>
      <c r="N79" s="57"/>
      <c r="O79" s="3"/>
    </row>
    <row r="80" spans="2:15" x14ac:dyDescent="0.2">
      <c r="B80" s="62"/>
      <c r="C80" s="62"/>
      <c r="D80" s="57"/>
      <c r="E80" s="57"/>
      <c r="F80" s="57"/>
      <c r="G80" s="57"/>
      <c r="H80" s="57"/>
      <c r="I80" s="57"/>
      <c r="J80" s="57"/>
      <c r="K80" s="57"/>
      <c r="L80" s="57"/>
      <c r="M80" s="57"/>
      <c r="N80" s="57"/>
      <c r="O80" s="3"/>
    </row>
    <row r="81" spans="2:15" x14ac:dyDescent="0.2">
      <c r="B81" s="3" t="s">
        <v>117</v>
      </c>
      <c r="C81" s="49"/>
      <c r="D81" s="57"/>
      <c r="E81" s="57"/>
      <c r="F81" s="57"/>
      <c r="G81" s="57"/>
      <c r="H81" s="57"/>
      <c r="I81" s="57"/>
      <c r="J81" s="57"/>
      <c r="K81" s="57"/>
      <c r="L81" s="57"/>
      <c r="M81" s="57"/>
      <c r="N81" s="57"/>
      <c r="O81" s="3"/>
    </row>
    <row r="82" spans="2:15" x14ac:dyDescent="0.2">
      <c r="E82" s="19" t="s">
        <v>119</v>
      </c>
      <c r="F82" s="5"/>
      <c r="G82" s="19" t="s">
        <v>95</v>
      </c>
      <c r="H82" s="5"/>
      <c r="I82" s="19" t="s">
        <v>95</v>
      </c>
      <c r="J82" s="57"/>
      <c r="K82" s="57"/>
      <c r="L82" s="57"/>
      <c r="M82" s="57"/>
      <c r="N82" s="57"/>
      <c r="O82" s="3"/>
    </row>
    <row r="83" spans="2:15" x14ac:dyDescent="0.2">
      <c r="B83" s="135" t="s">
        <v>118</v>
      </c>
      <c r="C83" s="136"/>
      <c r="D83" s="32"/>
      <c r="E83" s="60">
        <f>SUM(E73:E79)</f>
        <v>3.0550000000000002</v>
      </c>
      <c r="G83" s="60">
        <f>SUM(G73:G79)</f>
        <v>10</v>
      </c>
      <c r="I83" s="60">
        <f>SUM(I73:I79)</f>
        <v>10</v>
      </c>
      <c r="J83" s="57"/>
      <c r="K83" s="57"/>
      <c r="L83" s="57"/>
      <c r="M83" s="57"/>
      <c r="N83" s="57"/>
      <c r="O83" s="3"/>
    </row>
    <row r="84" spans="2:15" x14ac:dyDescent="0.2">
      <c r="B84" s="49"/>
      <c r="C84" s="49"/>
      <c r="D84" s="57"/>
      <c r="E84" s="57"/>
      <c r="F84" s="57"/>
      <c r="G84" s="57"/>
      <c r="H84" s="57"/>
      <c r="I84" s="57"/>
      <c r="J84" s="57"/>
      <c r="K84" s="57"/>
      <c r="L84" s="57"/>
      <c r="M84" s="57"/>
      <c r="N84" s="57"/>
      <c r="O84" s="3"/>
    </row>
    <row r="85" spans="2:15" ht="15.75" x14ac:dyDescent="0.25">
      <c r="B85" s="56" t="s">
        <v>97</v>
      </c>
      <c r="C85" s="49"/>
      <c r="D85" s="57"/>
      <c r="E85" s="57"/>
      <c r="F85" s="57"/>
      <c r="G85" s="57"/>
      <c r="H85" s="57"/>
      <c r="I85" s="57"/>
      <c r="J85" s="57"/>
      <c r="K85" s="57"/>
      <c r="L85" s="57"/>
      <c r="M85" s="57"/>
      <c r="N85" s="57"/>
      <c r="O85" s="3"/>
    </row>
    <row r="86" spans="2:15" x14ac:dyDescent="0.2">
      <c r="B86" s="49"/>
      <c r="C86" s="49"/>
      <c r="D86" s="57"/>
      <c r="E86" s="57"/>
      <c r="F86" s="57"/>
      <c r="G86" s="57"/>
      <c r="H86" s="57"/>
      <c r="I86" s="57"/>
      <c r="J86" s="57"/>
      <c r="K86" s="57"/>
      <c r="L86" s="57"/>
      <c r="M86" s="57"/>
      <c r="N86" s="57"/>
      <c r="O86" s="3"/>
    </row>
    <row r="87" spans="2:15" ht="25.5" x14ac:dyDescent="0.2">
      <c r="E87" s="19" t="s">
        <v>98</v>
      </c>
      <c r="F87" s="5"/>
      <c r="G87" s="19" t="s">
        <v>98</v>
      </c>
      <c r="H87" s="5"/>
      <c r="I87" s="19" t="s">
        <v>98</v>
      </c>
    </row>
    <row r="88" spans="2:15" x14ac:dyDescent="0.2">
      <c r="B88" s="133" t="s">
        <v>63</v>
      </c>
      <c r="C88" s="134"/>
      <c r="D88" s="32" t="s">
        <v>64</v>
      </c>
      <c r="E88" s="73">
        <v>1970.9</v>
      </c>
      <c r="G88" s="73">
        <v>1900</v>
      </c>
      <c r="I88" s="73">
        <v>1900</v>
      </c>
      <c r="K88" s="3"/>
      <c r="L88" s="14"/>
      <c r="M88" s="2"/>
      <c r="N88" s="12"/>
      <c r="O88" s="3"/>
    </row>
    <row r="89" spans="2:15" x14ac:dyDescent="0.2">
      <c r="B89" s="49"/>
      <c r="C89" s="49"/>
      <c r="D89" s="57"/>
      <c r="E89" s="57"/>
      <c r="F89" s="57"/>
      <c r="G89" s="57"/>
      <c r="H89" s="57"/>
      <c r="I89" s="57"/>
      <c r="J89" s="57"/>
      <c r="K89" s="57"/>
      <c r="L89" s="57"/>
      <c r="M89" s="57"/>
      <c r="N89" s="57"/>
      <c r="O89" s="3"/>
    </row>
    <row r="90" spans="2:15" x14ac:dyDescent="0.2">
      <c r="B90" s="3" t="s">
        <v>110</v>
      </c>
      <c r="C90" s="49"/>
      <c r="D90" s="49"/>
      <c r="E90" s="49"/>
      <c r="F90" s="49"/>
      <c r="G90" s="49"/>
      <c r="H90" s="49"/>
      <c r="I90" s="49"/>
      <c r="J90" s="49"/>
      <c r="K90" s="49"/>
      <c r="L90" s="49"/>
      <c r="M90" s="49"/>
      <c r="N90" s="49"/>
      <c r="O90" s="3"/>
    </row>
    <row r="91" spans="2:15" ht="25.5" x14ac:dyDescent="0.25">
      <c r="B91" s="8"/>
      <c r="C91" s="49"/>
      <c r="D91" s="49"/>
      <c r="E91" s="19" t="s">
        <v>112</v>
      </c>
      <c r="F91" s="5"/>
      <c r="G91" s="19" t="s">
        <v>112</v>
      </c>
      <c r="H91" s="5"/>
      <c r="I91" s="19" t="s">
        <v>112</v>
      </c>
      <c r="J91" s="49"/>
      <c r="K91" s="49"/>
      <c r="L91" s="49"/>
      <c r="M91" s="49"/>
      <c r="N91" s="49"/>
      <c r="O91" s="3"/>
    </row>
    <row r="92" spans="2:15" x14ac:dyDescent="0.2">
      <c r="D92" s="33" t="s">
        <v>111</v>
      </c>
      <c r="E92" s="37">
        <f>E53+E66+E73+E74+E75+E76+E77+E78+E79+E88</f>
        <v>2355.83</v>
      </c>
      <c r="G92" s="37">
        <f>G53+G66+G73+G74+G75+G76+G77+G78+G79+G88</f>
        <v>2368.25</v>
      </c>
      <c r="I92" s="37">
        <f>I53+I66+I73+I74+I75+I76+I77+I78+I79+I88</f>
        <v>2368.25</v>
      </c>
      <c r="K92" s="3"/>
      <c r="L92" s="14"/>
      <c r="M92" s="2"/>
      <c r="N92" s="12"/>
      <c r="O92" s="3"/>
    </row>
    <row r="93" spans="2:15" x14ac:dyDescent="0.2">
      <c r="K93" s="4"/>
    </row>
    <row r="94" spans="2:15" x14ac:dyDescent="0.2">
      <c r="K94" s="4"/>
    </row>
    <row r="95" spans="2:15" x14ac:dyDescent="0.2">
      <c r="K95" s="4"/>
    </row>
    <row r="96" spans="2:15" ht="15.75" x14ac:dyDescent="0.25">
      <c r="B96" s="56" t="s">
        <v>74</v>
      </c>
      <c r="K96" s="4"/>
    </row>
    <row r="97" spans="2:11" x14ac:dyDescent="0.2">
      <c r="E97" s="19" t="s">
        <v>67</v>
      </c>
      <c r="G97" s="19" t="s">
        <v>68</v>
      </c>
      <c r="I97" s="19" t="s">
        <v>69</v>
      </c>
      <c r="K97" s="4"/>
    </row>
    <row r="98" spans="2:11" ht="21.75" customHeight="1" x14ac:dyDescent="0.2">
      <c r="D98" s="19" t="s">
        <v>75</v>
      </c>
      <c r="E98" s="73" t="s">
        <v>76</v>
      </c>
      <c r="G98" s="73" t="s">
        <v>76</v>
      </c>
      <c r="I98" s="73" t="s">
        <v>76</v>
      </c>
      <c r="K98" s="4"/>
    </row>
    <row r="99" spans="2:11" x14ac:dyDescent="0.2">
      <c r="K99" s="4"/>
    </row>
    <row r="100" spans="2:11" x14ac:dyDescent="0.2">
      <c r="K100" s="4"/>
    </row>
    <row r="101" spans="2:11" ht="15.75" x14ac:dyDescent="0.25">
      <c r="B101" s="56" t="s">
        <v>228</v>
      </c>
      <c r="K101" s="4"/>
    </row>
    <row r="102" spans="2:11" ht="15.75" x14ac:dyDescent="0.25">
      <c r="B102" s="56"/>
      <c r="K102" s="4"/>
    </row>
    <row r="103" spans="2:11" ht="15.75" x14ac:dyDescent="0.25">
      <c r="B103" s="56" t="s">
        <v>235</v>
      </c>
      <c r="K103" s="4"/>
    </row>
    <row r="104" spans="2:11" ht="15.75" x14ac:dyDescent="0.25">
      <c r="B104" s="56"/>
      <c r="K104" s="4"/>
    </row>
    <row r="105" spans="2:11" ht="15" x14ac:dyDescent="0.2">
      <c r="B105" s="76" t="s">
        <v>233</v>
      </c>
      <c r="K105" s="4"/>
    </row>
    <row r="106" spans="2:11" ht="15" x14ac:dyDescent="0.2">
      <c r="B106" s="76"/>
      <c r="K106" s="4"/>
    </row>
    <row r="107" spans="2:11" x14ac:dyDescent="0.2">
      <c r="E107" s="19" t="s">
        <v>67</v>
      </c>
      <c r="G107" s="19" t="s">
        <v>68</v>
      </c>
      <c r="I107" s="19" t="s">
        <v>69</v>
      </c>
      <c r="K107" s="4"/>
    </row>
    <row r="108" spans="2:11" ht="27.75" customHeight="1" x14ac:dyDescent="0.2">
      <c r="D108" s="19" t="s">
        <v>234</v>
      </c>
      <c r="E108" s="73">
        <v>100</v>
      </c>
      <c r="G108" s="73">
        <v>100</v>
      </c>
      <c r="I108" s="73">
        <v>100</v>
      </c>
      <c r="K108" s="4"/>
    </row>
    <row r="109" spans="2:11" x14ac:dyDescent="0.2">
      <c r="K109" s="4"/>
    </row>
    <row r="110" spans="2:11" ht="15.75" x14ac:dyDescent="0.25">
      <c r="B110" s="56" t="s">
        <v>236</v>
      </c>
      <c r="K110" s="4"/>
    </row>
    <row r="111" spans="2:11" ht="15.75" x14ac:dyDescent="0.25">
      <c r="B111" s="56"/>
      <c r="K111" s="4"/>
    </row>
    <row r="112" spans="2:11" ht="15" x14ac:dyDescent="0.2">
      <c r="B112" s="76" t="s">
        <v>237</v>
      </c>
      <c r="K112" s="4"/>
    </row>
    <row r="113" spans="2:11" ht="15" x14ac:dyDescent="0.2">
      <c r="B113" s="76"/>
      <c r="K113" s="4"/>
    </row>
    <row r="114" spans="2:11" x14ac:dyDescent="0.2">
      <c r="E114" s="19" t="s">
        <v>67</v>
      </c>
      <c r="G114" s="19" t="s">
        <v>68</v>
      </c>
      <c r="I114" s="19" t="s">
        <v>69</v>
      </c>
      <c r="K114" s="4"/>
    </row>
    <row r="115" spans="2:11" ht="27.75" customHeight="1" x14ac:dyDescent="0.2">
      <c r="D115" s="19" t="s">
        <v>238</v>
      </c>
      <c r="E115" s="73" t="s">
        <v>242</v>
      </c>
      <c r="G115" s="73" t="s">
        <v>241</v>
      </c>
      <c r="I115" s="73" t="s">
        <v>240</v>
      </c>
      <c r="K115" s="4"/>
    </row>
    <row r="116" spans="2:11" x14ac:dyDescent="0.2">
      <c r="K116" s="4"/>
    </row>
    <row r="117" spans="2:11" ht="15.75" x14ac:dyDescent="0.25">
      <c r="B117" s="56" t="s">
        <v>244</v>
      </c>
      <c r="K117" s="4"/>
    </row>
    <row r="118" spans="2:11" ht="15.75" x14ac:dyDescent="0.25">
      <c r="B118" s="56"/>
      <c r="K118" s="4"/>
    </row>
    <row r="119" spans="2:11" ht="15" x14ac:dyDescent="0.2">
      <c r="B119" s="76" t="s">
        <v>245</v>
      </c>
      <c r="K119" s="4"/>
    </row>
    <row r="120" spans="2:11" x14ac:dyDescent="0.2">
      <c r="K120" s="4"/>
    </row>
    <row r="121" spans="2:11" ht="31.5" customHeight="1" x14ac:dyDescent="0.2">
      <c r="E121" s="19" t="s">
        <v>246</v>
      </c>
      <c r="K121" s="4"/>
    </row>
    <row r="122" spans="2:11" ht="49.5" customHeight="1" x14ac:dyDescent="0.2">
      <c r="D122" s="19" t="s">
        <v>243</v>
      </c>
      <c r="E122" s="73">
        <v>0.5</v>
      </c>
      <c r="F122" s="150" t="s">
        <v>247</v>
      </c>
      <c r="G122" s="151"/>
      <c r="K122" s="4"/>
    </row>
    <row r="123" spans="2:11" x14ac:dyDescent="0.2">
      <c r="K123" s="4"/>
    </row>
    <row r="124" spans="2:11" x14ac:dyDescent="0.2">
      <c r="K124" s="4"/>
    </row>
    <row r="125" spans="2:11" ht="15.75" x14ac:dyDescent="0.25">
      <c r="B125" s="56" t="s">
        <v>229</v>
      </c>
      <c r="K125" s="4"/>
    </row>
    <row r="126" spans="2:11" ht="15.75" x14ac:dyDescent="0.25">
      <c r="B126" s="56"/>
      <c r="K126" s="4"/>
    </row>
    <row r="127" spans="2:11" ht="19.5" customHeight="1" x14ac:dyDescent="0.2">
      <c r="E127" s="19" t="s">
        <v>67</v>
      </c>
      <c r="G127" s="19" t="s">
        <v>68</v>
      </c>
      <c r="I127" s="19" t="s">
        <v>69</v>
      </c>
      <c r="K127" s="4"/>
    </row>
    <row r="128" spans="2:11" ht="104.25" customHeight="1" x14ac:dyDescent="0.2">
      <c r="B128" s="135" t="s">
        <v>123</v>
      </c>
      <c r="C128" s="136"/>
      <c r="D128" s="32" t="s">
        <v>122</v>
      </c>
      <c r="E128" s="73">
        <v>95</v>
      </c>
      <c r="G128" s="73">
        <v>95</v>
      </c>
      <c r="I128" s="73">
        <v>95</v>
      </c>
      <c r="K128" s="4"/>
    </row>
    <row r="129" spans="2:11" x14ac:dyDescent="0.2">
      <c r="K129" s="4"/>
    </row>
    <row r="130" spans="2:11" x14ac:dyDescent="0.2">
      <c r="K130" s="4"/>
    </row>
    <row r="131" spans="2:11" ht="15.75" x14ac:dyDescent="0.25">
      <c r="B131" s="56" t="s">
        <v>230</v>
      </c>
      <c r="K131" s="4"/>
    </row>
    <row r="132" spans="2:11" x14ac:dyDescent="0.2">
      <c r="K132" s="4"/>
    </row>
    <row r="133" spans="2:11" x14ac:dyDescent="0.2">
      <c r="B133" s="48" t="s">
        <v>102</v>
      </c>
      <c r="K133" s="4"/>
    </row>
    <row r="134" spans="2:11" x14ac:dyDescent="0.2">
      <c r="K134" s="4"/>
    </row>
    <row r="135" spans="2:11" x14ac:dyDescent="0.2">
      <c r="K135" s="4"/>
    </row>
    <row r="136" spans="2:11" x14ac:dyDescent="0.2">
      <c r="K136" s="4"/>
    </row>
    <row r="137" spans="2:11" x14ac:dyDescent="0.2">
      <c r="K137" s="4"/>
    </row>
    <row r="138" spans="2:11" x14ac:dyDescent="0.2">
      <c r="K138" s="4"/>
    </row>
    <row r="139" spans="2:11" x14ac:dyDescent="0.2">
      <c r="K139" s="4"/>
    </row>
    <row r="140" spans="2:11" x14ac:dyDescent="0.2">
      <c r="K140" s="4"/>
    </row>
    <row r="141" spans="2:11" x14ac:dyDescent="0.2">
      <c r="K141" s="4"/>
    </row>
    <row r="142" spans="2:11" x14ac:dyDescent="0.2">
      <c r="K142" s="4"/>
    </row>
    <row r="143" spans="2:11" x14ac:dyDescent="0.2">
      <c r="K143" s="4"/>
    </row>
    <row r="144" spans="2:11" x14ac:dyDescent="0.2">
      <c r="K144" s="4"/>
    </row>
    <row r="145" spans="11:11" x14ac:dyDescent="0.2">
      <c r="K145" s="4"/>
    </row>
    <row r="146" spans="11:11" x14ac:dyDescent="0.2">
      <c r="K146" s="4"/>
    </row>
    <row r="147" spans="11:11" x14ac:dyDescent="0.2">
      <c r="K147" s="4"/>
    </row>
    <row r="148" spans="11:11" x14ac:dyDescent="0.2">
      <c r="K148" s="4"/>
    </row>
    <row r="149" spans="11:11" x14ac:dyDescent="0.2">
      <c r="K149" s="4"/>
    </row>
    <row r="150" spans="11:11" x14ac:dyDescent="0.2">
      <c r="K150" s="4"/>
    </row>
    <row r="151" spans="11:11" x14ac:dyDescent="0.2">
      <c r="K151" s="4"/>
    </row>
    <row r="152" spans="11:11" x14ac:dyDescent="0.2">
      <c r="K152" s="4"/>
    </row>
    <row r="153" spans="11:11" x14ac:dyDescent="0.2">
      <c r="K153" s="4"/>
    </row>
    <row r="154" spans="11:11" x14ac:dyDescent="0.2">
      <c r="K154" s="4"/>
    </row>
    <row r="155" spans="11:11" x14ac:dyDescent="0.2">
      <c r="K155" s="4"/>
    </row>
    <row r="156" spans="11:11" x14ac:dyDescent="0.2">
      <c r="K156" s="4"/>
    </row>
    <row r="157" spans="11:11" x14ac:dyDescent="0.2">
      <c r="K157" s="4"/>
    </row>
    <row r="158" spans="11:11" x14ac:dyDescent="0.2">
      <c r="K158" s="4"/>
    </row>
    <row r="159" spans="11:11" x14ac:dyDescent="0.2">
      <c r="K159" s="4"/>
    </row>
    <row r="160" spans="11:11" x14ac:dyDescent="0.2">
      <c r="K160" s="4"/>
    </row>
    <row r="161" spans="2:11" x14ac:dyDescent="0.2">
      <c r="K161" s="4"/>
    </row>
    <row r="162" spans="2:11" x14ac:dyDescent="0.2">
      <c r="K162" s="4"/>
    </row>
    <row r="163" spans="2:11" ht="15.75" x14ac:dyDescent="0.25">
      <c r="B163" s="56" t="s">
        <v>231</v>
      </c>
      <c r="K163" s="4"/>
    </row>
    <row r="164" spans="2:11" x14ac:dyDescent="0.2">
      <c r="K164" s="4"/>
    </row>
    <row r="165" spans="2:11" x14ac:dyDescent="0.2">
      <c r="B165" s="48" t="s">
        <v>105</v>
      </c>
      <c r="K165" s="4"/>
    </row>
    <row r="166" spans="2:11" x14ac:dyDescent="0.2">
      <c r="K166" s="4"/>
    </row>
    <row r="167" spans="2:11" ht="36.75" customHeight="1" x14ac:dyDescent="0.2">
      <c r="B167" s="27" t="s">
        <v>48</v>
      </c>
      <c r="C167" s="27" t="s">
        <v>67</v>
      </c>
      <c r="D167" s="27" t="s">
        <v>68</v>
      </c>
      <c r="E167" s="27" t="s">
        <v>69</v>
      </c>
      <c r="K167" s="4"/>
    </row>
    <row r="168" spans="2:11" ht="47.25" x14ac:dyDescent="0.2">
      <c r="B168" s="27" t="s">
        <v>70</v>
      </c>
      <c r="C168" s="61">
        <f>E215</f>
        <v>376.92409781302121</v>
      </c>
      <c r="D168" s="61">
        <f>G215</f>
        <v>417.86728131518083</v>
      </c>
      <c r="E168" s="61">
        <f>I215</f>
        <v>293.81851556027834</v>
      </c>
      <c r="F168" s="3"/>
      <c r="K168" s="4"/>
    </row>
    <row r="169" spans="2:11" x14ac:dyDescent="0.2">
      <c r="K169" s="4"/>
    </row>
    <row r="170" spans="2:11" x14ac:dyDescent="0.2">
      <c r="B170" s="48" t="s">
        <v>106</v>
      </c>
      <c r="K170" s="4"/>
    </row>
    <row r="171" spans="2:11" x14ac:dyDescent="0.2">
      <c r="K171" s="4"/>
    </row>
    <row r="172" spans="2:11" ht="47.25" x14ac:dyDescent="0.2">
      <c r="B172" s="27" t="s">
        <v>79</v>
      </c>
      <c r="C172" s="64">
        <f>E217</f>
        <v>0.15999630610571272</v>
      </c>
      <c r="D172" s="64">
        <f>G217</f>
        <v>0.17644559540385552</v>
      </c>
      <c r="E172" s="64">
        <f>I217</f>
        <v>0.12406566686805799</v>
      </c>
      <c r="F172" s="3"/>
      <c r="K172" s="4"/>
    </row>
    <row r="173" spans="2:11" x14ac:dyDescent="0.2">
      <c r="K173" s="4"/>
    </row>
    <row r="174" spans="2:11" x14ac:dyDescent="0.2">
      <c r="K174" s="4"/>
    </row>
    <row r="175" spans="2:11" x14ac:dyDescent="0.2">
      <c r="B175" s="3" t="s">
        <v>108</v>
      </c>
      <c r="C175" s="3"/>
      <c r="K175" s="4"/>
    </row>
    <row r="176" spans="2:11" x14ac:dyDescent="0.2">
      <c r="K176" s="4"/>
    </row>
    <row r="177" spans="2:11" ht="23.25" customHeight="1" x14ac:dyDescent="0.2">
      <c r="C177" s="19" t="s">
        <v>67</v>
      </c>
      <c r="D177" s="19" t="s">
        <v>68</v>
      </c>
      <c r="E177" s="19" t="s">
        <v>69</v>
      </c>
      <c r="K177" s="4"/>
    </row>
    <row r="178" spans="2:11" ht="23.25" customHeight="1" x14ac:dyDescent="0.2">
      <c r="B178" s="19" t="s">
        <v>48</v>
      </c>
      <c r="C178" s="63" t="str">
        <f>E24</f>
        <v>CEM I precast</v>
      </c>
      <c r="D178" s="63" t="str">
        <f>G24</f>
        <v>CEM II/B-V precast</v>
      </c>
      <c r="E178" s="63" t="str">
        <f>I24</f>
        <v xml:space="preserve"> precast mix 3</v>
      </c>
      <c r="K178" s="4"/>
    </row>
    <row r="179" spans="2:11" x14ac:dyDescent="0.2">
      <c r="B179" s="20" t="s">
        <v>62</v>
      </c>
      <c r="C179" s="39">
        <f t="shared" ref="C179:C189" si="0">E202/$E$215</f>
        <v>0.62546279574024022</v>
      </c>
      <c r="D179" s="39">
        <f t="shared" ref="D179:D189" si="1">G202/$G$215</f>
        <v>0.58369263378934244</v>
      </c>
      <c r="E179" s="39">
        <f t="shared" ref="E179:E189" si="2">I202/$I$215</f>
        <v>0.12913473123927743</v>
      </c>
      <c r="K179" s="4"/>
    </row>
    <row r="180" spans="2:11" x14ac:dyDescent="0.2">
      <c r="B180" s="20" t="s">
        <v>19</v>
      </c>
      <c r="C180" s="39">
        <f t="shared" si="0"/>
        <v>2.5936256282689382E-3</v>
      </c>
      <c r="D180" s="39">
        <f t="shared" si="1"/>
        <v>0</v>
      </c>
      <c r="E180" s="39">
        <f t="shared" si="2"/>
        <v>6.654447886892549E-3</v>
      </c>
      <c r="K180" s="4"/>
    </row>
    <row r="181" spans="2:11" x14ac:dyDescent="0.2">
      <c r="B181" s="20" t="s">
        <v>2</v>
      </c>
      <c r="C181" s="39">
        <f t="shared" si="0"/>
        <v>2.4938707964124412E-4</v>
      </c>
      <c r="D181" s="39">
        <f t="shared" si="1"/>
        <v>0</v>
      </c>
      <c r="E181" s="39">
        <f t="shared" si="2"/>
        <v>0</v>
      </c>
      <c r="K181" s="4"/>
    </row>
    <row r="182" spans="2:11" x14ac:dyDescent="0.2">
      <c r="B182" s="20" t="s">
        <v>72</v>
      </c>
      <c r="C182" s="39">
        <f t="shared" si="0"/>
        <v>0</v>
      </c>
      <c r="D182" s="39">
        <f t="shared" si="1"/>
        <v>0</v>
      </c>
      <c r="E182" s="39">
        <f t="shared" si="2"/>
        <v>0</v>
      </c>
      <c r="K182" s="4"/>
    </row>
    <row r="183" spans="2:11" x14ac:dyDescent="0.2">
      <c r="B183" s="20" t="s">
        <v>4</v>
      </c>
      <c r="C183" s="39">
        <f t="shared" si="0"/>
        <v>6.9703688759727725E-5</v>
      </c>
      <c r="D183" s="39">
        <f t="shared" si="1"/>
        <v>1.2574806008888411E-4</v>
      </c>
      <c r="E183" s="39">
        <f t="shared" si="2"/>
        <v>1.7883828696023727E-4</v>
      </c>
      <c r="K183" s="4"/>
    </row>
    <row r="184" spans="2:11" x14ac:dyDescent="0.2">
      <c r="B184" s="20" t="s">
        <v>7</v>
      </c>
      <c r="C184" s="39">
        <f t="shared" si="0"/>
        <v>1.3504414273856553E-2</v>
      </c>
      <c r="D184" s="39">
        <f t="shared" si="1"/>
        <v>3.987310663382479E-2</v>
      </c>
      <c r="E184" s="39">
        <f t="shared" si="2"/>
        <v>5.6707340702796656E-2</v>
      </c>
      <c r="K184" s="4"/>
    </row>
    <row r="185" spans="2:11" x14ac:dyDescent="0.2">
      <c r="B185" s="20" t="s">
        <v>52</v>
      </c>
      <c r="C185" s="39">
        <f t="shared" si="0"/>
        <v>3.9059914410946937E-2</v>
      </c>
      <c r="D185" s="39">
        <f t="shared" si="1"/>
        <v>3.3965329746156361E-2</v>
      </c>
      <c r="E185" s="39">
        <f t="shared" si="2"/>
        <v>4.8305328794325877E-2</v>
      </c>
      <c r="K185" s="4"/>
    </row>
    <row r="186" spans="2:11" ht="25.5" x14ac:dyDescent="0.2">
      <c r="B186" s="41" t="s">
        <v>56</v>
      </c>
      <c r="C186" s="39">
        <f t="shared" si="0"/>
        <v>3.1196482728183331E-2</v>
      </c>
      <c r="D186" s="39">
        <f t="shared" si="1"/>
        <v>2.8288164340830774E-2</v>
      </c>
      <c r="E186" s="39">
        <f t="shared" si="2"/>
        <v>4.0231291428177288E-2</v>
      </c>
      <c r="K186" s="4"/>
    </row>
    <row r="187" spans="2:11" ht="25.5" x14ac:dyDescent="0.2">
      <c r="B187" s="41" t="s">
        <v>53</v>
      </c>
      <c r="C187" s="39">
        <f t="shared" si="0"/>
        <v>0</v>
      </c>
      <c r="D187" s="39">
        <f t="shared" si="1"/>
        <v>0</v>
      </c>
      <c r="E187" s="39">
        <f t="shared" si="2"/>
        <v>0</v>
      </c>
      <c r="K187" s="4"/>
    </row>
    <row r="188" spans="2:11" x14ac:dyDescent="0.2">
      <c r="B188" s="41" t="s">
        <v>54</v>
      </c>
      <c r="C188" s="39">
        <f t="shared" si="0"/>
        <v>7.1213632354989714E-3</v>
      </c>
      <c r="D188" s="39">
        <f t="shared" si="1"/>
        <v>6.8594498257024336E-3</v>
      </c>
      <c r="E188" s="39">
        <f t="shared" si="2"/>
        <v>2.8121197833843011E-3</v>
      </c>
      <c r="K188" s="4"/>
    </row>
    <row r="189" spans="2:11" x14ac:dyDescent="0.2">
      <c r="B189" s="41" t="s">
        <v>78</v>
      </c>
      <c r="C189" s="39">
        <f t="shared" si="0"/>
        <v>8.8719319748677444E-2</v>
      </c>
      <c r="D189" s="39">
        <f t="shared" si="1"/>
        <v>8.0448386413446454E-2</v>
      </c>
      <c r="E189" s="39">
        <f t="shared" si="2"/>
        <v>0.11441330868028075</v>
      </c>
      <c r="K189" s="4"/>
    </row>
    <row r="190" spans="2:11" ht="38.25" customHeight="1" x14ac:dyDescent="0.2">
      <c r="B190" s="41" t="s">
        <v>248</v>
      </c>
      <c r="C190" s="39">
        <f>IFERROR(E213/$E$215,"error - add custom EPD factor")</f>
        <v>0.13265270193683196</v>
      </c>
      <c r="D190" s="39">
        <f>IFERROR(G213/$G$215,"error - add custom EPD factor")</f>
        <v>0.17469661604096487</v>
      </c>
      <c r="E190" s="39">
        <f>IFERROR(I213/$I$215,"error - add custom EPD factor")</f>
        <v>0.52753652949485741</v>
      </c>
      <c r="K190" s="4"/>
    </row>
    <row r="191" spans="2:11" x14ac:dyDescent="0.2">
      <c r="B191" s="41" t="s">
        <v>121</v>
      </c>
      <c r="C191" s="39">
        <f t="shared" ref="C191" si="3">E214/$E$215</f>
        <v>5.937029152909451E-2</v>
      </c>
      <c r="D191" s="39">
        <f t="shared" ref="D191" si="4">G214/$G$215</f>
        <v>5.2050565149642951E-2</v>
      </c>
      <c r="E191" s="39">
        <f t="shared" ref="E191" si="5">I214/$I$215</f>
        <v>7.4026063703047429E-2</v>
      </c>
      <c r="K191" s="4"/>
    </row>
    <row r="192" spans="2:11" x14ac:dyDescent="0.2">
      <c r="K192" s="4"/>
    </row>
    <row r="193" spans="2:13" ht="15.75" x14ac:dyDescent="0.25">
      <c r="B193" s="56" t="s">
        <v>232</v>
      </c>
      <c r="C193" s="3"/>
      <c r="K193" s="4"/>
    </row>
    <row r="194" spans="2:13" ht="15.75" x14ac:dyDescent="0.25">
      <c r="B194" s="8"/>
      <c r="C194" s="3"/>
      <c r="K194" s="4"/>
    </row>
    <row r="195" spans="2:13" x14ac:dyDescent="0.2">
      <c r="B195" s="3" t="s">
        <v>104</v>
      </c>
      <c r="C195" s="3"/>
      <c r="K195" s="4"/>
    </row>
    <row r="196" spans="2:13" ht="25.5" x14ac:dyDescent="0.2">
      <c r="B196" s="3"/>
      <c r="C196" s="3"/>
      <c r="D196" s="19" t="s">
        <v>103</v>
      </c>
      <c r="E196" s="38">
        <f>VLOOKUP(E30,CementEC,2,)</f>
        <v>0.91200000000000003</v>
      </c>
      <c r="G196" s="38">
        <f>VLOOKUP(G30,CementEC,2,)</f>
        <v>0.79838315549999994</v>
      </c>
      <c r="I196" s="38">
        <f>VLOOKUP(I30,CementEC,2,)</f>
        <v>0.14677824</v>
      </c>
      <c r="K196" s="4"/>
    </row>
    <row r="197" spans="2:13" x14ac:dyDescent="0.2">
      <c r="B197" s="3"/>
      <c r="C197" s="3"/>
      <c r="D197" s="3"/>
      <c r="E197" s="3"/>
      <c r="F197" s="3"/>
      <c r="G197" s="3"/>
      <c r="H197" s="3"/>
      <c r="I197" s="3"/>
      <c r="J197" s="3"/>
      <c r="K197" s="3"/>
    </row>
    <row r="198" spans="2:13" x14ac:dyDescent="0.2">
      <c r="B198" s="3" t="s">
        <v>109</v>
      </c>
      <c r="C198" s="3"/>
      <c r="K198" s="4"/>
    </row>
    <row r="199" spans="2:13" x14ac:dyDescent="0.2">
      <c r="K199" s="4"/>
    </row>
    <row r="200" spans="2:13" x14ac:dyDescent="0.2">
      <c r="E200" s="19" t="s">
        <v>67</v>
      </c>
      <c r="G200" s="19" t="s">
        <v>68</v>
      </c>
      <c r="I200" s="19" t="s">
        <v>69</v>
      </c>
    </row>
    <row r="201" spans="2:13" ht="25.5" x14ac:dyDescent="0.2">
      <c r="B201" s="139" t="s">
        <v>48</v>
      </c>
      <c r="C201" s="140"/>
      <c r="D201" s="19" t="s">
        <v>49</v>
      </c>
      <c r="E201" s="63" t="str">
        <f>E24</f>
        <v>CEM I precast</v>
      </c>
      <c r="G201" s="63" t="str">
        <f>G24</f>
        <v>CEM II/B-V precast</v>
      </c>
      <c r="I201" s="63" t="str">
        <f>I24</f>
        <v xml:space="preserve"> precast mix 3</v>
      </c>
    </row>
    <row r="202" spans="2:13" x14ac:dyDescent="0.2">
      <c r="B202" s="147" t="s">
        <v>62</v>
      </c>
      <c r="C202" s="147"/>
      <c r="D202" s="66" t="s">
        <v>73</v>
      </c>
      <c r="E202" s="34">
        <f>E37*E196</f>
        <v>235.75200000000001</v>
      </c>
      <c r="G202" s="34">
        <f>G37*G196</f>
        <v>243.90605400524998</v>
      </c>
      <c r="I202" s="34">
        <f>I37*I196</f>
        <v>37.942175040000002</v>
      </c>
    </row>
    <row r="203" spans="2:13" x14ac:dyDescent="0.2">
      <c r="B203" s="133" t="s">
        <v>19</v>
      </c>
      <c r="C203" s="134"/>
      <c r="D203" s="38">
        <f t="shared" ref="D203:D208" si="6">VLOOKUP(B203,EmbodiedFactors,2,FALSE)</f>
        <v>4.1599999999999998E-2</v>
      </c>
      <c r="E203" s="34">
        <f>E45*$D203</f>
        <v>0.97759999999999991</v>
      </c>
      <c r="G203" s="34">
        <f>G45*$D203</f>
        <v>0</v>
      </c>
      <c r="I203" s="34">
        <f>I45*$D203</f>
        <v>1.9551999999999998</v>
      </c>
    </row>
    <row r="204" spans="2:13" x14ac:dyDescent="0.2">
      <c r="B204" s="133" t="s">
        <v>2</v>
      </c>
      <c r="C204" s="134"/>
      <c r="D204" s="38">
        <f t="shared" si="6"/>
        <v>4.0000000000000001E-3</v>
      </c>
      <c r="E204" s="34">
        <f>E46*$D204</f>
        <v>9.4E-2</v>
      </c>
      <c r="G204" s="34">
        <f>G46*$D204</f>
        <v>0</v>
      </c>
      <c r="I204" s="34">
        <f>I46*$D204</f>
        <v>0</v>
      </c>
    </row>
    <row r="205" spans="2:13" x14ac:dyDescent="0.2">
      <c r="B205" s="133" t="s">
        <v>72</v>
      </c>
      <c r="C205" s="134"/>
      <c r="D205" s="38">
        <f t="shared" si="6"/>
        <v>1.5769999999999999E-2</v>
      </c>
      <c r="E205" s="34">
        <f>E47*$D205</f>
        <v>0</v>
      </c>
      <c r="G205" s="34">
        <f>G47*$D205</f>
        <v>0</v>
      </c>
      <c r="I205" s="34">
        <f>I47*$D205</f>
        <v>0</v>
      </c>
    </row>
    <row r="206" spans="2:13" x14ac:dyDescent="0.2">
      <c r="B206" s="133" t="s">
        <v>4</v>
      </c>
      <c r="C206" s="134"/>
      <c r="D206" s="38">
        <f t="shared" si="6"/>
        <v>3.4399999999999996E-4</v>
      </c>
      <c r="E206" s="34">
        <f>E66*$D206</f>
        <v>2.6272999999999998E-2</v>
      </c>
      <c r="G206" s="34">
        <f>G66*$D206</f>
        <v>5.2545999999999995E-2</v>
      </c>
      <c r="I206" s="34">
        <f>I66*$D206</f>
        <v>5.2545999999999995E-2</v>
      </c>
      <c r="L206" s="3"/>
      <c r="M206" s="10"/>
    </row>
    <row r="207" spans="2:13" x14ac:dyDescent="0.2">
      <c r="B207" s="133" t="s">
        <v>7</v>
      </c>
      <c r="C207" s="134"/>
      <c r="D207" s="65" t="s">
        <v>131</v>
      </c>
      <c r="E207" s="34">
        <f>E242</f>
        <v>5.0901391666666669</v>
      </c>
      <c r="G207" s="34">
        <f>G242</f>
        <v>16.661666666666665</v>
      </c>
      <c r="I207" s="34">
        <f>I242</f>
        <v>16.661666666666665</v>
      </c>
      <c r="L207" s="3"/>
      <c r="M207" s="10"/>
    </row>
    <row r="208" spans="2:13" x14ac:dyDescent="0.2">
      <c r="B208" s="133" t="s">
        <v>52</v>
      </c>
      <c r="C208" s="134"/>
      <c r="D208" s="47">
        <f t="shared" si="6"/>
        <v>7.4700000000000001E-3</v>
      </c>
      <c r="E208" s="34">
        <f>E88*$D208</f>
        <v>14.722623</v>
      </c>
      <c r="G208" s="34">
        <f>G88*$D208</f>
        <v>14.193</v>
      </c>
      <c r="I208" s="34">
        <f>I88*$D208</f>
        <v>14.193</v>
      </c>
      <c r="L208" s="3"/>
      <c r="M208" s="10"/>
    </row>
    <row r="209" spans="2:13" x14ac:dyDescent="0.2">
      <c r="B209" s="148" t="s">
        <v>56</v>
      </c>
      <c r="C209" s="149"/>
      <c r="D209" s="41">
        <f>'Emissions Factors'!C39</f>
        <v>4.9913220000000003E-3</v>
      </c>
      <c r="E209" s="42">
        <f>E92*$D$209</f>
        <v>11.75870610726</v>
      </c>
      <c r="G209" s="42">
        <f>G92*$D$209</f>
        <v>11.820698326500001</v>
      </c>
      <c r="I209" s="42">
        <f>I92*$D$209</f>
        <v>11.820698326500001</v>
      </c>
      <c r="L209" s="3"/>
      <c r="M209" s="10"/>
    </row>
    <row r="210" spans="2:13" x14ac:dyDescent="0.2">
      <c r="B210" s="148" t="s">
        <v>53</v>
      </c>
      <c r="C210" s="149"/>
      <c r="D210" s="41">
        <f>'Emissions Factors'!C46</f>
        <v>7.1999999999999994E-4</v>
      </c>
      <c r="E210" s="42">
        <f>IF(E98="precast",0,E92*$D$210)</f>
        <v>0</v>
      </c>
      <c r="G210" s="42">
        <f>IF(G98="precast",0,G92*$D$210)</f>
        <v>0</v>
      </c>
      <c r="I210" s="42">
        <f>IF(I98="precast",0,I92*$D$210)</f>
        <v>0</v>
      </c>
      <c r="L210" s="3"/>
      <c r="M210" s="10"/>
    </row>
    <row r="211" spans="2:13" x14ac:dyDescent="0.2">
      <c r="B211" s="148" t="s">
        <v>54</v>
      </c>
      <c r="C211" s="149"/>
      <c r="D211" s="71">
        <v>0.01</v>
      </c>
      <c r="E211" s="42">
        <f>SUM(E202:E210)*$D$211</f>
        <v>2.6842134127392674</v>
      </c>
      <c r="G211" s="42">
        <f>SUM(G202:G210)*$D$211</f>
        <v>2.8663396499841669</v>
      </c>
      <c r="I211" s="42">
        <f>SUM(I202:I210)*$D$211</f>
        <v>0.82625286033166678</v>
      </c>
      <c r="L211" s="3"/>
      <c r="M211" s="10"/>
    </row>
    <row r="212" spans="2:13" x14ac:dyDescent="0.2">
      <c r="B212" s="148" t="s">
        <v>78</v>
      </c>
      <c r="C212" s="149"/>
      <c r="D212" s="53">
        <f>'Emissions Factors'!C47</f>
        <v>1.4194763439999999E-2</v>
      </c>
      <c r="E212" s="42">
        <f>IFERROR(IF(E98="precast",$D$212*E92,0),"-")</f>
        <v>33.440449554855199</v>
      </c>
      <c r="G212" s="42">
        <f>IFERROR(IF(G98="precast",$D$212*G92,0),"-")</f>
        <v>33.61674851678</v>
      </c>
      <c r="I212" s="42">
        <f>IFERROR(IF(I98="precast",$D$212*I92,0),"-")</f>
        <v>33.61674851678</v>
      </c>
      <c r="L212" s="3"/>
      <c r="M212" s="10"/>
    </row>
    <row r="213" spans="2:13" x14ac:dyDescent="0.2">
      <c r="B213" s="148" t="s">
        <v>248</v>
      </c>
      <c r="C213" s="149"/>
      <c r="D213" s="53" t="s">
        <v>131</v>
      </c>
      <c r="E213" s="42">
        <f>IFERROR(E227*E108,"Error - add custom EPD factor")</f>
        <v>50</v>
      </c>
      <c r="G213" s="42">
        <f>IFERROR(G227*G108,"Error - add custom EPD factor")</f>
        <v>73</v>
      </c>
      <c r="I213" s="42">
        <f>IFERROR(I227*I108,"Error - add custom EPD factor")</f>
        <v>155</v>
      </c>
      <c r="L213" s="3"/>
      <c r="M213" s="10"/>
    </row>
    <row r="214" spans="2:13" ht="19.5" customHeight="1" x14ac:dyDescent="0.2">
      <c r="B214" s="148" t="s">
        <v>124</v>
      </c>
      <c r="C214" s="149"/>
      <c r="D214" s="53">
        <f>'Emissions Factors'!C38</f>
        <v>0.10334</v>
      </c>
      <c r="E214" s="42">
        <f>$D$214*(E92-E66)*E128/1000</f>
        <v>22.378093571500003</v>
      </c>
      <c r="G214" s="42">
        <f>$D$214*(G92-G66)*G128/1000</f>
        <v>21.750228149999998</v>
      </c>
      <c r="I214" s="42">
        <f>$D$214*(I92-I66)*I128/1000</f>
        <v>21.750228149999998</v>
      </c>
      <c r="L214" s="3"/>
      <c r="M214" s="10"/>
    </row>
    <row r="215" spans="2:13" ht="50.25" customHeight="1" x14ac:dyDescent="0.2">
      <c r="D215" s="19" t="s">
        <v>70</v>
      </c>
      <c r="E215" s="50">
        <f>SUM(E202:E214)</f>
        <v>376.92409781302121</v>
      </c>
      <c r="G215" s="50">
        <f>SUM(G202:G214)</f>
        <v>417.86728131518083</v>
      </c>
      <c r="H215" s="3"/>
      <c r="I215" s="50">
        <f>SUM(I202:I214)</f>
        <v>293.81851556027834</v>
      </c>
      <c r="J215" s="3"/>
      <c r="L215" s="3"/>
      <c r="M215" s="10"/>
    </row>
    <row r="216" spans="2:13" ht="14.25" customHeight="1" x14ac:dyDescent="0.2"/>
    <row r="217" spans="2:13" ht="25.5" x14ac:dyDescent="0.2">
      <c r="D217" s="19" t="s">
        <v>79</v>
      </c>
      <c r="E217" s="54">
        <f>E215/E92</f>
        <v>0.15999630610571272</v>
      </c>
      <c r="G217" s="54">
        <f>G215/G92</f>
        <v>0.17644559540385552</v>
      </c>
      <c r="H217" s="3"/>
      <c r="I217" s="54">
        <f>I215/I92</f>
        <v>0.12406566686805799</v>
      </c>
      <c r="J217" s="3"/>
      <c r="L217" s="3"/>
      <c r="M217" s="10"/>
    </row>
    <row r="218" spans="2:13" x14ac:dyDescent="0.2">
      <c r="M218" s="15"/>
    </row>
    <row r="222" spans="2:13" ht="15.75" x14ac:dyDescent="0.25">
      <c r="B222" s="8" t="s">
        <v>249</v>
      </c>
    </row>
    <row r="224" spans="2:13" x14ac:dyDescent="0.2">
      <c r="B224" s="3" t="s">
        <v>248</v>
      </c>
    </row>
    <row r="226" spans="2:9" ht="25.5" x14ac:dyDescent="0.2">
      <c r="E226" s="19" t="s">
        <v>114</v>
      </c>
      <c r="F226" s="5"/>
      <c r="G226" s="19" t="s">
        <v>114</v>
      </c>
      <c r="H226" s="5"/>
      <c r="I226" s="19" t="s">
        <v>114</v>
      </c>
    </row>
    <row r="227" spans="2:9" ht="27.75" customHeight="1" x14ac:dyDescent="0.2">
      <c r="B227" s="137" t="s">
        <v>250</v>
      </c>
      <c r="C227" s="138"/>
      <c r="E227" s="53">
        <f>VLOOKUP(E115,SteelEC,2,FALSE)</f>
        <v>0.5</v>
      </c>
      <c r="G227" s="53">
        <f>VLOOKUP(G115,SteelEC,2,FALSE)</f>
        <v>0.73</v>
      </c>
      <c r="I227" s="53">
        <f>VLOOKUP(I115,SteelEC,2,FALSE)</f>
        <v>1.55</v>
      </c>
    </row>
    <row r="231" spans="2:9" x14ac:dyDescent="0.2">
      <c r="B231" s="3" t="s">
        <v>113</v>
      </c>
    </row>
    <row r="233" spans="2:9" ht="25.5" x14ac:dyDescent="0.2">
      <c r="D233" s="19" t="s">
        <v>114</v>
      </c>
      <c r="E233" s="19" t="s">
        <v>116</v>
      </c>
      <c r="F233" s="5"/>
      <c r="G233" s="19" t="s">
        <v>98</v>
      </c>
      <c r="H233" s="5"/>
      <c r="I233" s="19" t="s">
        <v>98</v>
      </c>
    </row>
    <row r="234" spans="2:9" x14ac:dyDescent="0.2">
      <c r="B234" s="137" t="s">
        <v>45</v>
      </c>
      <c r="C234" s="138"/>
      <c r="D234" s="40">
        <f>'Emissions Factors'!C26</f>
        <v>1.6661666666666666</v>
      </c>
      <c r="E234" s="60">
        <f t="shared" ref="E234:E240" si="7">$D234*E73</f>
        <v>5.0901391666666669</v>
      </c>
      <c r="G234" s="60">
        <f t="shared" ref="G234:G240" si="8">$D234*G73</f>
        <v>16.661666666666665</v>
      </c>
      <c r="I234" s="60">
        <f t="shared" ref="I234:I240" si="9">$D234*I73</f>
        <v>16.661666666666665</v>
      </c>
    </row>
    <row r="235" spans="2:9" x14ac:dyDescent="0.2">
      <c r="B235" s="137" t="s">
        <v>33</v>
      </c>
      <c r="C235" s="138"/>
      <c r="D235" s="40">
        <f>'Emissions Factors'!C27</f>
        <v>0.52700000000000002</v>
      </c>
      <c r="E235" s="60">
        <f t="shared" si="7"/>
        <v>0</v>
      </c>
      <c r="G235" s="60">
        <f t="shared" si="8"/>
        <v>0</v>
      </c>
      <c r="I235" s="60">
        <f t="shared" si="9"/>
        <v>0</v>
      </c>
    </row>
    <row r="236" spans="2:9" x14ac:dyDescent="0.2">
      <c r="B236" s="137" t="s">
        <v>35</v>
      </c>
      <c r="C236" s="138"/>
      <c r="D236" s="40">
        <f>'Emissions Factors'!C28</f>
        <v>2.2799999999999998</v>
      </c>
      <c r="E236" s="60">
        <f t="shared" si="7"/>
        <v>0</v>
      </c>
      <c r="G236" s="60">
        <f t="shared" si="8"/>
        <v>0</v>
      </c>
      <c r="I236" s="60">
        <f t="shared" si="9"/>
        <v>0</v>
      </c>
    </row>
    <row r="237" spans="2:9" x14ac:dyDescent="0.2">
      <c r="B237" s="137" t="s">
        <v>37</v>
      </c>
      <c r="C237" s="138"/>
      <c r="D237" s="40">
        <f>'Emissions Factors'!C29</f>
        <v>1.88</v>
      </c>
      <c r="E237" s="60">
        <f t="shared" si="7"/>
        <v>0</v>
      </c>
      <c r="G237" s="60">
        <f t="shared" si="8"/>
        <v>0</v>
      </c>
      <c r="I237" s="60">
        <f t="shared" si="9"/>
        <v>0</v>
      </c>
    </row>
    <row r="238" spans="2:9" ht="12" customHeight="1" x14ac:dyDescent="0.2">
      <c r="B238" s="137" t="s">
        <v>39</v>
      </c>
      <c r="C238" s="138"/>
      <c r="D238" s="40">
        <f>'Emissions Factors'!C30</f>
        <v>1.31</v>
      </c>
      <c r="E238" s="60">
        <f t="shared" si="7"/>
        <v>0</v>
      </c>
      <c r="G238" s="60">
        <f t="shared" si="8"/>
        <v>0</v>
      </c>
      <c r="I238" s="60">
        <f t="shared" si="9"/>
        <v>0</v>
      </c>
    </row>
    <row r="239" spans="2:9" ht="30" customHeight="1" x14ac:dyDescent="0.2">
      <c r="B239" s="137" t="s">
        <v>40</v>
      </c>
      <c r="C239" s="138"/>
      <c r="D239" s="40">
        <f>'Emissions Factors'!C31</f>
        <v>1.33</v>
      </c>
      <c r="E239" s="60">
        <f t="shared" si="7"/>
        <v>0</v>
      </c>
      <c r="G239" s="60">
        <f t="shared" si="8"/>
        <v>0</v>
      </c>
      <c r="I239" s="60">
        <f t="shared" si="9"/>
        <v>0</v>
      </c>
    </row>
    <row r="240" spans="2:9" x14ac:dyDescent="0.2">
      <c r="B240" s="137" t="s">
        <v>42</v>
      </c>
      <c r="C240" s="138"/>
      <c r="D240" s="40">
        <f>'Emissions Factors'!C32</f>
        <v>2.67</v>
      </c>
      <c r="E240" s="60">
        <f t="shared" si="7"/>
        <v>0</v>
      </c>
      <c r="G240" s="60">
        <f t="shared" si="8"/>
        <v>0</v>
      </c>
      <c r="I240" s="60">
        <f t="shared" si="9"/>
        <v>0</v>
      </c>
    </row>
    <row r="241" spans="4:9" ht="18.75" customHeight="1" x14ac:dyDescent="0.2"/>
    <row r="242" spans="4:9" ht="25.5" x14ac:dyDescent="0.2">
      <c r="D242" s="40" t="s">
        <v>115</v>
      </c>
      <c r="E242" s="60">
        <f>SUM(E234:E240)</f>
        <v>5.0901391666666669</v>
      </c>
      <c r="G242" s="60">
        <f>SUM(G234:G240)</f>
        <v>16.661666666666665</v>
      </c>
      <c r="I242" s="60">
        <f>SUM(I234:I240)</f>
        <v>16.661666666666665</v>
      </c>
    </row>
  </sheetData>
  <sheetProtection algorithmName="SHA-512" hashValue="xmoens+E//DbNipBS3x8t7GvS6sHJQSIJNYtbhW9Cz7hyFVs22LrWyst/6gRinAZ0DYAAp0G1RlmS/wgvuhXrw==" saltValue="1O390POQPYzPhxEh5rbRCQ==" spinCount="100000" sheet="1" scenarios="1" formatColumns="0" formatRows="0"/>
  <scenarios current="40" show="20" sqref="D31 G31">
    <scenario name="GEN 0 - 0% CRM" locked="1" count="3" user="Craig" comment="Created by Craig Jones on 06/12/2007_x000a_Modified by Craig Jones on 06/12/2007_x000a_Modified by Craig on 23/04/2009_x000a_Modified by Craig on 16/07/2009">
      <inputCells r="E37" val="0.063" numFmtId="10"/>
      <inputCells r="E73" val="No"/>
      <inputCells r="E66" val="0.7"/>
    </scenario>
    <scenario name="GEN 0 - 15% Fly Ash" locked="1" count="3" user="Craig" comment="Created by Craig Jones on 06/12/2007_x000a_Modified by Craig on 09/04/2009_x000a_Modified by Craig on 23/04/2009_x000a_Modified by Craig on 16/07/2009">
      <inputCells r="E37" val="0.066" numFmtId="10"/>
      <inputCells r="E73" val="No"/>
      <inputCells r="E66" val="0.7"/>
    </scenario>
    <scenario name="GEN 0 - 30% Fly Ash" locked="1" count="3" user="Craig" comment="Created by Craig Jones on 06/12/2007_x000a_Modified by Craig on 09/04/2009_x000a_Modified by Craig on 23/04/2009_x000a_Modified by Craig on 16/07/2009">
      <inputCells r="E37" val="0.069" numFmtId="10"/>
      <inputCells r="E73" val="No"/>
      <inputCells r="E66" val="0.7"/>
    </scenario>
    <scenario name="GEN 0 - 25% Slag" locked="1" count="3" user="Craig" comment="Created by Craig Jones on 06/12/2007_x000a_Modified by Craig Jones on 06/12/2007_x000a_Modified by Craig on 23/04/2009_x000a_Modified by Craig on 16/07/2009">
      <inputCells r="E37" val="0.061" numFmtId="10"/>
      <inputCells r="E73" val="No"/>
      <inputCells r="E66" val="0.7"/>
    </scenario>
    <scenario name="GEN 0 - 50% Slag" locked="1" count="3" user="Craig" comment="Created by Craig Jones on 06/12/2007_x000a_Modified by Craig on 23/04/2009_x000a_Modified by Craig on 16/07/2009">
      <inputCells r="E37" val="0.059" numFmtId="10"/>
      <inputCells r="E73" val="No"/>
      <inputCells r="E66" val="0.7"/>
    </scenario>
    <scenario name="GEN 1- 0% CMR" locked="1" count="3" user="Craig" comment="Created by Craig on 06/12/2007_x000a_Modified by Craig on 23/04/2009_x000a_Modified by Craig on 16/07/2009">
      <inputCells r="E37" val="0.091" numFmtId="10"/>
      <inputCells r="E73" val="No"/>
      <inputCells r="E66" val="0.7"/>
    </scenario>
    <scenario name="GEN 1 - 15% Fly Ash" locked="1" count="3" user="Craig" comment="Created by Craig on 06/12/2007_x000a_Modified by Craig on 09/04/2009_x000a_Modified by Craig on 23/04/2009_x000a_Modified by Craig on 16/07/2009">
      <inputCells r="E37" val="0.095" numFmtId="10"/>
      <inputCells r="E73" val="No"/>
      <inputCells r="E66" val="0.7"/>
    </scenario>
    <scenario name="GEN 1 - 30% Fly Ash" locked="1" count="3" user="Craig" comment="Created by Craig on 06/12/2007_x000a_Modified by Craig on 06/12/2007_x000a_Modified by Craig on 09/04/2009_x000a_Modified by Craig on 23/04/2009_x000a_Modified by Craig on 16/07/2009">
      <inputCells r="E37" val="0.099" numFmtId="10"/>
      <inputCells r="E73" val="No"/>
      <inputCells r="E66" val="0.7"/>
    </scenario>
    <scenario name="GEN 1 - 25% Slag" locked="1" count="3" user="Craig" comment="Created by Craig on 06/12/2007_x000a_Modified by Craig on 23/04/2009_x000a_Modified by Craig on 16/07/2009">
      <inputCells r="E37" val="0.087" numFmtId="10"/>
      <inputCells r="E73" val="No"/>
      <inputCells r="E66" val="0.7"/>
    </scenario>
    <scenario name="GEN 1 - 50% Slag" locked="1" count="3" user="Craig" comment="Created by Craig on 06/12/2007_x000a_Modified by Craig on 23/04/2009_x000a_Modified by Craig on 16/07/2009">
      <inputCells r="E37" val="0.083" numFmtId="10"/>
      <inputCells r="E73" val="No"/>
      <inputCells r="E66" val="0.7"/>
    </scenario>
    <scenario name="GEN 2 - 0% CMR" locked="1" count="3" user="Craig" comment="Created by Craig on 06/12/2007_x000a_Modified by Craig on 23/04/2009_x000a_Modified by Craig on 16/07/2009">
      <inputCells r="E37" val="0.101" numFmtId="10"/>
      <inputCells r="E73" val="No"/>
      <inputCells r="E66" val="0.7"/>
    </scenario>
    <scenario name="GEN 2 - 15% Fly ash" locked="1" count="3" user="Craig" comment="Created by Craig on 06/12/2007_x000a_Modified by Craig on 09/04/2009_x000a_Modified by Craig on 23/04/2009_x000a_Modified by Craig on 16/07/2009">
      <inputCells r="E37" val="0.108" numFmtId="10"/>
      <inputCells r="E73" val="No"/>
      <inputCells r="E66" val="0.7"/>
    </scenario>
    <scenario name="GEN 2 - 30% Fly ash" locked="1" count="3" user="Craig" comment="Created by Craig on 06/12/2007_x000a_Modified by Craig on 09/04/2009_x000a_Modified by Craig on 23/04/2009_x000a_Modified by Craig on 16/07/2009">
      <inputCells r="E37" val="0.114" numFmtId="10"/>
      <inputCells r="E73" val="No"/>
      <inputCells r="E66" val="0.7"/>
    </scenario>
    <scenario name="GEN 2 - 25% Slag" locked="1" count="3" user="Craig" comment="Created by Craig on 06/12/2007_x000a_Modified by Craig on 23/04/2009_x000a_Modified by Craig on 16/07/2009">
      <inputCells r="E37" val="0.1" numFmtId="10"/>
      <inputCells r="E73" val="No"/>
      <inputCells r="E66" val="0.7"/>
    </scenario>
    <scenario name="GEN 2 - 50% Slag" locked="1" count="3" user="Craig" comment="Created by Craig on 06/12/2007_x000a_Modified by Craig on 23/04/2009_x000a_Modified by Craig on 16/07/2009">
      <inputCells r="E37" val="0.097" numFmtId="10"/>
      <inputCells r="E73" val="No"/>
      <inputCells r="E66" val="0.7"/>
    </scenario>
    <scenario name="GEN 3 - 0% CMR" locked="1" count="3" user="Craig" comment="Created by Craig on 06/12/2007_x000a_Modified by Craig on 23/04/2009_x000a_Modified by Craig on 16/07/2009">
      <inputCells r="E37" val="0.11" numFmtId="10"/>
      <inputCells r="E73" val="No"/>
      <inputCells r="E66" val="0.7"/>
    </scenario>
    <scenario name="GEN 3 - 15% Fly ash" locked="1" count="3" user="Craig" comment="Created by Craig on 06/12/2007_x000a_Modified by Craig on 09/04/2009_x000a_Modified by Craig on 23/04/2009_x000a_Modified by Craig on 16/07/2009">
      <inputCells r="E37" val="0.117" numFmtId="10"/>
      <inputCells r="E73" val="No"/>
      <inputCells r="E66" val="0.7"/>
    </scenario>
    <scenario name="GEN 3 - 30% Fly ash" locked="1" count="3" user="Craig" comment="Created by Craig on 06/12/2007_x000a_Modified by Craig on 06/12/2007_x000a_Modified by Craig on 09/04/2009_x000a_Modified by Craig on 23/04/2009_x000a_Modified by Craig on 16/07/2009">
      <inputCells r="E37" val="0.124" numFmtId="10"/>
      <inputCells r="E73" val="No"/>
      <inputCells r="E66" val="0.7"/>
    </scenario>
    <scenario name="GEN 3 - 25% Slag" locked="1" count="3" user="Craig" comment="Created by Craig on 06/12/2007_x000a_Modified by Craig on 06/12/2007_x000a_Modified by Craig on 23/04/2009_x000a_Modified by Craig on 16/07/2009">
      <inputCells r="E37" val="0.108" numFmtId="10"/>
      <inputCells r="E73" val="No"/>
      <inputCells r="E66" val="0.7"/>
    </scenario>
    <scenario name="GEN 3 - 50% Slag" locked="1" count="3" user="Craig" comment="Created by Craig on 06/12/2007_x000a_Modified by Craig on 06/12/2007_x000a_Modified by Craig on 23/04/2009_x000a_Modified by Craig on 16/07/2009">
      <inputCells r="E37" val="0.105" numFmtId="10"/>
      <inputCells r="E73" val="No"/>
      <inputCells r="E66" val="0.7"/>
    </scenario>
    <scenario name="C25 - 0% CMR" locked="1" count="3" user="Craig" comment="Created by Craig on 06/12/2007_x000a_Modified by Craig on 06/12/2007_x000a_Modified by Craig on 23/04/2009_x000a_Modified by Craig on 16/07/2009">
      <inputCells r="E37" val="0.119" numFmtId="10"/>
      <inputCells r="E73" val="Yes"/>
      <inputCells r="E66" val="0.65"/>
    </scenario>
    <scenario name="C25 - 15% Fly ash" locked="1" count="3" user="Craig" comment="Created by Craig on 06/12/2007_x000a_Modified by Craig on 06/12/2007_x000a_Modified by Craig on 09/04/2009_x000a_Modified by Craig on 23/04/2009_x000a_Modified by Craig on 16/07/2009">
      <inputCells r="E37" val="0.128" numFmtId="10"/>
      <inputCells r="E73" val="Yes"/>
      <inputCells r="E66" val="0.65"/>
    </scenario>
    <scenario name="C25 - 30% Fly ash" locked="1" count="3" user="Craig" comment="Created by Craig on 06/12/2007_x000a_Modified by Craig on 06/12/2007_x000a_Modified by Craig on 09/04/2009_x000a_Modified by Craig on 23/04/2009_x000a_Modified by Craig on 16/07/2009">
      <inputCells r="E37" val="0.135" numFmtId="10"/>
      <inputCells r="E73" val="Yes"/>
      <inputCells r="E66" val="0.65"/>
    </scenario>
    <scenario name="C25 - 25% Slag" locked="1" count="3" user="Craig" comment="Created by Craig on 06/12/2007_x000a_Modified by Craig on 06/12/2007_x000a_Modified by Craig on 23/04/2009_x000a_Modified by Craig on 16/07/2009">
      <inputCells r="E37" val="0.118" numFmtId="10"/>
      <inputCells r="E73" val="Yes"/>
      <inputCells r="E66" val="0.65"/>
    </scenario>
    <scenario name="C25 - 50% Slag" locked="1" count="3" user="Craig" comment="Created by Craig on 06/12/2007_x000a_Modified by Craig on 06/12/2007_x000a_Modified by Craig on 23/04/2009_x000a_Modified by Craig on 16/07/2009">
      <inputCells r="E37" val="0.117" numFmtId="10"/>
      <inputCells r="E73" val="Yes"/>
      <inputCells r="E66" val="0.65"/>
    </scenario>
    <scenario name="C30 - 0% CMR" locked="1" count="3" user="Craig" comment="Created by Craig on 06/12/2007_x000a_Modified by Craig on 23/04/2009_x000a_Modified by Craig on 16/07/2009">
      <inputCells r="E37" val="0.127" numFmtId="10"/>
      <inputCells r="E73" val="Yes"/>
      <inputCells r="E66" val="0.55"/>
    </scenario>
    <scenario name="C30 - 15% Fly ash" locked="1" count="3" user="Craig" comment="Created by Craig on 06/12/2007_x000a_Modified by Craig on 09/04/2009_x000a_Modified by Craig on 23/04/2009_x000a_Modified by Craig on 16/07/2009">
      <inputCells r="E37" val="0.137" numFmtId="10"/>
      <inputCells r="E73" val="Yes"/>
      <inputCells r="E66" val="0.55"/>
    </scenario>
    <scenario name="C30 - 30% Fly ash" locked="1" count="3" user="Craig" comment="Created by Craig on 06/12/2007_x000a_Modified by Craig on 09/04/2009_x000a_Modified by Craig on 23/04/2009_x000a_Modified by Craig on 16/07/2009">
      <inputCells r="E37" val="0.145" numFmtId="10"/>
      <inputCells r="E73" val="Yes"/>
      <inputCells r="E66" val="0.55"/>
    </scenario>
    <scenario name="C30- 25% Slag" locked="1" count="3" user="Craig" comment="Created by Craig on 06/12/2007_x000a_Modified by Craig on 23/04/2009_x000a_Modified by Craig on 16/07/2009">
      <inputCells r="E37" val="0.127" numFmtId="10"/>
      <inputCells r="E73" val="Yes"/>
      <inputCells r="E66" val="0.55"/>
    </scenario>
    <scenario name="C30 - 50% Slag" locked="1" count="3" user="Craig" comment="Created by Craig on 06/12/2007_x000a_Modified by Craig on 23/04/2009_x000a_Modified by Craig on 16/07/2009">
      <inputCells r="E37" val="0.126" numFmtId="10"/>
      <inputCells r="E73" val="Yes"/>
      <inputCells r="E66" val="0.55"/>
    </scenario>
    <scenario name="C35 - 0% CMR" locked="1" count="3" user="Craig" comment="Created by Craig on 06/12/2007_x000a_Modified by Craig on 23/04/2009_x000a_Modified by Craig on 16/07/2009">
      <inputCells r="E37" val="0.135" numFmtId="10"/>
      <inputCells r="E73" val="Yes"/>
      <inputCells r="E66" val="0.5"/>
    </scenario>
    <scenario name="C35 - 15% Fly ash" locked="1" count="3" user="Craig" comment="Created by Craig on 06/12/2007_x000a_Modified by Craig on 09/04/2009_x000a_Modified by Craig on 23/04/2009_x000a_Modified by Craig on 16/07/2009">
      <inputCells r="E37" val="0.147" numFmtId="10"/>
      <inputCells r="E73" val="Yes"/>
      <inputCells r="E66" val="0.5"/>
    </scenario>
    <scenario name="C35 - 30% Fly ash" locked="1" count="3" user="Craig" comment="Created by Craig on 06/12/2007_x000a_Modified by Craig on 09/04/2009_x000a_Modified by Craig on 23/04/2009_x000a_Modified by Craig on 16/07/2009">
      <inputCells r="E37" val="0.158" numFmtId="10"/>
      <inputCells r="E73" val="Yes"/>
      <inputCells r="E66" val="0.5"/>
    </scenario>
    <scenario name="C35 - 25% Slag" locked="1" count="3" user="Craig" comment="Created by Craig on 06/12/2007_x000a_Modified by Craig on 23/04/2009_x000a_Modified by Craig on 16/07/2009">
      <inputCells r="E37" val="0.137" numFmtId="10"/>
      <inputCells r="E73" val="Yes"/>
      <inputCells r="E66" val="0.5"/>
    </scenario>
    <scenario name="C35 - 50% Slag" locked="1" count="3" user="Craig" comment="Created by Craig on 06/12/2007_x000a_Modified by Craig on 23/04/2009_x000a_Modified by Craig on 16/07/2009">
      <inputCells r="E37" val="0.138" numFmtId="10"/>
      <inputCells r="E73" val="Yes"/>
      <inputCells r="E66" val="0.5"/>
    </scenario>
    <scenario name="C40 - 0% CMR" locked="1" count="3" user="Craig" comment="Created by Craig on 06/12/2007_x000a_Modified by Craig on 23/04/2009_x000a_Modified by Craig on 16/07/2009">
      <inputCells r="E37" val="0.15" numFmtId="10"/>
      <inputCells r="E73" val="Yes"/>
      <inputCells r="E66" val="0.45"/>
    </scenario>
    <scenario name="C40 - 15% Fly ash" locked="1" count="3" user="Craig" comment="Created by Craig on 06/12/2007_x000a_Modified by Craig on 09/04/2009_x000a_Modified by Craig on 23/04/2009_x000a_Modified by Craig on 16/07/2009">
      <inputCells r="E37" val="0.164" numFmtId="10"/>
      <inputCells r="E73" val="Yes"/>
      <inputCells r="E66" val="0.45"/>
    </scenario>
    <scenario name="C40 - 30% Fly ash" locked="1" count="3" user="Craig" comment="Created by Craig on 06/12/2007_x000a_Modified by Craig on 09/04/2009_x000a_Modified by Craig on 23/04/2009_x000a_Modified by Craig on 16/07/2009">
      <inputCells r="E37" val="0.176" numFmtId="10"/>
      <inputCells r="E73" val="Yes"/>
      <inputCells r="E66" val="0.45"/>
    </scenario>
    <scenario name="C40 - 25% Slag" locked="1" count="3" user="Craig" comment="Created by Craig on 06/12/2007_x000a_Modified by Craig on 23/04/2009_x000a_Modified by Craig on 16/07/2009">
      <inputCells r="E37" val="0.156" numFmtId="10"/>
      <inputCells r="E73" val="Yes"/>
      <inputCells r="E66" val="0.45"/>
    </scenario>
    <scenario name="C40 -50% Slag" locked="1" count="3" user="Craig" comment="Created by Craig on 06/12/2007_x000a_Modified by Craig on 23/04/2009_x000a_Modified by Craig on 16/07/2009">
      <inputCells r="E37" val="0.161" numFmtId="10"/>
      <inputCells r="E73" val="Yes"/>
      <inputCells r="E66" val="0.45"/>
    </scenario>
    <scenario name="C50 - 0% CMR" locked="1" count="3" user="Craig" comment="Created by Craig on 06/12/2007_x000a_Modified by Craig on 24/04/2009_x000a_Modified by Craig on 27/04/2009_x000a_Modified by Craig on 28/04/2009_x000a_Modified by Craig on 16/07/2009">
      <inputCells r="E37" val="0.175" numFmtId="10"/>
      <inputCells r="E73" val="Yes"/>
      <inputCells r="E66" val="0.4"/>
    </scenario>
    <scenario name="C50 - 15% Fly ash" locked="1" count="3" user="Craig" comment="Created by Craig on 06/12/2007_x000a_Modified by Craig on 09/04/2009_x000a_Modified by Craig on 24/04/2009_x000a_Modified by Craig on 27/04/2009_x000a_Modified by Craig on 28/04/2009_x000a_Modified by Craig on 16/07/2009">
      <inputCells r="E37" val="0.19" numFmtId="10"/>
      <inputCells r="E73" val="Yes"/>
      <inputCells r="E66" val="0.4"/>
    </scenario>
    <scenario name="C50 - 30% Fly ash" locked="1" count="3" user="Craig" comment="Created by Craig on 06/12/2007_x000a_Modified by Craig on 09/04/2009_x000a_Modified by Craig on 24/04/2009_x000a_Modified by Craig on 27/04/2009_x000a_Modified by Craig on 28/04/2009_x000a_Modified by Craig on 16/07/2009">
      <inputCells r="E37" val="0.203" numFmtId="10"/>
      <inputCells r="E73" val="Yes"/>
      <inputCells r="E66" val="0.4"/>
    </scenario>
    <scenario name="C50 - 25% Slag" locked="1" count="3" user="Craig" comment="Created by Craig on 06/12/2007_x000a_Modified by Craig on 24/04/2009_x000a_Modified by Craig on 27/04/2009_x000a_Modified by Craig on 28/04/2009_x000a_Modified by Craig on 16/07/2009">
      <inputCells r="E37" val="0.182" numFmtId="10"/>
      <inputCells r="E73" val="Yes"/>
      <inputCells r="E66" val="0.4"/>
    </scenario>
    <scenario name="C50 - 50% Slag" locked="1" count="3" user="Craig" comment="Created by Craig on 06/12/2007_x000a_Modified by Craig on 24/04/2009_x000a_Modified by Craig on 27/04/2009_x000a_Modified by Craig on 28/04/2009_x000a_Modified by Craig on 16/07/2009">
      <inputCells r="E37" val="0.188" numFmtId="10"/>
      <inputCells r="E73" val="Yes"/>
      <inputCells r="E66" val="0.4"/>
    </scenario>
    <scenario name="PAV 1 - 0% CMR" locked="1" count="3" user="Craig" comment="Created by Craig on 06/12/2007_x000a_Modified by Craig on 23/04/2009_x000a_Modified by Craig on 16/07/2009">
      <inputCells r="E37" val="0.135" numFmtId="10"/>
      <inputCells r="E73" val="Yes"/>
      <inputCells r="E66" val="0.6"/>
    </scenario>
    <scenario name="PAV 1 - 15% Fly ash" locked="1" count="3" user="Craig" comment="Created by Craig on 06/12/2007_x000a_Modified by Craig on 06/12/2007_x000a_Modified by Craig on 09/04/2009_x000a_Modified by Craig on 23/04/2009_x000a_Modified by Craig on 16/07/2009">
      <inputCells r="E37" val="0.147" numFmtId="10"/>
      <inputCells r="E73" val="Yes"/>
      <inputCells r="E66" val="0.6"/>
    </scenario>
    <scenario name="PAV 1 - 30% Fly ash" locked="1" count="3" user="Craig" comment="Created by Craig on 06/12/2007_x000a_Modified by Craig on 09/04/2009_x000a_Modified by Craig on 23/04/2009_x000a_Modified by Craig on 16/07/2009">
      <inputCells r="E37" val="0.157" numFmtId="10"/>
      <inputCells r="E73" val="Yes"/>
      <inputCells r="E66" val="0.6"/>
    </scenario>
    <scenario name="PAV 1 - 25% Slag" locked="1" count="3" user="Craig" comment="Created by Craig on 06/12/2007_x000a_Modified by Craig on 23/04/2009_x000a_Modified by Craig on 16/07/2009">
      <inputCells r="E37" val="0.137" numFmtId="10"/>
      <inputCells r="E73" val="Yes"/>
      <inputCells r="E66" val="0.6"/>
    </scenario>
    <scenario name="PAV 1 - 50% Slag" locked="1" count="3" user="Craig" comment="Created by Craig on 06/12/2007_x000a_Modified by Craig on 23/04/2009_x000a_Modified by Craig on 16/07/2009">
      <inputCells r="E37" val="0.139" numFmtId="10"/>
      <inputCells r="E73" val="Yes"/>
      <inputCells r="E66" val="0.6"/>
    </scenario>
    <scenario name="PAV 2 - 0% CMR" locked="1" count="3" user="Craig" comment="Created by Craig on 06/12/2007_x000a_Modified by Craig on 23/04/2009_x000a_Modified by Craig on 16/07/2009">
      <inputCells r="E37" val="0.15" numFmtId="10"/>
      <inputCells r="E73" val="Yes"/>
      <inputCells r="E66" val="0.55"/>
    </scenario>
    <scenario name="PAV 2 - 15% Fly ash" locked="1" count="3" user="Craig" comment="Created by Craig on 06/12/2007_x000a_Modified by Craig on 06/12/2007_x000a_Modified by Craig on 09/04/2009_x000a_Modified by Craig on 23/04/2009_x000a_Modified by Craig on 16/07/2009">
      <inputCells r="E37" val="0.164" numFmtId="10"/>
      <inputCells r="E73" val="Yes"/>
      <inputCells r="E66" val="0.55"/>
    </scenario>
    <scenario name="PAV 2 - 30% Fly ash" locked="1" count="3" user="Craig" comment="Created by Craig on 06/12/2007_x000a_Modified by Craig on 09/04/2009_x000a_Modified by Craig on 23/04/2009_x000a_Modified by Craig on 16/07/2009">
      <inputCells r="E37" val="0.177" numFmtId="10"/>
      <inputCells r="E73" val="Yes"/>
      <inputCells r="E66" val="0.55"/>
    </scenario>
    <scenario name="PAV 2 - 25% Slag" locked="1" count="3" user="Craig" comment="Created by Craig on 06/12/2007_x000a_Modified by Craig on 23/04/2009_x000a_Modified by Craig on 16/07/2009">
      <inputCells r="E37" val="0.156" numFmtId="10"/>
      <inputCells r="E73" val="Yes"/>
      <inputCells r="E66" val="0.55"/>
    </scenario>
    <scenario name="PAV 2 - 50% Slag" locked="1" count="3" user="Craig" comment="Created by Craig on 06/12/2007_x000a_Modified by Craig on 23/04/2009_x000a_Modified by Craig on 16/07/2009">
      <inputCells r="E37" val="0.161" numFmtId="10"/>
      <inputCells r="E73" val="Yes"/>
      <inputCells r="E66" val="0.55"/>
    </scenario>
    <scenario name="1:1:2" locked="1" count="3" user="Craig" comment="Created by Craig on 06/12/2007_x000a_Modified by Craig on 23/04/2009">
      <inputCells r="E37" val="0.204" numFmtId="10"/>
      <inputCells r="E73" val="Yes"/>
      <inputCells r="E66" val="0.4"/>
    </scenario>
    <scenario name="1:1.5:3" locked="1" count="3" user="Craig" comment="Created by Craig on 06/12/2007_x000a_Modified by Craig on 23/04/2009">
      <inputCells r="E37" val="0.149" numFmtId="10"/>
      <inputCells r="E73" val="Yes"/>
      <inputCells r="E66" val="0.5"/>
    </scenario>
    <scenario name="1:2:4" locked="1" count="3" user="Craig" comment="Created by Craig on 06/12/2007_x000a_Modified by Craig on 23/04/2009">
      <inputCells r="E37" val="0.117" numFmtId="10"/>
      <inputCells r="E73" val="Yes"/>
      <inputCells r="E66" val="0.65"/>
    </scenario>
    <scenario name="1:2.5:5" locked="1" count="3" user="Craig" comment="Created by Craig on 06/12/2007_x000a_Modified by Craig on 06/12/2007_x000a_Modified by Craig on 23/04/2009">
      <inputCells r="E37" val="0.096" numFmtId="10"/>
      <inputCells r="E73" val="No"/>
      <inputCells r="E66" val="0.7"/>
    </scenario>
    <scenario name="1:3:6" locked="1" count="3" user="Craig" comment="Created by Craig on 06/12/2007_x000a_Modified by Craig on 06/12/2007_x000a_Modified by Craig on 23/04/2009">
      <inputCells r="E37" val="0.081" numFmtId="10"/>
      <inputCells r="E73" val="No"/>
      <inputCells r="E66" val="0.7"/>
    </scenario>
    <scenario name="1:4:8" locked="1" count="3" user="Craig" comment="Created by Craig on 06/12/2007_x000a_Modified by Craig on 23/04/2009">
      <inputCells r="E37" val="0.064" numFmtId="10"/>
      <inputCells r="E73" val="No"/>
      <inputCells r="E66" val="0.7"/>
    </scenario>
  </scenarios>
  <mergeCells count="46">
    <mergeCell ref="F122:G122"/>
    <mergeCell ref="B213:C213"/>
    <mergeCell ref="B227:C227"/>
    <mergeCell ref="B240:C240"/>
    <mergeCell ref="B83:C83"/>
    <mergeCell ref="B234:C234"/>
    <mergeCell ref="B235:C235"/>
    <mergeCell ref="B236:C236"/>
    <mergeCell ref="B237:C237"/>
    <mergeCell ref="B238:C238"/>
    <mergeCell ref="B208:C208"/>
    <mergeCell ref="B209:C209"/>
    <mergeCell ref="B212:C212"/>
    <mergeCell ref="B210:C210"/>
    <mergeCell ref="B211:C211"/>
    <mergeCell ref="B88:C88"/>
    <mergeCell ref="B201:C201"/>
    <mergeCell ref="B202:C202"/>
    <mergeCell ref="B214:C214"/>
    <mergeCell ref="B75:C75"/>
    <mergeCell ref="B79:C79"/>
    <mergeCell ref="B76:C76"/>
    <mergeCell ref="B77:C77"/>
    <mergeCell ref="B78:C78"/>
    <mergeCell ref="B239:C239"/>
    <mergeCell ref="B207:C207"/>
    <mergeCell ref="B203:C203"/>
    <mergeCell ref="B204:C204"/>
    <mergeCell ref="B206:C206"/>
    <mergeCell ref="B205:C205"/>
    <mergeCell ref="B62:C62"/>
    <mergeCell ref="B53:C53"/>
    <mergeCell ref="B74:C74"/>
    <mergeCell ref="B128:C128"/>
    <mergeCell ref="B6:C6"/>
    <mergeCell ref="B7:C7"/>
    <mergeCell ref="B8:C8"/>
    <mergeCell ref="B36:C36"/>
    <mergeCell ref="B37:C37"/>
    <mergeCell ref="B16:I17"/>
    <mergeCell ref="B28:I28"/>
    <mergeCell ref="B45:C45"/>
    <mergeCell ref="B46:C46"/>
    <mergeCell ref="B66:C66"/>
    <mergeCell ref="B73:C73"/>
    <mergeCell ref="B47:C47"/>
  </mergeCells>
  <conditionalFormatting sqref="C179:C191 D190:E190">
    <cfRule type="colorScale" priority="7">
      <colorScale>
        <cfvo type="min"/>
        <cfvo type="percentile" val="50"/>
        <cfvo type="max"/>
        <color rgb="FF63BE7B"/>
        <color rgb="FFFFEB84"/>
        <color rgb="FFF8696B"/>
      </colorScale>
    </cfRule>
  </conditionalFormatting>
  <conditionalFormatting sqref="D179:D189 D191">
    <cfRule type="colorScale" priority="9">
      <colorScale>
        <cfvo type="min"/>
        <cfvo type="percentile" val="50"/>
        <cfvo type="max"/>
        <color rgb="FF63BE7B"/>
        <color rgb="FFFFEB84"/>
        <color rgb="FFF8696B"/>
      </colorScale>
    </cfRule>
  </conditionalFormatting>
  <conditionalFormatting sqref="E179:E189 E191">
    <cfRule type="colorScale" priority="11">
      <colorScale>
        <cfvo type="min"/>
        <cfvo type="percentile" val="50"/>
        <cfvo type="max"/>
        <color rgb="FF63BE7B"/>
        <color rgb="FFFFEB84"/>
        <color rgb="FFF8696B"/>
      </colorScale>
    </cfRule>
  </conditionalFormatting>
  <dataValidations count="3">
    <dataValidation type="list" allowBlank="1" showInputMessage="1" showErrorMessage="1" sqref="E30 I30 G30" xr:uid="{00000000-0002-0000-0700-000000000000}">
      <formula1>CementList</formula1>
    </dataValidation>
    <dataValidation type="list" allowBlank="1" showInputMessage="1" showErrorMessage="1" sqref="E98 G98 I98" xr:uid="{00000000-0002-0000-0700-000001000000}">
      <formula1>"in-situ,precast"</formula1>
    </dataValidation>
    <dataValidation type="list" allowBlank="1" showInputMessage="1" showErrorMessage="1" sqref="E115 G115 I115" xr:uid="{E16BFED1-9672-4F63-8B5D-8AD938436243}">
      <formula1>Steel</formula1>
    </dataValidation>
  </dataValidations>
  <pageMargins left="0.75" right="0.75" top="1" bottom="1" header="0.5" footer="0.5"/>
  <pageSetup paperSize="9"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5"/>
  <dimension ref="B2:D56"/>
  <sheetViews>
    <sheetView showGridLines="0" workbookViewId="0">
      <selection activeCell="A2" sqref="A2"/>
    </sheetView>
  </sheetViews>
  <sheetFormatPr defaultRowHeight="15" x14ac:dyDescent="0.2"/>
  <cols>
    <col min="1" max="1" width="4.5703125" style="6" customWidth="1"/>
    <col min="2" max="2" width="30.42578125" style="6" customWidth="1"/>
    <col min="3" max="3" width="36.7109375" style="6" customWidth="1"/>
    <col min="4" max="4" width="61" style="18" customWidth="1"/>
    <col min="5" max="5" width="30.140625" style="6" customWidth="1"/>
    <col min="6" max="16384" width="9.140625" style="6"/>
  </cols>
  <sheetData>
    <row r="2" spans="2:4" ht="15.75" x14ac:dyDescent="0.25">
      <c r="B2" s="8" t="s">
        <v>12</v>
      </c>
      <c r="D2" s="45"/>
    </row>
    <row r="4" spans="2:4" ht="32.25" customHeight="1" x14ac:dyDescent="0.2">
      <c r="B4" s="27" t="s">
        <v>18</v>
      </c>
      <c r="C4" s="27" t="s">
        <v>13</v>
      </c>
      <c r="D4" s="27" t="s">
        <v>10</v>
      </c>
    </row>
    <row r="5" spans="2:4" ht="25.5" x14ac:dyDescent="0.2">
      <c r="B5" s="21" t="s">
        <v>0</v>
      </c>
      <c r="C5" s="29">
        <v>0.96499999999999997</v>
      </c>
      <c r="D5" s="21" t="s">
        <v>125</v>
      </c>
    </row>
    <row r="6" spans="2:4" ht="25.5" x14ac:dyDescent="0.2">
      <c r="B6" s="21" t="s">
        <v>3</v>
      </c>
      <c r="C6" s="21">
        <f>0.002536</f>
        <v>2.5360000000000001E-3</v>
      </c>
      <c r="D6" s="21" t="s">
        <v>60</v>
      </c>
    </row>
    <row r="7" spans="2:4" x14ac:dyDescent="0.2">
      <c r="B7" s="21" t="s">
        <v>8</v>
      </c>
      <c r="C7" s="21">
        <f>0.01577</f>
        <v>1.5769999999999999E-2</v>
      </c>
      <c r="D7" s="21" t="s">
        <v>61</v>
      </c>
    </row>
    <row r="8" spans="2:4" x14ac:dyDescent="0.2">
      <c r="B8" s="21" t="s">
        <v>52</v>
      </c>
      <c r="C8" s="36">
        <v>7.4700000000000001E-3</v>
      </c>
      <c r="D8" s="67" t="s">
        <v>182</v>
      </c>
    </row>
    <row r="9" spans="2:4" x14ac:dyDescent="0.2">
      <c r="B9" s="21" t="s">
        <v>19</v>
      </c>
      <c r="C9" s="21">
        <f>41.6/1000</f>
        <v>4.1599999999999998E-2</v>
      </c>
      <c r="D9" s="21" t="s">
        <v>126</v>
      </c>
    </row>
    <row r="10" spans="2:4" x14ac:dyDescent="0.2">
      <c r="B10" s="21" t="s">
        <v>2</v>
      </c>
      <c r="C10" s="21">
        <v>4.0000000000000001E-3</v>
      </c>
      <c r="D10" s="21" t="s">
        <v>181</v>
      </c>
    </row>
    <row r="11" spans="2:4" ht="25.5" x14ac:dyDescent="0.2">
      <c r="B11" s="21" t="s">
        <v>4</v>
      </c>
      <c r="C11" s="35">
        <f>0.344/1000</f>
        <v>3.4399999999999996E-4</v>
      </c>
      <c r="D11" s="21" t="s">
        <v>127</v>
      </c>
    </row>
    <row r="12" spans="2:4" x14ac:dyDescent="0.2">
      <c r="B12" s="21" t="s">
        <v>7</v>
      </c>
      <c r="C12" s="46">
        <f>C26</f>
        <v>1.6661666666666666</v>
      </c>
      <c r="D12" s="21" t="s">
        <v>46</v>
      </c>
    </row>
    <row r="13" spans="2:4" ht="25.5" x14ac:dyDescent="0.2">
      <c r="B13" s="21" t="s">
        <v>20</v>
      </c>
      <c r="C13" s="21">
        <f>C6</f>
        <v>2.5360000000000001E-3</v>
      </c>
      <c r="D13" s="21" t="s">
        <v>59</v>
      </c>
    </row>
    <row r="14" spans="2:4" x14ac:dyDescent="0.2">
      <c r="B14" s="21" t="s">
        <v>50</v>
      </c>
      <c r="C14" s="21">
        <v>0.91200000000000003</v>
      </c>
      <c r="D14" s="21" t="s">
        <v>51</v>
      </c>
    </row>
    <row r="15" spans="2:4" x14ac:dyDescent="0.2">
      <c r="B15" s="21" t="s">
        <v>72</v>
      </c>
      <c r="C15" s="21">
        <f>C7</f>
        <v>1.5769999999999999E-2</v>
      </c>
      <c r="D15" s="21" t="s">
        <v>61</v>
      </c>
    </row>
    <row r="16" spans="2:4" ht="51" x14ac:dyDescent="0.2">
      <c r="B16" s="21" t="s">
        <v>129</v>
      </c>
      <c r="C16" s="36">
        <f>C8</f>
        <v>7.4700000000000001E-3</v>
      </c>
      <c r="D16" s="21" t="s">
        <v>128</v>
      </c>
    </row>
    <row r="17" spans="2:4" x14ac:dyDescent="0.2">
      <c r="B17" s="21" t="s">
        <v>177</v>
      </c>
      <c r="C17" s="67">
        <v>0.89100000000000001</v>
      </c>
      <c r="D17" s="67" t="s">
        <v>179</v>
      </c>
    </row>
    <row r="18" spans="2:4" x14ac:dyDescent="0.2">
      <c r="B18" s="21" t="s">
        <v>178</v>
      </c>
      <c r="C18" s="67">
        <v>1.1359999999999999</v>
      </c>
      <c r="D18" s="67" t="s">
        <v>180</v>
      </c>
    </row>
    <row r="19" spans="2:4" x14ac:dyDescent="0.2">
      <c r="B19" s="21"/>
      <c r="C19" s="23"/>
      <c r="D19" s="21"/>
    </row>
    <row r="20" spans="2:4" x14ac:dyDescent="0.2">
      <c r="B20" s="21"/>
      <c r="C20" s="21"/>
      <c r="D20" s="21"/>
    </row>
    <row r="21" spans="2:4" x14ac:dyDescent="0.2">
      <c r="B21" s="21"/>
      <c r="C21" s="21"/>
      <c r="D21" s="21"/>
    </row>
    <row r="22" spans="2:4" x14ac:dyDescent="0.2">
      <c r="B22" s="17"/>
    </row>
    <row r="23" spans="2:4" ht="15.75" x14ac:dyDescent="0.25">
      <c r="B23" s="31" t="s">
        <v>32</v>
      </c>
    </row>
    <row r="24" spans="2:4" x14ac:dyDescent="0.2">
      <c r="B24" s="17"/>
    </row>
    <row r="25" spans="2:4" ht="15.75" x14ac:dyDescent="0.2">
      <c r="B25" s="27" t="s">
        <v>18</v>
      </c>
      <c r="C25" s="27" t="s">
        <v>13</v>
      </c>
      <c r="D25" s="27" t="s">
        <v>10</v>
      </c>
    </row>
    <row r="26" spans="2:4" x14ac:dyDescent="0.2">
      <c r="B26" s="21" t="s">
        <v>45</v>
      </c>
      <c r="C26" s="29">
        <f>AVERAGE(C27:C32)</f>
        <v>1.6661666666666666</v>
      </c>
      <c r="D26" s="21" t="s">
        <v>44</v>
      </c>
    </row>
    <row r="27" spans="2:4" ht="25.5" x14ac:dyDescent="0.2">
      <c r="B27" s="21" t="s">
        <v>33</v>
      </c>
      <c r="C27" s="29">
        <v>0.52700000000000002</v>
      </c>
      <c r="D27" s="21" t="s">
        <v>34</v>
      </c>
    </row>
    <row r="28" spans="2:4" ht="25.5" x14ac:dyDescent="0.2">
      <c r="B28" s="21" t="s">
        <v>35</v>
      </c>
      <c r="C28" s="21">
        <v>2.2799999999999998</v>
      </c>
      <c r="D28" s="21" t="s">
        <v>36</v>
      </c>
    </row>
    <row r="29" spans="2:4" ht="25.5" x14ac:dyDescent="0.2">
      <c r="B29" s="21" t="s">
        <v>37</v>
      </c>
      <c r="C29" s="21">
        <v>1.88</v>
      </c>
      <c r="D29" s="21" t="s">
        <v>38</v>
      </c>
    </row>
    <row r="30" spans="2:4" ht="25.5" x14ac:dyDescent="0.2">
      <c r="B30" s="21" t="s">
        <v>39</v>
      </c>
      <c r="C30" s="21">
        <v>1.31</v>
      </c>
      <c r="D30" s="21" t="s">
        <v>41</v>
      </c>
    </row>
    <row r="31" spans="2:4" ht="25.5" x14ac:dyDescent="0.2">
      <c r="B31" s="21" t="s">
        <v>40</v>
      </c>
      <c r="C31" s="21">
        <v>1.33</v>
      </c>
      <c r="D31" s="21" t="s">
        <v>41</v>
      </c>
    </row>
    <row r="32" spans="2:4" ht="25.5" x14ac:dyDescent="0.2">
      <c r="B32" s="21" t="s">
        <v>42</v>
      </c>
      <c r="C32" s="21">
        <v>2.67</v>
      </c>
      <c r="D32" s="21" t="s">
        <v>43</v>
      </c>
    </row>
    <row r="33" spans="2:4" x14ac:dyDescent="0.2">
      <c r="B33" s="17"/>
    </row>
    <row r="35" spans="2:4" ht="15.75" x14ac:dyDescent="0.25">
      <c r="B35" s="8" t="s">
        <v>5</v>
      </c>
    </row>
    <row r="36" spans="2:4" x14ac:dyDescent="0.2">
      <c r="B36" s="17"/>
    </row>
    <row r="37" spans="2:4" s="8" customFormat="1" ht="15.75" x14ac:dyDescent="0.25">
      <c r="B37" s="27" t="s">
        <v>11</v>
      </c>
      <c r="C37" s="27" t="s">
        <v>14</v>
      </c>
      <c r="D37" s="27" t="s">
        <v>10</v>
      </c>
    </row>
    <row r="38" spans="2:4" ht="25.5" x14ac:dyDescent="0.2">
      <c r="B38" s="21" t="s">
        <v>220</v>
      </c>
      <c r="C38" s="30">
        <v>0.10334</v>
      </c>
      <c r="D38" s="21" t="s">
        <v>221</v>
      </c>
    </row>
    <row r="39" spans="2:4" x14ac:dyDescent="0.2">
      <c r="B39" s="21" t="s">
        <v>15</v>
      </c>
      <c r="C39" s="21">
        <f>30*1.61*C38/1000</f>
        <v>4.9913220000000003E-3</v>
      </c>
      <c r="D39" s="21" t="s">
        <v>9</v>
      </c>
    </row>
    <row r="40" spans="2:4" x14ac:dyDescent="0.2">
      <c r="B40" s="21"/>
      <c r="C40" s="21"/>
      <c r="D40" s="21"/>
    </row>
    <row r="41" spans="2:4" x14ac:dyDescent="0.2">
      <c r="B41" s="21"/>
      <c r="C41" s="21"/>
      <c r="D41" s="21"/>
    </row>
    <row r="42" spans="2:4" x14ac:dyDescent="0.2">
      <c r="B42" s="28"/>
      <c r="C42" s="28"/>
      <c r="D42" s="28"/>
    </row>
    <row r="43" spans="2:4" ht="15.75" x14ac:dyDescent="0.25">
      <c r="B43" s="8" t="s">
        <v>16</v>
      </c>
      <c r="C43" s="7"/>
    </row>
    <row r="44" spans="2:4" x14ac:dyDescent="0.2">
      <c r="C44" s="7"/>
    </row>
    <row r="45" spans="2:4" ht="15.75" x14ac:dyDescent="0.2">
      <c r="B45" s="27" t="s">
        <v>11</v>
      </c>
      <c r="C45" s="27" t="s">
        <v>14</v>
      </c>
      <c r="D45" s="27" t="s">
        <v>10</v>
      </c>
    </row>
    <row r="46" spans="2:4" ht="25.5" x14ac:dyDescent="0.2">
      <c r="B46" s="21" t="s">
        <v>17</v>
      </c>
      <c r="C46" s="30">
        <f>(0.6/1000)*1.2</f>
        <v>7.1999999999999994E-4</v>
      </c>
      <c r="D46" s="21" t="s">
        <v>176</v>
      </c>
    </row>
    <row r="47" spans="2:4" x14ac:dyDescent="0.2">
      <c r="B47" s="21" t="s">
        <v>77</v>
      </c>
      <c r="C47" s="68">
        <v>1.4194763439999999E-2</v>
      </c>
      <c r="D47" s="67" t="s">
        <v>175</v>
      </c>
    </row>
    <row r="48" spans="2:4" x14ac:dyDescent="0.2">
      <c r="B48" s="21"/>
      <c r="C48" s="21"/>
      <c r="D48" s="21"/>
    </row>
    <row r="49" spans="2:4" x14ac:dyDescent="0.2">
      <c r="B49" s="21"/>
      <c r="C49" s="21"/>
      <c r="D49" s="21"/>
    </row>
    <row r="51" spans="2:4" ht="15.75" x14ac:dyDescent="0.25">
      <c r="B51" s="8" t="s">
        <v>239</v>
      </c>
      <c r="C51" s="7"/>
    </row>
    <row r="52" spans="2:4" x14ac:dyDescent="0.2">
      <c r="C52" s="7"/>
    </row>
    <row r="53" spans="2:4" ht="15.75" x14ac:dyDescent="0.2">
      <c r="B53" s="27" t="s">
        <v>11</v>
      </c>
      <c r="C53" s="27" t="s">
        <v>14</v>
      </c>
      <c r="D53" s="27" t="s">
        <v>10</v>
      </c>
    </row>
    <row r="54" spans="2:4" x14ac:dyDescent="0.2">
      <c r="B54" s="21" t="s">
        <v>240</v>
      </c>
      <c r="C54" s="30">
        <v>1.55</v>
      </c>
      <c r="D54" s="21"/>
    </row>
    <row r="55" spans="2:4" ht="25.5" x14ac:dyDescent="0.2">
      <c r="B55" s="21" t="s">
        <v>241</v>
      </c>
      <c r="C55" s="68">
        <v>0.73</v>
      </c>
      <c r="D55" s="67" t="s">
        <v>251</v>
      </c>
    </row>
    <row r="56" spans="2:4" x14ac:dyDescent="0.2">
      <c r="B56" s="21" t="s">
        <v>242</v>
      </c>
      <c r="C56" s="21">
        <f>IF(ISBLANK('2. Concrete'!E122),"error - add custom EPD factor",'2. Concrete'!E122)</f>
        <v>0.5</v>
      </c>
      <c r="D56" s="21"/>
    </row>
  </sheetData>
  <sheetProtection algorithmName="SHA-512" hashValue="D8X6Wkmhv5C3aU3GNd9+JnDzna44tn2WUGosTW7watLRhVvAWI1N98ny3SnOH0En8a8pSYhf/6zmCo6dkerguA==" saltValue="bmroVAlh1qtQ5UPreWFeFw==" spinCount="100000" sheet="1" objects="1" scenarios="1" formatColumns="0" formatRows="0"/>
  <pageMargins left="0.7" right="0.7" top="0.75" bottom="0.75" header="0.3" footer="0.3"/>
  <pageSetup paperSize="9" orientation="portrait" horizontalDpi="360" verticalDpi="36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O28"/>
  <sheetViews>
    <sheetView showGridLines="0" zoomScale="70" zoomScaleNormal="70" workbookViewId="0">
      <selection activeCell="H6" sqref="H6"/>
    </sheetView>
  </sheetViews>
  <sheetFormatPr defaultRowHeight="15" x14ac:dyDescent="0.2"/>
  <cols>
    <col min="1" max="1" width="4.5703125" style="6" customWidth="1"/>
    <col min="2" max="2" width="34.85546875" style="6" customWidth="1"/>
    <col min="3" max="3" width="32.42578125" style="6" customWidth="1"/>
    <col min="4" max="4" width="59.140625" style="6" customWidth="1"/>
    <col min="5" max="5" width="35.140625" style="6" customWidth="1"/>
    <col min="6" max="6" width="44" style="6" customWidth="1"/>
    <col min="7" max="7" width="9.140625" style="6"/>
    <col min="8" max="9" width="15.7109375" style="6" customWidth="1"/>
    <col min="10" max="10" width="13.85546875" style="6" customWidth="1"/>
    <col min="11" max="11" width="17.28515625" style="6" customWidth="1"/>
    <col min="12" max="12" width="14.7109375" style="6" customWidth="1"/>
    <col min="13" max="13" width="16.7109375" style="6" customWidth="1"/>
    <col min="14" max="14" width="8.5703125" style="6" customWidth="1"/>
    <col min="15" max="15" width="17.7109375" customWidth="1"/>
    <col min="16" max="16" width="38.28515625" style="6" customWidth="1"/>
    <col min="17" max="17" width="27" style="6" customWidth="1"/>
    <col min="18" max="18" width="34.42578125" style="6" customWidth="1"/>
    <col min="19" max="19" width="26" style="6" customWidth="1"/>
    <col min="20" max="20" width="9.140625" style="6"/>
    <col min="21" max="21" width="19.140625" style="6" customWidth="1"/>
    <col min="22" max="16384" width="9.140625" style="6"/>
  </cols>
  <sheetData>
    <row r="1" spans="2:15" x14ac:dyDescent="0.2">
      <c r="O1" s="6"/>
    </row>
    <row r="2" spans="2:15" ht="18" x14ac:dyDescent="0.25">
      <c r="B2" s="8" t="s">
        <v>132</v>
      </c>
      <c r="D2" s="69"/>
    </row>
    <row r="4" spans="2:15" ht="15.75" x14ac:dyDescent="0.2">
      <c r="B4" s="27" t="s">
        <v>62</v>
      </c>
      <c r="C4" s="27" t="s">
        <v>13</v>
      </c>
      <c r="D4" s="27" t="s">
        <v>130</v>
      </c>
      <c r="E4" s="27" t="s">
        <v>10</v>
      </c>
      <c r="F4" s="27" t="s">
        <v>155</v>
      </c>
    </row>
    <row r="5" spans="2:15" ht="58.5" customHeight="1" x14ac:dyDescent="0.2">
      <c r="B5" s="20" t="s">
        <v>133</v>
      </c>
      <c r="C5" s="29">
        <f>'1. Cement'!D26</f>
        <v>0.91200000000000003</v>
      </c>
      <c r="D5" s="29">
        <v>1440</v>
      </c>
      <c r="E5" s="29"/>
      <c r="F5" s="29" t="s">
        <v>187</v>
      </c>
    </row>
    <row r="6" spans="2:15" ht="101.25" customHeight="1" x14ac:dyDescent="0.2">
      <c r="B6" s="20" t="s">
        <v>156</v>
      </c>
      <c r="C6" s="29">
        <v>0.83211039959999999</v>
      </c>
      <c r="D6" s="29">
        <v>1440</v>
      </c>
      <c r="E6" s="29" t="s">
        <v>153</v>
      </c>
      <c r="F6" s="29" t="s">
        <v>188</v>
      </c>
    </row>
    <row r="7" spans="2:15" ht="58.5" customHeight="1" x14ac:dyDescent="0.2">
      <c r="B7" s="20" t="s">
        <v>157</v>
      </c>
      <c r="C7" s="29">
        <v>0.91200000000000003</v>
      </c>
      <c r="D7" s="29">
        <v>1440</v>
      </c>
      <c r="E7" s="29" t="s">
        <v>154</v>
      </c>
      <c r="F7" s="29" t="s">
        <v>189</v>
      </c>
    </row>
    <row r="8" spans="2:15" ht="58.5" customHeight="1" x14ac:dyDescent="0.2">
      <c r="B8" s="20" t="s">
        <v>158</v>
      </c>
      <c r="C8" s="29">
        <v>0.80284223999999993</v>
      </c>
      <c r="D8" s="29">
        <v>1440</v>
      </c>
      <c r="E8" s="29" t="s">
        <v>134</v>
      </c>
      <c r="F8" s="29" t="s">
        <v>190</v>
      </c>
    </row>
    <row r="9" spans="2:15" ht="58.5" customHeight="1" x14ac:dyDescent="0.2">
      <c r="B9" s="20" t="s">
        <v>159</v>
      </c>
      <c r="C9" s="29">
        <v>0.67162943999999991</v>
      </c>
      <c r="D9" s="29">
        <v>1440</v>
      </c>
      <c r="E9" s="29" t="s">
        <v>135</v>
      </c>
      <c r="F9" s="29" t="s">
        <v>191</v>
      </c>
    </row>
    <row r="10" spans="2:15" ht="58.5" customHeight="1" x14ac:dyDescent="0.2">
      <c r="B10" s="20" t="s">
        <v>183</v>
      </c>
      <c r="C10" s="29">
        <v>0.79838315549999994</v>
      </c>
      <c r="D10" s="29">
        <v>1440</v>
      </c>
      <c r="E10" s="29" t="s">
        <v>136</v>
      </c>
      <c r="F10" s="29" t="s">
        <v>192</v>
      </c>
    </row>
    <row r="11" spans="2:15" ht="58.5" customHeight="1" x14ac:dyDescent="0.2">
      <c r="B11" s="20" t="s">
        <v>184</v>
      </c>
      <c r="C11" s="29">
        <v>0.66202525799999989</v>
      </c>
      <c r="D11" s="29">
        <v>1440</v>
      </c>
      <c r="E11" s="29" t="s">
        <v>137</v>
      </c>
      <c r="F11" s="29" t="s">
        <v>193</v>
      </c>
    </row>
    <row r="12" spans="2:15" ht="58.5" customHeight="1" x14ac:dyDescent="0.2">
      <c r="B12" s="20" t="s">
        <v>160</v>
      </c>
      <c r="C12" s="29">
        <v>0.79792979999999991</v>
      </c>
      <c r="D12" s="29">
        <v>1440</v>
      </c>
      <c r="E12" s="29" t="s">
        <v>138</v>
      </c>
      <c r="F12" s="29" t="s">
        <v>194</v>
      </c>
    </row>
    <row r="13" spans="2:15" ht="58.5" customHeight="1" x14ac:dyDescent="0.2">
      <c r="B13" s="20" t="s">
        <v>161</v>
      </c>
      <c r="C13" s="29">
        <v>0.66104879999999999</v>
      </c>
      <c r="D13" s="29">
        <v>1440</v>
      </c>
      <c r="E13" s="29" t="s">
        <v>139</v>
      </c>
      <c r="F13" s="29" t="s">
        <v>195</v>
      </c>
    </row>
    <row r="14" spans="2:15" ht="58.5" customHeight="1" x14ac:dyDescent="0.2">
      <c r="B14" s="20" t="s">
        <v>162</v>
      </c>
      <c r="C14" s="29">
        <v>0.79792979999999991</v>
      </c>
      <c r="D14" s="29">
        <v>1440</v>
      </c>
      <c r="E14" s="29" t="s">
        <v>140</v>
      </c>
      <c r="F14" s="29" t="s">
        <v>196</v>
      </c>
    </row>
    <row r="15" spans="2:15" ht="58.5" customHeight="1" x14ac:dyDescent="0.2">
      <c r="B15" s="20" t="s">
        <v>163</v>
      </c>
      <c r="C15" s="29">
        <v>0.66104879999999999</v>
      </c>
      <c r="D15" s="29">
        <v>1440</v>
      </c>
      <c r="E15" s="29" t="s">
        <v>141</v>
      </c>
      <c r="F15" s="29" t="s">
        <v>197</v>
      </c>
    </row>
    <row r="16" spans="2:15" ht="58.5" customHeight="1" x14ac:dyDescent="0.2">
      <c r="B16" s="20" t="s">
        <v>164</v>
      </c>
      <c r="C16" s="29">
        <v>0.79946755049999996</v>
      </c>
      <c r="D16" s="29">
        <v>1440</v>
      </c>
      <c r="E16" s="29" t="s">
        <v>142</v>
      </c>
      <c r="F16" s="29" t="s">
        <v>198</v>
      </c>
    </row>
    <row r="17" spans="2:6" ht="58.5" customHeight="1" x14ac:dyDescent="0.2">
      <c r="B17" s="20" t="s">
        <v>165</v>
      </c>
      <c r="C17" s="29">
        <v>0.66436087799999988</v>
      </c>
      <c r="D17" s="29">
        <v>1440</v>
      </c>
      <c r="E17" s="29" t="s">
        <v>143</v>
      </c>
      <c r="F17" s="29" t="s">
        <v>199</v>
      </c>
    </row>
    <row r="18" spans="2:6" ht="58.5" customHeight="1" x14ac:dyDescent="0.2">
      <c r="B18" s="20" t="s">
        <v>166</v>
      </c>
      <c r="C18" s="29">
        <v>0.79946755049999996</v>
      </c>
      <c r="D18" s="29">
        <v>1440</v>
      </c>
      <c r="E18" s="29" t="s">
        <v>142</v>
      </c>
      <c r="F18" s="29" t="s">
        <v>198</v>
      </c>
    </row>
    <row r="19" spans="2:6" ht="58.5" customHeight="1" x14ac:dyDescent="0.2">
      <c r="B19" s="20" t="s">
        <v>167</v>
      </c>
      <c r="C19" s="29">
        <v>0.66436087799999988</v>
      </c>
      <c r="D19" s="29">
        <v>1440</v>
      </c>
      <c r="E19" s="29" t="s">
        <v>143</v>
      </c>
      <c r="F19" s="29" t="s">
        <v>199</v>
      </c>
    </row>
    <row r="20" spans="2:6" ht="58.5" customHeight="1" x14ac:dyDescent="0.2">
      <c r="B20" s="20" t="s">
        <v>185</v>
      </c>
      <c r="C20" s="29">
        <v>0.77357664000000004</v>
      </c>
      <c r="D20" s="29">
        <v>1440</v>
      </c>
      <c r="E20" s="29" t="s">
        <v>144</v>
      </c>
      <c r="F20" s="29" t="s">
        <v>200</v>
      </c>
    </row>
    <row r="21" spans="2:6" ht="58.5" customHeight="1" x14ac:dyDescent="0.2">
      <c r="B21" s="20" t="s">
        <v>186</v>
      </c>
      <c r="C21" s="29">
        <v>0.66633911999999995</v>
      </c>
      <c r="D21" s="29">
        <v>1440</v>
      </c>
      <c r="E21" s="29" t="s">
        <v>145</v>
      </c>
      <c r="F21" s="29" t="s">
        <v>201</v>
      </c>
    </row>
    <row r="22" spans="2:6" ht="64.5" customHeight="1" x14ac:dyDescent="0.2">
      <c r="B22" s="20" t="s">
        <v>168</v>
      </c>
      <c r="C22" s="29">
        <v>0.47481023999999994</v>
      </c>
      <c r="D22" s="29">
        <v>1440</v>
      </c>
      <c r="E22" s="29" t="s">
        <v>146</v>
      </c>
      <c r="F22" s="29" t="s">
        <v>202</v>
      </c>
    </row>
    <row r="23" spans="2:6" ht="25.5" x14ac:dyDescent="0.2">
      <c r="B23" s="20" t="s">
        <v>169</v>
      </c>
      <c r="C23" s="29">
        <v>0.27799103999999997</v>
      </c>
      <c r="D23" s="29">
        <v>1440</v>
      </c>
      <c r="E23" s="29" t="s">
        <v>148</v>
      </c>
      <c r="F23" s="29" t="s">
        <v>203</v>
      </c>
    </row>
    <row r="24" spans="2:6" ht="25.5" x14ac:dyDescent="0.2">
      <c r="B24" s="20" t="s">
        <v>170</v>
      </c>
      <c r="C24" s="29">
        <v>0.14677824</v>
      </c>
      <c r="D24" s="29">
        <v>1440</v>
      </c>
      <c r="E24" s="29" t="s">
        <v>147</v>
      </c>
      <c r="F24" s="29" t="s">
        <v>204</v>
      </c>
    </row>
    <row r="25" spans="2:6" ht="38.25" x14ac:dyDescent="0.2">
      <c r="B25" s="20" t="s">
        <v>171</v>
      </c>
      <c r="C25" s="29">
        <v>0.70667580000000008</v>
      </c>
      <c r="D25" s="29">
        <v>1440</v>
      </c>
      <c r="E25" s="29" t="s">
        <v>149</v>
      </c>
      <c r="F25" s="29" t="s">
        <v>205</v>
      </c>
    </row>
    <row r="26" spans="2:6" ht="38.25" x14ac:dyDescent="0.2">
      <c r="B26" s="20" t="s">
        <v>172</v>
      </c>
      <c r="C26" s="29">
        <v>0.50135429999999992</v>
      </c>
      <c r="D26" s="29">
        <v>1440</v>
      </c>
      <c r="E26" s="29" t="s">
        <v>150</v>
      </c>
      <c r="F26" s="29" t="s">
        <v>206</v>
      </c>
    </row>
    <row r="27" spans="2:6" ht="38.25" x14ac:dyDescent="0.2">
      <c r="B27" s="20" t="s">
        <v>173</v>
      </c>
      <c r="C27" s="29">
        <v>0.48941168400000001</v>
      </c>
      <c r="D27" s="29">
        <v>1440</v>
      </c>
      <c r="E27" s="29" t="s">
        <v>151</v>
      </c>
      <c r="F27" s="29" t="s">
        <v>207</v>
      </c>
    </row>
    <row r="28" spans="2:6" ht="38.25" x14ac:dyDescent="0.2">
      <c r="B28" s="20" t="s">
        <v>174</v>
      </c>
      <c r="C28" s="29">
        <v>0.28473644925000002</v>
      </c>
      <c r="D28" s="29">
        <v>1440</v>
      </c>
      <c r="E28" s="29" t="s">
        <v>152</v>
      </c>
      <c r="F28" s="29" t="s">
        <v>208</v>
      </c>
    </row>
  </sheetData>
  <sheetProtection algorithmName="SHA-512" hashValue="U3FdVucH0MOk0k89+Rsos1Oir7G1aoD1sOwVBJQWBtQFOKiN6r/3xiA41WjIafVO8Sy0pNArBwXL7bf7ybLdzQ==" saltValue="D4arBWyx4hPmxYM4xc+A9Q==" spinCount="100000" sheet="1" objects="1" scenarios="1" formatColumns="0" formatRows="0"/>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Front</vt:lpstr>
      <vt:lpstr>TERMS OF USE</vt:lpstr>
      <vt:lpstr>1. Cement</vt:lpstr>
      <vt:lpstr>2. Concrete</vt:lpstr>
      <vt:lpstr>Emissions Factors</vt:lpstr>
      <vt:lpstr>Emission Factors for Cement</vt:lpstr>
      <vt:lpstr>CementEC</vt:lpstr>
      <vt:lpstr>CementList</vt:lpstr>
      <vt:lpstr>EmbodiedFactors</vt:lpstr>
      <vt:lpstr>EmbodiedList</vt:lpstr>
      <vt:lpstr>Steel</vt:lpstr>
      <vt:lpstr>SteelEC</vt:lpstr>
    </vt:vector>
  </TitlesOfParts>
  <Company>University of Bath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Craig Jones</dc:creator>
  <cp:lastModifiedBy>Craig Jones</cp:lastModifiedBy>
  <dcterms:created xsi:type="dcterms:W3CDTF">2005-08-01T14:33:31Z</dcterms:created>
  <dcterms:modified xsi:type="dcterms:W3CDTF">2020-01-27T10:53:48Z</dcterms:modified>
</cp:coreProperties>
</file>