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S:\Research Groups\COMPASS\Projects\MBIE-KnowledgeLab\Conceptual Models\Education\"/>
    </mc:Choice>
  </mc:AlternateContent>
  <bookViews>
    <workbookView xWindow="0" yWindow="0" windowWidth="28800" windowHeight="12435" activeTab="2"/>
  </bookViews>
  <sheets>
    <sheet name="schools" sheetId="1" r:id="rId1"/>
    <sheet name="Information for Directory" sheetId="4" r:id="rId2"/>
    <sheet name="selected schools" sheetId="5" r:id="rId3"/>
    <sheet name="Sheet2" sheetId="7" r:id="rId4"/>
  </sheets>
  <definedNames>
    <definedName name="_AMO_UniqueIdentifier" hidden="1">"'af832e2d-51c6-48b0-b2d3-1ac5fe8988b0'"</definedName>
  </definedNames>
  <calcPr calcId="152511"/>
  <pivotCaches>
    <pivotCache cacheId="0" r:id="rId5"/>
    <pivotCache cacheId="1" r:id="rId6"/>
    <pivotCache cacheId="2" r:id="rId7"/>
    <pivotCache cacheId="3" r:id="rId8"/>
    <pivotCache cacheId="4" r:id="rId9"/>
    <pivotCache cacheId="5"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5" l="1"/>
  <c r="AT4" i="5"/>
  <c r="AT5" i="5"/>
  <c r="AT6" i="5"/>
  <c r="AT7" i="5"/>
  <c r="AT8" i="5"/>
  <c r="AT9" i="5"/>
  <c r="AT10" i="5"/>
  <c r="AT11" i="5"/>
  <c r="AT12" i="5"/>
  <c r="AT13" i="5"/>
  <c r="AT14" i="5"/>
  <c r="AT15" i="5"/>
  <c r="AT16" i="5"/>
  <c r="AT17" i="5"/>
  <c r="AT18" i="5"/>
  <c r="AT19" i="5"/>
  <c r="AT20" i="5"/>
  <c r="AT21" i="5"/>
  <c r="AT22" i="5"/>
  <c r="AT23" i="5"/>
  <c r="AT24" i="5"/>
  <c r="AT2" i="5"/>
  <c r="CE77" i="5" l="1"/>
  <c r="CD77" i="5"/>
  <c r="CC77" i="5"/>
  <c r="CB77" i="5"/>
  <c r="BW78" i="5"/>
  <c r="BW75" i="5"/>
  <c r="CA73" i="5" s="1"/>
  <c r="BO67" i="5"/>
  <c r="CH44" i="5"/>
  <c r="CH46" i="5"/>
  <c r="CI46" i="5"/>
  <c r="BR101" i="5"/>
  <c r="BQ101" i="5"/>
  <c r="BP101" i="5"/>
  <c r="BO101" i="5"/>
  <c r="BR100" i="5"/>
  <c r="BW100" i="5" s="1"/>
  <c r="BQ100" i="5"/>
  <c r="BP100" i="5"/>
  <c r="BO100" i="5"/>
  <c r="BR99" i="5"/>
  <c r="BQ99" i="5"/>
  <c r="BP99" i="5"/>
  <c r="BO99" i="5"/>
  <c r="BR98" i="5"/>
  <c r="BQ98" i="5"/>
  <c r="BP98" i="5"/>
  <c r="BO98" i="5"/>
  <c r="BR97" i="5"/>
  <c r="BQ97" i="5"/>
  <c r="BP97" i="5"/>
  <c r="BO97" i="5"/>
  <c r="BR96" i="5"/>
  <c r="BQ96" i="5"/>
  <c r="BP96" i="5"/>
  <c r="BO96" i="5"/>
  <c r="BR95" i="5"/>
  <c r="BQ95" i="5"/>
  <c r="BP95" i="5"/>
  <c r="BO95" i="5"/>
  <c r="BR94" i="5"/>
  <c r="BQ94" i="5"/>
  <c r="BP94" i="5"/>
  <c r="BO94" i="5"/>
  <c r="BR93" i="5"/>
  <c r="BQ93" i="5"/>
  <c r="BP93" i="5"/>
  <c r="BO93" i="5"/>
  <c r="BR92" i="5"/>
  <c r="CE100" i="5" s="1"/>
  <c r="BQ92" i="5"/>
  <c r="BP92" i="5"/>
  <c r="BO92" i="5"/>
  <c r="BR91" i="5"/>
  <c r="BQ91" i="5"/>
  <c r="BP91" i="5"/>
  <c r="BO91" i="5"/>
  <c r="BR90" i="5"/>
  <c r="BQ90" i="5"/>
  <c r="BP90" i="5"/>
  <c r="BO90" i="5"/>
  <c r="BR89" i="5"/>
  <c r="BQ89" i="5"/>
  <c r="BP89" i="5"/>
  <c r="BO89" i="5"/>
  <c r="BR88" i="5"/>
  <c r="BQ88" i="5"/>
  <c r="BP88" i="5"/>
  <c r="BO88" i="5"/>
  <c r="BR87" i="5"/>
  <c r="BQ87" i="5"/>
  <c r="BP87" i="5"/>
  <c r="BO87" i="5"/>
  <c r="BR86" i="5"/>
  <c r="BQ86" i="5"/>
  <c r="BP86" i="5"/>
  <c r="BO86" i="5"/>
  <c r="BR85" i="5"/>
  <c r="BQ85" i="5"/>
  <c r="BP85" i="5"/>
  <c r="BO85" i="5"/>
  <c r="BR84" i="5"/>
  <c r="BQ84" i="5"/>
  <c r="BP84" i="5"/>
  <c r="BO84" i="5"/>
  <c r="BR83" i="5"/>
  <c r="BQ83" i="5"/>
  <c r="BP83" i="5"/>
  <c r="BO83" i="5"/>
  <c r="BR82" i="5"/>
  <c r="BQ82" i="5"/>
  <c r="BP82" i="5"/>
  <c r="BO82" i="5"/>
  <c r="BR81" i="5"/>
  <c r="BQ81" i="5"/>
  <c r="BP81" i="5"/>
  <c r="BO81" i="5"/>
  <c r="BR80" i="5"/>
  <c r="BQ80" i="5"/>
  <c r="BP80" i="5"/>
  <c r="BO80" i="5"/>
  <c r="BR79" i="5"/>
  <c r="BQ79" i="5"/>
  <c r="BP79" i="5"/>
  <c r="BO79" i="5"/>
  <c r="BR78" i="5"/>
  <c r="BQ78" i="5"/>
  <c r="BP78" i="5"/>
  <c r="BO78" i="5"/>
  <c r="BR77" i="5"/>
  <c r="BQ77" i="5"/>
  <c r="BP77" i="5"/>
  <c r="BO77" i="5"/>
  <c r="BR76" i="5"/>
  <c r="BQ76" i="5"/>
  <c r="BP76" i="5"/>
  <c r="BO76" i="5"/>
  <c r="BR75" i="5"/>
  <c r="BQ75" i="5"/>
  <c r="BP75" i="5"/>
  <c r="BO75" i="5"/>
  <c r="BR74" i="5"/>
  <c r="BQ74" i="5"/>
  <c r="BP74" i="5"/>
  <c r="BO74" i="5"/>
  <c r="BR73" i="5"/>
  <c r="BQ73" i="5"/>
  <c r="BV75" i="5" s="1"/>
  <c r="BZ74" i="5" s="1"/>
  <c r="BP73" i="5"/>
  <c r="BO73" i="5"/>
  <c r="BR72" i="5"/>
  <c r="BQ72" i="5"/>
  <c r="BP72" i="5"/>
  <c r="BO72" i="5"/>
  <c r="BR71" i="5"/>
  <c r="BQ71" i="5"/>
  <c r="BP71" i="5"/>
  <c r="BO71" i="5"/>
  <c r="BR70" i="5"/>
  <c r="BQ70" i="5"/>
  <c r="BP70" i="5"/>
  <c r="BO70" i="5"/>
  <c r="BR69" i="5"/>
  <c r="BQ69" i="5"/>
  <c r="BP69" i="5"/>
  <c r="BO69" i="5"/>
  <c r="BR68" i="5"/>
  <c r="BQ68" i="5"/>
  <c r="BP68" i="5"/>
  <c r="BO68" i="5"/>
  <c r="BR67" i="5"/>
  <c r="BQ67" i="5"/>
  <c r="BP67" i="5"/>
  <c r="BR66" i="5"/>
  <c r="BQ66" i="5"/>
  <c r="BP66" i="5"/>
  <c r="BO66" i="5"/>
  <c r="BR65" i="5"/>
  <c r="BQ65" i="5"/>
  <c r="BP65" i="5"/>
  <c r="BO65" i="5"/>
  <c r="BR64" i="5"/>
  <c r="BQ64" i="5"/>
  <c r="BP64" i="5"/>
  <c r="BO64" i="5"/>
  <c r="BR63" i="5"/>
  <c r="BQ63" i="5"/>
  <c r="BP63" i="5"/>
  <c r="BO63" i="5"/>
  <c r="BR62" i="5"/>
  <c r="BQ62" i="5"/>
  <c r="BP62" i="5"/>
  <c r="BO62" i="5"/>
  <c r="BR61" i="5"/>
  <c r="BQ61" i="5"/>
  <c r="BP61" i="5"/>
  <c r="BO61" i="5"/>
  <c r="BR60" i="5"/>
  <c r="BQ60" i="5"/>
  <c r="BP60" i="5"/>
  <c r="BO60" i="5"/>
  <c r="BR59" i="5"/>
  <c r="BQ59" i="5"/>
  <c r="BP59" i="5"/>
  <c r="BO59" i="5"/>
  <c r="BR58" i="5"/>
  <c r="BQ58" i="5"/>
  <c r="BP58" i="5"/>
  <c r="BO58" i="5"/>
  <c r="BR57" i="5"/>
  <c r="BQ57" i="5"/>
  <c r="BP57" i="5"/>
  <c r="BO57" i="5"/>
  <c r="BR56" i="5"/>
  <c r="BQ56" i="5"/>
  <c r="BP56" i="5"/>
  <c r="BO56" i="5"/>
  <c r="BR55" i="5"/>
  <c r="BQ55" i="5"/>
  <c r="BP55" i="5"/>
  <c r="BO55" i="5"/>
  <c r="BR54" i="5"/>
  <c r="BQ54" i="5"/>
  <c r="BP54" i="5"/>
  <c r="BO54" i="5"/>
  <c r="BR53" i="5"/>
  <c r="BQ53" i="5"/>
  <c r="BP53" i="5"/>
  <c r="BO53" i="5"/>
  <c r="BR52" i="5"/>
  <c r="BQ52" i="5"/>
  <c r="CD57" i="5" s="1"/>
  <c r="CH56" i="5" s="1"/>
  <c r="BP52" i="5"/>
  <c r="BO52" i="5"/>
  <c r="BR51" i="5"/>
  <c r="BQ51" i="5"/>
  <c r="BP51" i="5"/>
  <c r="BO51" i="5"/>
  <c r="BR50" i="5"/>
  <c r="BQ50" i="5"/>
  <c r="BP50" i="5"/>
  <c r="BO50" i="5"/>
  <c r="BR49" i="5"/>
  <c r="BQ49" i="5"/>
  <c r="BP49" i="5"/>
  <c r="BO49" i="5"/>
  <c r="BR48" i="5"/>
  <c r="BQ48" i="5"/>
  <c r="BP48" i="5"/>
  <c r="BO48" i="5"/>
  <c r="BR47" i="5"/>
  <c r="BQ47" i="5"/>
  <c r="BP47" i="5"/>
  <c r="CC51" i="5" s="1"/>
  <c r="BO47" i="5"/>
  <c r="BR46" i="5"/>
  <c r="BQ46" i="5"/>
  <c r="BP46" i="5"/>
  <c r="CG46" i="5" s="1"/>
  <c r="BO46" i="5"/>
  <c r="BT46" i="5" s="1"/>
  <c r="BX46" i="5" s="1"/>
  <c r="BR45" i="5"/>
  <c r="CI45" i="5" s="1"/>
  <c r="BQ45" i="5"/>
  <c r="CH45" i="5" s="1"/>
  <c r="BP45" i="5"/>
  <c r="CG45" i="5" s="1"/>
  <c r="BO45" i="5"/>
  <c r="CF45" i="5" s="1"/>
  <c r="BR44" i="5"/>
  <c r="BW46" i="5" s="1"/>
  <c r="BQ44" i="5"/>
  <c r="BP44" i="5"/>
  <c r="BO44" i="5"/>
  <c r="CF44" i="5" s="1"/>
  <c r="BR43" i="5"/>
  <c r="BQ43" i="5"/>
  <c r="BP43" i="5"/>
  <c r="BO43" i="5"/>
  <c r="BR42" i="5"/>
  <c r="BQ42" i="5"/>
  <c r="BP42" i="5"/>
  <c r="BO42" i="5"/>
  <c r="BR41" i="5"/>
  <c r="BQ41" i="5"/>
  <c r="BP41" i="5"/>
  <c r="BO41" i="5"/>
  <c r="BR40" i="5"/>
  <c r="BQ40" i="5"/>
  <c r="BP40" i="5"/>
  <c r="BO40" i="5"/>
  <c r="BR39" i="5"/>
  <c r="BQ39" i="5"/>
  <c r="BP39" i="5"/>
  <c r="BO39" i="5"/>
  <c r="BR38" i="5"/>
  <c r="BQ38" i="5"/>
  <c r="BP38" i="5"/>
  <c r="BO38" i="5"/>
  <c r="BR37" i="5"/>
  <c r="BQ37" i="5"/>
  <c r="BP37" i="5"/>
  <c r="BO37" i="5"/>
  <c r="BR36" i="5"/>
  <c r="BQ36" i="5"/>
  <c r="BP36" i="5"/>
  <c r="BO36" i="5"/>
  <c r="BR35" i="5"/>
  <c r="BQ35" i="5"/>
  <c r="BP35" i="5"/>
  <c r="BO35" i="5"/>
  <c r="BR34" i="5"/>
  <c r="BQ34" i="5"/>
  <c r="BP34" i="5"/>
  <c r="BO34" i="5"/>
  <c r="BR33" i="5"/>
  <c r="BQ33" i="5"/>
  <c r="BP33" i="5"/>
  <c r="BO33" i="5"/>
  <c r="BR32" i="5"/>
  <c r="BQ32" i="5"/>
  <c r="BP32" i="5"/>
  <c r="BO32" i="5"/>
  <c r="BR31" i="5"/>
  <c r="BQ31" i="5"/>
  <c r="BP31" i="5"/>
  <c r="BO31" i="5"/>
  <c r="BR30" i="5"/>
  <c r="BQ30" i="5"/>
  <c r="BP30" i="5"/>
  <c r="BO30" i="5"/>
  <c r="BR29" i="5"/>
  <c r="BQ29" i="5"/>
  <c r="BP29" i="5"/>
  <c r="BO29" i="5"/>
  <c r="BR28" i="5"/>
  <c r="BQ28" i="5"/>
  <c r="BP28" i="5"/>
  <c r="BO28" i="5"/>
  <c r="BR27" i="5"/>
  <c r="BQ27" i="5"/>
  <c r="BP27" i="5"/>
  <c r="BO27" i="5"/>
  <c r="BR26" i="5"/>
  <c r="BQ26" i="5"/>
  <c r="BP26" i="5"/>
  <c r="BO26" i="5"/>
  <c r="BR25" i="5"/>
  <c r="BQ25" i="5"/>
  <c r="BP25" i="5"/>
  <c r="BO25" i="5"/>
  <c r="BH21" i="5"/>
  <c r="BJ163" i="5"/>
  <c r="BJ158" i="5"/>
  <c r="BJ150" i="5"/>
  <c r="BH154" i="5"/>
  <c r="BH150" i="5"/>
  <c r="BF162" i="5"/>
  <c r="BF154" i="5"/>
  <c r="BF150" i="5"/>
  <c r="BD153" i="5"/>
  <c r="BD161" i="5"/>
  <c r="BD150" i="5"/>
  <c r="BK165" i="5"/>
  <c r="BK164" i="5"/>
  <c r="BJ165" i="5" s="1"/>
  <c r="BK163" i="5"/>
  <c r="BJ164" i="5" s="1"/>
  <c r="BK162" i="5"/>
  <c r="BK161" i="5"/>
  <c r="BK160" i="5"/>
  <c r="BK159" i="5"/>
  <c r="BJ160" i="5" s="1"/>
  <c r="BK158" i="5"/>
  <c r="BJ159" i="5" s="1"/>
  <c r="BK157" i="5"/>
  <c r="BK156" i="5"/>
  <c r="BK155" i="5"/>
  <c r="BJ156" i="5" s="1"/>
  <c r="BK154" i="5"/>
  <c r="BJ155" i="5" s="1"/>
  <c r="BK153" i="5"/>
  <c r="BJ154" i="5" s="1"/>
  <c r="BK152" i="5"/>
  <c r="BJ153" i="5" s="1"/>
  <c r="BK151" i="5"/>
  <c r="BJ152" i="5" s="1"/>
  <c r="BK150" i="5"/>
  <c r="BJ151" i="5" s="1"/>
  <c r="BI165" i="5"/>
  <c r="BI164" i="5"/>
  <c r="BH165" i="5" s="1"/>
  <c r="BI163" i="5"/>
  <c r="BH164" i="5" s="1"/>
  <c r="BI162" i="5"/>
  <c r="BH163" i="5" s="1"/>
  <c r="BI161" i="5"/>
  <c r="BH162" i="5" s="1"/>
  <c r="BI160" i="5"/>
  <c r="BH161" i="5" s="1"/>
  <c r="BI159" i="5"/>
  <c r="BH160" i="5" s="1"/>
  <c r="BI158" i="5"/>
  <c r="BH159" i="5" s="1"/>
  <c r="BI157" i="5"/>
  <c r="BH158" i="5" s="1"/>
  <c r="BI156" i="5"/>
  <c r="BI155" i="5"/>
  <c r="BH156" i="5" s="1"/>
  <c r="BI154" i="5"/>
  <c r="BH155" i="5" s="1"/>
  <c r="BI153" i="5"/>
  <c r="BI152" i="5"/>
  <c r="BH153" i="5" s="1"/>
  <c r="BI151" i="5"/>
  <c r="BH152" i="5" s="1"/>
  <c r="BI150" i="5"/>
  <c r="BH151" i="5" s="1"/>
  <c r="BG165" i="5"/>
  <c r="BG164" i="5"/>
  <c r="BF165" i="5" s="1"/>
  <c r="BG163" i="5"/>
  <c r="BF164" i="5" s="1"/>
  <c r="BG162" i="5"/>
  <c r="BF163" i="5" s="1"/>
  <c r="BG161" i="5"/>
  <c r="BG160" i="5"/>
  <c r="BF161" i="5" s="1"/>
  <c r="BG159" i="5"/>
  <c r="BF160" i="5" s="1"/>
  <c r="BG158" i="5"/>
  <c r="BF159" i="5" s="1"/>
  <c r="BG157" i="5"/>
  <c r="BF158" i="5" s="1"/>
  <c r="BG156" i="5"/>
  <c r="BF157" i="5" s="1"/>
  <c r="BG155" i="5"/>
  <c r="BF156" i="5" s="1"/>
  <c r="BG154" i="5"/>
  <c r="BF155" i="5" s="1"/>
  <c r="BG153" i="5"/>
  <c r="BG152" i="5"/>
  <c r="BF153" i="5" s="1"/>
  <c r="BG151" i="5"/>
  <c r="BF152" i="5" s="1"/>
  <c r="BG150" i="5"/>
  <c r="BF151" i="5" s="1"/>
  <c r="BE162" i="5"/>
  <c r="BD163" i="5" s="1"/>
  <c r="BE163" i="5"/>
  <c r="BD164" i="5" s="1"/>
  <c r="BE164" i="5"/>
  <c r="BD165" i="5" s="1"/>
  <c r="BE165" i="5"/>
  <c r="BE151" i="5"/>
  <c r="BD152" i="5" s="1"/>
  <c r="BE152" i="5"/>
  <c r="BE153" i="5"/>
  <c r="BD154" i="5" s="1"/>
  <c r="BE154" i="5"/>
  <c r="BD155" i="5" s="1"/>
  <c r="BE155" i="5"/>
  <c r="BD156" i="5" s="1"/>
  <c r="BE156" i="5"/>
  <c r="BD157" i="5" s="1"/>
  <c r="BE157" i="5"/>
  <c r="BD158" i="5" s="1"/>
  <c r="BE158" i="5"/>
  <c r="BD159" i="5" s="1"/>
  <c r="BE159" i="5"/>
  <c r="BD160" i="5" s="1"/>
  <c r="BE160" i="5"/>
  <c r="BE161" i="5"/>
  <c r="BD162" i="5" s="1"/>
  <c r="BE150" i="5"/>
  <c r="BD151" i="5" s="1"/>
  <c r="BF118" i="5"/>
  <c r="BI118" i="5" s="1"/>
  <c r="BF121" i="5"/>
  <c r="BF123" i="5"/>
  <c r="BF124" i="5"/>
  <c r="BI113" i="5"/>
  <c r="BJ113" i="5" s="1"/>
  <c r="BE116" i="5"/>
  <c r="BI122" i="5"/>
  <c r="BO122" i="5" s="1"/>
  <c r="BI117" i="5"/>
  <c r="BO117" i="5" s="1"/>
  <c r="BG112" i="5"/>
  <c r="BG115" i="5"/>
  <c r="BG121" i="5"/>
  <c r="BG124" i="5"/>
  <c r="BH115" i="5"/>
  <c r="BH125" i="5" s="1"/>
  <c r="BH130" i="5" s="1"/>
  <c r="BI110" i="5"/>
  <c r="BL110" i="5" s="1"/>
  <c r="BI114" i="5"/>
  <c r="BJ114" i="5" s="1"/>
  <c r="AY100" i="5"/>
  <c r="AY90" i="5"/>
  <c r="AY78" i="5"/>
  <c r="AY75" i="5"/>
  <c r="AY72" i="5"/>
  <c r="AY66" i="5"/>
  <c r="AY57" i="5"/>
  <c r="AY51" i="5"/>
  <c r="AY46" i="5"/>
  <c r="AY43" i="5"/>
  <c r="AY31" i="5"/>
  <c r="AY24" i="5"/>
  <c r="BV100" i="5" l="1"/>
  <c r="BZ95" i="5" s="1"/>
  <c r="CC100" i="5"/>
  <c r="CG96" i="5" s="1"/>
  <c r="CA91" i="5"/>
  <c r="BU100" i="5"/>
  <c r="BY95" i="5" s="1"/>
  <c r="CD100" i="5"/>
  <c r="BV90" i="5"/>
  <c r="BZ87" i="5" s="1"/>
  <c r="BW90" i="5"/>
  <c r="CA86" i="5" s="1"/>
  <c r="BU90" i="5"/>
  <c r="BY86" i="5" s="1"/>
  <c r="BV78" i="5"/>
  <c r="BZ77" i="5" s="1"/>
  <c r="BU78" i="5"/>
  <c r="BY78" i="5" s="1"/>
  <c r="BY76" i="5"/>
  <c r="BU75" i="5"/>
  <c r="BY74" i="5" s="1"/>
  <c r="BY73" i="5"/>
  <c r="BY75" i="5"/>
  <c r="BW72" i="5"/>
  <c r="CA69" i="5" s="1"/>
  <c r="CD72" i="5"/>
  <c r="CH67" i="5" s="1"/>
  <c r="BV72" i="5"/>
  <c r="BZ68" i="5" s="1"/>
  <c r="BU72" i="5"/>
  <c r="BY68" i="5" s="1"/>
  <c r="CE72" i="5"/>
  <c r="CI67" i="5" s="1"/>
  <c r="CC72" i="5"/>
  <c r="CG67" i="5" s="1"/>
  <c r="CH72" i="5"/>
  <c r="CH70" i="5"/>
  <c r="CD66" i="5"/>
  <c r="CH65" i="5" s="1"/>
  <c r="BT66" i="5"/>
  <c r="BX62" i="5" s="1"/>
  <c r="CB66" i="5"/>
  <c r="CF62" i="5" s="1"/>
  <c r="BU66" i="5"/>
  <c r="BY63" i="5" s="1"/>
  <c r="CE66" i="5"/>
  <c r="CI62" i="5" s="1"/>
  <c r="BV66" i="5"/>
  <c r="BZ64" i="5" s="1"/>
  <c r="BX61" i="5"/>
  <c r="CC66" i="5"/>
  <c r="CG61" i="5" s="1"/>
  <c r="BX60" i="5"/>
  <c r="BW66" i="5"/>
  <c r="CA62" i="5" s="1"/>
  <c r="BX66" i="5"/>
  <c r="BT57" i="5"/>
  <c r="BX53" i="5" s="1"/>
  <c r="CB57" i="5"/>
  <c r="CF52" i="5" s="1"/>
  <c r="CC57" i="5"/>
  <c r="CG53" i="5" s="1"/>
  <c r="CE57" i="5"/>
  <c r="CI57" i="5" s="1"/>
  <c r="CI55" i="5"/>
  <c r="BW57" i="5"/>
  <c r="CA52" i="5" s="1"/>
  <c r="BV57" i="5"/>
  <c r="BZ57" i="5" s="1"/>
  <c r="BU57" i="5"/>
  <c r="BY54" i="5" s="1"/>
  <c r="CE51" i="5"/>
  <c r="CI48" i="5" s="1"/>
  <c r="BT51" i="5"/>
  <c r="BX50" i="5" s="1"/>
  <c r="CB51" i="5"/>
  <c r="CF49" i="5" s="1"/>
  <c r="CG48" i="5"/>
  <c r="CG50" i="5"/>
  <c r="CI50" i="5"/>
  <c r="BU51" i="5"/>
  <c r="BY47" i="5" s="1"/>
  <c r="BX49" i="5"/>
  <c r="CF48" i="5"/>
  <c r="BW51" i="5"/>
  <c r="CA50" i="5" s="1"/>
  <c r="BV51" i="5"/>
  <c r="BZ50" i="5" s="1"/>
  <c r="CD51" i="5"/>
  <c r="CH51" i="5" s="1"/>
  <c r="BU43" i="5"/>
  <c r="BY40" i="5" s="1"/>
  <c r="BT43" i="5"/>
  <c r="BX41" i="5" s="1"/>
  <c r="CE43" i="5"/>
  <c r="CI39" i="5" s="1"/>
  <c r="BV43" i="5"/>
  <c r="BZ37" i="5" s="1"/>
  <c r="CD43" i="5"/>
  <c r="CH43" i="5" s="1"/>
  <c r="CC43" i="5"/>
  <c r="CG43" i="5" s="1"/>
  <c r="BW43" i="5"/>
  <c r="CA41" i="5" s="1"/>
  <c r="CB43" i="5"/>
  <c r="BV31" i="5"/>
  <c r="BZ25" i="5" s="1"/>
  <c r="CE31" i="5"/>
  <c r="CI26" i="5" s="1"/>
  <c r="CD31" i="5"/>
  <c r="CH25" i="5" s="1"/>
  <c r="CB31" i="5"/>
  <c r="CF28" i="5" s="1"/>
  <c r="BT31" i="5"/>
  <c r="BX31" i="5" s="1"/>
  <c r="CC31" i="5"/>
  <c r="CG26" i="5" s="1"/>
  <c r="CI30" i="5"/>
  <c r="BW31" i="5"/>
  <c r="CA25" i="5" s="1"/>
  <c r="CF27" i="5"/>
  <c r="BU31" i="5"/>
  <c r="BY25" i="5" s="1"/>
  <c r="CF29" i="5"/>
  <c r="CF46" i="5"/>
  <c r="CB45" i="5" s="1"/>
  <c r="BU46" i="5"/>
  <c r="BY45" i="5" s="1"/>
  <c r="CD45" i="5"/>
  <c r="BV46" i="5"/>
  <c r="CA44" i="5"/>
  <c r="CA45" i="5"/>
  <c r="CA46" i="5"/>
  <c r="BX45" i="5"/>
  <c r="CI44" i="5"/>
  <c r="CE45" i="5" s="1"/>
  <c r="BX44" i="5"/>
  <c r="BT45" i="5" s="1"/>
  <c r="CG44" i="5"/>
  <c r="CC45" i="5" s="1"/>
  <c r="BT75" i="5"/>
  <c r="BX73" i="5" s="1"/>
  <c r="BT78" i="5"/>
  <c r="BX77" i="5" s="1"/>
  <c r="CI93" i="5"/>
  <c r="CI96" i="5"/>
  <c r="CI95" i="5"/>
  <c r="CI99" i="5"/>
  <c r="CB72" i="5"/>
  <c r="CF67" i="5" s="1"/>
  <c r="BT72" i="5"/>
  <c r="BX67" i="5" s="1"/>
  <c r="BT90" i="5"/>
  <c r="BX86" i="5" s="1"/>
  <c r="BZ29" i="5"/>
  <c r="CB100" i="5"/>
  <c r="CF93" i="5" s="1"/>
  <c r="BT100" i="5"/>
  <c r="BX92" i="5" s="1"/>
  <c r="CA30" i="5"/>
  <c r="BZ46" i="5"/>
  <c r="BZ45" i="5"/>
  <c r="CA68" i="5"/>
  <c r="CA71" i="5"/>
  <c r="CA93" i="5"/>
  <c r="CA100" i="5"/>
  <c r="CA92" i="5"/>
  <c r="CA98" i="5"/>
  <c r="CA94" i="5"/>
  <c r="CH54" i="5"/>
  <c r="CH53" i="5"/>
  <c r="CH57" i="5"/>
  <c r="CH55" i="5"/>
  <c r="CA78" i="5"/>
  <c r="CA77" i="5"/>
  <c r="CA95" i="5"/>
  <c r="CH48" i="5"/>
  <c r="CG30" i="5"/>
  <c r="BZ44" i="5"/>
  <c r="CH52" i="5"/>
  <c r="CI72" i="5"/>
  <c r="CA72" i="5"/>
  <c r="CA75" i="5"/>
  <c r="CA74" i="5"/>
  <c r="CA76" i="5"/>
  <c r="BY46" i="5"/>
  <c r="BY51" i="5"/>
  <c r="CG49" i="5"/>
  <c r="CI52" i="5"/>
  <c r="CA60" i="5"/>
  <c r="BZ75" i="5"/>
  <c r="BZ78" i="5"/>
  <c r="BY44" i="5"/>
  <c r="BU45" i="5" s="1"/>
  <c r="BY50" i="5"/>
  <c r="CA47" i="5"/>
  <c r="CG51" i="5"/>
  <c r="CI49" i="5"/>
  <c r="CG47" i="5"/>
  <c r="CI54" i="5"/>
  <c r="BY60" i="5"/>
  <c r="CG71" i="5"/>
  <c r="CG69" i="5"/>
  <c r="BZ73" i="5"/>
  <c r="BZ76" i="5"/>
  <c r="CI97" i="5"/>
  <c r="CI92" i="5"/>
  <c r="CI98" i="5"/>
  <c r="BI121" i="5"/>
  <c r="BL121" i="5" s="1"/>
  <c r="BN118" i="5"/>
  <c r="BJ118" i="5"/>
  <c r="BO113" i="5"/>
  <c r="BM113" i="5"/>
  <c r="BF125" i="5"/>
  <c r="BF130" i="5" s="1"/>
  <c r="BN113" i="5"/>
  <c r="BL113" i="5"/>
  <c r="BN114" i="5"/>
  <c r="BM114" i="5"/>
  <c r="BL114" i="5"/>
  <c r="BO114" i="5"/>
  <c r="BN117" i="5"/>
  <c r="BJ117" i="5"/>
  <c r="BN110" i="5"/>
  <c r="BO110" i="5"/>
  <c r="BJ110" i="5"/>
  <c r="BM110" i="5"/>
  <c r="BN122" i="5"/>
  <c r="BJ122" i="5"/>
  <c r="BM122" i="5"/>
  <c r="BL122" i="5"/>
  <c r="BM118" i="5"/>
  <c r="BL118" i="5"/>
  <c r="BO118" i="5"/>
  <c r="BM117" i="5"/>
  <c r="BL117" i="5"/>
  <c r="BI120" i="5"/>
  <c r="BI116" i="5"/>
  <c r="BI123" i="5"/>
  <c r="BI119" i="5"/>
  <c r="BI111" i="5"/>
  <c r="BI124" i="5"/>
  <c r="BI112" i="5"/>
  <c r="BI115" i="5"/>
  <c r="BE125" i="5"/>
  <c r="BE130" i="5" s="1"/>
  <c r="BG125" i="5"/>
  <c r="BG130" i="5" s="1"/>
  <c r="BI109" i="5"/>
  <c r="BH25" i="5"/>
  <c r="BI25" i="5"/>
  <c r="BJ25" i="5"/>
  <c r="BK25" i="5"/>
  <c r="BL25" i="5"/>
  <c r="BM25" i="5"/>
  <c r="BN25" i="5"/>
  <c r="BH26" i="5"/>
  <c r="BI26" i="5"/>
  <c r="BJ26" i="5"/>
  <c r="BK26" i="5"/>
  <c r="BL26" i="5"/>
  <c r="BM26" i="5"/>
  <c r="BN26" i="5"/>
  <c r="BH27" i="5"/>
  <c r="BI27" i="5"/>
  <c r="BJ27" i="5"/>
  <c r="BK27" i="5"/>
  <c r="BL27" i="5"/>
  <c r="BM27" i="5"/>
  <c r="BN27" i="5"/>
  <c r="BH28" i="5"/>
  <c r="BI28" i="5"/>
  <c r="BJ28" i="5"/>
  <c r="BK28" i="5"/>
  <c r="BL28" i="5"/>
  <c r="BM28" i="5"/>
  <c r="BN28" i="5"/>
  <c r="BH29" i="5"/>
  <c r="BI29" i="5"/>
  <c r="BJ29" i="5"/>
  <c r="BK29" i="5"/>
  <c r="BL29" i="5"/>
  <c r="BM29" i="5"/>
  <c r="BN29" i="5"/>
  <c r="BH30" i="5"/>
  <c r="BI30" i="5"/>
  <c r="BJ30" i="5"/>
  <c r="BK30" i="5"/>
  <c r="BL30" i="5"/>
  <c r="BM30" i="5"/>
  <c r="BN30" i="5"/>
  <c r="BH31" i="5"/>
  <c r="BI31" i="5"/>
  <c r="BJ31" i="5"/>
  <c r="BK31" i="5"/>
  <c r="BL31" i="5"/>
  <c r="BM31" i="5"/>
  <c r="BN31" i="5"/>
  <c r="BH32" i="5"/>
  <c r="BI32" i="5"/>
  <c r="BJ32" i="5"/>
  <c r="BK32" i="5"/>
  <c r="BL32" i="5"/>
  <c r="BM32" i="5"/>
  <c r="BN32" i="5"/>
  <c r="BH33" i="5"/>
  <c r="BI33" i="5"/>
  <c r="BJ33" i="5"/>
  <c r="BK33" i="5"/>
  <c r="BL33" i="5"/>
  <c r="BM33" i="5"/>
  <c r="BN33" i="5"/>
  <c r="BH34" i="5"/>
  <c r="BI34" i="5"/>
  <c r="BJ34" i="5"/>
  <c r="BK34" i="5"/>
  <c r="BL34" i="5"/>
  <c r="BM34" i="5"/>
  <c r="BN34" i="5"/>
  <c r="BH35" i="5"/>
  <c r="BI35" i="5"/>
  <c r="BJ35" i="5"/>
  <c r="BK35" i="5"/>
  <c r="BL35" i="5"/>
  <c r="BM35" i="5"/>
  <c r="BN35" i="5"/>
  <c r="BH36" i="5"/>
  <c r="BI36" i="5"/>
  <c r="BJ36" i="5"/>
  <c r="BK36" i="5"/>
  <c r="BL36" i="5"/>
  <c r="BM36" i="5"/>
  <c r="BN36" i="5"/>
  <c r="BH37" i="5"/>
  <c r="BI37" i="5"/>
  <c r="BJ37" i="5"/>
  <c r="BK37" i="5"/>
  <c r="BL37" i="5"/>
  <c r="BM37" i="5"/>
  <c r="BN37" i="5"/>
  <c r="BH38" i="5"/>
  <c r="BI38" i="5"/>
  <c r="BJ38" i="5"/>
  <c r="BK38" i="5"/>
  <c r="BL38" i="5"/>
  <c r="BM38" i="5"/>
  <c r="BN38" i="5"/>
  <c r="BH39" i="5"/>
  <c r="BI39" i="5"/>
  <c r="BJ39" i="5"/>
  <c r="BK39" i="5"/>
  <c r="BL39" i="5"/>
  <c r="BM39" i="5"/>
  <c r="BN39" i="5"/>
  <c r="BH40" i="5"/>
  <c r="BI40" i="5"/>
  <c r="BJ40" i="5"/>
  <c r="BK40" i="5"/>
  <c r="BL40" i="5"/>
  <c r="BM40" i="5"/>
  <c r="BN40" i="5"/>
  <c r="BH41" i="5"/>
  <c r="BI41" i="5"/>
  <c r="BJ41" i="5"/>
  <c r="BK41" i="5"/>
  <c r="BL41" i="5"/>
  <c r="BM41" i="5"/>
  <c r="BN41" i="5"/>
  <c r="BH42" i="5"/>
  <c r="BI42" i="5"/>
  <c r="BJ42" i="5"/>
  <c r="BK42" i="5"/>
  <c r="BL42" i="5"/>
  <c r="BM42" i="5"/>
  <c r="BN42" i="5"/>
  <c r="BH43" i="5"/>
  <c r="BI43" i="5"/>
  <c r="BJ43" i="5"/>
  <c r="BK43" i="5"/>
  <c r="BL43" i="5"/>
  <c r="BM43" i="5"/>
  <c r="BN43" i="5"/>
  <c r="BH44" i="5"/>
  <c r="BI44" i="5"/>
  <c r="BJ44" i="5"/>
  <c r="BK44" i="5"/>
  <c r="BL44" i="5"/>
  <c r="BM44" i="5"/>
  <c r="BN44" i="5"/>
  <c r="BH45" i="5"/>
  <c r="BI45" i="5"/>
  <c r="BJ45" i="5"/>
  <c r="BK45" i="5"/>
  <c r="BL45" i="5"/>
  <c r="BM45" i="5"/>
  <c r="BN45" i="5"/>
  <c r="BH46" i="5"/>
  <c r="BI46" i="5"/>
  <c r="BJ46" i="5"/>
  <c r="BK46" i="5"/>
  <c r="BL46" i="5"/>
  <c r="BM46" i="5"/>
  <c r="BN46" i="5"/>
  <c r="BH47" i="5"/>
  <c r="BI47" i="5"/>
  <c r="BJ47" i="5"/>
  <c r="BK47" i="5"/>
  <c r="BL47" i="5"/>
  <c r="BM47" i="5"/>
  <c r="BN47" i="5"/>
  <c r="BH48" i="5"/>
  <c r="BI48" i="5"/>
  <c r="BJ48" i="5"/>
  <c r="BK48" i="5"/>
  <c r="BL48" i="5"/>
  <c r="BM48" i="5"/>
  <c r="BN48" i="5"/>
  <c r="BH49" i="5"/>
  <c r="BI49" i="5"/>
  <c r="BJ49" i="5"/>
  <c r="BK49" i="5"/>
  <c r="BL49" i="5"/>
  <c r="BM49" i="5"/>
  <c r="BN49" i="5"/>
  <c r="BH50" i="5"/>
  <c r="BI50" i="5"/>
  <c r="BJ50" i="5"/>
  <c r="BK50" i="5"/>
  <c r="BL50" i="5"/>
  <c r="BM50" i="5"/>
  <c r="BN50" i="5"/>
  <c r="BH51" i="5"/>
  <c r="BI51" i="5"/>
  <c r="BJ51" i="5"/>
  <c r="BK51" i="5"/>
  <c r="BL51" i="5"/>
  <c r="BM51" i="5"/>
  <c r="BN51" i="5"/>
  <c r="BH52" i="5"/>
  <c r="BI52" i="5"/>
  <c r="BJ52" i="5"/>
  <c r="BK52" i="5"/>
  <c r="BL52" i="5"/>
  <c r="BM52" i="5"/>
  <c r="BN52" i="5"/>
  <c r="BH53" i="5"/>
  <c r="BI53" i="5"/>
  <c r="BJ53" i="5"/>
  <c r="BK53" i="5"/>
  <c r="BL53" i="5"/>
  <c r="BM53" i="5"/>
  <c r="BN53" i="5"/>
  <c r="BH54" i="5"/>
  <c r="BI54" i="5"/>
  <c r="BJ54" i="5"/>
  <c r="BK54" i="5"/>
  <c r="BL54" i="5"/>
  <c r="BM54" i="5"/>
  <c r="BN54" i="5"/>
  <c r="BH55" i="5"/>
  <c r="BI55" i="5"/>
  <c r="BJ55" i="5"/>
  <c r="BK55" i="5"/>
  <c r="BL55" i="5"/>
  <c r="BM55" i="5"/>
  <c r="BN55" i="5"/>
  <c r="BH56" i="5"/>
  <c r="BI56" i="5"/>
  <c r="BJ56" i="5"/>
  <c r="BK56" i="5"/>
  <c r="BL56" i="5"/>
  <c r="BM56" i="5"/>
  <c r="BN56" i="5"/>
  <c r="BH57" i="5"/>
  <c r="BI57" i="5"/>
  <c r="BJ57" i="5"/>
  <c r="BK57" i="5"/>
  <c r="BL57" i="5"/>
  <c r="BM57" i="5"/>
  <c r="BN57" i="5"/>
  <c r="BH58" i="5"/>
  <c r="BI58" i="5"/>
  <c r="BJ58" i="5"/>
  <c r="BK58" i="5"/>
  <c r="BL58" i="5"/>
  <c r="BM58" i="5"/>
  <c r="BN58" i="5"/>
  <c r="BH59" i="5"/>
  <c r="BI59" i="5"/>
  <c r="BJ59" i="5"/>
  <c r="BK59" i="5"/>
  <c r="BL59" i="5"/>
  <c r="BM59" i="5"/>
  <c r="BN59" i="5"/>
  <c r="BH60" i="5"/>
  <c r="BI60" i="5"/>
  <c r="BJ60" i="5"/>
  <c r="BK60" i="5"/>
  <c r="BL60" i="5"/>
  <c r="BM60" i="5"/>
  <c r="BN60" i="5"/>
  <c r="BH61" i="5"/>
  <c r="BI61" i="5"/>
  <c r="BJ61" i="5"/>
  <c r="BK61" i="5"/>
  <c r="BL61" i="5"/>
  <c r="BM61" i="5"/>
  <c r="BN61" i="5"/>
  <c r="BH62" i="5"/>
  <c r="BI62" i="5"/>
  <c r="BJ62" i="5"/>
  <c r="BK62" i="5"/>
  <c r="BL62" i="5"/>
  <c r="BM62" i="5"/>
  <c r="BN62" i="5"/>
  <c r="BH63" i="5"/>
  <c r="BI63" i="5"/>
  <c r="BJ63" i="5"/>
  <c r="BK63" i="5"/>
  <c r="BL63" i="5"/>
  <c r="BM63" i="5"/>
  <c r="BN63" i="5"/>
  <c r="BH64" i="5"/>
  <c r="BI64" i="5"/>
  <c r="BJ64" i="5"/>
  <c r="BK64" i="5"/>
  <c r="BL64" i="5"/>
  <c r="BM64" i="5"/>
  <c r="BN64" i="5"/>
  <c r="BH65" i="5"/>
  <c r="BI65" i="5"/>
  <c r="BJ65" i="5"/>
  <c r="BK65" i="5"/>
  <c r="BL65" i="5"/>
  <c r="BM65" i="5"/>
  <c r="BN65" i="5"/>
  <c r="BH66" i="5"/>
  <c r="BI66" i="5"/>
  <c r="BJ66" i="5"/>
  <c r="BK66" i="5"/>
  <c r="BL66" i="5"/>
  <c r="BM66" i="5"/>
  <c r="BN66" i="5"/>
  <c r="BH67" i="5"/>
  <c r="BI67" i="5"/>
  <c r="BJ67" i="5"/>
  <c r="BK67" i="5"/>
  <c r="BL67" i="5"/>
  <c r="BM67" i="5"/>
  <c r="BN67" i="5"/>
  <c r="BH68" i="5"/>
  <c r="BI68" i="5"/>
  <c r="BJ68" i="5"/>
  <c r="BK68" i="5"/>
  <c r="BL68" i="5"/>
  <c r="BM68" i="5"/>
  <c r="BN68" i="5"/>
  <c r="BH69" i="5"/>
  <c r="BI69" i="5"/>
  <c r="BJ69" i="5"/>
  <c r="BK69" i="5"/>
  <c r="BL69" i="5"/>
  <c r="BM69" i="5"/>
  <c r="BN69" i="5"/>
  <c r="BH70" i="5"/>
  <c r="BI70" i="5"/>
  <c r="BJ70" i="5"/>
  <c r="BK70" i="5"/>
  <c r="BL70" i="5"/>
  <c r="BM70" i="5"/>
  <c r="BN70" i="5"/>
  <c r="BH71" i="5"/>
  <c r="BI71" i="5"/>
  <c r="BJ71" i="5"/>
  <c r="BK71" i="5"/>
  <c r="BL71" i="5"/>
  <c r="BM71" i="5"/>
  <c r="BN71" i="5"/>
  <c r="BH72" i="5"/>
  <c r="BI72" i="5"/>
  <c r="BJ72" i="5"/>
  <c r="BK72" i="5"/>
  <c r="BL72" i="5"/>
  <c r="BM72" i="5"/>
  <c r="BN72" i="5"/>
  <c r="BH73" i="5"/>
  <c r="BI73" i="5"/>
  <c r="BJ73" i="5"/>
  <c r="BK73" i="5"/>
  <c r="BL73" i="5"/>
  <c r="BM73" i="5"/>
  <c r="BN73" i="5"/>
  <c r="BH74" i="5"/>
  <c r="BI74" i="5"/>
  <c r="BJ74" i="5"/>
  <c r="BK74" i="5"/>
  <c r="BL74" i="5"/>
  <c r="BM74" i="5"/>
  <c r="BN74" i="5"/>
  <c r="BH75" i="5"/>
  <c r="BI75" i="5"/>
  <c r="BJ75" i="5"/>
  <c r="BK75" i="5"/>
  <c r="BL75" i="5"/>
  <c r="BM75" i="5"/>
  <c r="BN75" i="5"/>
  <c r="BH76" i="5"/>
  <c r="BI76" i="5"/>
  <c r="BJ76" i="5"/>
  <c r="BK76" i="5"/>
  <c r="BL76" i="5"/>
  <c r="BM76" i="5"/>
  <c r="BN76" i="5"/>
  <c r="BH77" i="5"/>
  <c r="BI77" i="5"/>
  <c r="BJ77" i="5"/>
  <c r="BK77" i="5"/>
  <c r="BL77" i="5"/>
  <c r="BM77" i="5"/>
  <c r="BN77" i="5"/>
  <c r="BH78" i="5"/>
  <c r="BI78" i="5"/>
  <c r="BJ78" i="5"/>
  <c r="BK78" i="5"/>
  <c r="BL78" i="5"/>
  <c r="BM78" i="5"/>
  <c r="BN78" i="5"/>
  <c r="BH79" i="5"/>
  <c r="BI79" i="5"/>
  <c r="BJ79" i="5"/>
  <c r="BK79" i="5"/>
  <c r="BL79" i="5"/>
  <c r="BM79" i="5"/>
  <c r="BN79" i="5"/>
  <c r="BH80" i="5"/>
  <c r="BI80" i="5"/>
  <c r="BJ80" i="5"/>
  <c r="BK80" i="5"/>
  <c r="BL80" i="5"/>
  <c r="BM80" i="5"/>
  <c r="BN80" i="5"/>
  <c r="BH81" i="5"/>
  <c r="BI81" i="5"/>
  <c r="BJ81" i="5"/>
  <c r="BK81" i="5"/>
  <c r="BL81" i="5"/>
  <c r="BM81" i="5"/>
  <c r="BN81" i="5"/>
  <c r="BH82" i="5"/>
  <c r="BI82" i="5"/>
  <c r="BJ82" i="5"/>
  <c r="BK82" i="5"/>
  <c r="BL82" i="5"/>
  <c r="BM82" i="5"/>
  <c r="BN82" i="5"/>
  <c r="BH83" i="5"/>
  <c r="BI83" i="5"/>
  <c r="BJ83" i="5"/>
  <c r="BK83" i="5"/>
  <c r="BL83" i="5"/>
  <c r="BM83" i="5"/>
  <c r="BN83" i="5"/>
  <c r="BH84" i="5"/>
  <c r="BI84" i="5"/>
  <c r="BJ84" i="5"/>
  <c r="BK84" i="5"/>
  <c r="BL84" i="5"/>
  <c r="BM84" i="5"/>
  <c r="BN84" i="5"/>
  <c r="BH85" i="5"/>
  <c r="BI85" i="5"/>
  <c r="BJ85" i="5"/>
  <c r="BK85" i="5"/>
  <c r="BL85" i="5"/>
  <c r="BM85" i="5"/>
  <c r="BN85" i="5"/>
  <c r="BH86" i="5"/>
  <c r="BI86" i="5"/>
  <c r="BJ86" i="5"/>
  <c r="BK86" i="5"/>
  <c r="BL86" i="5"/>
  <c r="BM86" i="5"/>
  <c r="BN86" i="5"/>
  <c r="BH87" i="5"/>
  <c r="BI87" i="5"/>
  <c r="BJ87" i="5"/>
  <c r="BK87" i="5"/>
  <c r="BL87" i="5"/>
  <c r="BM87" i="5"/>
  <c r="BN87" i="5"/>
  <c r="BH88" i="5"/>
  <c r="BI88" i="5"/>
  <c r="BJ88" i="5"/>
  <c r="BK88" i="5"/>
  <c r="BL88" i="5"/>
  <c r="BM88" i="5"/>
  <c r="BN88" i="5"/>
  <c r="BH89" i="5"/>
  <c r="BI89" i="5"/>
  <c r="BJ89" i="5"/>
  <c r="BK89" i="5"/>
  <c r="BL89" i="5"/>
  <c r="BM89" i="5"/>
  <c r="BN89" i="5"/>
  <c r="BH90" i="5"/>
  <c r="BI90" i="5"/>
  <c r="BJ90" i="5"/>
  <c r="BK90" i="5"/>
  <c r="BL90" i="5"/>
  <c r="BM90" i="5"/>
  <c r="BN90" i="5"/>
  <c r="BH91" i="5"/>
  <c r="BI91" i="5"/>
  <c r="BJ91" i="5"/>
  <c r="BK91" i="5"/>
  <c r="BL91" i="5"/>
  <c r="BM91" i="5"/>
  <c r="BN91" i="5"/>
  <c r="BH92" i="5"/>
  <c r="BI92" i="5"/>
  <c r="BJ92" i="5"/>
  <c r="BK92" i="5"/>
  <c r="BL92" i="5"/>
  <c r="BM92" i="5"/>
  <c r="BN92" i="5"/>
  <c r="BH93" i="5"/>
  <c r="BI93" i="5"/>
  <c r="BJ93" i="5"/>
  <c r="BK93" i="5"/>
  <c r="BL93" i="5"/>
  <c r="BM93" i="5"/>
  <c r="BN93" i="5"/>
  <c r="BH94" i="5"/>
  <c r="BI94" i="5"/>
  <c r="BJ94" i="5"/>
  <c r="BK94" i="5"/>
  <c r="BL94" i="5"/>
  <c r="BM94" i="5"/>
  <c r="BN94" i="5"/>
  <c r="BH95" i="5"/>
  <c r="BI95" i="5"/>
  <c r="BJ95" i="5"/>
  <c r="BK95" i="5"/>
  <c r="BL95" i="5"/>
  <c r="BM95" i="5"/>
  <c r="BN95" i="5"/>
  <c r="BH96" i="5"/>
  <c r="BI96" i="5"/>
  <c r="BJ96" i="5"/>
  <c r="BK96" i="5"/>
  <c r="BL96" i="5"/>
  <c r="BM96" i="5"/>
  <c r="BN96" i="5"/>
  <c r="BH97" i="5"/>
  <c r="BI97" i="5"/>
  <c r="BJ97" i="5"/>
  <c r="BK97" i="5"/>
  <c r="BL97" i="5"/>
  <c r="BM97" i="5"/>
  <c r="BN97" i="5"/>
  <c r="BH98" i="5"/>
  <c r="BI98" i="5"/>
  <c r="BJ98" i="5"/>
  <c r="BK98" i="5"/>
  <c r="BL98" i="5"/>
  <c r="BM98" i="5"/>
  <c r="BN98" i="5"/>
  <c r="BH99" i="5"/>
  <c r="BI99" i="5"/>
  <c r="BJ99" i="5"/>
  <c r="BK99" i="5"/>
  <c r="BL99" i="5"/>
  <c r="BM99" i="5"/>
  <c r="BN99" i="5"/>
  <c r="BH100" i="5"/>
  <c r="BI100" i="5"/>
  <c r="BJ100" i="5"/>
  <c r="BK100" i="5"/>
  <c r="BL100" i="5"/>
  <c r="BM100" i="5"/>
  <c r="BN100" i="5"/>
  <c r="BH101" i="5"/>
  <c r="BI101" i="5"/>
  <c r="BJ101" i="5"/>
  <c r="BK101" i="5"/>
  <c r="BL101" i="5"/>
  <c r="BM101" i="5"/>
  <c r="BN101" i="5"/>
  <c r="BN24" i="5"/>
  <c r="BM24" i="5"/>
  <c r="BL24" i="5"/>
  <c r="BK24" i="5"/>
  <c r="BJ24" i="5"/>
  <c r="BI24" i="5"/>
  <c r="BH24" i="5"/>
  <c r="BN23" i="5"/>
  <c r="BM23" i="5"/>
  <c r="BL23" i="5"/>
  <c r="BK23" i="5"/>
  <c r="BJ23" i="5"/>
  <c r="BI23" i="5"/>
  <c r="BH23" i="5"/>
  <c r="BN22" i="5"/>
  <c r="BM22" i="5"/>
  <c r="BL22" i="5"/>
  <c r="BK22" i="5"/>
  <c r="BJ22" i="5"/>
  <c r="BI22" i="5"/>
  <c r="BH22" i="5"/>
  <c r="BN21" i="5"/>
  <c r="BM21" i="5"/>
  <c r="BL21" i="5"/>
  <c r="BK21" i="5"/>
  <c r="BJ21" i="5"/>
  <c r="BI21" i="5"/>
  <c r="BN20" i="5"/>
  <c r="BM20" i="5"/>
  <c r="BL20" i="5"/>
  <c r="BK20" i="5"/>
  <c r="BJ20" i="5"/>
  <c r="BI20" i="5"/>
  <c r="BH20" i="5"/>
  <c r="BN19" i="5"/>
  <c r="BM19" i="5"/>
  <c r="BL19" i="5"/>
  <c r="BK19" i="5"/>
  <c r="BJ19" i="5"/>
  <c r="BI19" i="5"/>
  <c r="BH19" i="5"/>
  <c r="BN18" i="5"/>
  <c r="BM18" i="5"/>
  <c r="BL18" i="5"/>
  <c r="BK18" i="5"/>
  <c r="BJ18" i="5"/>
  <c r="BI18" i="5"/>
  <c r="BH18" i="5"/>
  <c r="BN17" i="5"/>
  <c r="BM17" i="5"/>
  <c r="BL17" i="5"/>
  <c r="BK17" i="5"/>
  <c r="BJ17" i="5"/>
  <c r="BI17" i="5"/>
  <c r="BH17" i="5"/>
  <c r="BN16" i="5"/>
  <c r="BM16" i="5"/>
  <c r="BL16" i="5"/>
  <c r="BK16" i="5"/>
  <c r="BJ16" i="5"/>
  <c r="BI16" i="5"/>
  <c r="BH16" i="5"/>
  <c r="BN15" i="5"/>
  <c r="BM15" i="5"/>
  <c r="BL15" i="5"/>
  <c r="BK15" i="5"/>
  <c r="BJ15" i="5"/>
  <c r="BI15" i="5"/>
  <c r="BH15" i="5"/>
  <c r="BN14" i="5"/>
  <c r="BM14" i="5"/>
  <c r="BL14" i="5"/>
  <c r="BK14" i="5"/>
  <c r="BJ14" i="5"/>
  <c r="BI14" i="5"/>
  <c r="BH14" i="5"/>
  <c r="BN13" i="5"/>
  <c r="BM13" i="5"/>
  <c r="BL13" i="5"/>
  <c r="BK13" i="5"/>
  <c r="BJ13" i="5"/>
  <c r="BI13" i="5"/>
  <c r="BH13" i="5"/>
  <c r="BN12" i="5"/>
  <c r="BM12" i="5"/>
  <c r="BL12" i="5"/>
  <c r="BK12" i="5"/>
  <c r="BJ12" i="5"/>
  <c r="BI12" i="5"/>
  <c r="BH12" i="5"/>
  <c r="BN11" i="5"/>
  <c r="BM11" i="5"/>
  <c r="BL11" i="5"/>
  <c r="BK11" i="5"/>
  <c r="BJ11" i="5"/>
  <c r="BI11" i="5"/>
  <c r="BH11" i="5"/>
  <c r="BN10" i="5"/>
  <c r="BM10" i="5"/>
  <c r="BL10" i="5"/>
  <c r="BK10" i="5"/>
  <c r="BJ10" i="5"/>
  <c r="BI10" i="5"/>
  <c r="BH10" i="5"/>
  <c r="BN9" i="5"/>
  <c r="BM9" i="5"/>
  <c r="BL9" i="5"/>
  <c r="BK9" i="5"/>
  <c r="BJ9" i="5"/>
  <c r="BI9" i="5"/>
  <c r="BH9" i="5"/>
  <c r="BN8" i="5"/>
  <c r="BM8" i="5"/>
  <c r="BL8" i="5"/>
  <c r="BK8" i="5"/>
  <c r="BJ8" i="5"/>
  <c r="BI8" i="5"/>
  <c r="BH8" i="5"/>
  <c r="BN7" i="5"/>
  <c r="BM7" i="5"/>
  <c r="BL7" i="5"/>
  <c r="BK7" i="5"/>
  <c r="BJ7" i="5"/>
  <c r="BI7" i="5"/>
  <c r="BH7" i="5"/>
  <c r="BN6" i="5"/>
  <c r="BM6" i="5"/>
  <c r="BL6" i="5"/>
  <c r="BK6" i="5"/>
  <c r="BJ6" i="5"/>
  <c r="BI6" i="5"/>
  <c r="BH6" i="5"/>
  <c r="BH3" i="5"/>
  <c r="BI3" i="5"/>
  <c r="BJ3" i="5"/>
  <c r="BK3" i="5"/>
  <c r="BL3" i="5"/>
  <c r="BM3" i="5"/>
  <c r="BN3" i="5"/>
  <c r="BH4" i="5"/>
  <c r="BI4" i="5"/>
  <c r="BJ4" i="5"/>
  <c r="BK4" i="5"/>
  <c r="BL4" i="5"/>
  <c r="BM4" i="5"/>
  <c r="BN4" i="5"/>
  <c r="BH5" i="5"/>
  <c r="BI5" i="5"/>
  <c r="BJ5" i="5"/>
  <c r="BK5" i="5"/>
  <c r="BL5" i="5"/>
  <c r="BM5" i="5"/>
  <c r="BN5" i="5"/>
  <c r="BI2" i="5"/>
  <c r="BJ2" i="5"/>
  <c r="BK2" i="5"/>
  <c r="BL2" i="5"/>
  <c r="BM2" i="5"/>
  <c r="BN2" i="5"/>
  <c r="BH2" i="5"/>
  <c r="BF101" i="5"/>
  <c r="BE101" i="5"/>
  <c r="BD101" i="5"/>
  <c r="BC101" i="5"/>
  <c r="BB101" i="5"/>
  <c r="BA101" i="5"/>
  <c r="AZ101" i="5"/>
  <c r="BF79" i="5"/>
  <c r="BE79" i="5"/>
  <c r="BD79" i="5"/>
  <c r="BC79" i="5"/>
  <c r="BB79" i="5"/>
  <c r="BA79" i="5"/>
  <c r="AZ79" i="5"/>
  <c r="AU103" i="5"/>
  <c r="AS100" i="5"/>
  <c r="BE100" i="5" s="1"/>
  <c r="AS90" i="5"/>
  <c r="BD90" i="5" s="1"/>
  <c r="AS78" i="5"/>
  <c r="BE78" i="5" s="1"/>
  <c r="AS75" i="5"/>
  <c r="BD75" i="5" s="1"/>
  <c r="AS72" i="5"/>
  <c r="BD72" i="5" s="1"/>
  <c r="AS66" i="5"/>
  <c r="BC66" i="5" s="1"/>
  <c r="AS59" i="5"/>
  <c r="BF59" i="5" s="1"/>
  <c r="AS58" i="5"/>
  <c r="BC58" i="5" s="1"/>
  <c r="AS57" i="5"/>
  <c r="BD57" i="5" s="1"/>
  <c r="AS51" i="5"/>
  <c r="BA51" i="5" s="1"/>
  <c r="AV59" i="5"/>
  <c r="AV58" i="5"/>
  <c r="AS46" i="5"/>
  <c r="BB46" i="5" s="1"/>
  <c r="AS43" i="5"/>
  <c r="BC43" i="5" s="1"/>
  <c r="AS31" i="5"/>
  <c r="BD31" i="5" s="1"/>
  <c r="AS24" i="5"/>
  <c r="W101" i="5"/>
  <c r="W100"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W2" i="5"/>
  <c r="V25" i="1"/>
  <c r="V74" i="1"/>
  <c r="V52" i="1"/>
  <c r="V2" i="1"/>
  <c r="V32" i="1"/>
  <c r="V84" i="1"/>
  <c r="V88" i="1"/>
  <c r="V105" i="1"/>
  <c r="V21" i="1"/>
  <c r="V108" i="1"/>
  <c r="V36" i="1"/>
  <c r="V51" i="1"/>
  <c r="V44" i="1"/>
  <c r="V49" i="1"/>
  <c r="V59" i="1"/>
  <c r="V73" i="1"/>
  <c r="V12" i="1"/>
  <c r="V15" i="1"/>
  <c r="V5" i="1"/>
  <c r="V20" i="1"/>
  <c r="V91" i="1"/>
  <c r="V77" i="1"/>
  <c r="V43" i="1"/>
  <c r="V70" i="1"/>
  <c r="V79" i="1"/>
  <c r="V61" i="1"/>
  <c r="V53" i="1"/>
  <c r="V82" i="1"/>
  <c r="V67" i="1"/>
  <c r="V98" i="1"/>
  <c r="V97" i="1"/>
  <c r="V58" i="1"/>
  <c r="V89" i="1"/>
  <c r="V37" i="1"/>
  <c r="V22" i="1"/>
  <c r="V60" i="1"/>
  <c r="V102" i="1"/>
  <c r="V30" i="1"/>
  <c r="V54" i="1"/>
  <c r="V16" i="1"/>
  <c r="V63" i="1"/>
  <c r="V65" i="1"/>
  <c r="V17" i="1"/>
  <c r="V69" i="1"/>
  <c r="V9" i="1"/>
  <c r="V103" i="1"/>
  <c r="V100" i="1"/>
  <c r="V101" i="1"/>
  <c r="V94" i="1"/>
  <c r="V27" i="1"/>
  <c r="V62" i="1"/>
  <c r="V95" i="1"/>
  <c r="V50" i="1"/>
  <c r="V99" i="1"/>
  <c r="V66" i="1"/>
  <c r="V86" i="1"/>
  <c r="V106" i="1"/>
  <c r="V6" i="1"/>
  <c r="V7" i="1"/>
  <c r="V75" i="1"/>
  <c r="V42" i="1"/>
  <c r="V34" i="1"/>
  <c r="V35" i="1"/>
  <c r="V104" i="1"/>
  <c r="V87" i="1"/>
  <c r="V10" i="1"/>
  <c r="V46" i="1"/>
  <c r="V85" i="1"/>
  <c r="V90" i="1"/>
  <c r="V4" i="1"/>
  <c r="V39" i="1"/>
  <c r="V28" i="1"/>
  <c r="V18" i="1"/>
  <c r="V14" i="1"/>
  <c r="V57" i="1"/>
  <c r="V93" i="1"/>
  <c r="V96" i="1"/>
  <c r="V92" i="1"/>
  <c r="V64" i="1"/>
  <c r="V80" i="1"/>
  <c r="V47" i="1"/>
  <c r="V107" i="1"/>
  <c r="V45" i="1"/>
  <c r="V19" i="1"/>
  <c r="V68" i="1"/>
  <c r="V78" i="1"/>
  <c r="V29" i="1"/>
  <c r="V72" i="1"/>
  <c r="V41" i="1"/>
  <c r="V11" i="1"/>
  <c r="V3" i="1"/>
  <c r="V26" i="1"/>
  <c r="V23" i="1"/>
  <c r="V48" i="1"/>
  <c r="V33" i="1"/>
  <c r="V83" i="1"/>
  <c r="V13" i="1"/>
  <c r="V24" i="1"/>
  <c r="V55" i="1"/>
  <c r="V40" i="1"/>
  <c r="V56" i="1"/>
  <c r="V38" i="1"/>
  <c r="V76" i="1"/>
  <c r="V81" i="1"/>
  <c r="V8" i="1"/>
  <c r="V31" i="1"/>
  <c r="V71" i="1"/>
  <c r="V113" i="1"/>
  <c r="V115" i="1"/>
  <c r="V118" i="1"/>
  <c r="V114" i="1"/>
  <c r="V125" i="1"/>
  <c r="V132" i="1"/>
  <c r="V119" i="1"/>
  <c r="V128" i="1"/>
  <c r="V116" i="1"/>
  <c r="V126" i="1"/>
  <c r="V127" i="1"/>
  <c r="V124" i="1"/>
  <c r="V122" i="1"/>
  <c r="V123" i="1"/>
  <c r="V129" i="1"/>
  <c r="V133" i="1"/>
  <c r="V112" i="1"/>
  <c r="V135" i="1"/>
  <c r="V130" i="1"/>
  <c r="V134" i="1"/>
  <c r="V111" i="1"/>
  <c r="V117" i="1"/>
  <c r="V120" i="1"/>
  <c r="V121" i="1"/>
  <c r="V139" i="1"/>
  <c r="V110" i="1"/>
  <c r="V131" i="1"/>
  <c r="V138" i="1"/>
  <c r="V137" i="1"/>
  <c r="V136" i="1"/>
  <c r="V140" i="1"/>
  <c r="V109" i="1"/>
  <c r="V146" i="1"/>
  <c r="V174" i="1"/>
  <c r="V165" i="1"/>
  <c r="V172" i="1"/>
  <c r="V195" i="1"/>
  <c r="V186" i="1"/>
  <c r="V175" i="1"/>
  <c r="V164" i="1"/>
  <c r="V141" i="1"/>
  <c r="V196" i="1"/>
  <c r="V156" i="1"/>
  <c r="V148" i="1"/>
  <c r="V177" i="1"/>
  <c r="V184" i="1"/>
  <c r="V182" i="1"/>
  <c r="V155" i="1"/>
  <c r="V198" i="1"/>
  <c r="V160" i="1"/>
  <c r="V161" i="1"/>
  <c r="V178" i="1"/>
  <c r="V193" i="1"/>
  <c r="V163" i="1"/>
  <c r="V157" i="1"/>
  <c r="V168" i="1"/>
  <c r="V149" i="1"/>
  <c r="V142" i="1"/>
  <c r="V150" i="1"/>
  <c r="V192" i="1"/>
  <c r="V199" i="1"/>
  <c r="V171" i="1"/>
  <c r="V183" i="1"/>
  <c r="V173" i="1"/>
  <c r="V179" i="1"/>
  <c r="V191" i="1"/>
  <c r="V143" i="1"/>
  <c r="V152" i="1"/>
  <c r="V166" i="1"/>
  <c r="V154" i="1"/>
  <c r="V153" i="1"/>
  <c r="V188" i="1"/>
  <c r="V180" i="1"/>
  <c r="V189" i="1"/>
  <c r="V176" i="1"/>
  <c r="V151" i="1"/>
  <c r="V197" i="1"/>
  <c r="V147" i="1"/>
  <c r="V185" i="1"/>
  <c r="V170" i="1"/>
  <c r="V169" i="1"/>
  <c r="V190" i="1"/>
  <c r="V159" i="1"/>
  <c r="V181" i="1"/>
  <c r="V194" i="1"/>
  <c r="V145" i="1"/>
  <c r="V162" i="1"/>
  <c r="V158" i="1"/>
  <c r="V144" i="1"/>
  <c r="V187" i="1"/>
  <c r="V167" i="1"/>
  <c r="V211" i="1"/>
  <c r="V210" i="1"/>
  <c r="V206" i="1"/>
  <c r="V205" i="1"/>
  <c r="V203" i="1"/>
  <c r="V208" i="1"/>
  <c r="V200" i="1"/>
  <c r="V202" i="1"/>
  <c r="V209" i="1"/>
  <c r="V204" i="1"/>
  <c r="V207" i="1"/>
  <c r="V201" i="1"/>
  <c r="V225" i="1"/>
  <c r="V223" i="1"/>
  <c r="V229" i="1"/>
  <c r="V214" i="1"/>
  <c r="V215" i="1"/>
  <c r="V234" i="1"/>
  <c r="V226" i="1"/>
  <c r="V219" i="1"/>
  <c r="V212" i="1"/>
  <c r="V235" i="1"/>
  <c r="V231" i="1"/>
  <c r="V221" i="1"/>
  <c r="V237" i="1"/>
  <c r="V218" i="1"/>
  <c r="V232" i="1"/>
  <c r="V230" i="1"/>
  <c r="V228" i="1"/>
  <c r="V217" i="1"/>
  <c r="V236" i="1"/>
  <c r="V213" i="1"/>
  <c r="V222" i="1"/>
  <c r="V216" i="1"/>
  <c r="V233" i="1"/>
  <c r="V224" i="1"/>
  <c r="V227" i="1"/>
  <c r="V220" i="1"/>
  <c r="V257" i="1"/>
  <c r="V249" i="1"/>
  <c r="V248" i="1"/>
  <c r="V266" i="1"/>
  <c r="V259" i="1"/>
  <c r="V263" i="1"/>
  <c r="V260" i="1"/>
  <c r="V238" i="1"/>
  <c r="V239" i="1"/>
  <c r="V264" i="1"/>
  <c r="V244" i="1"/>
  <c r="V243" i="1"/>
  <c r="V251" i="1"/>
  <c r="V262" i="1"/>
  <c r="V241" i="1"/>
  <c r="V240" i="1"/>
  <c r="V252" i="1"/>
  <c r="V245" i="1"/>
  <c r="V247" i="1"/>
  <c r="V255" i="1"/>
  <c r="V261" i="1"/>
  <c r="V253" i="1"/>
  <c r="V258" i="1"/>
  <c r="V250" i="1"/>
  <c r="V246" i="1"/>
  <c r="V267" i="1"/>
  <c r="V242" i="1"/>
  <c r="V265" i="1"/>
  <c r="V256" i="1"/>
  <c r="V254" i="1"/>
  <c r="V271" i="1"/>
  <c r="V268" i="1"/>
  <c r="V270" i="1"/>
  <c r="V269" i="1"/>
  <c r="V274" i="1"/>
  <c r="V275" i="1"/>
  <c r="V273" i="1"/>
  <c r="V272" i="1"/>
  <c r="V293" i="1"/>
  <c r="V304" i="1"/>
  <c r="V277" i="1"/>
  <c r="V283" i="1"/>
  <c r="V295" i="1"/>
  <c r="V297" i="1"/>
  <c r="V287" i="1"/>
  <c r="V289" i="1"/>
  <c r="V306" i="1"/>
  <c r="V282" i="1"/>
  <c r="V280" i="1"/>
  <c r="V285" i="1"/>
  <c r="V292" i="1"/>
  <c r="V298" i="1"/>
  <c r="V284" i="1"/>
  <c r="V301" i="1"/>
  <c r="V305" i="1"/>
  <c r="V281" i="1"/>
  <c r="V308" i="1"/>
  <c r="V300" i="1"/>
  <c r="V290" i="1"/>
  <c r="V302" i="1"/>
  <c r="V291" i="1"/>
  <c r="V299" i="1"/>
  <c r="V303" i="1"/>
  <c r="V286" i="1"/>
  <c r="V296" i="1"/>
  <c r="V288" i="1"/>
  <c r="V278" i="1"/>
  <c r="V307" i="1"/>
  <c r="V276" i="1"/>
  <c r="V294" i="1"/>
  <c r="V309" i="1"/>
  <c r="V279" i="1"/>
  <c r="V325" i="1"/>
  <c r="V328" i="1"/>
  <c r="V318" i="1"/>
  <c r="V335" i="1"/>
  <c r="V319" i="1"/>
  <c r="V320" i="1"/>
  <c r="V322" i="1"/>
  <c r="V336" i="1"/>
  <c r="V316" i="1"/>
  <c r="V332" i="1"/>
  <c r="V327" i="1"/>
  <c r="V334" i="1"/>
  <c r="V323" i="1"/>
  <c r="V315" i="1"/>
  <c r="V324" i="1"/>
  <c r="V331" i="1"/>
  <c r="V311" i="1"/>
  <c r="V329" i="1"/>
  <c r="V317" i="1"/>
  <c r="V326" i="1"/>
  <c r="V310" i="1"/>
  <c r="V313" i="1"/>
  <c r="V314" i="1"/>
  <c r="V333" i="1"/>
  <c r="V312" i="1"/>
  <c r="V321" i="1"/>
  <c r="V330" i="1"/>
  <c r="V345" i="1"/>
  <c r="V340" i="1"/>
  <c r="V341" i="1"/>
  <c r="V342" i="1"/>
  <c r="V348" i="1"/>
  <c r="V343" i="1"/>
  <c r="V339" i="1"/>
  <c r="V347" i="1"/>
  <c r="V337" i="1"/>
  <c r="V344" i="1"/>
  <c r="V350" i="1"/>
  <c r="V346" i="1"/>
  <c r="V338" i="1"/>
  <c r="V349" i="1"/>
  <c r="V364" i="1"/>
  <c r="V361" i="1"/>
  <c r="V351" i="1"/>
  <c r="V356" i="1"/>
  <c r="V353" i="1"/>
  <c r="V352" i="1"/>
  <c r="V359" i="1"/>
  <c r="V355" i="1"/>
  <c r="V362" i="1"/>
  <c r="V360" i="1"/>
  <c r="V357" i="1"/>
  <c r="V354" i="1"/>
  <c r="V363" i="1"/>
  <c r="V358" i="1"/>
  <c r="V370" i="1"/>
  <c r="V366" i="1"/>
  <c r="V368" i="1"/>
  <c r="V369" i="1"/>
  <c r="V365" i="1"/>
  <c r="V367" i="1"/>
  <c r="V392" i="1"/>
  <c r="V407" i="1"/>
  <c r="V396" i="1"/>
  <c r="V387" i="1"/>
  <c r="V395" i="1"/>
  <c r="V379" i="1"/>
  <c r="V411" i="1"/>
  <c r="V413" i="1"/>
  <c r="V401" i="1"/>
  <c r="V383" i="1"/>
  <c r="V410" i="1"/>
  <c r="V399" i="1"/>
  <c r="V394" i="1"/>
  <c r="V419" i="1"/>
  <c r="V424" i="1"/>
  <c r="V409" i="1"/>
  <c r="V406" i="1"/>
  <c r="V377" i="1"/>
  <c r="V403" i="1"/>
  <c r="V380" i="1"/>
  <c r="V374" i="1"/>
  <c r="V412" i="1"/>
  <c r="V402" i="1"/>
  <c r="V422" i="1"/>
  <c r="V372" i="1"/>
  <c r="V385" i="1"/>
  <c r="V417" i="1"/>
  <c r="V378" i="1"/>
  <c r="V382" i="1"/>
  <c r="V391" i="1"/>
  <c r="V376" i="1"/>
  <c r="V421" i="1"/>
  <c r="V423" i="1"/>
  <c r="V418" i="1"/>
  <c r="V386" i="1"/>
  <c r="V373" i="1"/>
  <c r="V390" i="1"/>
  <c r="V398" i="1"/>
  <c r="V375" i="1"/>
  <c r="V381" i="1"/>
  <c r="V388" i="1"/>
  <c r="V404" i="1"/>
  <c r="V393" i="1"/>
  <c r="V414" i="1"/>
  <c r="V416" i="1"/>
  <c r="V400" i="1"/>
  <c r="V371" i="1"/>
  <c r="V420" i="1"/>
  <c r="V389" i="1"/>
  <c r="V397" i="1"/>
  <c r="V408" i="1"/>
  <c r="V405" i="1"/>
  <c r="V384" i="1"/>
  <c r="V415" i="1"/>
  <c r="V443" i="1"/>
  <c r="V449" i="1"/>
  <c r="V445" i="1"/>
  <c r="V431" i="1"/>
  <c r="V453" i="1"/>
  <c r="V472" i="1"/>
  <c r="V441" i="1"/>
  <c r="V442" i="1"/>
  <c r="V439" i="1"/>
  <c r="V463" i="1"/>
  <c r="V470" i="1"/>
  <c r="V468" i="1"/>
  <c r="V429" i="1"/>
  <c r="V426" i="1"/>
  <c r="V435" i="1"/>
  <c r="V446" i="1"/>
  <c r="V427" i="1"/>
  <c r="V473" i="1"/>
  <c r="V457" i="1"/>
  <c r="V469" i="1"/>
  <c r="V454" i="1"/>
  <c r="V456" i="1"/>
  <c r="V464" i="1"/>
  <c r="V433" i="1"/>
  <c r="V460" i="1"/>
  <c r="V434" i="1"/>
  <c r="V436" i="1"/>
  <c r="V462" i="1"/>
  <c r="V461" i="1"/>
  <c r="V438" i="1"/>
  <c r="V465" i="1"/>
  <c r="V459" i="1"/>
  <c r="V447" i="1"/>
  <c r="V466" i="1"/>
  <c r="V425" i="1"/>
  <c r="V452" i="1"/>
  <c r="V432" i="1"/>
  <c r="V448" i="1"/>
  <c r="V430" i="1"/>
  <c r="V450" i="1"/>
  <c r="V467" i="1"/>
  <c r="V471" i="1"/>
  <c r="V444" i="1"/>
  <c r="V458" i="1"/>
  <c r="V440" i="1"/>
  <c r="V451" i="1"/>
  <c r="V455" i="1"/>
  <c r="V428" i="1"/>
  <c r="V437" i="1"/>
  <c r="V474" i="1"/>
  <c r="V478" i="1"/>
  <c r="V477" i="1"/>
  <c r="V480" i="1"/>
  <c r="V475" i="1"/>
  <c r="V479" i="1"/>
  <c r="V476" i="1"/>
  <c r="U485" i="1"/>
  <c r="V485" i="1" s="1"/>
  <c r="U486" i="1"/>
  <c r="V486" i="1" s="1"/>
  <c r="U487" i="1"/>
  <c r="V487" i="1" s="1"/>
  <c r="U488" i="1"/>
  <c r="V488" i="1" s="1"/>
  <c r="U489" i="1"/>
  <c r="V489" i="1" s="1"/>
  <c r="U490" i="1"/>
  <c r="V490" i="1" s="1"/>
  <c r="U491" i="1"/>
  <c r="V491" i="1" s="1"/>
  <c r="U492" i="1"/>
  <c r="V492" i="1" s="1"/>
  <c r="U493" i="1"/>
  <c r="V493" i="1" s="1"/>
  <c r="U494" i="1"/>
  <c r="V494" i="1" s="1"/>
  <c r="U495" i="1"/>
  <c r="V495" i="1" s="1"/>
  <c r="U496" i="1"/>
  <c r="V496" i="1" s="1"/>
  <c r="U497" i="1"/>
  <c r="V497" i="1" s="1"/>
  <c r="U498" i="1"/>
  <c r="V498" i="1" s="1"/>
  <c r="U499" i="1"/>
  <c r="V499" i="1" s="1"/>
  <c r="U484" i="1"/>
  <c r="V484" i="1" s="1"/>
  <c r="X485" i="1"/>
  <c r="X486" i="1"/>
  <c r="X487" i="1"/>
  <c r="X488" i="1"/>
  <c r="X489" i="1"/>
  <c r="X490" i="1"/>
  <c r="X491" i="1"/>
  <c r="X492" i="1"/>
  <c r="X493" i="1"/>
  <c r="X494" i="1"/>
  <c r="X495" i="1"/>
  <c r="X496" i="1"/>
  <c r="X497" i="1"/>
  <c r="X498" i="1"/>
  <c r="X499" i="1"/>
  <c r="X484" i="1"/>
  <c r="BZ92" i="5" l="1"/>
  <c r="BZ100" i="5"/>
  <c r="CG99" i="5"/>
  <c r="BZ93" i="5"/>
  <c r="CG97" i="5"/>
  <c r="BZ98" i="5"/>
  <c r="BZ94" i="5"/>
  <c r="CG95" i="5"/>
  <c r="CG93" i="5"/>
  <c r="BZ91" i="5"/>
  <c r="CG92" i="5"/>
  <c r="CF96" i="5"/>
  <c r="BY92" i="5"/>
  <c r="CG98" i="5"/>
  <c r="BY94" i="5"/>
  <c r="BY98" i="5"/>
  <c r="CF98" i="5"/>
  <c r="BW99" i="5"/>
  <c r="CF99" i="5"/>
  <c r="CF95" i="5"/>
  <c r="CH92" i="5"/>
  <c r="CH96" i="5"/>
  <c r="CH98" i="5"/>
  <c r="CH95" i="5"/>
  <c r="CH97" i="5"/>
  <c r="CH93" i="5"/>
  <c r="CH99" i="5"/>
  <c r="CF92" i="5"/>
  <c r="BY91" i="5"/>
  <c r="BY93" i="5"/>
  <c r="BY100" i="5"/>
  <c r="BZ88" i="5"/>
  <c r="BY89" i="5"/>
  <c r="BZ89" i="5"/>
  <c r="CA82" i="5"/>
  <c r="BZ83" i="5"/>
  <c r="BZ90" i="5"/>
  <c r="CA88" i="5"/>
  <c r="BZ80" i="5"/>
  <c r="BZ85" i="5"/>
  <c r="BZ82" i="5"/>
  <c r="CA85" i="5"/>
  <c r="BZ81" i="5"/>
  <c r="CA83" i="5"/>
  <c r="BY88" i="5"/>
  <c r="BZ84" i="5"/>
  <c r="BZ86" i="5"/>
  <c r="CA87" i="5"/>
  <c r="CA90" i="5"/>
  <c r="BY80" i="5"/>
  <c r="BY84" i="5"/>
  <c r="BY81" i="5"/>
  <c r="BY90" i="5"/>
  <c r="BY83" i="5"/>
  <c r="CA84" i="5"/>
  <c r="CA81" i="5"/>
  <c r="BY82" i="5"/>
  <c r="BY87" i="5"/>
  <c r="BY85" i="5"/>
  <c r="CA80" i="5"/>
  <c r="CA89" i="5"/>
  <c r="BX88" i="5"/>
  <c r="BX76" i="5"/>
  <c r="BY77" i="5"/>
  <c r="BU77" i="5" s="1"/>
  <c r="BV77" i="5"/>
  <c r="BX78" i="5"/>
  <c r="BV74" i="5"/>
  <c r="BU74" i="5"/>
  <c r="BW74" i="5"/>
  <c r="CI71" i="5"/>
  <c r="CH71" i="5"/>
  <c r="BZ72" i="5"/>
  <c r="CH68" i="5"/>
  <c r="CI70" i="5"/>
  <c r="CA67" i="5"/>
  <c r="BZ67" i="5"/>
  <c r="BZ69" i="5"/>
  <c r="BV71" i="5" s="1"/>
  <c r="CH69" i="5"/>
  <c r="CD71" i="5" s="1"/>
  <c r="BZ71" i="5"/>
  <c r="BY67" i="5"/>
  <c r="BY72" i="5"/>
  <c r="CG68" i="5"/>
  <c r="CG72" i="5"/>
  <c r="CI68" i="5"/>
  <c r="BY69" i="5"/>
  <c r="CG70" i="5"/>
  <c r="BY71" i="5"/>
  <c r="BX72" i="5"/>
  <c r="CI69" i="5"/>
  <c r="BX69" i="5"/>
  <c r="BX71" i="5"/>
  <c r="CH62" i="5"/>
  <c r="CF65" i="5"/>
  <c r="CA64" i="5"/>
  <c r="CH63" i="5"/>
  <c r="BX63" i="5"/>
  <c r="BX65" i="5"/>
  <c r="CH66" i="5"/>
  <c r="CH61" i="5"/>
  <c r="CI63" i="5"/>
  <c r="CH64" i="5"/>
  <c r="BZ62" i="5"/>
  <c r="CF66" i="5"/>
  <c r="CF64" i="5"/>
  <c r="BX64" i="5"/>
  <c r="CA66" i="5"/>
  <c r="CI61" i="5"/>
  <c r="BY65" i="5"/>
  <c r="BY62" i="5"/>
  <c r="BZ60" i="5"/>
  <c r="BY66" i="5"/>
  <c r="CF61" i="5"/>
  <c r="CF63" i="5"/>
  <c r="CG66" i="5"/>
  <c r="BY64" i="5"/>
  <c r="BZ66" i="5"/>
  <c r="CI64" i="5"/>
  <c r="BY61" i="5"/>
  <c r="CG65" i="5"/>
  <c r="CG63" i="5"/>
  <c r="BZ63" i="5"/>
  <c r="CI66" i="5"/>
  <c r="CI65" i="5"/>
  <c r="BZ61" i="5"/>
  <c r="BZ65" i="5"/>
  <c r="CA63" i="5"/>
  <c r="CA61" i="5"/>
  <c r="CA65" i="5"/>
  <c r="CG62" i="5"/>
  <c r="CG64" i="5"/>
  <c r="BZ53" i="5"/>
  <c r="BZ54" i="5"/>
  <c r="CF53" i="5"/>
  <c r="CG57" i="5"/>
  <c r="CG56" i="5"/>
  <c r="CF55" i="5"/>
  <c r="BX57" i="5"/>
  <c r="CG55" i="5"/>
  <c r="CG54" i="5"/>
  <c r="BX54" i="5"/>
  <c r="BX56" i="5"/>
  <c r="BX52" i="5"/>
  <c r="CF54" i="5"/>
  <c r="CF56" i="5"/>
  <c r="CF57" i="5"/>
  <c r="CG52" i="5"/>
  <c r="BY57" i="5"/>
  <c r="CI53" i="5"/>
  <c r="CI56" i="5"/>
  <c r="CA54" i="5"/>
  <c r="CA57" i="5"/>
  <c r="BY52" i="5"/>
  <c r="BZ56" i="5"/>
  <c r="BY53" i="5"/>
  <c r="BY56" i="5"/>
  <c r="BZ52" i="5"/>
  <c r="CA56" i="5"/>
  <c r="CA53" i="5"/>
  <c r="CI51" i="5"/>
  <c r="CE50" i="5" s="1"/>
  <c r="CH50" i="5"/>
  <c r="BX51" i="5"/>
  <c r="CI47" i="5"/>
  <c r="CF47" i="5"/>
  <c r="CF50" i="5"/>
  <c r="BX47" i="5"/>
  <c r="BY49" i="5"/>
  <c r="BU50" i="5" s="1"/>
  <c r="CF51" i="5"/>
  <c r="BZ51" i="5"/>
  <c r="BZ49" i="5"/>
  <c r="BT50" i="5"/>
  <c r="CH49" i="5"/>
  <c r="BZ47" i="5"/>
  <c r="CH47" i="5"/>
  <c r="CA51" i="5"/>
  <c r="CA49" i="5"/>
  <c r="BY34" i="5"/>
  <c r="BY32" i="5"/>
  <c r="BY39" i="5"/>
  <c r="BY38" i="5"/>
  <c r="BY43" i="5"/>
  <c r="BY42" i="5"/>
  <c r="BY37" i="5"/>
  <c r="BY36" i="5"/>
  <c r="BY41" i="5"/>
  <c r="BY35" i="5"/>
  <c r="CI32" i="5"/>
  <c r="CI38" i="5"/>
  <c r="BZ36" i="5"/>
  <c r="BX34" i="5"/>
  <c r="CA37" i="5"/>
  <c r="CI41" i="5"/>
  <c r="BX35" i="5"/>
  <c r="BZ32" i="5"/>
  <c r="BX38" i="5"/>
  <c r="BX43" i="5"/>
  <c r="BX37" i="5"/>
  <c r="CI40" i="5"/>
  <c r="CI35" i="5"/>
  <c r="BZ40" i="5"/>
  <c r="BZ39" i="5"/>
  <c r="BX40" i="5"/>
  <c r="BX39" i="5"/>
  <c r="BX32" i="5"/>
  <c r="BX42" i="5"/>
  <c r="BX36" i="5"/>
  <c r="BZ34" i="5"/>
  <c r="BZ41" i="5"/>
  <c r="BZ43" i="5"/>
  <c r="BZ42" i="5"/>
  <c r="CI33" i="5"/>
  <c r="CI42" i="5"/>
  <c r="CA40" i="5"/>
  <c r="CI37" i="5"/>
  <c r="CA32" i="5"/>
  <c r="CH38" i="5"/>
  <c r="BZ38" i="5"/>
  <c r="BZ35" i="5"/>
  <c r="CI43" i="5"/>
  <c r="CI36" i="5"/>
  <c r="CH32" i="5"/>
  <c r="CH33" i="5"/>
  <c r="CG36" i="5"/>
  <c r="CG42" i="5"/>
  <c r="CG33" i="5"/>
  <c r="CH42" i="5"/>
  <c r="CH39" i="5"/>
  <c r="CG32" i="5"/>
  <c r="CH40" i="5"/>
  <c r="CH36" i="5"/>
  <c r="CH35" i="5"/>
  <c r="CG41" i="5"/>
  <c r="CG38" i="5"/>
  <c r="CH41" i="5"/>
  <c r="CH37" i="5"/>
  <c r="CF33" i="5"/>
  <c r="CF38" i="5"/>
  <c r="CF42" i="5"/>
  <c r="CF39" i="5"/>
  <c r="CF36" i="5"/>
  <c r="CF32" i="5"/>
  <c r="CF37" i="5"/>
  <c r="CF41" i="5"/>
  <c r="CF35" i="5"/>
  <c r="CF43" i="5"/>
  <c r="CF40" i="5"/>
  <c r="CA36" i="5"/>
  <c r="CA34" i="5"/>
  <c r="CA38" i="5"/>
  <c r="CA42" i="5"/>
  <c r="CA35" i="5"/>
  <c r="CA43" i="5"/>
  <c r="CA39" i="5"/>
  <c r="CG39" i="5"/>
  <c r="CG40" i="5"/>
  <c r="CG35" i="5"/>
  <c r="CG37" i="5"/>
  <c r="BZ28" i="5"/>
  <c r="BZ27" i="5"/>
  <c r="BZ31" i="5"/>
  <c r="BZ30" i="5"/>
  <c r="CH28" i="5"/>
  <c r="CI25" i="5"/>
  <c r="CE30" i="5" s="1"/>
  <c r="CH26" i="5"/>
  <c r="CI29" i="5"/>
  <c r="CH27" i="5"/>
  <c r="CI27" i="5"/>
  <c r="CH30" i="5"/>
  <c r="CH29" i="5"/>
  <c r="BY28" i="5"/>
  <c r="CH31" i="5"/>
  <c r="CF26" i="5"/>
  <c r="CF31" i="5"/>
  <c r="CI31" i="5"/>
  <c r="CI28" i="5"/>
  <c r="CF30" i="5"/>
  <c r="CG25" i="5"/>
  <c r="CG27" i="5"/>
  <c r="CF25" i="5"/>
  <c r="CG29" i="5"/>
  <c r="BY31" i="5"/>
  <c r="BY30" i="5"/>
  <c r="CG28" i="5"/>
  <c r="BX28" i="5"/>
  <c r="BX30" i="5"/>
  <c r="CG31" i="5"/>
  <c r="BX29" i="5"/>
  <c r="BX27" i="5"/>
  <c r="BX25" i="5"/>
  <c r="BY27" i="5"/>
  <c r="BY29" i="5"/>
  <c r="CA29" i="5"/>
  <c r="CA28" i="5"/>
  <c r="CA31" i="5"/>
  <c r="CA27" i="5"/>
  <c r="BW45" i="5"/>
  <c r="BP3" i="5"/>
  <c r="BQ3" i="5"/>
  <c r="BO3" i="5"/>
  <c r="BR3" i="5"/>
  <c r="BX84" i="5"/>
  <c r="BW77" i="5"/>
  <c r="BV45" i="5"/>
  <c r="BX98" i="5"/>
  <c r="BX94" i="5"/>
  <c r="BX91" i="5"/>
  <c r="BX87" i="5"/>
  <c r="BX80" i="5"/>
  <c r="CF72" i="5"/>
  <c r="BX68" i="5"/>
  <c r="BX100" i="5"/>
  <c r="BX82" i="5"/>
  <c r="BX75" i="5"/>
  <c r="CF71" i="5"/>
  <c r="BW71" i="5"/>
  <c r="CC50" i="5"/>
  <c r="BX85" i="5"/>
  <c r="BX93" i="5"/>
  <c r="CF70" i="5"/>
  <c r="CF68" i="5"/>
  <c r="CF97" i="5"/>
  <c r="BX81" i="5"/>
  <c r="CD56" i="5"/>
  <c r="BX95" i="5"/>
  <c r="BX89" i="5"/>
  <c r="BX83" i="5"/>
  <c r="BX74" i="5"/>
  <c r="BX90" i="5"/>
  <c r="CF69" i="5"/>
  <c r="CE99" i="5"/>
  <c r="AW59" i="5"/>
  <c r="BJ121" i="5"/>
  <c r="BO121" i="5"/>
  <c r="BM121" i="5"/>
  <c r="BN121" i="5"/>
  <c r="BJ112" i="5"/>
  <c r="BL112" i="5"/>
  <c r="BN112" i="5"/>
  <c r="BM112" i="5"/>
  <c r="BO112" i="5"/>
  <c r="BJ111" i="5"/>
  <c r="BL111" i="5"/>
  <c r="BN111" i="5"/>
  <c r="BM111" i="5"/>
  <c r="BO111" i="5"/>
  <c r="BO115" i="5"/>
  <c r="BL115" i="5"/>
  <c r="BJ115" i="5"/>
  <c r="BM115" i="5"/>
  <c r="BN115" i="5"/>
  <c r="BM124" i="5"/>
  <c r="BN124" i="5"/>
  <c r="BO124" i="5"/>
  <c r="BL124" i="5"/>
  <c r="BJ124" i="5"/>
  <c r="BL116" i="5"/>
  <c r="BN116" i="5"/>
  <c r="BO116" i="5"/>
  <c r="BJ116" i="5"/>
  <c r="BM116" i="5"/>
  <c r="BL123" i="5"/>
  <c r="BJ123" i="5"/>
  <c r="BM123" i="5"/>
  <c r="BN123" i="5"/>
  <c r="BO123" i="5"/>
  <c r="BJ120" i="5"/>
  <c r="BL120" i="5"/>
  <c r="BM120" i="5"/>
  <c r="BN120" i="5"/>
  <c r="BO120" i="5"/>
  <c r="BN119" i="5"/>
  <c r="BO119" i="5"/>
  <c r="BL119" i="5"/>
  <c r="BJ119" i="5"/>
  <c r="BM119" i="5"/>
  <c r="BJ109" i="5"/>
  <c r="BO109" i="5"/>
  <c r="BL109" i="5"/>
  <c r="BM109" i="5"/>
  <c r="BN109" i="5"/>
  <c r="AT89" i="5"/>
  <c r="BE46" i="5"/>
  <c r="AT81" i="5"/>
  <c r="AT26" i="5"/>
  <c r="AT99" i="5"/>
  <c r="AT95" i="5"/>
  <c r="AT45" i="5"/>
  <c r="AT52" i="5"/>
  <c r="AT90" i="5"/>
  <c r="AT83" i="5"/>
  <c r="AT100" i="5"/>
  <c r="AT54" i="5"/>
  <c r="AT86" i="5"/>
  <c r="AT80" i="5"/>
  <c r="AT85" i="5"/>
  <c r="AT93" i="5"/>
  <c r="BD51" i="5"/>
  <c r="AT30" i="5"/>
  <c r="AT46" i="5"/>
  <c r="AT55" i="5"/>
  <c r="AT61" i="5"/>
  <c r="AT68" i="5"/>
  <c r="AT87" i="5"/>
  <c r="AT82" i="5"/>
  <c r="AT91" i="5"/>
  <c r="AT96" i="5"/>
  <c r="BB75" i="5"/>
  <c r="BA90" i="5"/>
  <c r="AT51" i="5"/>
  <c r="AT72" i="5"/>
  <c r="AT74" i="5"/>
  <c r="AT50" i="5"/>
  <c r="AT65" i="5"/>
  <c r="AT71" i="5"/>
  <c r="AT97" i="5"/>
  <c r="AT92" i="5"/>
  <c r="BF58" i="5"/>
  <c r="AT25" i="5"/>
  <c r="AT28" i="5"/>
  <c r="AT49" i="5"/>
  <c r="AT57" i="5"/>
  <c r="AT53" i="5"/>
  <c r="AT60" i="5"/>
  <c r="AT63" i="5"/>
  <c r="AT70" i="5"/>
  <c r="AT73" i="5"/>
  <c r="AT78" i="5"/>
  <c r="AZ31" i="5"/>
  <c r="BA46" i="5"/>
  <c r="AZ57" i="5"/>
  <c r="BB58" i="5"/>
  <c r="BF66" i="5"/>
  <c r="BD78" i="5"/>
  <c r="BF90" i="5"/>
  <c r="AT31" i="5"/>
  <c r="AT27" i="5"/>
  <c r="AT47" i="5"/>
  <c r="AT48" i="5"/>
  <c r="AT56" i="5"/>
  <c r="AT66" i="5"/>
  <c r="AT62" i="5"/>
  <c r="AT67" i="5"/>
  <c r="AT69" i="5"/>
  <c r="AT75" i="5"/>
  <c r="AT77" i="5"/>
  <c r="AT88" i="5"/>
  <c r="AT84" i="5"/>
  <c r="AT98" i="5"/>
  <c r="AT94" i="5"/>
  <c r="BC31" i="5"/>
  <c r="AZ51" i="5"/>
  <c r="BC57" i="5"/>
  <c r="BA58" i="5"/>
  <c r="BE90" i="5"/>
  <c r="BC59" i="5"/>
  <c r="AT29" i="5"/>
  <c r="AT64" i="5"/>
  <c r="AT76" i="5"/>
  <c r="BC24" i="5"/>
  <c r="BD46" i="5"/>
  <c r="BC51" i="5"/>
  <c r="BE58" i="5"/>
  <c r="BD59" i="5"/>
  <c r="BB100" i="5"/>
  <c r="AT37" i="5"/>
  <c r="AZ24" i="5"/>
  <c r="BF24" i="5"/>
  <c r="BF31" i="5"/>
  <c r="BB31" i="5"/>
  <c r="BE43" i="5"/>
  <c r="BF57" i="5"/>
  <c r="BB57" i="5"/>
  <c r="BD66" i="5"/>
  <c r="BF72" i="5"/>
  <c r="BA72" i="5"/>
  <c r="BF100" i="5"/>
  <c r="BA100" i="5"/>
  <c r="AS103" i="5"/>
  <c r="BB43" i="5"/>
  <c r="AT40" i="5"/>
  <c r="AT43" i="5"/>
  <c r="AT39" i="5"/>
  <c r="AT35" i="5"/>
  <c r="BC75" i="5"/>
  <c r="AZ75" i="5"/>
  <c r="BB78" i="5"/>
  <c r="BF78" i="5"/>
  <c r="BA24" i="5"/>
  <c r="BE24" i="5"/>
  <c r="BE31" i="5"/>
  <c r="BA31" i="5"/>
  <c r="BD43" i="5"/>
  <c r="AZ46" i="5"/>
  <c r="BC46" i="5"/>
  <c r="BF51" i="5"/>
  <c r="BB51" i="5"/>
  <c r="BE57" i="5"/>
  <c r="BA57" i="5"/>
  <c r="BD58" i="5"/>
  <c r="AZ59" i="5"/>
  <c r="BE72" i="5"/>
  <c r="BF75" i="5"/>
  <c r="BA75" i="5"/>
  <c r="BC78" i="5"/>
  <c r="BC90" i="5"/>
  <c r="AT41" i="5"/>
  <c r="AT33" i="5"/>
  <c r="BF43" i="5"/>
  <c r="AZ72" i="5"/>
  <c r="BB72" i="5"/>
  <c r="AT32" i="5"/>
  <c r="AT36" i="5"/>
  <c r="BA66" i="5"/>
  <c r="BE66" i="5"/>
  <c r="BC100" i="5"/>
  <c r="AZ100" i="5"/>
  <c r="BA43" i="5"/>
  <c r="AT42" i="5"/>
  <c r="AT38" i="5"/>
  <c r="AT34" i="5"/>
  <c r="AT44" i="5"/>
  <c r="AW58" i="5"/>
  <c r="BE59" i="5"/>
  <c r="BA59" i="5"/>
  <c r="BB24" i="5"/>
  <c r="BD24" i="5"/>
  <c r="AZ43" i="5"/>
  <c r="BF46" i="5"/>
  <c r="BE51" i="5"/>
  <c r="AZ58" i="5"/>
  <c r="BB59" i="5"/>
  <c r="AZ66" i="5"/>
  <c r="BB66" i="5"/>
  <c r="BC72" i="5"/>
  <c r="BE75" i="5"/>
  <c r="AZ78" i="5"/>
  <c r="BA78" i="5"/>
  <c r="AZ90" i="5"/>
  <c r="BB90" i="5"/>
  <c r="BD100" i="5"/>
  <c r="Y499" i="1"/>
  <c r="Y491" i="1"/>
  <c r="Y498" i="1"/>
  <c r="Y490" i="1"/>
  <c r="Y497" i="1"/>
  <c r="Y493" i="1"/>
  <c r="Y485" i="1"/>
  <c r="Y484" i="1"/>
  <c r="Y496" i="1"/>
  <c r="Y492" i="1"/>
  <c r="Y488" i="1"/>
  <c r="Y487" i="1"/>
  <c r="Y486" i="1"/>
  <c r="Y495" i="1"/>
  <c r="Y494" i="1"/>
  <c r="Y489" i="1"/>
  <c r="V500" i="1"/>
  <c r="X500" i="1"/>
  <c r="CC99" i="5" l="1"/>
  <c r="CB99" i="5"/>
  <c r="BV99" i="5"/>
  <c r="BU99" i="5"/>
  <c r="CD99" i="5"/>
  <c r="BU89" i="5"/>
  <c r="BV89" i="5"/>
  <c r="BW89" i="5"/>
  <c r="BT77" i="5"/>
  <c r="BT74" i="5"/>
  <c r="CC71" i="5"/>
  <c r="CE71" i="5"/>
  <c r="BU71" i="5"/>
  <c r="BT71" i="5"/>
  <c r="CB71" i="5"/>
  <c r="BT65" i="5"/>
  <c r="BV65" i="5"/>
  <c r="CD65" i="5"/>
  <c r="CE65" i="5"/>
  <c r="CB65" i="5"/>
  <c r="CC65" i="5"/>
  <c r="BW65" i="5"/>
  <c r="BU65" i="5"/>
  <c r="CC56" i="5"/>
  <c r="CB56" i="5"/>
  <c r="BT56" i="5"/>
  <c r="CE56" i="5"/>
  <c r="BV56" i="5"/>
  <c r="BU56" i="5"/>
  <c r="BW56" i="5"/>
  <c r="CB50" i="5"/>
  <c r="BV50" i="5"/>
  <c r="CD50" i="5"/>
  <c r="BW50" i="5"/>
  <c r="BU42" i="5"/>
  <c r="BT42" i="5"/>
  <c r="BV42" i="5"/>
  <c r="CE42" i="5"/>
  <c r="CD42" i="5"/>
  <c r="CC42" i="5"/>
  <c r="BW42" i="5"/>
  <c r="CB42" i="5"/>
  <c r="BV30" i="5"/>
  <c r="CC30" i="5"/>
  <c r="CD30" i="5"/>
  <c r="CB30" i="5"/>
  <c r="BW30" i="5"/>
  <c r="BU30" i="5"/>
  <c r="BT30" i="5"/>
  <c r="BP12" i="5"/>
  <c r="BQ12" i="5"/>
  <c r="BO12" i="5"/>
  <c r="BR12" i="5"/>
  <c r="BP18" i="5"/>
  <c r="BQ18" i="5"/>
  <c r="BO18" i="5"/>
  <c r="BR18" i="5"/>
  <c r="BQ11" i="5"/>
  <c r="BO11" i="5"/>
  <c r="BR11" i="5"/>
  <c r="BP11" i="5"/>
  <c r="BQ16" i="5"/>
  <c r="BP16" i="5"/>
  <c r="BO16" i="5"/>
  <c r="BR16" i="5"/>
  <c r="BP9" i="5"/>
  <c r="BQ9" i="5"/>
  <c r="BO9" i="5"/>
  <c r="BR9" i="5"/>
  <c r="BQ22" i="5"/>
  <c r="BO22" i="5"/>
  <c r="BR22" i="5"/>
  <c r="BP22" i="5"/>
  <c r="BP15" i="5"/>
  <c r="BQ15" i="5"/>
  <c r="BO15" i="5"/>
  <c r="BR15" i="5"/>
  <c r="BP4" i="5"/>
  <c r="BO4" i="5"/>
  <c r="BR4" i="5"/>
  <c r="BQ4" i="5"/>
  <c r="BQ20" i="5"/>
  <c r="BO20" i="5"/>
  <c r="BR20" i="5"/>
  <c r="BP20" i="5"/>
  <c r="BR6" i="5"/>
  <c r="BP6" i="5"/>
  <c r="BQ6" i="5"/>
  <c r="BO6" i="5"/>
  <c r="BQ19" i="5"/>
  <c r="BP19" i="5"/>
  <c r="BO19" i="5"/>
  <c r="BR19" i="5"/>
  <c r="BQ8" i="5"/>
  <c r="BO8" i="5"/>
  <c r="BR8" i="5"/>
  <c r="BP8" i="5"/>
  <c r="BP24" i="5"/>
  <c r="BQ24" i="5"/>
  <c r="BO24" i="5"/>
  <c r="BR24" i="5"/>
  <c r="BR17" i="5"/>
  <c r="BQ17" i="5"/>
  <c r="BO17" i="5"/>
  <c r="BP17" i="5"/>
  <c r="BR14" i="5"/>
  <c r="BQ14" i="5"/>
  <c r="BO14" i="5"/>
  <c r="BP14" i="5"/>
  <c r="BQ7" i="5"/>
  <c r="BP7" i="5"/>
  <c r="BO7" i="5"/>
  <c r="BR7" i="5"/>
  <c r="BQ5" i="5"/>
  <c r="BO5" i="5"/>
  <c r="BR5" i="5"/>
  <c r="BP5" i="5"/>
  <c r="BR10" i="5"/>
  <c r="BQ10" i="5"/>
  <c r="BP10" i="5"/>
  <c r="BO10" i="5"/>
  <c r="BR23" i="5"/>
  <c r="BQ23" i="5"/>
  <c r="BP23" i="5"/>
  <c r="BO23" i="5"/>
  <c r="BP21" i="5"/>
  <c r="BQ21" i="5"/>
  <c r="BO21" i="5"/>
  <c r="BR21" i="5"/>
  <c r="BQ13" i="5"/>
  <c r="BP13" i="5"/>
  <c r="BO13" i="5"/>
  <c r="BR13" i="5"/>
  <c r="BO2" i="5"/>
  <c r="BR2" i="5"/>
  <c r="BP2" i="5"/>
  <c r="BQ2" i="5"/>
  <c r="BT99" i="5"/>
  <c r="BT89" i="5"/>
  <c r="AW51" i="5"/>
  <c r="AW90" i="5"/>
  <c r="AW43" i="5"/>
  <c r="AW66" i="5"/>
  <c r="AW100" i="5"/>
  <c r="AW24" i="5"/>
  <c r="AW57" i="5"/>
  <c r="AW78" i="5"/>
  <c r="AW72" i="5"/>
  <c r="AW75" i="5"/>
  <c r="AW46" i="5"/>
  <c r="AV103" i="5"/>
  <c r="AW31" i="5"/>
  <c r="BB103" i="5"/>
  <c r="BF103" i="5"/>
  <c r="BE103" i="5"/>
  <c r="BA103" i="5"/>
  <c r="AZ103" i="5"/>
  <c r="BC103" i="5"/>
  <c r="BD103" i="5"/>
  <c r="BT24" i="5" l="1"/>
  <c r="BX16" i="5" s="1"/>
  <c r="CC24" i="5"/>
  <c r="CG2" i="5" s="1"/>
  <c r="BU24" i="5"/>
  <c r="CE24" i="5"/>
  <c r="CI2" i="5" s="1"/>
  <c r="BW24" i="5"/>
  <c r="CB24" i="5"/>
  <c r="CF2" i="5" s="1"/>
  <c r="BV24" i="5"/>
  <c r="CD24" i="5"/>
  <c r="CH2" i="5" s="1"/>
  <c r="AW103" i="5"/>
  <c r="BX14" i="5" l="1"/>
  <c r="BX7" i="5"/>
  <c r="BX5" i="5"/>
  <c r="BX12" i="5"/>
  <c r="BX19" i="5"/>
  <c r="BX6" i="5"/>
  <c r="BX9" i="5"/>
  <c r="BX17" i="5"/>
  <c r="BX23" i="5"/>
  <c r="BX11" i="5"/>
  <c r="BX8" i="5"/>
  <c r="BX24" i="5"/>
  <c r="BX21" i="5"/>
  <c r="BX2" i="5"/>
  <c r="BX3" i="5"/>
  <c r="BX20" i="5"/>
  <c r="BX22" i="5"/>
  <c r="BX15" i="5"/>
  <c r="BZ21" i="5"/>
  <c r="BZ23" i="5"/>
  <c r="BZ20" i="5"/>
  <c r="BZ8" i="5"/>
  <c r="BZ17" i="5"/>
  <c r="BZ3" i="5"/>
  <c r="BZ5" i="5"/>
  <c r="BZ24" i="5"/>
  <c r="BZ22" i="5"/>
  <c r="BZ6" i="5"/>
  <c r="BZ14" i="5"/>
  <c r="BZ9" i="5"/>
  <c r="BZ7" i="5"/>
  <c r="BZ11" i="5"/>
  <c r="BZ19" i="5"/>
  <c r="BZ15" i="5"/>
  <c r="BZ12" i="5"/>
  <c r="BZ16" i="5"/>
  <c r="CA22" i="5"/>
  <c r="CA23" i="5"/>
  <c r="CA3" i="5"/>
  <c r="CA11" i="5"/>
  <c r="CA15" i="5"/>
  <c r="CA17" i="5"/>
  <c r="CA19" i="5"/>
  <c r="CA5" i="5"/>
  <c r="CA6" i="5"/>
  <c r="CA9" i="5"/>
  <c r="CA12" i="5"/>
  <c r="CA14" i="5"/>
  <c r="CA21" i="5"/>
  <c r="CA24" i="5"/>
  <c r="CA20" i="5"/>
  <c r="CA7" i="5"/>
  <c r="CA8" i="5"/>
  <c r="CA16" i="5"/>
  <c r="BY24" i="5"/>
  <c r="BY20" i="5"/>
  <c r="BY15" i="5"/>
  <c r="BY9" i="5"/>
  <c r="BY5" i="5"/>
  <c r="BY23" i="5"/>
  <c r="BY19" i="5"/>
  <c r="BY14" i="5"/>
  <c r="BY8" i="5"/>
  <c r="BY3" i="5"/>
  <c r="BY22" i="5"/>
  <c r="BY17" i="5"/>
  <c r="BY12" i="5"/>
  <c r="BY7" i="5"/>
  <c r="BY11" i="5"/>
  <c r="BY21" i="5"/>
  <c r="BY16" i="5"/>
  <c r="BY6" i="5"/>
  <c r="BZ2" i="5"/>
  <c r="CA2" i="5"/>
  <c r="CG24" i="5"/>
  <c r="CG19" i="5"/>
  <c r="CG14" i="5"/>
  <c r="CG10" i="5"/>
  <c r="CG6" i="5"/>
  <c r="CG23" i="5"/>
  <c r="CG18" i="5"/>
  <c r="CG13" i="5"/>
  <c r="CG9" i="5"/>
  <c r="CG5" i="5"/>
  <c r="CG21" i="5"/>
  <c r="CG17" i="5"/>
  <c r="CG12" i="5"/>
  <c r="CG8" i="5"/>
  <c r="CG4" i="5"/>
  <c r="CG20" i="5"/>
  <c r="CG16" i="5"/>
  <c r="CG11" i="5"/>
  <c r="CG7" i="5"/>
  <c r="CG3" i="5"/>
  <c r="CH24" i="5"/>
  <c r="CH16" i="5"/>
  <c r="CH7" i="5"/>
  <c r="CH9" i="5"/>
  <c r="CH20" i="5"/>
  <c r="CH23" i="5"/>
  <c r="CH13" i="5"/>
  <c r="CH5" i="5"/>
  <c r="CH18" i="5"/>
  <c r="CH11" i="5"/>
  <c r="CH3" i="5"/>
  <c r="CH6" i="5"/>
  <c r="CH14" i="5"/>
  <c r="CH8" i="5"/>
  <c r="CH17" i="5"/>
  <c r="CH10" i="5"/>
  <c r="CH19" i="5"/>
  <c r="CH4" i="5"/>
  <c r="CH12" i="5"/>
  <c r="CH21" i="5"/>
  <c r="CF23" i="5"/>
  <c r="CF19" i="5"/>
  <c r="CF13" i="5"/>
  <c r="CF10" i="5"/>
  <c r="CF5" i="5"/>
  <c r="CF21" i="5"/>
  <c r="CF16" i="5"/>
  <c r="CF12" i="5"/>
  <c r="CF7" i="5"/>
  <c r="CF4" i="5"/>
  <c r="CF6" i="5"/>
  <c r="CF20" i="5"/>
  <c r="CF17" i="5"/>
  <c r="CF11" i="5"/>
  <c r="CF8" i="5"/>
  <c r="CF3" i="5"/>
  <c r="CF24" i="5"/>
  <c r="CF18" i="5"/>
  <c r="CF14" i="5"/>
  <c r="CF9" i="5"/>
  <c r="CI23" i="5"/>
  <c r="CI18" i="5"/>
  <c r="CI13" i="5"/>
  <c r="CI9" i="5"/>
  <c r="CI5" i="5"/>
  <c r="CI21" i="5"/>
  <c r="CI17" i="5"/>
  <c r="CI12" i="5"/>
  <c r="CI8" i="5"/>
  <c r="CI4" i="5"/>
  <c r="CI10" i="5"/>
  <c r="CI20" i="5"/>
  <c r="CI16" i="5"/>
  <c r="CI11" i="5"/>
  <c r="CI7" i="5"/>
  <c r="CI3" i="5"/>
  <c r="CI24" i="5"/>
  <c r="CI14" i="5"/>
  <c r="CI19" i="5"/>
  <c r="CI6" i="5"/>
  <c r="BY2" i="5"/>
  <c r="BT23" i="5" l="1"/>
  <c r="CB23" i="5"/>
  <c r="CC23" i="5"/>
  <c r="BW23" i="5"/>
  <c r="CE23" i="5"/>
  <c r="CD23" i="5"/>
  <c r="BV23" i="5"/>
  <c r="BU23" i="5"/>
</calcChain>
</file>

<file path=xl/sharedStrings.xml><?xml version="1.0" encoding="utf-8"?>
<sst xmlns="http://schemas.openxmlformats.org/spreadsheetml/2006/main" count="15277" uniqueCount="4951">
  <si>
    <t>Taipa Area School</t>
  </si>
  <si>
    <t>09 4060159</t>
  </si>
  <si>
    <t>09 4061096</t>
  </si>
  <si>
    <t>office@taipa.school.nz</t>
  </si>
  <si>
    <t>Pateriki Toi</t>
  </si>
  <si>
    <t>http://www.taipa.school.nz</t>
  </si>
  <si>
    <t>578 State Highway 10</t>
  </si>
  <si>
    <t>Taipa</t>
  </si>
  <si>
    <t>Minor Urban Area</t>
  </si>
  <si>
    <t>Composite (Year 1-15)</t>
  </si>
  <si>
    <t>Not Applicable</t>
  </si>
  <si>
    <t>State: Not integrated</t>
  </si>
  <si>
    <t>Co-Educational</t>
  </si>
  <si>
    <t>Far North District</t>
  </si>
  <si>
    <t>Northland Region</t>
  </si>
  <si>
    <t>Whangarei</t>
  </si>
  <si>
    <t>Tai Tokerau</t>
  </si>
  <si>
    <t>Northland</t>
  </si>
  <si>
    <t>Te Tai Tokerau</t>
  </si>
  <si>
    <t>Taipa Bay-Mangonui</t>
  </si>
  <si>
    <t>Te Hiku Ward</t>
  </si>
  <si>
    <t>Far North Kaitaia Community of Learning</t>
  </si>
  <si>
    <t>Kaitaia College</t>
  </si>
  <si>
    <t>09 4080190</t>
  </si>
  <si>
    <t>09 4080193</t>
  </si>
  <si>
    <t>admin@kaitaiacollege.school.nz</t>
  </si>
  <si>
    <t>Jack Saxon</t>
  </si>
  <si>
    <t>http://www.schoolground.co.nz/kaitaiacol</t>
  </si>
  <si>
    <t>53 Redan Road</t>
  </si>
  <si>
    <t>Kaitaia</t>
  </si>
  <si>
    <t>PO Box 265</t>
  </si>
  <si>
    <t>Secondary (Year 9-15)</t>
  </si>
  <si>
    <t>Kaitaia West</t>
  </si>
  <si>
    <t>Whangaroa College</t>
  </si>
  <si>
    <t>09 4050199</t>
  </si>
  <si>
    <t>09 4050288</t>
  </si>
  <si>
    <t>office@whc.school.nz</t>
  </si>
  <si>
    <t>Jack Anderson</t>
  </si>
  <si>
    <t>http://www.whangaroacollege.school.nz</t>
  </si>
  <si>
    <t>4157 State Highway 10</t>
  </si>
  <si>
    <t>Kaeo</t>
  </si>
  <si>
    <t>PO Box 126</t>
  </si>
  <si>
    <t>Rural Area</t>
  </si>
  <si>
    <t>Secondary (Year 7-15)</t>
  </si>
  <si>
    <t>Bay of Islands-Whangaroa Ward</t>
  </si>
  <si>
    <t>Kerikeri High School</t>
  </si>
  <si>
    <t>09 4078916</t>
  </si>
  <si>
    <t>09 4079323</t>
  </si>
  <si>
    <t>enquiries@kerikerihigh.ac.nz</t>
  </si>
  <si>
    <t>Elizabeth Forgie</t>
  </si>
  <si>
    <t>http://www.kerikerihigh.ac.nz</t>
  </si>
  <si>
    <t>48 Hone Heke Road</t>
  </si>
  <si>
    <t>Kerikeri</t>
  </si>
  <si>
    <t>PO Box 92</t>
  </si>
  <si>
    <t>Broadwood Area School</t>
  </si>
  <si>
    <t>09 4095878</t>
  </si>
  <si>
    <t>09 4095877</t>
  </si>
  <si>
    <t>admin@broadwood.school.nz</t>
  </si>
  <si>
    <t>Pani Hauraki</t>
  </si>
  <si>
    <t>http://broadwood.school.nz</t>
  </si>
  <si>
    <t>1041 Broadwood Road</t>
  </si>
  <si>
    <t>Broadwood</t>
  </si>
  <si>
    <t>PO Box 12</t>
  </si>
  <si>
    <t>Hokianga North</t>
  </si>
  <si>
    <t>Kaikohe-Hokianga Ward</t>
  </si>
  <si>
    <t>Okaihau College</t>
  </si>
  <si>
    <t>09 4019030</t>
  </si>
  <si>
    <t>09 4019793</t>
  </si>
  <si>
    <t>admin@okaihau-college.school.nz</t>
  </si>
  <si>
    <t>Alan Forgie</t>
  </si>
  <si>
    <t>http://www.okaihau-college.school.nz</t>
  </si>
  <si>
    <t>58 Settlers Way</t>
  </si>
  <si>
    <t>Okaihau</t>
  </si>
  <si>
    <t>58 Settlers Way RD 1</t>
  </si>
  <si>
    <t>Kaikohe Community of Learning</t>
  </si>
  <si>
    <t>Bay of Islands College</t>
  </si>
  <si>
    <t>09 4041055</t>
  </si>
  <si>
    <t>09 4041048</t>
  </si>
  <si>
    <t>drl@boic.school.nz</t>
  </si>
  <si>
    <t>John Paitai</t>
  </si>
  <si>
    <t>http://www.boic.school.nz</t>
  </si>
  <si>
    <t>1-9 Derrick Road</t>
  </si>
  <si>
    <t>Kawakawa</t>
  </si>
  <si>
    <t>PO Box 58</t>
  </si>
  <si>
    <t>Northland College</t>
  </si>
  <si>
    <t>09 4013200</t>
  </si>
  <si>
    <t>09 4012378</t>
  </si>
  <si>
    <t>admin@northlandcollege.school.nz</t>
  </si>
  <si>
    <t>Jim Luders</t>
  </si>
  <si>
    <t>http://www.northlandcollege.school.nz</t>
  </si>
  <si>
    <t>62 Mangakahia Road</t>
  </si>
  <si>
    <t>Kaikohe</t>
  </si>
  <si>
    <t>PO Box 261</t>
  </si>
  <si>
    <t>Te Kura Taumata o Panguru</t>
  </si>
  <si>
    <t>09 4095701</t>
  </si>
  <si>
    <t>09 4095703</t>
  </si>
  <si>
    <t>office@panguru.school.nz</t>
  </si>
  <si>
    <t>Mina Pomare-Peita</t>
  </si>
  <si>
    <t>http://www.panguru.school.nz</t>
  </si>
  <si>
    <t>2178 West Coast Road</t>
  </si>
  <si>
    <t>Panguru</t>
  </si>
  <si>
    <t>2178 West Coast Road RD 2</t>
  </si>
  <si>
    <t>Kohukohu</t>
  </si>
  <si>
    <t>Opononi Area School</t>
  </si>
  <si>
    <t>09 4058500</t>
  </si>
  <si>
    <t>09 4058501</t>
  </si>
  <si>
    <t>anitaw@opononi.school.nz</t>
  </si>
  <si>
    <t>Noema Williams (acting)</t>
  </si>
  <si>
    <t>263 State Highway 12</t>
  </si>
  <si>
    <t>Omapere</t>
  </si>
  <si>
    <t>Private Bag 759</t>
  </si>
  <si>
    <t>Omapere and Opononi</t>
  </si>
  <si>
    <t>Tauraroa Area School</t>
  </si>
  <si>
    <t>09 4322643</t>
  </si>
  <si>
    <t>09 4322436</t>
  </si>
  <si>
    <t>general@tauraroa.school.nz</t>
  </si>
  <si>
    <t>Grant Burns</t>
  </si>
  <si>
    <t>http://www.tauraroa.school.nz</t>
  </si>
  <si>
    <t>398 Tauraroa Road</t>
  </si>
  <si>
    <t>Maungakaramea</t>
  </si>
  <si>
    <t>PO Box 36</t>
  </si>
  <si>
    <t>Whangarei District</t>
  </si>
  <si>
    <t>Wharekohe-Oakleigh</t>
  </si>
  <si>
    <t>Bream Bay Ward</t>
  </si>
  <si>
    <t>Kamo High School</t>
  </si>
  <si>
    <t>09 4351688</t>
  </si>
  <si>
    <t>09 4350790</t>
  </si>
  <si>
    <t>admin@kamohigh.school.nz</t>
  </si>
  <si>
    <t>Joanne Hutt</t>
  </si>
  <si>
    <t>http://www.kamohigh.school.nz/</t>
  </si>
  <si>
    <t>5 Wilkinson Avenue</t>
  </si>
  <si>
    <t>Kamo</t>
  </si>
  <si>
    <t>PO Box 4137</t>
  </si>
  <si>
    <t>Main Urban Area</t>
  </si>
  <si>
    <t>Kamo East</t>
  </si>
  <si>
    <t>Denby Ward</t>
  </si>
  <si>
    <t>Tikipunga High School</t>
  </si>
  <si>
    <t>09 4373299</t>
  </si>
  <si>
    <t>09 4372522</t>
  </si>
  <si>
    <t>sec@tikihigh.school.nz</t>
  </si>
  <si>
    <t>Alec Solomon</t>
  </si>
  <si>
    <t>http://tikihigh.school.nz/</t>
  </si>
  <si>
    <t>194 Corks Road</t>
  </si>
  <si>
    <t>Tikipunga</t>
  </si>
  <si>
    <t>PO Box 7041</t>
  </si>
  <si>
    <t>Normal School</t>
  </si>
  <si>
    <t>Tikipunga West</t>
  </si>
  <si>
    <t>Whangarei Boys' High School</t>
  </si>
  <si>
    <t>09 4304170</t>
  </si>
  <si>
    <t>09 4304172</t>
  </si>
  <si>
    <t>enquiries@wbhs.school.nz</t>
  </si>
  <si>
    <t>Karen Smith</t>
  </si>
  <si>
    <t>http://www.wbhs.school.nz</t>
  </si>
  <si>
    <t>10 Kent Road</t>
  </si>
  <si>
    <t>PO Box 5034</t>
  </si>
  <si>
    <t>School with Boarding Facilities</t>
  </si>
  <si>
    <t>Boys School</t>
  </si>
  <si>
    <t>Regent</t>
  </si>
  <si>
    <t>Okara Ward</t>
  </si>
  <si>
    <t>Whangarei Girls' High School</t>
  </si>
  <si>
    <t>09 4304460</t>
  </si>
  <si>
    <t>09 4304410</t>
  </si>
  <si>
    <t>office@wghs.school.nz</t>
  </si>
  <si>
    <t>Anne Cooper</t>
  </si>
  <si>
    <t>http://www.wghs.school.nz</t>
  </si>
  <si>
    <t>1 Lupton Avenue</t>
  </si>
  <si>
    <t>PO Box 5056</t>
  </si>
  <si>
    <t>Girls School</t>
  </si>
  <si>
    <t>Pompallier Catholic College</t>
  </si>
  <si>
    <t>09 4383950</t>
  </si>
  <si>
    <t>09 4300302</t>
  </si>
  <si>
    <t>admin@pompallier.school.nz</t>
  </si>
  <si>
    <t>Richard Stanton</t>
  </si>
  <si>
    <t>http://www.pompalliercollege.school.nz</t>
  </si>
  <si>
    <t>State Highway 14</t>
  </si>
  <si>
    <t>Maunu</t>
  </si>
  <si>
    <t>PO Box 10042</t>
  </si>
  <si>
    <t>Te Mai</t>
  </si>
  <si>
    <t>State: Integrated</t>
  </si>
  <si>
    <t>Te Hihi</t>
  </si>
  <si>
    <t>Mangakahia-Maungatapere Ward</t>
  </si>
  <si>
    <t>Mangakahia Area School</t>
  </si>
  <si>
    <t>09 4331702</t>
  </si>
  <si>
    <t>admin@mangakahia.school.nz</t>
  </si>
  <si>
    <t>Philip Reynolds</t>
  </si>
  <si>
    <t>http://www.mangakahia.school.nz</t>
  </si>
  <si>
    <t>Mangakahia Road</t>
  </si>
  <si>
    <t>Titoki</t>
  </si>
  <si>
    <t>Private Bag</t>
  </si>
  <si>
    <t>Opouteke-Tanekaha</t>
  </si>
  <si>
    <t>Dargaville High School</t>
  </si>
  <si>
    <t>09 4397229</t>
  </si>
  <si>
    <t>09 4397563</t>
  </si>
  <si>
    <t>office@darghigh.school.nz</t>
  </si>
  <si>
    <t>Takiri Pumipi (acting)</t>
  </si>
  <si>
    <t>http://www.dargavillehighschool.co.nz</t>
  </si>
  <si>
    <t>Plunket Street</t>
  </si>
  <si>
    <t>Dargaville</t>
  </si>
  <si>
    <t>Kaipara District</t>
  </si>
  <si>
    <t>Dargaville Ward</t>
  </si>
  <si>
    <t>Bream Bay College</t>
  </si>
  <si>
    <t>09 4328226</t>
  </si>
  <si>
    <t>09 4328228</t>
  </si>
  <si>
    <t>admin@breambaycollege.school.nz</t>
  </si>
  <si>
    <t>Wayne Buckland</t>
  </si>
  <si>
    <t>http://www.breambaycollege.school.nz/</t>
  </si>
  <si>
    <t>Peter Snell Road</t>
  </si>
  <si>
    <t>Ruakaka</t>
  </si>
  <si>
    <t>PO Box 111</t>
  </si>
  <si>
    <t>Marsden Point-Ruakaka</t>
  </si>
  <si>
    <t>Otamatea High School</t>
  </si>
  <si>
    <t>09 4318230</t>
  </si>
  <si>
    <t>09 4318229</t>
  </si>
  <si>
    <t>ohs@otamatea.school.nz</t>
  </si>
  <si>
    <t>Rachel Clothier-Simmonds</t>
  </si>
  <si>
    <t>http://www.otamatea.school.nz</t>
  </si>
  <si>
    <t>Bickerstaffe Road</t>
  </si>
  <si>
    <t>Maungaturoto</t>
  </si>
  <si>
    <t>PO Box 64</t>
  </si>
  <si>
    <t>Rehia-Oneriri</t>
  </si>
  <si>
    <t>Otamatea Ward</t>
  </si>
  <si>
    <t>Ruawai College</t>
  </si>
  <si>
    <t>09 4392216</t>
  </si>
  <si>
    <t>09 4392214</t>
  </si>
  <si>
    <t>Amanda King</t>
  </si>
  <si>
    <t>http://www.ruawaicollege.school.nz</t>
  </si>
  <si>
    <t>4375 State Highway 12</t>
  </si>
  <si>
    <t>Ruawai</t>
  </si>
  <si>
    <t>State Highway 12</t>
  </si>
  <si>
    <t>West Coast-Central Ward</t>
  </si>
  <si>
    <t>Rodney College</t>
  </si>
  <si>
    <t>09 4236030</t>
  </si>
  <si>
    <t>09 4237555</t>
  </si>
  <si>
    <t>eo@rodneycollege.school.nz</t>
  </si>
  <si>
    <t>Irene Symes</t>
  </si>
  <si>
    <t>http://www.rodneycollege.school.nz</t>
  </si>
  <si>
    <t>287 Rodney Street</t>
  </si>
  <si>
    <t>Wellsford</t>
  </si>
  <si>
    <t>Auckland- Rodney</t>
  </si>
  <si>
    <t>Auckland Region</t>
  </si>
  <si>
    <t>Auckland North</t>
  </si>
  <si>
    <t>Auckland</t>
  </si>
  <si>
    <t>Rodney Ward</t>
  </si>
  <si>
    <t>Mahurangi College</t>
  </si>
  <si>
    <t>09 4258039</t>
  </si>
  <si>
    <t>09 4257275</t>
  </si>
  <si>
    <t>admin@mahurangi.school.nz</t>
  </si>
  <si>
    <t>David Macleod</t>
  </si>
  <si>
    <t>http://www.mahurangi.school.nz</t>
  </si>
  <si>
    <t>Woodcocks Road</t>
  </si>
  <si>
    <t>Warkworth</t>
  </si>
  <si>
    <t>Rodney</t>
  </si>
  <si>
    <t>Orewa College</t>
  </si>
  <si>
    <t>09 4273833</t>
  </si>
  <si>
    <t>admin@oc.school.nz</t>
  </si>
  <si>
    <t>Kate Shevland</t>
  </si>
  <si>
    <t>http://www.orewa.school.nz/</t>
  </si>
  <si>
    <t>Riverside Road</t>
  </si>
  <si>
    <t>Orewa</t>
  </si>
  <si>
    <t>PO Box 345</t>
  </si>
  <si>
    <t>Auckland- Hibiscus and Bays</t>
  </si>
  <si>
    <t>Albany Ward</t>
  </si>
  <si>
    <t>Orewa Community of Learning</t>
  </si>
  <si>
    <t>Kaipara College</t>
  </si>
  <si>
    <t>09 4208640</t>
  </si>
  <si>
    <t>09 4207485</t>
  </si>
  <si>
    <t>jsherman@kaiparacollege.school.nz</t>
  </si>
  <si>
    <t>Patrick Gale</t>
  </si>
  <si>
    <t>http://www.kaiparacollege.school.nz/</t>
  </si>
  <si>
    <t>Rautawhiri Road</t>
  </si>
  <si>
    <t>Helensville</t>
  </si>
  <si>
    <t>Long Bay College</t>
  </si>
  <si>
    <t>09 4779009</t>
  </si>
  <si>
    <t>09 4779105</t>
  </si>
  <si>
    <t>office@lbc.school.nz</t>
  </si>
  <si>
    <t>Russell Brooke</t>
  </si>
  <si>
    <t>http://www.longbaycollege.com</t>
  </si>
  <si>
    <t>Ashley Avenue</t>
  </si>
  <si>
    <t>Torbay</t>
  </si>
  <si>
    <t>PO Box 89007</t>
  </si>
  <si>
    <t>East Coast Bays</t>
  </si>
  <si>
    <t>Long Bay</t>
  </si>
  <si>
    <t>Rangitoto College</t>
  </si>
  <si>
    <t>09 4770150</t>
  </si>
  <si>
    <t>09 4770077</t>
  </si>
  <si>
    <t>info@rangitoto.school.nz</t>
  </si>
  <si>
    <t>David Hodge</t>
  </si>
  <si>
    <t>http://www.rangitoto.school.nz</t>
  </si>
  <si>
    <t>564 East Coast Road</t>
  </si>
  <si>
    <t>Browns Bay</t>
  </si>
  <si>
    <t>PO Box 93601</t>
  </si>
  <si>
    <t>Auckland- Upper Harbour</t>
  </si>
  <si>
    <t>Windsor Park</t>
  </si>
  <si>
    <t>Mid Bays Community of Schools</t>
  </si>
  <si>
    <t>Kristin School</t>
  </si>
  <si>
    <t>09 4159566</t>
  </si>
  <si>
    <t>kristin@kristin.school.nz</t>
  </si>
  <si>
    <t>Tim Oughton</t>
  </si>
  <si>
    <t>http://www.kristin.school.nz/</t>
  </si>
  <si>
    <t>360 Albany Highway</t>
  </si>
  <si>
    <t>Albany</t>
  </si>
  <si>
    <t>PO Box 300087</t>
  </si>
  <si>
    <t>Private: Fully Reg.</t>
  </si>
  <si>
    <t>North Harbour West</t>
  </si>
  <si>
    <t>Glenfield College</t>
  </si>
  <si>
    <t>09 4449066</t>
  </si>
  <si>
    <t>09 4447198</t>
  </si>
  <si>
    <t>principal@glenfieldcollege.school.nz</t>
  </si>
  <si>
    <t>Dave Bagwell (acting)</t>
  </si>
  <si>
    <t>http://www.glenfieldcollege.school.nz</t>
  </si>
  <si>
    <t>Kaipatiki Road</t>
  </si>
  <si>
    <t>Glenfield</t>
  </si>
  <si>
    <t>PO Box 40176</t>
  </si>
  <si>
    <t>North Shore City</t>
  </si>
  <si>
    <t>Auckland- Kaipatiki</t>
  </si>
  <si>
    <t>Northcote</t>
  </si>
  <si>
    <t>Kaipatiki</t>
  </si>
  <si>
    <t>North Shore Ward</t>
  </si>
  <si>
    <t>Birkenhead College</t>
  </si>
  <si>
    <t>09 4839039</t>
  </si>
  <si>
    <t>09 4834094</t>
  </si>
  <si>
    <t>office@birkenhead.school.nz</t>
  </si>
  <si>
    <t>James Mathewson</t>
  </si>
  <si>
    <t>http://www.birkenhead.school.nz/</t>
  </si>
  <si>
    <t>140 Birkdale Road</t>
  </si>
  <si>
    <t>Birkenhead</t>
  </si>
  <si>
    <t>Private Bag 34911</t>
  </si>
  <si>
    <t>Birkdale South</t>
  </si>
  <si>
    <t>Northcote College</t>
  </si>
  <si>
    <t>09 4810141</t>
  </si>
  <si>
    <t>09 4810142</t>
  </si>
  <si>
    <t>office@northcote.school.nz</t>
  </si>
  <si>
    <t>Vicki Barrie</t>
  </si>
  <si>
    <t>http://www.northcote.school.nz</t>
  </si>
  <si>
    <t>Kauri Glen Road</t>
  </si>
  <si>
    <t>Northcote South</t>
  </si>
  <si>
    <t>Northcote Community of Learning</t>
  </si>
  <si>
    <t>Secondary Maori Boarding School</t>
  </si>
  <si>
    <t>Carmel College</t>
  </si>
  <si>
    <t>09 4861132</t>
  </si>
  <si>
    <t>09 4862286</t>
  </si>
  <si>
    <t>admin@carmel.school.nz</t>
  </si>
  <si>
    <t>Christine Allen</t>
  </si>
  <si>
    <t>http://www.carmel.school.nz/</t>
  </si>
  <si>
    <t>108 Shakespeare Road</t>
  </si>
  <si>
    <t>Milford</t>
  </si>
  <si>
    <t>PO Box 31142</t>
  </si>
  <si>
    <t>Auckland- Devonport-Takapuna</t>
  </si>
  <si>
    <t>North Shore</t>
  </si>
  <si>
    <t>Westlake</t>
  </si>
  <si>
    <t>Takapuna Grammar School</t>
  </si>
  <si>
    <t>09 4894167</t>
  </si>
  <si>
    <t>09 4867118</t>
  </si>
  <si>
    <t>office@takapuna.school.nz</t>
  </si>
  <si>
    <t>Simon Lamb</t>
  </si>
  <si>
    <t>http://www.takapuna.school.nz</t>
  </si>
  <si>
    <t>210 Lake Road</t>
  </si>
  <si>
    <t>Takapuna</t>
  </si>
  <si>
    <t>PO Box 331096</t>
  </si>
  <si>
    <t>Seacliffe</t>
  </si>
  <si>
    <t>Devonport Community of Learning</t>
  </si>
  <si>
    <t>Westlake Boys' High School</t>
  </si>
  <si>
    <t>09 4108667</t>
  </si>
  <si>
    <t>09 4107717</t>
  </si>
  <si>
    <t>office@westlake.school.nz</t>
  </si>
  <si>
    <t>David Ferguson</t>
  </si>
  <si>
    <t>http://www.westlake.school.nz</t>
  </si>
  <si>
    <t>Forrest Hill Road</t>
  </si>
  <si>
    <t>30 Forrest Hill Road</t>
  </si>
  <si>
    <t>Forrest Hill</t>
  </si>
  <si>
    <t>Westlake Girls' High School</t>
  </si>
  <si>
    <t>09 4894169</t>
  </si>
  <si>
    <t>09 4861860</t>
  </si>
  <si>
    <t>principal@westlakegirls.school.nz</t>
  </si>
  <si>
    <t>Roz Mexted</t>
  </si>
  <si>
    <t>http://www.westlakegirls.school.nz</t>
  </si>
  <si>
    <t>2 Wairau Road</t>
  </si>
  <si>
    <t>Rosmini College</t>
  </si>
  <si>
    <t>09 4895417</t>
  </si>
  <si>
    <t>09 4895323</t>
  </si>
  <si>
    <t>i.fairhurst@rosmini.school.nz</t>
  </si>
  <si>
    <t>Nixon Cooper</t>
  </si>
  <si>
    <t>http://www.rosmini.school.nz</t>
  </si>
  <si>
    <t>36 Dominion Street</t>
  </si>
  <si>
    <t>Rutherford College</t>
  </si>
  <si>
    <t>09 8349790</t>
  </si>
  <si>
    <t>09 8346506</t>
  </si>
  <si>
    <t>admin@rutherford.school.nz</t>
  </si>
  <si>
    <t>Gary Moore</t>
  </si>
  <si>
    <t>http://www.rutherfordcollege.school.nz</t>
  </si>
  <si>
    <t>Kotuku Street</t>
  </si>
  <si>
    <t>Te Atatu</t>
  </si>
  <si>
    <t>Te Atatu Peninsula</t>
  </si>
  <si>
    <t>Waitakere</t>
  </si>
  <si>
    <t>Auckland- Henderson-Massey</t>
  </si>
  <si>
    <t>Te Atatu Central</t>
  </si>
  <si>
    <t>Waitakere Ward</t>
  </si>
  <si>
    <t>Te Atatu Community of Schools</t>
  </si>
  <si>
    <t>Macleans College</t>
  </si>
  <si>
    <t>09 5352620</t>
  </si>
  <si>
    <t>09 5352621</t>
  </si>
  <si>
    <t>gn@macleans.school.nz</t>
  </si>
  <si>
    <t>Byron Bentley</t>
  </si>
  <si>
    <t>http://www.macleans.school.nz</t>
  </si>
  <si>
    <t>Macleans Road</t>
  </si>
  <si>
    <t>Bucklands Beach</t>
  </si>
  <si>
    <t>Private Bag 94201</t>
  </si>
  <si>
    <t>Howick</t>
  </si>
  <si>
    <t>Auckland- Howick</t>
  </si>
  <si>
    <t>Auckland South</t>
  </si>
  <si>
    <t>Pakuranga</t>
  </si>
  <si>
    <t>Tamaki Makaurau</t>
  </si>
  <si>
    <t>Bucklands and Eastern Beaches</t>
  </si>
  <si>
    <t>Howick Ward</t>
  </si>
  <si>
    <t>Green Bay High School</t>
  </si>
  <si>
    <t>09 8178173</t>
  </si>
  <si>
    <t>09 8178264</t>
  </si>
  <si>
    <t>office@greenbayhigh.school.nz</t>
  </si>
  <si>
    <t>Morag Hutchinson</t>
  </si>
  <si>
    <t>http://www.greenbayhigh.school.nz</t>
  </si>
  <si>
    <t>143-161 Godley Road</t>
  </si>
  <si>
    <t>Green Bay</t>
  </si>
  <si>
    <t>161 Godley Road</t>
  </si>
  <si>
    <t>Auckland- Whau</t>
  </si>
  <si>
    <t>New Lynn</t>
  </si>
  <si>
    <t>Whau Ward</t>
  </si>
  <si>
    <t>Kotuitui (Green Bay) Community of Learning</t>
  </si>
  <si>
    <t>Massey High School</t>
  </si>
  <si>
    <t>09 8310500</t>
  </si>
  <si>
    <t>09 8339200</t>
  </si>
  <si>
    <t>office@masseyhigh.school.nz</t>
  </si>
  <si>
    <t>Glen Denham</t>
  </si>
  <si>
    <t>http://www.masseyhigh.school.nz/</t>
  </si>
  <si>
    <t>274 Don Buck Road</t>
  </si>
  <si>
    <t>Massey</t>
  </si>
  <si>
    <t>Upper Harbour</t>
  </si>
  <si>
    <t>Birdwood East</t>
  </si>
  <si>
    <t>Waitakere College</t>
  </si>
  <si>
    <t>09 8367890 Ext 815</t>
  </si>
  <si>
    <t>09 8367892</t>
  </si>
  <si>
    <t>tau@waitakerecollege.school.nz</t>
  </si>
  <si>
    <t>Mark Shanahan</t>
  </si>
  <si>
    <t>http://www.waitakere-college.school.nz</t>
  </si>
  <si>
    <t>Rathgar Road</t>
  </si>
  <si>
    <t>Henderson</t>
  </si>
  <si>
    <t>PO Box 21144</t>
  </si>
  <si>
    <t>Fairdene</t>
  </si>
  <si>
    <t>Waitakere Community of Learning</t>
  </si>
  <si>
    <t>Henderson High School</t>
  </si>
  <si>
    <t>09 8389085</t>
  </si>
  <si>
    <t>09 8389164</t>
  </si>
  <si>
    <t>admin@hhs.school.nz</t>
  </si>
  <si>
    <t>Michael Purcell</t>
  </si>
  <si>
    <t>http://www.hhs.school.nz</t>
  </si>
  <si>
    <t>Henderson Valley Road</t>
  </si>
  <si>
    <t>PO Box 21141</t>
  </si>
  <si>
    <t>Henderson South</t>
  </si>
  <si>
    <t>Henderson Community of Schools</t>
  </si>
  <si>
    <t>Liston College</t>
  </si>
  <si>
    <t>09 8389350</t>
  </si>
  <si>
    <t>09 8379809</t>
  </si>
  <si>
    <t>info@liston.school.nz</t>
  </si>
  <si>
    <t>Christopher Rooney</t>
  </si>
  <si>
    <t>http://www.liston.school.nz</t>
  </si>
  <si>
    <t>69 Rathgar Road</t>
  </si>
  <si>
    <t>St Dominic's Catholic College (Henderson)</t>
  </si>
  <si>
    <t>09 8390380</t>
  </si>
  <si>
    <t>09 8390390</t>
  </si>
  <si>
    <t>tina@stdoms.ac.nz</t>
  </si>
  <si>
    <t>Carol Coddington</t>
  </si>
  <si>
    <t>http://www.stdoms.ac.nz</t>
  </si>
  <si>
    <t>29 Rathgar Road</t>
  </si>
  <si>
    <t>PO Box 21123</t>
  </si>
  <si>
    <t>Western Springs College</t>
  </si>
  <si>
    <t>09 8156730</t>
  </si>
  <si>
    <t>09 8156740</t>
  </si>
  <si>
    <t>admin@wsc.school.nz</t>
  </si>
  <si>
    <t>Kenneth Havill</t>
  </si>
  <si>
    <t>http://www.westernsprings.school.nz</t>
  </si>
  <si>
    <t>Motions Road</t>
  </si>
  <si>
    <t>Western Springs</t>
  </si>
  <si>
    <t>Auckland- Waitemata</t>
  </si>
  <si>
    <t>Mt Albert</t>
  </si>
  <si>
    <t>Westmere</t>
  </si>
  <si>
    <t>Waitemata and Gulf Ward</t>
  </si>
  <si>
    <t>Selwyn College</t>
  </si>
  <si>
    <t>09 5219610</t>
  </si>
  <si>
    <t>09 5219620</t>
  </si>
  <si>
    <t>info@selwyn.school.nz</t>
  </si>
  <si>
    <t>Sheryll Ofner</t>
  </si>
  <si>
    <t>http://www.selwyn.school.nz</t>
  </si>
  <si>
    <t>Kohimarama Road</t>
  </si>
  <si>
    <t>Kohimarama</t>
  </si>
  <si>
    <t>203 Kohimarama Road</t>
  </si>
  <si>
    <t>Auckland- Orakei</t>
  </si>
  <si>
    <t>Tamaki</t>
  </si>
  <si>
    <t>Mission Bay</t>
  </si>
  <si>
    <t>Orakei Ward</t>
  </si>
  <si>
    <t>St Mary's College (Ponsonby)</t>
  </si>
  <si>
    <t>09 3766568</t>
  </si>
  <si>
    <t>09 3760206</t>
  </si>
  <si>
    <t>office@stmaryak.school.nz</t>
  </si>
  <si>
    <t>Bernadette Stockman</t>
  </si>
  <si>
    <t>http://www.stmaryak.school.nz</t>
  </si>
  <si>
    <t>11 New Street</t>
  </si>
  <si>
    <t>Ponsonby</t>
  </si>
  <si>
    <t>PO Box 47003</t>
  </si>
  <si>
    <t>Auckland Central</t>
  </si>
  <si>
    <t>St Marys</t>
  </si>
  <si>
    <t>Auckland Central Catholic Community of Schools</t>
  </si>
  <si>
    <t>St Paul's College (Ponsonby)</t>
  </si>
  <si>
    <t>09 3761287</t>
  </si>
  <si>
    <t>09 3786713</t>
  </si>
  <si>
    <t>stpauls@stpaulscollege.co.nz</t>
  </si>
  <si>
    <t>Kieran Fouhy</t>
  </si>
  <si>
    <t>http://www.stpaulscollege.co.nz/</t>
  </si>
  <si>
    <t>183 Richmond Road</t>
  </si>
  <si>
    <t>Grey Lynn</t>
  </si>
  <si>
    <t>Ponsonby West</t>
  </si>
  <si>
    <t>Tyndale Park Christian School</t>
  </si>
  <si>
    <t>09 2749771</t>
  </si>
  <si>
    <t>09 2749772</t>
  </si>
  <si>
    <t>admin@tyndalepark.school.nz</t>
  </si>
  <si>
    <t>Lloyd Vivian</t>
  </si>
  <si>
    <t>http://www.tyndalepark.school.nz</t>
  </si>
  <si>
    <t>206 Murphys Road</t>
  </si>
  <si>
    <t>Flat Bush</t>
  </si>
  <si>
    <t>Manukau</t>
  </si>
  <si>
    <t>Hunua</t>
  </si>
  <si>
    <t>Hauraki-Waikato</t>
  </si>
  <si>
    <t>Ormiston</t>
  </si>
  <si>
    <t>Auckland Girls' Grammar School</t>
  </si>
  <si>
    <t>09 3074180</t>
  </si>
  <si>
    <t>09 3099152</t>
  </si>
  <si>
    <t>aperry@aggs.school.nz</t>
  </si>
  <si>
    <t>Elizabeth Thomson</t>
  </si>
  <si>
    <t>http://www.aggs.school.nz</t>
  </si>
  <si>
    <t>Howe Street</t>
  </si>
  <si>
    <t>Newton</t>
  </si>
  <si>
    <t>PO Box 68053</t>
  </si>
  <si>
    <t>Freemans Bay</t>
  </si>
  <si>
    <t>Auckland Grammar</t>
  </si>
  <si>
    <t>09 6235400</t>
  </si>
  <si>
    <t>09 6235401</t>
  </si>
  <si>
    <t>admin@ags.school.nz</t>
  </si>
  <si>
    <t>Timothy O'Connor</t>
  </si>
  <si>
    <t>http://www.ags.school.nz</t>
  </si>
  <si>
    <t>Mountain Road</t>
  </si>
  <si>
    <t>Epsom</t>
  </si>
  <si>
    <t>Private Bag 99930</t>
  </si>
  <si>
    <t>Newmarket</t>
  </si>
  <si>
    <t>Auckland- Albert-Eden</t>
  </si>
  <si>
    <t>Mt Eden North</t>
  </si>
  <si>
    <t>Albert-Eden-Roskill Ward</t>
  </si>
  <si>
    <t>Tamaki College</t>
  </si>
  <si>
    <t>09 5211104</t>
  </si>
  <si>
    <t>09 5285341</t>
  </si>
  <si>
    <t>admin@tamaki.ac.nz</t>
  </si>
  <si>
    <t>Soana Pamaka</t>
  </si>
  <si>
    <t>http://www.tamaki.ac.nz</t>
  </si>
  <si>
    <t>Elstree Avenue</t>
  </si>
  <si>
    <t>Glen Innes</t>
  </si>
  <si>
    <t>PO Box 18061</t>
  </si>
  <si>
    <t>Auckland- Maungakiekie-Tamaki</t>
  </si>
  <si>
    <t>Glen Innes East</t>
  </si>
  <si>
    <t>Maungakiekie-Tamaki Ward</t>
  </si>
  <si>
    <t>Manaiakalani Community of Schools</t>
  </si>
  <si>
    <t>Tangaroa College</t>
  </si>
  <si>
    <t>09 2745764</t>
  </si>
  <si>
    <t>09 2746371</t>
  </si>
  <si>
    <t>principal.pa@tangaroa.school.nz</t>
  </si>
  <si>
    <t>Ngaire Ashmore</t>
  </si>
  <si>
    <t>http://www.tangaroa.school.nz</t>
  </si>
  <si>
    <t>Haumia Way</t>
  </si>
  <si>
    <t>Otara</t>
  </si>
  <si>
    <t>PO Box 61476</t>
  </si>
  <si>
    <t>Auckland- Otara-Papatoetoe</t>
  </si>
  <si>
    <t>Botany</t>
  </si>
  <si>
    <t>Rongomai</t>
  </si>
  <si>
    <t>Manukau Ward</t>
  </si>
  <si>
    <t>Sacred Heart College (Auckland)</t>
  </si>
  <si>
    <t>09 5293660</t>
  </si>
  <si>
    <t>09 5293661</t>
  </si>
  <si>
    <t>office@sacredheart.school.nz</t>
  </si>
  <si>
    <t>James Dale</t>
  </si>
  <si>
    <t>http://www.sacredheart.school.nz</t>
  </si>
  <si>
    <t>250 West Tamaki Road</t>
  </si>
  <si>
    <t>Glendowie</t>
  </si>
  <si>
    <t>Glen Innes North</t>
  </si>
  <si>
    <t>Baradene College</t>
  </si>
  <si>
    <t>09 5246019</t>
  </si>
  <si>
    <t>09 5224077</t>
  </si>
  <si>
    <t>admin@baradene.school.nz</t>
  </si>
  <si>
    <t>Sandy Pasley</t>
  </si>
  <si>
    <t>http://www.baradene.school.nz</t>
  </si>
  <si>
    <t>237 Victoria Avenue</t>
  </si>
  <si>
    <t>Remuera</t>
  </si>
  <si>
    <t>PO Box 28906</t>
  </si>
  <si>
    <t>Orakei South</t>
  </si>
  <si>
    <t>St Peter's College (Epsom)</t>
  </si>
  <si>
    <t>09 5248108</t>
  </si>
  <si>
    <t>09 5249459</t>
  </si>
  <si>
    <t>admin@st-peters.school.nz</t>
  </si>
  <si>
    <t>James Bentley</t>
  </si>
  <si>
    <t>http://www.st-peters.school.nz</t>
  </si>
  <si>
    <t>Grafton</t>
  </si>
  <si>
    <t>23 Mountain Road</t>
  </si>
  <si>
    <t>Grafton East</t>
  </si>
  <si>
    <t>Marcellin College</t>
  </si>
  <si>
    <t>09 6256509</t>
  </si>
  <si>
    <t>09 6257835</t>
  </si>
  <si>
    <t>marcellincollege@xtra.co.nz</t>
  </si>
  <si>
    <t>Jan Waelen</t>
  </si>
  <si>
    <t>http://www.marcellin.school.nz</t>
  </si>
  <si>
    <t>617 Mt Albert Road</t>
  </si>
  <si>
    <t>Royal Oak</t>
  </si>
  <si>
    <t>PO Box 24126</t>
  </si>
  <si>
    <t>Auckland- Puketapapa</t>
  </si>
  <si>
    <t>Mt Roskill</t>
  </si>
  <si>
    <t>Hillsborough East</t>
  </si>
  <si>
    <t>Epsom Girls Grammar School</t>
  </si>
  <si>
    <t>09 6305963</t>
  </si>
  <si>
    <t>09 6389143</t>
  </si>
  <si>
    <t>office@eggs.school.nz</t>
  </si>
  <si>
    <t>Lorraine Pound</t>
  </si>
  <si>
    <t>http://www.eggs.school.nz</t>
  </si>
  <si>
    <t>Silver Road</t>
  </si>
  <si>
    <t>Epsom North</t>
  </si>
  <si>
    <t>Auckland Central Community of Schools</t>
  </si>
  <si>
    <t>Glendowie College</t>
  </si>
  <si>
    <t>09 5759128</t>
  </si>
  <si>
    <t>09 5754460</t>
  </si>
  <si>
    <t>info@gdc.school.nz</t>
  </si>
  <si>
    <t>Richard Dykes</t>
  </si>
  <si>
    <t>http://www.gdc.school.nz</t>
  </si>
  <si>
    <t>Crossfield Road</t>
  </si>
  <si>
    <t>19 Crossfield Road</t>
  </si>
  <si>
    <t>Dilworth School</t>
  </si>
  <si>
    <t>09 5231060</t>
  </si>
  <si>
    <t>09 5206183</t>
  </si>
  <si>
    <t>info@dilworth.school.nz</t>
  </si>
  <si>
    <t>Donald MacLean</t>
  </si>
  <si>
    <t>http://www.dilworth.school.nz/</t>
  </si>
  <si>
    <t>2 Erin Street</t>
  </si>
  <si>
    <t>Private Bag 28904</t>
  </si>
  <si>
    <t>Mt St John</t>
  </si>
  <si>
    <t>Diocesan School For Girls</t>
  </si>
  <si>
    <t>09 5200221</t>
  </si>
  <si>
    <t>09 5206778</t>
  </si>
  <si>
    <t>office@diocesan.school.nz</t>
  </si>
  <si>
    <t>Heather McRae</t>
  </si>
  <si>
    <t>http://www.diocesan.school.nz</t>
  </si>
  <si>
    <t>Clyde Street</t>
  </si>
  <si>
    <t>Private Bag 99939</t>
  </si>
  <si>
    <t>St Cuthbert's College (Epsom)</t>
  </si>
  <si>
    <t>09 5204159</t>
  </si>
  <si>
    <t>09 5249374</t>
  </si>
  <si>
    <t>reception@stcuthberts.school.nz</t>
  </si>
  <si>
    <t>Lynda Reid</t>
  </si>
  <si>
    <t>http://www.stcuthberts.school.nz</t>
  </si>
  <si>
    <t>Market Road</t>
  </si>
  <si>
    <t>PO Box 26020</t>
  </si>
  <si>
    <t>Mt Albert Grammar School</t>
  </si>
  <si>
    <t>09 8462044</t>
  </si>
  <si>
    <t>09 8462042</t>
  </si>
  <si>
    <t>headmaster@mags.school.nz</t>
  </si>
  <si>
    <t>Patrick Drumm</t>
  </si>
  <si>
    <t>http://www.mags.school.nz</t>
  </si>
  <si>
    <t>36 Alberton Ave</t>
  </si>
  <si>
    <t>Mount Albert</t>
  </si>
  <si>
    <t>36 Alberton Avenue</t>
  </si>
  <si>
    <t>Mt Albert Central</t>
  </si>
  <si>
    <t>Marist College</t>
  </si>
  <si>
    <t>09 8468311</t>
  </si>
  <si>
    <t>09 8151441</t>
  </si>
  <si>
    <t>admin@maristcollege.school.nz</t>
  </si>
  <si>
    <t>Monica Johnson</t>
  </si>
  <si>
    <t>http://www.maristcollege.school.nz</t>
  </si>
  <si>
    <t>31 Alberton Avenue</t>
  </si>
  <si>
    <t>Hebron Christian College (Auckland)</t>
  </si>
  <si>
    <t>09 8462159</t>
  </si>
  <si>
    <t>09 8462139</t>
  </si>
  <si>
    <t>admin@hebron.ac.nz</t>
  </si>
  <si>
    <t>Geoff Matthews</t>
  </si>
  <si>
    <t>http://www.hebron.ac.nz</t>
  </si>
  <si>
    <t>1 Mclean Street</t>
  </si>
  <si>
    <t>PO Box 77105</t>
  </si>
  <si>
    <t>Owairaka East</t>
  </si>
  <si>
    <t>Mt Roskill Grammar</t>
  </si>
  <si>
    <t>09 6210050</t>
  </si>
  <si>
    <t>09 6210055</t>
  </si>
  <si>
    <t>admin@mrgs.school.nz</t>
  </si>
  <si>
    <t>Gregory Watson</t>
  </si>
  <si>
    <t>http://www.mrgs.school.nz</t>
  </si>
  <si>
    <t>Frost Road</t>
  </si>
  <si>
    <t>Mount Roskill</t>
  </si>
  <si>
    <t>Akarana</t>
  </si>
  <si>
    <t>Mt Roskill Community of Schools</t>
  </si>
  <si>
    <t>Lynfield College</t>
  </si>
  <si>
    <t>09 6270600</t>
  </si>
  <si>
    <t>09 6270609</t>
  </si>
  <si>
    <t>admin@lynfield.school.nz</t>
  </si>
  <si>
    <t>Stephen Bovaird</t>
  </si>
  <si>
    <t>http://www.lynfield.school.nz</t>
  </si>
  <si>
    <t>White Swan Road</t>
  </si>
  <si>
    <t>191 White Swan Road</t>
  </si>
  <si>
    <t>Lynfield North</t>
  </si>
  <si>
    <t>Lynfield Community of Schools</t>
  </si>
  <si>
    <t>Bethlehem College</t>
  </si>
  <si>
    <t>07 5766769</t>
  </si>
  <si>
    <t>07 5791751</t>
  </si>
  <si>
    <t>principal@beth.school.nz</t>
  </si>
  <si>
    <t>Eoin Crosbie</t>
  </si>
  <si>
    <t>http://www.beth.school.nz</t>
  </si>
  <si>
    <t>Elder Lane</t>
  </si>
  <si>
    <t>Bethlehem</t>
  </si>
  <si>
    <t>Tauranga</t>
  </si>
  <si>
    <t>Private Bag 12003</t>
  </si>
  <si>
    <t>Tauranga Mail Centre</t>
  </si>
  <si>
    <t>Tauranga City</t>
  </si>
  <si>
    <t>Bay of Plenty Region</t>
  </si>
  <si>
    <t>Rotorua</t>
  </si>
  <si>
    <t>Bay of Plenty/Rotorua/Taupo</t>
  </si>
  <si>
    <t>Waiariki</t>
  </si>
  <si>
    <t>Otumoetai-Pyes Pa Ward</t>
  </si>
  <si>
    <t>Avondale College</t>
  </si>
  <si>
    <t>09 8287024</t>
  </si>
  <si>
    <t>09 8200183</t>
  </si>
  <si>
    <t>admin@avcol.school.nz</t>
  </si>
  <si>
    <t>Brent Lewis</t>
  </si>
  <si>
    <t>http://www.avcol.school.nz</t>
  </si>
  <si>
    <t>Victor Street</t>
  </si>
  <si>
    <t>Avondale</t>
  </si>
  <si>
    <t>59 Victor Street</t>
  </si>
  <si>
    <t>Kelston</t>
  </si>
  <si>
    <t>Avondale West</t>
  </si>
  <si>
    <t>Edgewater College</t>
  </si>
  <si>
    <t>09 5769039</t>
  </si>
  <si>
    <t>09 5769037</t>
  </si>
  <si>
    <t>enquiries@edgewater.school.nz</t>
  </si>
  <si>
    <t>Allan Vester</t>
  </si>
  <si>
    <t>http://www.edgewater.school.nz</t>
  </si>
  <si>
    <t>32 Edgewater Drive</t>
  </si>
  <si>
    <t>Edgewater</t>
  </si>
  <si>
    <t>Pakuranga College</t>
  </si>
  <si>
    <t>09 5347159</t>
  </si>
  <si>
    <t>09 5342365</t>
  </si>
  <si>
    <t>info@pakuranga.school.nz</t>
  </si>
  <si>
    <t>Michael Williams</t>
  </si>
  <si>
    <t>http://www.pakuranga.school.nz</t>
  </si>
  <si>
    <t>Pigeon Mountain Road</t>
  </si>
  <si>
    <t>180 Pigeon Mountain Road</t>
  </si>
  <si>
    <t>Half Moon Bay</t>
  </si>
  <si>
    <t>Pigeon Mountain North</t>
  </si>
  <si>
    <t>St Kentigern College (Pakuranga)</t>
  </si>
  <si>
    <t>09 5770749</t>
  </si>
  <si>
    <t>09 5770700</t>
  </si>
  <si>
    <t>skc_admin@saintkentigern.com</t>
  </si>
  <si>
    <t>Steve Cole</t>
  </si>
  <si>
    <t>http://www.saintkentigern.com</t>
  </si>
  <si>
    <t>130 Pakuranga Road</t>
  </si>
  <si>
    <t>PO Box 51060</t>
  </si>
  <si>
    <t>Sunnyhills</t>
  </si>
  <si>
    <t>Aidanfield Christian School</t>
  </si>
  <si>
    <t>03 3388153</t>
  </si>
  <si>
    <t>03 3390821</t>
  </si>
  <si>
    <t>office@aidanfield.school.nz</t>
  </si>
  <si>
    <t>Mark Richardson</t>
  </si>
  <si>
    <t>http://www.aidanfield.school.nz/</t>
  </si>
  <si>
    <t>2 Nash Road</t>
  </si>
  <si>
    <t>Halswell</t>
  </si>
  <si>
    <t>Christchurch</t>
  </si>
  <si>
    <t>Christchurch City</t>
  </si>
  <si>
    <t>Canterbury Region</t>
  </si>
  <si>
    <t>Canterbury</t>
  </si>
  <si>
    <t>Wigram</t>
  </si>
  <si>
    <t>Te Tai Tonga</t>
  </si>
  <si>
    <t>Aidanfield</t>
  </si>
  <si>
    <t>Riccarton-Wigram Ward</t>
  </si>
  <si>
    <t>Kelston Boys' High School</t>
  </si>
  <si>
    <t>09 8186185</t>
  </si>
  <si>
    <t>09 8186183</t>
  </si>
  <si>
    <t>k.fearnley@kbhs.school.nz</t>
  </si>
  <si>
    <t>Brian Evans</t>
  </si>
  <si>
    <t>http://www.kbhs.school.nz</t>
  </si>
  <si>
    <t>Archibald Road</t>
  </si>
  <si>
    <t>PO Box 15103</t>
  </si>
  <si>
    <t>Kelston Central</t>
  </si>
  <si>
    <t>Kelston Community of Schools</t>
  </si>
  <si>
    <t>Kelston Girls' College</t>
  </si>
  <si>
    <t>09 8276063</t>
  </si>
  <si>
    <t>09 8273996</t>
  </si>
  <si>
    <t>reception@kelstongirls.school.nz</t>
  </si>
  <si>
    <t>Linda Fox</t>
  </si>
  <si>
    <t>http://www.kelstongirls.school.nz</t>
  </si>
  <si>
    <t>Great North Road</t>
  </si>
  <si>
    <t>PO Box 15798</t>
  </si>
  <si>
    <t>One Tree Hill College</t>
  </si>
  <si>
    <t>09 5795049</t>
  </si>
  <si>
    <t>09 5795047</t>
  </si>
  <si>
    <t>office@onetreehillcollege.school.nz</t>
  </si>
  <si>
    <t>Nicholas Coughlan</t>
  </si>
  <si>
    <t>http://www.onetreehillcollege.school.nz</t>
  </si>
  <si>
    <t>421 Great South Road</t>
  </si>
  <si>
    <t>Penrose</t>
  </si>
  <si>
    <t>PO Box 17471</t>
  </si>
  <si>
    <t>Greenlane</t>
  </si>
  <si>
    <t>Maungakiekie</t>
  </si>
  <si>
    <t>One Tree Hill Community of Schools</t>
  </si>
  <si>
    <t>Onehunga High School</t>
  </si>
  <si>
    <t>09 6366006</t>
  </si>
  <si>
    <t>09 6364465</t>
  </si>
  <si>
    <t>ps@ohs.school.nz</t>
  </si>
  <si>
    <t>Deidre Shea</t>
  </si>
  <si>
    <t>http://www.ohs.school.nz</t>
  </si>
  <si>
    <t>24 Pleasant Street</t>
  </si>
  <si>
    <t>Onehunga</t>
  </si>
  <si>
    <t>Onehunga South West</t>
  </si>
  <si>
    <t>Howick College</t>
  </si>
  <si>
    <t>09 5344492</t>
  </si>
  <si>
    <t>09 5346574</t>
  </si>
  <si>
    <t>secretary@howick.school.nz</t>
  </si>
  <si>
    <t>Iva Ropati</t>
  </si>
  <si>
    <t>http://www.howickcollege.school.nz</t>
  </si>
  <si>
    <t>Sandspit Road</t>
  </si>
  <si>
    <t>Howick South</t>
  </si>
  <si>
    <t>PO Box 38142</t>
  </si>
  <si>
    <t>Meadowland</t>
  </si>
  <si>
    <t>Otahuhu College</t>
  </si>
  <si>
    <t>09 963 4000</t>
  </si>
  <si>
    <t>09 276 2906</t>
  </si>
  <si>
    <t>enquiries@otahuhucollege.school.nz</t>
  </si>
  <si>
    <t>Neil Watson</t>
  </si>
  <si>
    <t>http://www.otahuhucollege.school.nz</t>
  </si>
  <si>
    <t>Mangere Road</t>
  </si>
  <si>
    <t>Otahuhu</t>
  </si>
  <si>
    <t>Private Bag 93317</t>
  </si>
  <si>
    <t>Auckland- Mangere-Otahuhu</t>
  </si>
  <si>
    <t>Manukau East</t>
  </si>
  <si>
    <t>Otahuhu West</t>
  </si>
  <si>
    <t>Kings College</t>
  </si>
  <si>
    <t>09 2760600</t>
  </si>
  <si>
    <t>09 2760670</t>
  </si>
  <si>
    <t>g.syms@kingscollege.school.nz</t>
  </si>
  <si>
    <t>Michael Leach</t>
  </si>
  <si>
    <t>http://www.kingscollege.school.nz</t>
  </si>
  <si>
    <t>Golf Avenue</t>
  </si>
  <si>
    <t>PO Box 22012</t>
  </si>
  <si>
    <t>Boys/Senior Co-Ed.</t>
  </si>
  <si>
    <t>McAuley High School</t>
  </si>
  <si>
    <t>09 2768715</t>
  </si>
  <si>
    <t>09 2764800</t>
  </si>
  <si>
    <t>office@mcauleyhigh.school.nz</t>
  </si>
  <si>
    <t>Anne Miles</t>
  </si>
  <si>
    <t>http://www.mcauleyhigh.school.nz/</t>
  </si>
  <si>
    <t>26 High Street</t>
  </si>
  <si>
    <t>PO Box 22480</t>
  </si>
  <si>
    <t>Fairburn</t>
  </si>
  <si>
    <t>Mangere College</t>
  </si>
  <si>
    <t>09 2754029</t>
  </si>
  <si>
    <t>09 2755275</t>
  </si>
  <si>
    <t>enquiries@mangere.school.nz</t>
  </si>
  <si>
    <t>Tom Webb</t>
  </si>
  <si>
    <t>http://www.mangere.school.nz</t>
  </si>
  <si>
    <t>23 Bader Drive</t>
  </si>
  <si>
    <t>Mangere</t>
  </si>
  <si>
    <t>PO Box 43240</t>
  </si>
  <si>
    <t>Viscount</t>
  </si>
  <si>
    <t>Auckland Seventh-Day Adventist H S</t>
  </si>
  <si>
    <t>09 2759640</t>
  </si>
  <si>
    <t>09 2755380</t>
  </si>
  <si>
    <t>info@asdah.school.nz</t>
  </si>
  <si>
    <t>Gloria Teulilo</t>
  </si>
  <si>
    <t>http://www.asdah.school.nz/</t>
  </si>
  <si>
    <t>119 Mountain Road</t>
  </si>
  <si>
    <t>Mangere Bridge</t>
  </si>
  <si>
    <t>PO Box 59047</t>
  </si>
  <si>
    <t>De La Salle College</t>
  </si>
  <si>
    <t>09 2764319</t>
  </si>
  <si>
    <t>09 2767992</t>
  </si>
  <si>
    <t>admin@delasalle.school.nz</t>
  </si>
  <si>
    <t>Myles Hogarty</t>
  </si>
  <si>
    <t>http://www.delasalle.school.nz</t>
  </si>
  <si>
    <t>81 Gray Avenue</t>
  </si>
  <si>
    <t>Mangere East</t>
  </si>
  <si>
    <t>PO Box 86001</t>
  </si>
  <si>
    <t>Papatoetoe High School</t>
  </si>
  <si>
    <t>09 2784086</t>
  </si>
  <si>
    <t>09 2785043</t>
  </si>
  <si>
    <t>office@papatoetoehigh.school.nz</t>
  </si>
  <si>
    <t>Vaughan Couillault</t>
  </si>
  <si>
    <t>http://www.papatoetoehigh.school.nz</t>
  </si>
  <si>
    <t>Nicholson Avenue</t>
  </si>
  <si>
    <t>Papatoetoe</t>
  </si>
  <si>
    <t>PO Box 23088</t>
  </si>
  <si>
    <t>Hunters Corner</t>
  </si>
  <si>
    <t>Papatoetoe East</t>
  </si>
  <si>
    <t>Aorere College</t>
  </si>
  <si>
    <t>09 2785608</t>
  </si>
  <si>
    <t>09 2790640</t>
  </si>
  <si>
    <t>office@aorere.ac.nz</t>
  </si>
  <si>
    <t>Gregory Pierce</t>
  </si>
  <si>
    <t>http://www.aorere.ac.nz/</t>
  </si>
  <si>
    <t>Portage Road</t>
  </si>
  <si>
    <t>PO Box 23084</t>
  </si>
  <si>
    <t>Kohuora</t>
  </si>
  <si>
    <t>Sir Edmund Hillary Collegiate Senior School</t>
  </si>
  <si>
    <t>09 2745782 Ext 405</t>
  </si>
  <si>
    <t>09 2746972</t>
  </si>
  <si>
    <t>office.seniorschool@sehc.school.nz</t>
  </si>
  <si>
    <t>Peter Uys</t>
  </si>
  <si>
    <t>http://www.sehc.school.nz</t>
  </si>
  <si>
    <t>2 Franklyne Road</t>
  </si>
  <si>
    <t>PO Box 61054</t>
  </si>
  <si>
    <t>Otara North</t>
  </si>
  <si>
    <t>Manurewa High School</t>
  </si>
  <si>
    <t>09 2690690</t>
  </si>
  <si>
    <t>09 2690691</t>
  </si>
  <si>
    <t>mhs@manurewa.school.nz</t>
  </si>
  <si>
    <t>Salvatore Gargiulo</t>
  </si>
  <si>
    <t>http://www.manurewa.school.nz</t>
  </si>
  <si>
    <t>67 Browns Road</t>
  </si>
  <si>
    <t>Manurewa</t>
  </si>
  <si>
    <t>PO Box 75247</t>
  </si>
  <si>
    <t>Auckland- Manurewa</t>
  </si>
  <si>
    <t>Wiri</t>
  </si>
  <si>
    <t>Manurewa-Papakura Ward</t>
  </si>
  <si>
    <t>James Cook High School</t>
  </si>
  <si>
    <t>09 2683950</t>
  </si>
  <si>
    <t>09 2683951</t>
  </si>
  <si>
    <t>admin@jchs.school.nz</t>
  </si>
  <si>
    <t>Janet Bowden (acting)</t>
  </si>
  <si>
    <t>http://www.jchs.school.nz</t>
  </si>
  <si>
    <t>Dr Pickering Avenue</t>
  </si>
  <si>
    <t>PO Box 75647</t>
  </si>
  <si>
    <t>Leabank</t>
  </si>
  <si>
    <t>Papakura High School</t>
  </si>
  <si>
    <t>09 2964400</t>
  </si>
  <si>
    <t>09 2964401</t>
  </si>
  <si>
    <t>enquiries@papakurahigh.school.nz</t>
  </si>
  <si>
    <t>John Rohs</t>
  </si>
  <si>
    <t>http://www.papakurahigh.school.nz</t>
  </si>
  <si>
    <t>Willis Road</t>
  </si>
  <si>
    <t>Papakura</t>
  </si>
  <si>
    <t>PO Box 72080</t>
  </si>
  <si>
    <t>Auckland- Papakura</t>
  </si>
  <si>
    <t>Massey Park</t>
  </si>
  <si>
    <t>Rosehill College</t>
  </si>
  <si>
    <t>09 2950661</t>
  </si>
  <si>
    <t>09 2950699</t>
  </si>
  <si>
    <t>inquiries@rosehillcollege.school.nz</t>
  </si>
  <si>
    <t>Susan Blakely</t>
  </si>
  <si>
    <t>http://www.rosehillcollege.school.nz</t>
  </si>
  <si>
    <t>5 Edinburgh Avenue</t>
  </si>
  <si>
    <t>PO Box 72546</t>
  </si>
  <si>
    <t>Rosehill</t>
  </si>
  <si>
    <t>Pukekohe High School</t>
  </si>
  <si>
    <t>09 2386089</t>
  </si>
  <si>
    <t>09 2386084</t>
  </si>
  <si>
    <t>exec@pukekohehigh.school.nz</t>
  </si>
  <si>
    <t>Ian McKinnon</t>
  </si>
  <si>
    <t>http://www.pukekohehigh.school.nz</t>
  </si>
  <si>
    <t>Harris Street</t>
  </si>
  <si>
    <t>Pukekohe</t>
  </si>
  <si>
    <t>PO Box 306</t>
  </si>
  <si>
    <t>Secondary Urban Area</t>
  </si>
  <si>
    <t>Auckland- Franklin</t>
  </si>
  <si>
    <t>Bledisloe Park</t>
  </si>
  <si>
    <t>Franklin Ward</t>
  </si>
  <si>
    <t>Pukekohe Community of Learning</t>
  </si>
  <si>
    <t>Wesley College</t>
  </si>
  <si>
    <t>09 2370224</t>
  </si>
  <si>
    <t>09 2383582</t>
  </si>
  <si>
    <t>barbaran@wesley.school.nz</t>
  </si>
  <si>
    <t>Steven Hargreaves</t>
  </si>
  <si>
    <t>http://www.wesley.school.nz</t>
  </si>
  <si>
    <t>State Highway 22</t>
  </si>
  <si>
    <t>Kingseat</t>
  </si>
  <si>
    <t>Waiuku College</t>
  </si>
  <si>
    <t>09 2358139</t>
  </si>
  <si>
    <t>09 2358137</t>
  </si>
  <si>
    <t>office@waiuku-college.school.nz</t>
  </si>
  <si>
    <t>Thomas Van Der Laan</t>
  </si>
  <si>
    <t>http://www.waiuku-college.school.nz/</t>
  </si>
  <si>
    <t>Constable Road</t>
  </si>
  <si>
    <t>Waiuku</t>
  </si>
  <si>
    <t>PO Box 124</t>
  </si>
  <si>
    <t>Waiuku West</t>
  </si>
  <si>
    <t>Waiuku Community of Schools</t>
  </si>
  <si>
    <t>Tuakau College</t>
  </si>
  <si>
    <t>09 2368521</t>
  </si>
  <si>
    <t>09 2368522</t>
  </si>
  <si>
    <t>secretary@tuakaucollege.com</t>
  </si>
  <si>
    <t>Christopher Betty</t>
  </si>
  <si>
    <t>http://www.tuakaucollege.com</t>
  </si>
  <si>
    <t>Elizabeth Street</t>
  </si>
  <si>
    <t>Tuakau</t>
  </si>
  <si>
    <t>PO Box 102</t>
  </si>
  <si>
    <t>Waikato District</t>
  </si>
  <si>
    <t>Waikato Region</t>
  </si>
  <si>
    <t>Waikato</t>
  </si>
  <si>
    <t>Redoubt</t>
  </si>
  <si>
    <t>Awaroa ki Tuakau Ward</t>
  </si>
  <si>
    <t>Onewhero Area School</t>
  </si>
  <si>
    <t>09 2328866</t>
  </si>
  <si>
    <t>09 2328862</t>
  </si>
  <si>
    <t>office@onewhero.school.nz</t>
  </si>
  <si>
    <t>Gregory Fenton</t>
  </si>
  <si>
    <t>http://www.onewhero.school.nz/</t>
  </si>
  <si>
    <t>Hall Road</t>
  </si>
  <si>
    <t>Onewhero</t>
  </si>
  <si>
    <t>Hall Road RD 2</t>
  </si>
  <si>
    <t>Onewhero Ward</t>
  </si>
  <si>
    <t>Coromandel Area School</t>
  </si>
  <si>
    <t>07 8668893</t>
  </si>
  <si>
    <t>07 8668051</t>
  </si>
  <si>
    <t>k_morrissey@coroarea.school.nz</t>
  </si>
  <si>
    <t>Murray McDonald</t>
  </si>
  <si>
    <t>http://www.coroarea.school.nz</t>
  </si>
  <si>
    <t>Woollams Avenue</t>
  </si>
  <si>
    <t>Coromandel</t>
  </si>
  <si>
    <t>PO Box 84</t>
  </si>
  <si>
    <t>Thames-Coromandel District</t>
  </si>
  <si>
    <t>Hamilton</t>
  </si>
  <si>
    <t>Coromandel-Colville Ward</t>
  </si>
  <si>
    <t>Mercury Bay Area School</t>
  </si>
  <si>
    <t>07 8665916</t>
  </si>
  <si>
    <t>07 8664002</t>
  </si>
  <si>
    <t>mbas@mbas.ac.nz</t>
  </si>
  <si>
    <t>John Wright</t>
  </si>
  <si>
    <t>http://www.mbas.ac.nz</t>
  </si>
  <si>
    <t>South Highway</t>
  </si>
  <si>
    <t>Whitianga</t>
  </si>
  <si>
    <t>20 South Highway</t>
  </si>
  <si>
    <t>Mercury Bay Ward</t>
  </si>
  <si>
    <t>Thames High School</t>
  </si>
  <si>
    <t>07 8688688</t>
  </si>
  <si>
    <t>07 8686240</t>
  </si>
  <si>
    <t>office@thameshigh.school.nz</t>
  </si>
  <si>
    <t>Dave Sim</t>
  </si>
  <si>
    <t>http://www.thameshigh.school.nz</t>
  </si>
  <si>
    <t>300 Sealey Street</t>
  </si>
  <si>
    <t>Thames</t>
  </si>
  <si>
    <t>PO Box 706</t>
  </si>
  <si>
    <t>Parawai</t>
  </si>
  <si>
    <t>Thames Ward</t>
  </si>
  <si>
    <t>Thames Community of Learning</t>
  </si>
  <si>
    <t>Hauraki Plains College</t>
  </si>
  <si>
    <t>07 8677029</t>
  </si>
  <si>
    <t>07 8677020</t>
  </si>
  <si>
    <t>exec@haurakiplains.school.nz</t>
  </si>
  <si>
    <t>Ngaire Harris</t>
  </si>
  <si>
    <t>http://www.haurakiplains.school.nz</t>
  </si>
  <si>
    <t>Kaihere Road</t>
  </si>
  <si>
    <t>Ngatea</t>
  </si>
  <si>
    <t>PO Box 44</t>
  </si>
  <si>
    <t>Hauraki District</t>
  </si>
  <si>
    <t>Plains Ward</t>
  </si>
  <si>
    <t>Hauraki Community of Schools</t>
  </si>
  <si>
    <t>Paeroa College</t>
  </si>
  <si>
    <t>07 8627579</t>
  </si>
  <si>
    <t>07 8627578</t>
  </si>
  <si>
    <t>sallyr@paeroacollege.school.nz</t>
  </si>
  <si>
    <t>Douglas Black</t>
  </si>
  <si>
    <t>http://www.paeroacollege.school.nz</t>
  </si>
  <si>
    <t>Te Aroha Road</t>
  </si>
  <si>
    <t>Paeroa</t>
  </si>
  <si>
    <t>PO Box 144</t>
  </si>
  <si>
    <t>Paeroa Ward</t>
  </si>
  <si>
    <t>Paeroa Community of Learning</t>
  </si>
  <si>
    <t>Waihi College</t>
  </si>
  <si>
    <t>07 8638349</t>
  </si>
  <si>
    <t>07 8636808</t>
  </si>
  <si>
    <t>principal@waihicol.school.nz</t>
  </si>
  <si>
    <t>Alistair Cochrane</t>
  </si>
  <si>
    <t>http://www.waihicol.school.nz</t>
  </si>
  <si>
    <t>Kensington Road</t>
  </si>
  <si>
    <t>Waihi</t>
  </si>
  <si>
    <t>PO Box 72</t>
  </si>
  <si>
    <t>Waihi Ward</t>
  </si>
  <si>
    <t>Waihi Community of Learning</t>
  </si>
  <si>
    <t>Te Kauwhata College</t>
  </si>
  <si>
    <t>07 8263715</t>
  </si>
  <si>
    <t>07 8263714</t>
  </si>
  <si>
    <t>admin@tkcoll.school.nz</t>
  </si>
  <si>
    <t>Deborah Hohneck</t>
  </si>
  <si>
    <t>http://tkcoll.school.nz</t>
  </si>
  <si>
    <t>Waerenga Road</t>
  </si>
  <si>
    <t>Te Kauwhata</t>
  </si>
  <si>
    <t>PO Box 24</t>
  </si>
  <si>
    <t>Whangamarino Ward</t>
  </si>
  <si>
    <t>Te Aroha College</t>
  </si>
  <si>
    <t>07 8848625</t>
  </si>
  <si>
    <t>07 8848626</t>
  </si>
  <si>
    <t>admin@tearohacollege.school.nz</t>
  </si>
  <si>
    <t>Heather Gorrie</t>
  </si>
  <si>
    <t>http://www.tearohacollege.school.nz</t>
  </si>
  <si>
    <t>Stanley Avenue</t>
  </si>
  <si>
    <t>Te Aroha</t>
  </si>
  <si>
    <t>PO Box 218</t>
  </si>
  <si>
    <t>Matamata-Piako District</t>
  </si>
  <si>
    <t>Te Aroha Ward</t>
  </si>
  <si>
    <t>Katikati College</t>
  </si>
  <si>
    <t>07 5490434</t>
  </si>
  <si>
    <t>07 5491286</t>
  </si>
  <si>
    <t>staff@katikaticollege.school.nz</t>
  </si>
  <si>
    <t>Neil Harray</t>
  </si>
  <si>
    <t>http://www.katikaticollege.school.nz</t>
  </si>
  <si>
    <t>Beach Road</t>
  </si>
  <si>
    <t>Katikati</t>
  </si>
  <si>
    <t>Western Bay of Plenty District</t>
  </si>
  <si>
    <t>Katikati Community</t>
  </si>
  <si>
    <t>Katikati Ward</t>
  </si>
  <si>
    <t>Mt Maunganui College</t>
  </si>
  <si>
    <t>07 5753096</t>
  </si>
  <si>
    <t>07 5755749</t>
  </si>
  <si>
    <t>principal@mmc.school.nz</t>
  </si>
  <si>
    <t>Russell Gordon</t>
  </si>
  <si>
    <t>http://www.mmc.school.nz</t>
  </si>
  <si>
    <t>Maunganui Road</t>
  </si>
  <si>
    <t>Mount Maunganui</t>
  </si>
  <si>
    <t>Omanu</t>
  </si>
  <si>
    <t>Mount Maunganui-Papamoa Ward</t>
  </si>
  <si>
    <t>Mt Maunganui Community of Learning</t>
  </si>
  <si>
    <t>Huntly College</t>
  </si>
  <si>
    <t>07 8287152</t>
  </si>
  <si>
    <t>07 8287153</t>
  </si>
  <si>
    <t>admin@huntlycollege.school.nz</t>
  </si>
  <si>
    <t>Timothy Foy</t>
  </si>
  <si>
    <t>http://www.huntlycollege.school.nz</t>
  </si>
  <si>
    <t>Bridge Street</t>
  </si>
  <si>
    <t>Huntly</t>
  </si>
  <si>
    <t>PO Box 151</t>
  </si>
  <si>
    <t>Huntly West</t>
  </si>
  <si>
    <t>Huntly Ward</t>
  </si>
  <si>
    <t>Otumoetai College</t>
  </si>
  <si>
    <t>07 5762316</t>
  </si>
  <si>
    <t>07 5768903</t>
  </si>
  <si>
    <t>office@otc.school.nz</t>
  </si>
  <si>
    <t>David Randell</t>
  </si>
  <si>
    <t>http://www.otc.school.nz</t>
  </si>
  <si>
    <t>Windsor Road</t>
  </si>
  <si>
    <t>Tauranga Central</t>
  </si>
  <si>
    <t>PO Box 8033</t>
  </si>
  <si>
    <t>Cherrywood</t>
  </si>
  <si>
    <t>Bellevue</t>
  </si>
  <si>
    <t>Otumoetai Community of Schools</t>
  </si>
  <si>
    <t>Tauranga Boys' College</t>
  </si>
  <si>
    <t>07 5784029</t>
  </si>
  <si>
    <t>07 5784853</t>
  </si>
  <si>
    <t>principal@tbc.school.nz</t>
  </si>
  <si>
    <t>Robert Mangan</t>
  </si>
  <si>
    <t>http://www.tbc.school.nz</t>
  </si>
  <si>
    <t>664 Cameron Road</t>
  </si>
  <si>
    <t>Tauranga South</t>
  </si>
  <si>
    <t>Te Papa-Welcome Bay Ward</t>
  </si>
  <si>
    <t>Tauranga Peninsula Community of Learning</t>
  </si>
  <si>
    <t>Tauranga Girls' College</t>
  </si>
  <si>
    <t>07 5788114</t>
  </si>
  <si>
    <t>07 5788447</t>
  </si>
  <si>
    <t>info@tgc.school.nz</t>
  </si>
  <si>
    <t>Pauline Cowens</t>
  </si>
  <si>
    <t>http://www.tgc.school.nz</t>
  </si>
  <si>
    <t>930 Cameron Road</t>
  </si>
  <si>
    <t>Gate Pa</t>
  </si>
  <si>
    <t>Te Puke High School</t>
  </si>
  <si>
    <t>07 5739769</t>
  </si>
  <si>
    <t>07 5739768</t>
  </si>
  <si>
    <t>Alan Liddle</t>
  </si>
  <si>
    <t>http://www.tepuke.school.nz/</t>
  </si>
  <si>
    <t>Tui Street</t>
  </si>
  <si>
    <t>Te Puke</t>
  </si>
  <si>
    <t>PO Box 344</t>
  </si>
  <si>
    <t>Te Puke East</t>
  </si>
  <si>
    <t>Te Puke Ward</t>
  </si>
  <si>
    <t>Te Puke Community of Learning</t>
  </si>
  <si>
    <t>Matamata College</t>
  </si>
  <si>
    <t>07 8819018</t>
  </si>
  <si>
    <t>07 8819008</t>
  </si>
  <si>
    <t>office@matamatacollege.school.nz</t>
  </si>
  <si>
    <t>Alan Munro</t>
  </si>
  <si>
    <t>http://www.matamatacollege.school.nz</t>
  </si>
  <si>
    <t>Firth Street</t>
  </si>
  <si>
    <t>Matamata</t>
  </si>
  <si>
    <t>Private Bag 4070</t>
  </si>
  <si>
    <t>Matamata South</t>
  </si>
  <si>
    <t>Matamata Ward</t>
  </si>
  <si>
    <t>Raglan Area School</t>
  </si>
  <si>
    <t>07 8258140</t>
  </si>
  <si>
    <t>07 8258659</t>
  </si>
  <si>
    <t>principal@raglanarea.school.nz</t>
  </si>
  <si>
    <t>Malcolm Cox</t>
  </si>
  <si>
    <t>http://www.raglanarea.school.nz</t>
  </si>
  <si>
    <t>Norrie Avenue</t>
  </si>
  <si>
    <t>Raglan</t>
  </si>
  <si>
    <t>PO Box 80</t>
  </si>
  <si>
    <t>Taranaki-King Country</t>
  </si>
  <si>
    <t>Raglan Ward</t>
  </si>
  <si>
    <t>Morrinsville College</t>
  </si>
  <si>
    <t>07 8898303</t>
  </si>
  <si>
    <t>07 8897659</t>
  </si>
  <si>
    <t>glenis-holten@morrcoll.school.nz</t>
  </si>
  <si>
    <t>John Inger</t>
  </si>
  <si>
    <t>http://www.morrcoll.school.nz</t>
  </si>
  <si>
    <t>Alexandra Avenue</t>
  </si>
  <si>
    <t>Morrinsville</t>
  </si>
  <si>
    <t>PO Box 325</t>
  </si>
  <si>
    <t>Morrinsville East</t>
  </si>
  <si>
    <t>Morrinsville Ward</t>
  </si>
  <si>
    <t>Ngaruawahia High School</t>
  </si>
  <si>
    <t>07 8248729</t>
  </si>
  <si>
    <t>07 8248727</t>
  </si>
  <si>
    <t>admin@ngaruawahiahigh.school.nz</t>
  </si>
  <si>
    <t>Chris Jarnet (acting)</t>
  </si>
  <si>
    <t>http://www.ngaruawahiahigh.school.nz/</t>
  </si>
  <si>
    <t>Kent Street</t>
  </si>
  <si>
    <t>Ngaruawahia</t>
  </si>
  <si>
    <t>PO Box 136</t>
  </si>
  <si>
    <t>Ngaruawahia Ward</t>
  </si>
  <si>
    <t>Fairfield College</t>
  </si>
  <si>
    <t>07 8535660</t>
  </si>
  <si>
    <t>07 8535679</t>
  </si>
  <si>
    <t>adminfc@faircol.school.nz</t>
  </si>
  <si>
    <t>Richard Crawford</t>
  </si>
  <si>
    <t>http://www.faircol.school.nz</t>
  </si>
  <si>
    <t>Bankwood Road</t>
  </si>
  <si>
    <t>Fairfield</t>
  </si>
  <si>
    <t>PO Box 12228</t>
  </si>
  <si>
    <t>Chartwell Square</t>
  </si>
  <si>
    <t>Hamilton City</t>
  </si>
  <si>
    <t>Hamilton East</t>
  </si>
  <si>
    <t>Clarkin</t>
  </si>
  <si>
    <t>East Ward</t>
  </si>
  <si>
    <t>St Paul's Collegiate (Hamilton)</t>
  </si>
  <si>
    <t>07 9578899</t>
  </si>
  <si>
    <t>07 9578833</t>
  </si>
  <si>
    <t>h.bradford@stpauls.school.nz</t>
  </si>
  <si>
    <t>Grant Lander</t>
  </si>
  <si>
    <t>http://www.stpauls.school.nz/</t>
  </si>
  <si>
    <t>77 Hukanui Road</t>
  </si>
  <si>
    <t>Chartwell</t>
  </si>
  <si>
    <t>Porritt</t>
  </si>
  <si>
    <t>Hamilton Boys' High School</t>
  </si>
  <si>
    <t>07 8530440</t>
  </si>
  <si>
    <t>07 8530433</t>
  </si>
  <si>
    <t>headmaster@hbhs.school.nz</t>
  </si>
  <si>
    <t>Susan Hassall</t>
  </si>
  <si>
    <t>http://www.hbhs.school.nz</t>
  </si>
  <si>
    <t>Peachgrove Road</t>
  </si>
  <si>
    <t>Private Bag 3201</t>
  </si>
  <si>
    <t>Waikato Mail Centre</t>
  </si>
  <si>
    <t>Peachgrove</t>
  </si>
  <si>
    <t>Hamilton Central Community of Learning</t>
  </si>
  <si>
    <t>Hamilton Girls' High School</t>
  </si>
  <si>
    <t>07 8391304</t>
  </si>
  <si>
    <t>07 8341394</t>
  </si>
  <si>
    <t>administration@hghs.school.nz</t>
  </si>
  <si>
    <t>Marie Gordon</t>
  </si>
  <si>
    <t>http://www.hghs.school.nz</t>
  </si>
  <si>
    <t>Ward Street</t>
  </si>
  <si>
    <t>PO Box 1267</t>
  </si>
  <si>
    <t>Hamilton West</t>
  </si>
  <si>
    <t>Hamilton Central</t>
  </si>
  <si>
    <t>West Ward</t>
  </si>
  <si>
    <t>Raphael House Rudolf Steiner Area School</t>
  </si>
  <si>
    <t>04 5695161</t>
  </si>
  <si>
    <t>04 5694860</t>
  </si>
  <si>
    <t>clare.g@raphaelhouse.school.nz</t>
  </si>
  <si>
    <t>Caroline Gray</t>
  </si>
  <si>
    <t>http://www.raphaelhouse.school.nz</t>
  </si>
  <si>
    <t>27 Matuhi Street</t>
  </si>
  <si>
    <t>Belmont</t>
  </si>
  <si>
    <t>Lower Hutt</t>
  </si>
  <si>
    <t>Tirohanga</t>
  </si>
  <si>
    <t>Lower Hutt City</t>
  </si>
  <si>
    <t>Wellington Region</t>
  </si>
  <si>
    <t>Wellington</t>
  </si>
  <si>
    <t>Hutt South</t>
  </si>
  <si>
    <t>Ikaroa-Rawhiti</t>
  </si>
  <si>
    <t>Western Ward</t>
  </si>
  <si>
    <t>Flaxmere College</t>
  </si>
  <si>
    <t>06 8799833</t>
  </si>
  <si>
    <t>06 8795281</t>
  </si>
  <si>
    <t>office@flaxcol.co.nz</t>
  </si>
  <si>
    <t>Louise Anaru-Tangira</t>
  </si>
  <si>
    <t>http://www.flaxmerecollege.co.nz</t>
  </si>
  <si>
    <t>Henderson Road</t>
  </si>
  <si>
    <t>Flaxmere</t>
  </si>
  <si>
    <t>Hastings</t>
  </si>
  <si>
    <t>Hastings District</t>
  </si>
  <si>
    <t>Hawkes Bay Region</t>
  </si>
  <si>
    <t>Napier</t>
  </si>
  <si>
    <t>Hawkes Bay/Gisborne</t>
  </si>
  <si>
    <t>Tukituki</t>
  </si>
  <si>
    <t>Flaxmere East</t>
  </si>
  <si>
    <t>Flaxmere Ward</t>
  </si>
  <si>
    <t>Fraser High School</t>
  </si>
  <si>
    <t>07 8479044</t>
  </si>
  <si>
    <t>07 8479054</t>
  </si>
  <si>
    <t>office@fraser.school.nz</t>
  </si>
  <si>
    <t>Virginia Crawford</t>
  </si>
  <si>
    <t>http://www.fraser.school.nz</t>
  </si>
  <si>
    <t>72 Ellicott Road</t>
  </si>
  <si>
    <t>Dinsdale</t>
  </si>
  <si>
    <t>PO Box 15121</t>
  </si>
  <si>
    <t>Nawton</t>
  </si>
  <si>
    <t>North West Hamilton Community of Schools</t>
  </si>
  <si>
    <t>St John's College (Hillcrest)</t>
  </si>
  <si>
    <t>07 8567091</t>
  </si>
  <si>
    <t>07 8563880</t>
  </si>
  <si>
    <t>secretary@stjohns-hamilton.school.nz</t>
  </si>
  <si>
    <t>Shane Tong</t>
  </si>
  <si>
    <t>http://www.stjohns-hamilton.school.nz</t>
  </si>
  <si>
    <t>85 Hillcrest Road</t>
  </si>
  <si>
    <t>Hillcrest</t>
  </si>
  <si>
    <t>PO Box 11086</t>
  </si>
  <si>
    <t>University</t>
  </si>
  <si>
    <t>Melville High School</t>
  </si>
  <si>
    <t>07 8434529</t>
  </si>
  <si>
    <t>07 8431596</t>
  </si>
  <si>
    <t>principal@melville-high.school.nz</t>
  </si>
  <si>
    <t>Clive Hamill</t>
  </si>
  <si>
    <t>http://www.melville-high.school.nz</t>
  </si>
  <si>
    <t>Collins Road</t>
  </si>
  <si>
    <t>Glenview</t>
  </si>
  <si>
    <t>Private Bag 3107</t>
  </si>
  <si>
    <t>Melville</t>
  </si>
  <si>
    <t>Hillcrest High School</t>
  </si>
  <si>
    <t>07 8570297</t>
  </si>
  <si>
    <t>07 8565125</t>
  </si>
  <si>
    <t>office@hillcrest-high.school.nz</t>
  </si>
  <si>
    <t>Kelvin Whiting</t>
  </si>
  <si>
    <t>http://www.hillcrest-high.school.nz</t>
  </si>
  <si>
    <t>Masters Avenue</t>
  </si>
  <si>
    <t>PO Box 11020</t>
  </si>
  <si>
    <t>Silverdale</t>
  </si>
  <si>
    <t>Hillcrest Community of Learning</t>
  </si>
  <si>
    <t>Sacred Heart Girls' College (Ham)</t>
  </si>
  <si>
    <t>07 8567874</t>
  </si>
  <si>
    <t>07 8562316</t>
  </si>
  <si>
    <t>hearts@shgcham.school.nz</t>
  </si>
  <si>
    <t>Catherine Gunn</t>
  </si>
  <si>
    <t>http://www.shgcham.school.nz</t>
  </si>
  <si>
    <t>52 Clyde Street</t>
  </si>
  <si>
    <t>PO Box 4064</t>
  </si>
  <si>
    <t>Waikato Diocesan School For Girls</t>
  </si>
  <si>
    <t>07 8552038</t>
  </si>
  <si>
    <t>07 8552039</t>
  </si>
  <si>
    <t>principal@waikatodiocesan.school.nz</t>
  </si>
  <si>
    <t>Vicky McLennan</t>
  </si>
  <si>
    <t>http://www.waikatodiocesan.school.nz/</t>
  </si>
  <si>
    <t>660 River Road</t>
  </si>
  <si>
    <t>Private Bag 3051</t>
  </si>
  <si>
    <t>St Peter's School (Cambridge)</t>
  </si>
  <si>
    <t>07 8279899</t>
  </si>
  <si>
    <t>07 8279812</t>
  </si>
  <si>
    <t>info@stpeters.school.nz</t>
  </si>
  <si>
    <t>Dale Burden</t>
  </si>
  <si>
    <t>http://www.stpeters.school.nz</t>
  </si>
  <si>
    <t>1716 Cambridge Road</t>
  </si>
  <si>
    <t>Cambridge</t>
  </si>
  <si>
    <t>Private Bag 884</t>
  </si>
  <si>
    <t>Waipa District</t>
  </si>
  <si>
    <t>Taupo</t>
  </si>
  <si>
    <t>Hautapu</t>
  </si>
  <si>
    <t>Cambridge Ward</t>
  </si>
  <si>
    <t>Cambridge High School</t>
  </si>
  <si>
    <t>07 8275415</t>
  </si>
  <si>
    <t>07 8275598</t>
  </si>
  <si>
    <t>chs1stcontact@camhigh.school.nz</t>
  </si>
  <si>
    <t>Philip McCreery</t>
  </si>
  <si>
    <t>http://www.camhigh.school.nz</t>
  </si>
  <si>
    <t>Swaynes Road</t>
  </si>
  <si>
    <t>Private Bag 882</t>
  </si>
  <si>
    <t>Swayne</t>
  </si>
  <si>
    <t>Cambridge Community of Schools</t>
  </si>
  <si>
    <t>Trident High School</t>
  </si>
  <si>
    <t>07 3088159</t>
  </si>
  <si>
    <t>07 3080184</t>
  </si>
  <si>
    <t>principal@trident.school.nz</t>
  </si>
  <si>
    <t>Philip Gurney</t>
  </si>
  <si>
    <t>http://www.trident.school.nz</t>
  </si>
  <si>
    <t>Arawa Road</t>
  </si>
  <si>
    <t>Whakatane</t>
  </si>
  <si>
    <t>Whakatane District</t>
  </si>
  <si>
    <t>East Coast</t>
  </si>
  <si>
    <t>Trident</t>
  </si>
  <si>
    <t>Whakatane-Ohope Ward</t>
  </si>
  <si>
    <t>Whakatane High School</t>
  </si>
  <si>
    <t>07 3088251</t>
  </si>
  <si>
    <t>07 3086372</t>
  </si>
  <si>
    <t>admin@whakatanehigh.school.nz</t>
  </si>
  <si>
    <t>Christian Nielsen</t>
  </si>
  <si>
    <t>http://www.whakatanehigh.school.nz</t>
  </si>
  <si>
    <t>Goulstone Road</t>
  </si>
  <si>
    <t>Private Bag 1021</t>
  </si>
  <si>
    <t>Allandale-Mokorua</t>
  </si>
  <si>
    <t>Whakatane Community of Schools</t>
  </si>
  <si>
    <t>Edgecumbe College</t>
  </si>
  <si>
    <t>07 3048211</t>
  </si>
  <si>
    <t>07 3048213</t>
  </si>
  <si>
    <t>hal@edgecumbecollege.school.nz</t>
  </si>
  <si>
    <t>Louw Olivier</t>
  </si>
  <si>
    <t>http://www.edgecumbecollege.school.nz</t>
  </si>
  <si>
    <t>100 College Road</t>
  </si>
  <si>
    <t>Edgecumbe</t>
  </si>
  <si>
    <t>Rangitaiki Ward</t>
  </si>
  <si>
    <t>Rangitaiki Plains (Eastern BoP) Community of Schools</t>
  </si>
  <si>
    <t>Te Awamutu College</t>
  </si>
  <si>
    <t>07 8714199</t>
  </si>
  <si>
    <t>07 8714198</t>
  </si>
  <si>
    <t>info@tac.school.nz</t>
  </si>
  <si>
    <t>Tony Membery</t>
  </si>
  <si>
    <t>http://www.teawamutucol.school.nz/</t>
  </si>
  <si>
    <t>938 Alexandra Street</t>
  </si>
  <si>
    <t>Te Awamutu</t>
  </si>
  <si>
    <t>PO Box 369</t>
  </si>
  <si>
    <t>Te Awamutu Central</t>
  </si>
  <si>
    <t>Te Awamutu Ward</t>
  </si>
  <si>
    <t>Opotiki College</t>
  </si>
  <si>
    <t>07 3157022</t>
  </si>
  <si>
    <t>07 3155639</t>
  </si>
  <si>
    <t>admin@opotikicol.school.nz</t>
  </si>
  <si>
    <t>Susan Impey</t>
  </si>
  <si>
    <t>http://www.opotikicol.school.nz</t>
  </si>
  <si>
    <t>St John Street</t>
  </si>
  <si>
    <t>Opotiki</t>
  </si>
  <si>
    <t>PO Box 146</t>
  </si>
  <si>
    <t>Opotiki District</t>
  </si>
  <si>
    <t>Opotiki Ward</t>
  </si>
  <si>
    <t>Opotiki Community of Schools</t>
  </si>
  <si>
    <t>Western Heights High School</t>
  </si>
  <si>
    <t>07 3495940</t>
  </si>
  <si>
    <t>07 3431029</t>
  </si>
  <si>
    <t>jgemmell@whhs.school.nz</t>
  </si>
  <si>
    <t>James Gemmell</t>
  </si>
  <si>
    <t>http://www.whhs.school.nz</t>
  </si>
  <si>
    <t>Old Quarry Road</t>
  </si>
  <si>
    <t>Rotorua Central</t>
  </si>
  <si>
    <t>PO Box 642</t>
  </si>
  <si>
    <t>Rotorua District</t>
  </si>
  <si>
    <t>Western Heights</t>
  </si>
  <si>
    <t>Area Outside Ward</t>
  </si>
  <si>
    <t>Rotorua Boys' High School</t>
  </si>
  <si>
    <t>07 3486169</t>
  </si>
  <si>
    <t>07 3461270</t>
  </si>
  <si>
    <t>rotoruabhs@xtra.co.nz</t>
  </si>
  <si>
    <t>Albert Grinter</t>
  </si>
  <si>
    <t>http://www.rbhs.school.nz</t>
  </si>
  <si>
    <t>Pukuatua Street</t>
  </si>
  <si>
    <t>PO Box 10148</t>
  </si>
  <si>
    <t>Rotorua Mail Centre</t>
  </si>
  <si>
    <t>Kuirau</t>
  </si>
  <si>
    <t>Rotorua Central Community of Schools</t>
  </si>
  <si>
    <t>Rotorua Girls' High School</t>
  </si>
  <si>
    <t>07 3480156</t>
  </si>
  <si>
    <t>07 3461269</t>
  </si>
  <si>
    <t>principal@rghs.school.nz</t>
  </si>
  <si>
    <t>Ally Gibbons</t>
  </si>
  <si>
    <t>http://www.rghs.school.nz</t>
  </si>
  <si>
    <t>251 Old Taupo Road</t>
  </si>
  <si>
    <t>PO Box 518</t>
  </si>
  <si>
    <t>Rotorua Lakes High School</t>
  </si>
  <si>
    <t>07 3456124</t>
  </si>
  <si>
    <t>07 3455964</t>
  </si>
  <si>
    <t>principal@rotorualakes.school.nz</t>
  </si>
  <si>
    <t>Bruce Walker</t>
  </si>
  <si>
    <t>http://www.rotorualakes.school.nz</t>
  </si>
  <si>
    <t>Porikapa Road</t>
  </si>
  <si>
    <t>Te Ngae</t>
  </si>
  <si>
    <t>PO Box 7002</t>
  </si>
  <si>
    <t>Owhata East</t>
  </si>
  <si>
    <t>Rotorua East Community of Schools</t>
  </si>
  <si>
    <t>Otorohanga College</t>
  </si>
  <si>
    <t>07 8738029</t>
  </si>
  <si>
    <t>07 8737414</t>
  </si>
  <si>
    <t>poam@otocoll.school.nz</t>
  </si>
  <si>
    <t>Lindsay Dunn</t>
  </si>
  <si>
    <t>http://www.otocoll.school.nz</t>
  </si>
  <si>
    <t>Bledisloe Avenue</t>
  </si>
  <si>
    <t>Otorohanga</t>
  </si>
  <si>
    <t>PO Box 115</t>
  </si>
  <si>
    <t>Otorohanga District</t>
  </si>
  <si>
    <t>Te Tai Hauauru</t>
  </si>
  <si>
    <t>Otorohanga Ward</t>
  </si>
  <si>
    <t>Tokoroa High School</t>
  </si>
  <si>
    <t>07 8866109</t>
  </si>
  <si>
    <t>07 8865792</t>
  </si>
  <si>
    <t>info@tokoroahigh.school.nz</t>
  </si>
  <si>
    <t>William Ford</t>
  </si>
  <si>
    <t>http://www.tokoroahigh.school.nz/</t>
  </si>
  <si>
    <t>Billah Street</t>
  </si>
  <si>
    <t>Tokoroa</t>
  </si>
  <si>
    <t>South Waikato District</t>
  </si>
  <si>
    <t>Matarawa</t>
  </si>
  <si>
    <t>Tokoroa Ward</t>
  </si>
  <si>
    <t>Forest View High School</t>
  </si>
  <si>
    <t>07 8865219</t>
  </si>
  <si>
    <t>07 8865218</t>
  </si>
  <si>
    <t>admin@forestviewhigh.school.nz</t>
  </si>
  <si>
    <t>Ian Ferguson</t>
  </si>
  <si>
    <t>http://www.forestviewhigh.school.nz</t>
  </si>
  <si>
    <t>Baird Road</t>
  </si>
  <si>
    <t>PO Box 644</t>
  </si>
  <si>
    <t>Paraonui</t>
  </si>
  <si>
    <t>Te Kuiti High School</t>
  </si>
  <si>
    <t>07 8786292</t>
  </si>
  <si>
    <t>07 8787427</t>
  </si>
  <si>
    <t>principal@tkhs.school.nz</t>
  </si>
  <si>
    <t>Bruce Stephens</t>
  </si>
  <si>
    <t>http://www.tkhs.school.nz/</t>
  </si>
  <si>
    <t>Hospital Road</t>
  </si>
  <si>
    <t>Te Kuiti</t>
  </si>
  <si>
    <t>PO Box 264</t>
  </si>
  <si>
    <t>Waitomo District</t>
  </si>
  <si>
    <t>Te Kuiti Ward</t>
  </si>
  <si>
    <t>Piopio College</t>
  </si>
  <si>
    <t>07 8778173</t>
  </si>
  <si>
    <t>07 8778388</t>
  </si>
  <si>
    <t>jradice@piopio.school.nz</t>
  </si>
  <si>
    <t>Julie Radice</t>
  </si>
  <si>
    <t>http://www.piopio.school.nz</t>
  </si>
  <si>
    <t>18 Aria Road</t>
  </si>
  <si>
    <t>Piopio</t>
  </si>
  <si>
    <t>Marokopa</t>
  </si>
  <si>
    <t>Waitomo Rural Ward</t>
  </si>
  <si>
    <t>Reporoa College</t>
  </si>
  <si>
    <t>07 3338117</t>
  </si>
  <si>
    <t>07 3338145</t>
  </si>
  <si>
    <t>kfairley@reporoa.school.nz</t>
  </si>
  <si>
    <t>Steve Lewis</t>
  </si>
  <si>
    <t>http://www.reporoa.school.nz/</t>
  </si>
  <si>
    <t>Massey Road</t>
  </si>
  <si>
    <t>Reporoa</t>
  </si>
  <si>
    <t>PO Box 16</t>
  </si>
  <si>
    <t>Tauhara College</t>
  </si>
  <si>
    <t>07 3789304</t>
  </si>
  <si>
    <t>07 3782363</t>
  </si>
  <si>
    <t>info@tauhara.school.nz</t>
  </si>
  <si>
    <t>Keith Bunting</t>
  </si>
  <si>
    <t>http://www.tauhara.school.nz</t>
  </si>
  <si>
    <t>Invergarry Road</t>
  </si>
  <si>
    <t>PO Box 945</t>
  </si>
  <si>
    <t>Taupo District</t>
  </si>
  <si>
    <t>Hilltop</t>
  </si>
  <si>
    <t>Taupo-Kaingaroa Ward</t>
  </si>
  <si>
    <t>Taupo Community of Schools</t>
  </si>
  <si>
    <t>Taupo-nui-a-Tia College</t>
  </si>
  <si>
    <t>07 3761100</t>
  </si>
  <si>
    <t>07 3761101</t>
  </si>
  <si>
    <t>mail@taupocollege.ac.nz</t>
  </si>
  <si>
    <t>Peter Moyle</t>
  </si>
  <si>
    <t>http://www.taupocollege.ac.nz</t>
  </si>
  <si>
    <t>Spa Road</t>
  </si>
  <si>
    <t>PO Box 549</t>
  </si>
  <si>
    <t>Taupo Central</t>
  </si>
  <si>
    <t>Taumarunui High School</t>
  </si>
  <si>
    <t>07 8957179</t>
  </si>
  <si>
    <t>07 8956762</t>
  </si>
  <si>
    <t>office@taumarunuihighschool.co.nz</t>
  </si>
  <si>
    <t>John Rautenbach</t>
  </si>
  <si>
    <t>http://www.taumarunuihighschool.co.nz</t>
  </si>
  <si>
    <t>Golf Road</t>
  </si>
  <si>
    <t>Taumarunui</t>
  </si>
  <si>
    <t>PO Box 216</t>
  </si>
  <si>
    <t>Ruapehu District</t>
  </si>
  <si>
    <t>Manawatu-Wanganui Region</t>
  </si>
  <si>
    <t>Rangitikei</t>
  </si>
  <si>
    <t>Tarrangower</t>
  </si>
  <si>
    <t>Taumarunui Ward</t>
  </si>
  <si>
    <t>Waitara High School</t>
  </si>
  <si>
    <t>06 7547514</t>
  </si>
  <si>
    <t>06 7547199</t>
  </si>
  <si>
    <t>admin.office@waitarahs.school.nz</t>
  </si>
  <si>
    <t>Graeme Hood</t>
  </si>
  <si>
    <t>http://waitarahs.school.nz</t>
  </si>
  <si>
    <t>Princess Street</t>
  </si>
  <si>
    <t>Waitara</t>
  </si>
  <si>
    <t>PO Box 188</t>
  </si>
  <si>
    <t>New Plymouth District</t>
  </si>
  <si>
    <t>Taranaki Region</t>
  </si>
  <si>
    <t>Whanganui</t>
  </si>
  <si>
    <t>Taranaki/Whanganui/Manawatu</t>
  </si>
  <si>
    <t>New Plymouth</t>
  </si>
  <si>
    <t>Waitara East</t>
  </si>
  <si>
    <t>North Ward</t>
  </si>
  <si>
    <t>New Plymouth Boys' High School</t>
  </si>
  <si>
    <t>06 7585399</t>
  </si>
  <si>
    <t>06 7598814</t>
  </si>
  <si>
    <t>office@npbhs.school.nz</t>
  </si>
  <si>
    <t>Paul Veric</t>
  </si>
  <si>
    <t>http://www.npbhs.school.nz</t>
  </si>
  <si>
    <t>Coronation Avenue</t>
  </si>
  <si>
    <t>Private Bag 2028</t>
  </si>
  <si>
    <t>New Plymouth Central</t>
  </si>
  <si>
    <t>Welbourn</t>
  </si>
  <si>
    <t>New Plymouth City Ward</t>
  </si>
  <si>
    <t>New Plymouth Girls' High School</t>
  </si>
  <si>
    <t>06 7573899</t>
  </si>
  <si>
    <t>06 7573882</t>
  </si>
  <si>
    <t>admin@npghs.school.nz</t>
  </si>
  <si>
    <t>Jennifer Ellis</t>
  </si>
  <si>
    <t>http://www.npghs.school.nz</t>
  </si>
  <si>
    <t>60 Northgate</t>
  </si>
  <si>
    <t>Private Bag 2049</t>
  </si>
  <si>
    <t>Fitzroy</t>
  </si>
  <si>
    <t>Spotswood College</t>
  </si>
  <si>
    <t>06 7512416</t>
  </si>
  <si>
    <t>06 7512418</t>
  </si>
  <si>
    <t>admin@spotswoodcollege.school.nz</t>
  </si>
  <si>
    <t>Mark Bowden</t>
  </si>
  <si>
    <t>http://www.spotswoodcollege.school.nz</t>
  </si>
  <si>
    <t>South Road</t>
  </si>
  <si>
    <t>PO Box 6116</t>
  </si>
  <si>
    <t>Moturoa</t>
  </si>
  <si>
    <t>Spotswood</t>
  </si>
  <si>
    <t>Sacred Heart Girls' College (N Plymouth)</t>
  </si>
  <si>
    <t>06 7585023</t>
  </si>
  <si>
    <t>06 7580126</t>
  </si>
  <si>
    <t>admin@shgcnp.school.nz</t>
  </si>
  <si>
    <t>Paula Wells</t>
  </si>
  <si>
    <t>http://www.shgcnp.school.nz</t>
  </si>
  <si>
    <t>9 Pukaka Street</t>
  </si>
  <si>
    <t>PO Box 3241</t>
  </si>
  <si>
    <t>Francis Douglas Memorial College</t>
  </si>
  <si>
    <t>06 7536149</t>
  </si>
  <si>
    <t>06 7536148</t>
  </si>
  <si>
    <t>office@fdmc.school.nz</t>
  </si>
  <si>
    <t>Martin Chamberlain</t>
  </si>
  <si>
    <t>http://www.fdmc.school.nz</t>
  </si>
  <si>
    <t>201 Tukapa Street</t>
  </si>
  <si>
    <t>Westown</t>
  </si>
  <si>
    <t>PO Box 5124</t>
  </si>
  <si>
    <t>Inglewood High School</t>
  </si>
  <si>
    <t>06 7568148</t>
  </si>
  <si>
    <t>06 7568317</t>
  </si>
  <si>
    <t>principal@inglewoodhs.school.nz</t>
  </si>
  <si>
    <t>Rosemary Mabin</t>
  </si>
  <si>
    <t>http://www.inglewoodhs.school.nz</t>
  </si>
  <si>
    <t>129 Rata Street</t>
  </si>
  <si>
    <t>Inglewood</t>
  </si>
  <si>
    <t>PO Box 215</t>
  </si>
  <si>
    <t>South-West Ward</t>
  </si>
  <si>
    <t>Inglewood Community of Learning</t>
  </si>
  <si>
    <t>Stratford High School</t>
  </si>
  <si>
    <t>06 7656039</t>
  </si>
  <si>
    <t>06 7655356</t>
  </si>
  <si>
    <t>mail@stratfordhigh.school.nz</t>
  </si>
  <si>
    <t>Philip Keenan</t>
  </si>
  <si>
    <t>http://www.stratfordhigh.school.nz</t>
  </si>
  <si>
    <t>Swansea Road</t>
  </si>
  <si>
    <t>Stratford</t>
  </si>
  <si>
    <t>PO Box 204</t>
  </si>
  <si>
    <t>Stratford District</t>
  </si>
  <si>
    <t>Stratford East</t>
  </si>
  <si>
    <t>Stratford Urban Ward</t>
  </si>
  <si>
    <t>St Mary's Diocesan School (Stratford)</t>
  </si>
  <si>
    <t>06 7655333</t>
  </si>
  <si>
    <t>06 7655331</t>
  </si>
  <si>
    <t>office@stmarysstratford.school.nz</t>
  </si>
  <si>
    <t>Fiona Green</t>
  </si>
  <si>
    <t>http://www.stmarysstratford.school.nz</t>
  </si>
  <si>
    <t>Broadway North</t>
  </si>
  <si>
    <t>Private Bag 714</t>
  </si>
  <si>
    <t>Stratford West</t>
  </si>
  <si>
    <t>Opunake High School</t>
  </si>
  <si>
    <t>06 7618723</t>
  </si>
  <si>
    <t>06 7617262</t>
  </si>
  <si>
    <t>admin@opunake.school.nz</t>
  </si>
  <si>
    <t>Simon Fuller</t>
  </si>
  <si>
    <t>http://www.opunake.school.nz/</t>
  </si>
  <si>
    <t>Tasman Street</t>
  </si>
  <si>
    <t>Opunake</t>
  </si>
  <si>
    <t>PO Box 4</t>
  </si>
  <si>
    <t>South Taranaki District</t>
  </si>
  <si>
    <t>Egmont Plains Ward</t>
  </si>
  <si>
    <t>Hawera High School</t>
  </si>
  <si>
    <t>06 2784145</t>
  </si>
  <si>
    <t>06 2781039</t>
  </si>
  <si>
    <t>enquiries@hawerahs.school.nz</t>
  </si>
  <si>
    <t>Johann Konlechner</t>
  </si>
  <si>
    <t>http://www.hawerahs.school.nz</t>
  </si>
  <si>
    <t>Camberwell Road</t>
  </si>
  <si>
    <t>Hawera</t>
  </si>
  <si>
    <t>PO Box 437</t>
  </si>
  <si>
    <t>Hawera North</t>
  </si>
  <si>
    <t>Hawera-Normanby Ward</t>
  </si>
  <si>
    <t>Ruapehu College</t>
  </si>
  <si>
    <t>06 3858398</t>
  </si>
  <si>
    <t>06 3859159</t>
  </si>
  <si>
    <t>office@ruapehucollege.school.nz</t>
  </si>
  <si>
    <t>Kim Basse</t>
  </si>
  <si>
    <t>http://www.ruapehucollege.school.nz/</t>
  </si>
  <si>
    <t>30 Tainui Street</t>
  </si>
  <si>
    <t>Ohakune</t>
  </si>
  <si>
    <t>Waimarino-Waiouru Ward</t>
  </si>
  <si>
    <t>Ruapehu Community of Learning</t>
  </si>
  <si>
    <t>Patea Area School</t>
  </si>
  <si>
    <t>06 2738099</t>
  </si>
  <si>
    <t>06 2738240</t>
  </si>
  <si>
    <t>pas@pateaarea.school.nz</t>
  </si>
  <si>
    <t>Nicola Ngarewa</t>
  </si>
  <si>
    <t>http://www.pateaarea.school.nz</t>
  </si>
  <si>
    <t>Patea</t>
  </si>
  <si>
    <t>PO Box 83</t>
  </si>
  <si>
    <t>Patea Ward</t>
  </si>
  <si>
    <t>Wanganui City College</t>
  </si>
  <si>
    <t>06 3490180</t>
  </si>
  <si>
    <t>06 3490181</t>
  </si>
  <si>
    <t>office@wcc.school.nz</t>
  </si>
  <si>
    <t>Peter Kaua</t>
  </si>
  <si>
    <t>http://www.wcc.school.nz</t>
  </si>
  <si>
    <t>84 Ingestre Street</t>
  </si>
  <si>
    <t>PO Box 4010</t>
  </si>
  <si>
    <t>Wanganui District</t>
  </si>
  <si>
    <t>Cooks Gardens</t>
  </si>
  <si>
    <t>Whanganui Girls' College</t>
  </si>
  <si>
    <t>06 3490944</t>
  </si>
  <si>
    <t>06 3490968</t>
  </si>
  <si>
    <t>administration@wanganui-girls.school.nz</t>
  </si>
  <si>
    <t>Tania King</t>
  </si>
  <si>
    <t>http://www.wanganui-girls.school.nz</t>
  </si>
  <si>
    <t>45 Jones Street</t>
  </si>
  <si>
    <t>Whanganui East</t>
  </si>
  <si>
    <t>Private Bag 3004</t>
  </si>
  <si>
    <t>Wanganui Mail Centre</t>
  </si>
  <si>
    <t>Kowhai Park</t>
  </si>
  <si>
    <t>Wanganui High School</t>
  </si>
  <si>
    <t>06 3490178</t>
  </si>
  <si>
    <t>06 3490176</t>
  </si>
  <si>
    <t>principal@wanganuihigh.school.nz</t>
  </si>
  <si>
    <t>Garry Olver</t>
  </si>
  <si>
    <t>http://www.wanganui-high.school.nz</t>
  </si>
  <si>
    <t>Purnell Street</t>
  </si>
  <si>
    <t>Springvale</t>
  </si>
  <si>
    <t>PO Box 4022</t>
  </si>
  <si>
    <t>Wanganui Collegiate</t>
  </si>
  <si>
    <t>Cullinane College</t>
  </si>
  <si>
    <t>06 3490105</t>
  </si>
  <si>
    <t>06 3438247</t>
  </si>
  <si>
    <t>office@cullinane.school.nz</t>
  </si>
  <si>
    <t>Kevin Shore</t>
  </si>
  <si>
    <t>http://www.cullinanecollege.school.nz</t>
  </si>
  <si>
    <t>15 Peat Street</t>
  </si>
  <si>
    <t>PO Box 5017</t>
  </si>
  <si>
    <t>Aramoho</t>
  </si>
  <si>
    <t>St Johns Hill</t>
  </si>
  <si>
    <t>Longburn Adventist College</t>
  </si>
  <si>
    <t>06 3541059</t>
  </si>
  <si>
    <t>06 3551350</t>
  </si>
  <si>
    <t>info@lac.school.nz</t>
  </si>
  <si>
    <t>Brendan Van Oostveen</t>
  </si>
  <si>
    <t>http://www.lac.school.nz</t>
  </si>
  <si>
    <t>100 Walkers Road</t>
  </si>
  <si>
    <t>Longburn</t>
  </si>
  <si>
    <t>Palmerston North</t>
  </si>
  <si>
    <t>PO Box 14001</t>
  </si>
  <si>
    <t>Palmerston North City</t>
  </si>
  <si>
    <t>Awapuni Ward</t>
  </si>
  <si>
    <t>Wanganui Collegiate School</t>
  </si>
  <si>
    <t>06 3490210</t>
  </si>
  <si>
    <t>06 3490280</t>
  </si>
  <si>
    <t>wcs@collegiate.school.nz</t>
  </si>
  <si>
    <t>Chris Moller</t>
  </si>
  <si>
    <t>http://www.collegiate.school.nz</t>
  </si>
  <si>
    <t>Liverpool Street</t>
  </si>
  <si>
    <t>Private Bag 3002</t>
  </si>
  <si>
    <t>Rangitikei College</t>
  </si>
  <si>
    <t>06 3277024</t>
  </si>
  <si>
    <t>06 3278287</t>
  </si>
  <si>
    <t>admin@rangitikeicollege.school.nz</t>
  </si>
  <si>
    <t>Tony Booker</t>
  </si>
  <si>
    <t>http://www.rangitikeicollege.school.nz</t>
  </si>
  <si>
    <t>Bredins Line</t>
  </si>
  <si>
    <t>Marton</t>
  </si>
  <si>
    <t>24 Bredins Line</t>
  </si>
  <si>
    <t>Rangitikei District</t>
  </si>
  <si>
    <t>Marton Ward</t>
  </si>
  <si>
    <t>Rangitikei (Manawatu) Community of Learning</t>
  </si>
  <si>
    <t>Nga Tawa Diocesan School</t>
  </si>
  <si>
    <t>06 3276429</t>
  </si>
  <si>
    <t>06 3277954</t>
  </si>
  <si>
    <t>admin@ngatawa.school.nz</t>
  </si>
  <si>
    <t>Lesley Carter (acting)</t>
  </si>
  <si>
    <t>http://www.ngatawa.school.nz</t>
  </si>
  <si>
    <t>164 Calico Line</t>
  </si>
  <si>
    <t>Private Bag 1101</t>
  </si>
  <si>
    <t>Lake Alice</t>
  </si>
  <si>
    <t>Feilding High School</t>
  </si>
  <si>
    <t>06 3234029</t>
  </si>
  <si>
    <t>06 3239359</t>
  </si>
  <si>
    <t>principals.pa@feildinghigh.school.nz</t>
  </si>
  <si>
    <t>Martin O'Grady</t>
  </si>
  <si>
    <t>http://www.feildinghigh.school.nz</t>
  </si>
  <si>
    <t>Churcher Street</t>
  </si>
  <si>
    <t>Feilding</t>
  </si>
  <si>
    <t>1 Churcher Street</t>
  </si>
  <si>
    <t>Manawatu District</t>
  </si>
  <si>
    <t>Feilding North</t>
  </si>
  <si>
    <t>Feilding Ward</t>
  </si>
  <si>
    <t>Awatapu College</t>
  </si>
  <si>
    <t>06 3564817</t>
  </si>
  <si>
    <t>06 3564819</t>
  </si>
  <si>
    <t>execsec@awatapu.school.nz</t>
  </si>
  <si>
    <t>Gary Yeatman</t>
  </si>
  <si>
    <t>http://www.awatapu.school.nz</t>
  </si>
  <si>
    <t>434 Botanical Road</t>
  </si>
  <si>
    <t>West End</t>
  </si>
  <si>
    <t>Awapuni South</t>
  </si>
  <si>
    <t>Hato Paora College</t>
  </si>
  <si>
    <t>06 3289731</t>
  </si>
  <si>
    <t>06 3289605</t>
  </si>
  <si>
    <t>mhaimona@hatopaora.school.nz</t>
  </si>
  <si>
    <t>Debra Marshall-Lobb</t>
  </si>
  <si>
    <t>http://www.hatopaora.maori.nz/</t>
  </si>
  <si>
    <t>1314 Kimbolton Road</t>
  </si>
  <si>
    <t>1314 Kimbolton Road RD 7</t>
  </si>
  <si>
    <t>Tokorangi-Hiwinui</t>
  </si>
  <si>
    <t>Kiwitea-Pohangina Ward</t>
  </si>
  <si>
    <t>Palmerston North Catholic Community of Learning</t>
  </si>
  <si>
    <t>Freyberg High School</t>
  </si>
  <si>
    <t>06 3584971</t>
  </si>
  <si>
    <t>06 3575377</t>
  </si>
  <si>
    <t>office@freyberg.ac.nz</t>
  </si>
  <si>
    <t>Peter Brooks</t>
  </si>
  <si>
    <t>http://www.freyberg.ac.nz</t>
  </si>
  <si>
    <t>Freyberg Street</t>
  </si>
  <si>
    <t>Roslyn</t>
  </si>
  <si>
    <t>Papaioea Ward</t>
  </si>
  <si>
    <t>Freyberg (Papaioea North) Community of Learning</t>
  </si>
  <si>
    <t>Queen Elizabeth College</t>
  </si>
  <si>
    <t>06 3589033</t>
  </si>
  <si>
    <t>06 3584156</t>
  </si>
  <si>
    <t>pearl@qec.school.nz</t>
  </si>
  <si>
    <t>Michael Houghton</t>
  </si>
  <si>
    <t>http://www.qec.school.nz</t>
  </si>
  <si>
    <t>Rangitikei Street</t>
  </si>
  <si>
    <t>PO Box 4047</t>
  </si>
  <si>
    <t>Manawatu Mail Centre</t>
  </si>
  <si>
    <t>Palmerston North Hospital</t>
  </si>
  <si>
    <t>Palmerston North Boys' High School</t>
  </si>
  <si>
    <t>06 3545176</t>
  </si>
  <si>
    <t>06 3545175</t>
  </si>
  <si>
    <t>admin@pnbhs.school.nz</t>
  </si>
  <si>
    <t>David Bovey</t>
  </si>
  <si>
    <t>http://www.pnbhs.school.nz</t>
  </si>
  <si>
    <t>Featherston Street</t>
  </si>
  <si>
    <t>PO Box 4049</t>
  </si>
  <si>
    <t>Palmerston North Girls' High School</t>
  </si>
  <si>
    <t>06 3579194</t>
  </si>
  <si>
    <t>06 3579193</t>
  </si>
  <si>
    <t>office@pnghs.school.nz</t>
  </si>
  <si>
    <t>Karene Biggs</t>
  </si>
  <si>
    <t>http://www.pnghs.school.nz</t>
  </si>
  <si>
    <t>Fitzherbert Avenue</t>
  </si>
  <si>
    <t>St Peter's College (Palmerston North)</t>
  </si>
  <si>
    <t>06 3544198</t>
  </si>
  <si>
    <t>06 3533161</t>
  </si>
  <si>
    <t>David Olivier</t>
  </si>
  <si>
    <t>http://www.stpeterspn.school.nz</t>
  </si>
  <si>
    <t>Holdsworth Avenue</t>
  </si>
  <si>
    <t>Milson</t>
  </si>
  <si>
    <t>3 Holdsworth Avenue</t>
  </si>
  <si>
    <t>Manawatu College</t>
  </si>
  <si>
    <t>06 3636550</t>
  </si>
  <si>
    <t>06 3636559</t>
  </si>
  <si>
    <t>office@manawatucollege.school.nz</t>
  </si>
  <si>
    <t>Bruce McIntyre</t>
  </si>
  <si>
    <t>http://www.manawatucollege.school.nz</t>
  </si>
  <si>
    <t>Ladys Mile</t>
  </si>
  <si>
    <t>Foxton</t>
  </si>
  <si>
    <t>PO Box 62</t>
  </si>
  <si>
    <t>Horowhenua District</t>
  </si>
  <si>
    <t>Otaki</t>
  </si>
  <si>
    <t>Kere Kere Ward</t>
  </si>
  <si>
    <t>Ngata Memorial College</t>
  </si>
  <si>
    <t>06 8648164</t>
  </si>
  <si>
    <t>06 8648144</t>
  </si>
  <si>
    <t>ngata@ngatacollege.school.nz</t>
  </si>
  <si>
    <t>Heneriata Milner</t>
  </si>
  <si>
    <t>http://www.ngatacollege.school.nz</t>
  </si>
  <si>
    <t>1 College Road North</t>
  </si>
  <si>
    <t>Ruatoria</t>
  </si>
  <si>
    <t>PO Box 10</t>
  </si>
  <si>
    <t>Gisborne District</t>
  </si>
  <si>
    <t>Gisborne Region</t>
  </si>
  <si>
    <t>Waiapu Ward</t>
  </si>
  <si>
    <t>East Coast Bilingual Community of Learning</t>
  </si>
  <si>
    <t>Lytton High School</t>
  </si>
  <si>
    <t>06 8685193</t>
  </si>
  <si>
    <t>06 8671132</t>
  </si>
  <si>
    <t>info@lyttonhigh.net</t>
  </si>
  <si>
    <t>William Elliott</t>
  </si>
  <si>
    <t>http://www.lyttonhigh.com</t>
  </si>
  <si>
    <t>Nelson Road</t>
  </si>
  <si>
    <t>Gisborne</t>
  </si>
  <si>
    <t>PO Box 635</t>
  </si>
  <si>
    <t>Riverdale</t>
  </si>
  <si>
    <t>Gisborne Ward</t>
  </si>
  <si>
    <t>Taha Tinana (Gisborne) Community of Schools</t>
  </si>
  <si>
    <t>Gisborne Boys' High School</t>
  </si>
  <si>
    <t>06 8688159</t>
  </si>
  <si>
    <t>06 8676482</t>
  </si>
  <si>
    <t>office@gisboyshigh.net</t>
  </si>
  <si>
    <t>Gregory Mackle</t>
  </si>
  <si>
    <t>http://www.gisboyshigh.school.nz</t>
  </si>
  <si>
    <t>Stanley Road</t>
  </si>
  <si>
    <t>Private Bag 7002</t>
  </si>
  <si>
    <t>Gisborne Central</t>
  </si>
  <si>
    <t>Taha Hinengaro (Gisborne) Community of Schools</t>
  </si>
  <si>
    <t>Gisborne Girls' High School</t>
  </si>
  <si>
    <t>06 8686092</t>
  </si>
  <si>
    <t>06 8684226</t>
  </si>
  <si>
    <t>info@gghs.school.nz</t>
  </si>
  <si>
    <t>Jan Kumar</t>
  </si>
  <si>
    <t>http://www.gghs.school.nz</t>
  </si>
  <si>
    <t>555 Gladstone Road</t>
  </si>
  <si>
    <t>Te Hapara</t>
  </si>
  <si>
    <t>PO Box 249</t>
  </si>
  <si>
    <t>Taha Whanau (Gisborne) Community of Learning</t>
  </si>
  <si>
    <t>Campion College</t>
  </si>
  <si>
    <t>06 8679309</t>
  </si>
  <si>
    <t>06 8679308</t>
  </si>
  <si>
    <t>office@campioncollege.school.nz</t>
  </si>
  <si>
    <t>Paul McGuinness</t>
  </si>
  <si>
    <t>http://www.campioncollege.school.nz</t>
  </si>
  <si>
    <t>Campion Road</t>
  </si>
  <si>
    <t>PO Box 1151</t>
  </si>
  <si>
    <t>Tolaga Bay Area School</t>
  </si>
  <si>
    <t>06 8626765</t>
  </si>
  <si>
    <t>06 8626698</t>
  </si>
  <si>
    <t>tolaga.school@uawa.ac.nz</t>
  </si>
  <si>
    <t>Honoria Parata</t>
  </si>
  <si>
    <t>Resolution Street</t>
  </si>
  <si>
    <t>Tolaga Bay</t>
  </si>
  <si>
    <t>Uawa Ward</t>
  </si>
  <si>
    <t>Wairoa College</t>
  </si>
  <si>
    <t>06 8388303</t>
  </si>
  <si>
    <t>06 8388689</t>
  </si>
  <si>
    <t>info@wairoacollege.school.nz</t>
  </si>
  <si>
    <t>Chris Allen</t>
  </si>
  <si>
    <t>http://www.wairoacollege.school.nz</t>
  </si>
  <si>
    <t>Lucknow Street</t>
  </si>
  <si>
    <t>Wairoa</t>
  </si>
  <si>
    <t>16 Lucknow Street</t>
  </si>
  <si>
    <t>Wairoa District</t>
  </si>
  <si>
    <t>Wairoa Community of Learning</t>
  </si>
  <si>
    <t>Taradale High School</t>
  </si>
  <si>
    <t>06 8442159</t>
  </si>
  <si>
    <t>06 8445248</t>
  </si>
  <si>
    <t>office@ths.school.nz</t>
  </si>
  <si>
    <t>Stephen Hensman</t>
  </si>
  <si>
    <t>http://www.ths.school.nz</t>
  </si>
  <si>
    <t>50 Murphy Road</t>
  </si>
  <si>
    <t>Taradale</t>
  </si>
  <si>
    <t>PO Box 7109</t>
  </si>
  <si>
    <t>Napier City</t>
  </si>
  <si>
    <t>Taradale South</t>
  </si>
  <si>
    <t>Taradale Ward</t>
  </si>
  <si>
    <t>Napier Boys' High School</t>
  </si>
  <si>
    <t>06 8335900</t>
  </si>
  <si>
    <t>06 8335909</t>
  </si>
  <si>
    <t>nbhs@nbhs.school.nz</t>
  </si>
  <si>
    <t>Matthew Bertram</t>
  </si>
  <si>
    <t>http://www.nbhs.school.nz</t>
  </si>
  <si>
    <t>Chambers Street</t>
  </si>
  <si>
    <t>31 Chambers Street</t>
  </si>
  <si>
    <t>Te Awa</t>
  </si>
  <si>
    <t>Mclean Park</t>
  </si>
  <si>
    <t>Nelson Park Ward</t>
  </si>
  <si>
    <t>Napier City Community of Schools</t>
  </si>
  <si>
    <t>Napier Girls' High School</t>
  </si>
  <si>
    <t>06 8351069</t>
  </si>
  <si>
    <t>06 8358164</t>
  </si>
  <si>
    <t>nghs@nghs.school.nz</t>
  </si>
  <si>
    <t>Mary Nixon</t>
  </si>
  <si>
    <t>http://www.nghs.school.nz</t>
  </si>
  <si>
    <t>Clyde Road</t>
  </si>
  <si>
    <t>Bluff Hill</t>
  </si>
  <si>
    <t>Ahuriri Ward</t>
  </si>
  <si>
    <t>Tamatea High School</t>
  </si>
  <si>
    <t>06 8446600</t>
  </si>
  <si>
    <t>06 8446601</t>
  </si>
  <si>
    <t>enquiries@tamatea.school.nz</t>
  </si>
  <si>
    <t>Robin Fabish</t>
  </si>
  <si>
    <t>http://www.tamatea.school.nz/</t>
  </si>
  <si>
    <t>Freyberg Avenue</t>
  </si>
  <si>
    <t>Greenmeadows</t>
  </si>
  <si>
    <t>PO Box 5055</t>
  </si>
  <si>
    <t>Tamatea South</t>
  </si>
  <si>
    <t>Onekawa-Tamatea Ward</t>
  </si>
  <si>
    <t>Tamatea Community of Schools</t>
  </si>
  <si>
    <t>Sacred Heart College (Napier)</t>
  </si>
  <si>
    <t>06 8353761</t>
  </si>
  <si>
    <t>06 8358764</t>
  </si>
  <si>
    <t>admin@sacredheartnapier.school.nz</t>
  </si>
  <si>
    <t>Stephen Bryan</t>
  </si>
  <si>
    <t>http://www.sacredheartnapier.school.nz/Home/</t>
  </si>
  <si>
    <t>Convent Road</t>
  </si>
  <si>
    <t>William Colenso College</t>
  </si>
  <si>
    <t>06 8310180</t>
  </si>
  <si>
    <t>06 8336759</t>
  </si>
  <si>
    <t>postmaster@colenso.school.nz</t>
  </si>
  <si>
    <t>D Murfitt</t>
  </si>
  <si>
    <t>http://www.colenso.school.nz</t>
  </si>
  <si>
    <t>Arnold Street</t>
  </si>
  <si>
    <t>Onekawa</t>
  </si>
  <si>
    <t>PO Box 5113</t>
  </si>
  <si>
    <t>Onekawa South</t>
  </si>
  <si>
    <t>Matariki Community of Learning</t>
  </si>
  <si>
    <t>Te Wharekura o Ruatoki</t>
  </si>
  <si>
    <t>07 3129156</t>
  </si>
  <si>
    <t>07 3129585</t>
  </si>
  <si>
    <t>recept@ruatoki.school.nz</t>
  </si>
  <si>
    <t>Hans Tiakiwai</t>
  </si>
  <si>
    <t>Mission Road</t>
  </si>
  <si>
    <t>Ruatoki</t>
  </si>
  <si>
    <t>Private Bag 1012</t>
  </si>
  <si>
    <t>Kura Kaupapa Maori</t>
  </si>
  <si>
    <t>Urewera</t>
  </si>
  <si>
    <t>Taneatua-Waimana Ward</t>
  </si>
  <si>
    <t>St Joseph's Maori Girls' College</t>
  </si>
  <si>
    <t>06 8448461</t>
  </si>
  <si>
    <t>06 8442548</t>
  </si>
  <si>
    <t>stjomaori@sjmgc.school.nz</t>
  </si>
  <si>
    <t>Georgina Kingi</t>
  </si>
  <si>
    <t>http://www.sjmgc.school.nz/</t>
  </si>
  <si>
    <t>25 Osier Road</t>
  </si>
  <si>
    <t>Private Bag 6031</t>
  </si>
  <si>
    <t>Hawkes Bay Mail Centre</t>
  </si>
  <si>
    <t>Taradale North</t>
  </si>
  <si>
    <t>Havelock North High School</t>
  </si>
  <si>
    <t>06 8778129</t>
  </si>
  <si>
    <t>06 8774079</t>
  </si>
  <si>
    <t>office@hnhs.school.nz</t>
  </si>
  <si>
    <t>Greg Fenton</t>
  </si>
  <si>
    <t>http://www.hnhs.school.nz</t>
  </si>
  <si>
    <t>153 Te Mata Road</t>
  </si>
  <si>
    <t>Havelock North</t>
  </si>
  <si>
    <t>PO Box 8476</t>
  </si>
  <si>
    <t>Te Mata</t>
  </si>
  <si>
    <t>Havelock North Ward</t>
  </si>
  <si>
    <t>Havelock North Community of Schools</t>
  </si>
  <si>
    <t>Iona College</t>
  </si>
  <si>
    <t>06 8778149</t>
  </si>
  <si>
    <t>06 8777933</t>
  </si>
  <si>
    <t>office@iona.school.nz</t>
  </si>
  <si>
    <t>Shannon Warren</t>
  </si>
  <si>
    <t>http://www.iona.school.nz</t>
  </si>
  <si>
    <t>42 Lucknow Road</t>
  </si>
  <si>
    <t>Private Bag 1000</t>
  </si>
  <si>
    <t>Iona</t>
  </si>
  <si>
    <t>Woodford House</t>
  </si>
  <si>
    <t>06 8730700</t>
  </si>
  <si>
    <t>enquiries@woodford.school.nz</t>
  </si>
  <si>
    <t>Julie Peterson</t>
  </si>
  <si>
    <t>http://www.woodford.school.nz</t>
  </si>
  <si>
    <t>Iona Road</t>
  </si>
  <si>
    <t>Private Bag 1001</t>
  </si>
  <si>
    <t>St John's College (Hastings)</t>
  </si>
  <si>
    <t>06 8786853</t>
  </si>
  <si>
    <t>06 8781253</t>
  </si>
  <si>
    <t>admin@stjohns.school.nz</t>
  </si>
  <si>
    <t>Paul Melloy</t>
  </si>
  <si>
    <t>http://www.stjohns.school.nz/</t>
  </si>
  <si>
    <t>Jervois Street</t>
  </si>
  <si>
    <t>PO Box 14008</t>
  </si>
  <si>
    <t>Mayfair</t>
  </si>
  <si>
    <t>Hastings Ward</t>
  </si>
  <si>
    <t>Hastings Boys' High School</t>
  </si>
  <si>
    <t>06 8730365</t>
  </si>
  <si>
    <t>06 8730417</t>
  </si>
  <si>
    <t>hbhsadmin@xtra.co.nz</t>
  </si>
  <si>
    <t>Robert Sturch</t>
  </si>
  <si>
    <t>http://www.hastingsboys.school.nz</t>
  </si>
  <si>
    <t>800 South Karamu Road</t>
  </si>
  <si>
    <t>PO Box 943</t>
  </si>
  <si>
    <t>Akina</t>
  </si>
  <si>
    <t>Hastings Girls' High School</t>
  </si>
  <si>
    <t>06 8731133</t>
  </si>
  <si>
    <t>06 8767820</t>
  </si>
  <si>
    <t>admin@hastingsgirls.com</t>
  </si>
  <si>
    <t>Geraldine Travers</t>
  </si>
  <si>
    <t>http://www.hastingsgirls.com</t>
  </si>
  <si>
    <t>Pakowhai Road</t>
  </si>
  <si>
    <t>Stortford Lodge</t>
  </si>
  <si>
    <t>PO Box 2441</t>
  </si>
  <si>
    <t>Frimley</t>
  </si>
  <si>
    <t>Karamu High School</t>
  </si>
  <si>
    <t>06 8787139</t>
  </si>
  <si>
    <t>06 8787937</t>
  </si>
  <si>
    <t>admin@karamu.school.nz</t>
  </si>
  <si>
    <t>Michael Leitch</t>
  </si>
  <si>
    <t>http://www.karamu.school.nz</t>
  </si>
  <si>
    <t>Windsor Avenue</t>
  </si>
  <si>
    <t>Parkvale-Napier/Hastings</t>
  </si>
  <si>
    <t>PO Box 346</t>
  </si>
  <si>
    <t>Parkvale</t>
  </si>
  <si>
    <t>Karamu</t>
  </si>
  <si>
    <t>Heretaunga Ward</t>
  </si>
  <si>
    <t>Lindisfarne College</t>
  </si>
  <si>
    <t>06 8731136</t>
  </si>
  <si>
    <t>06 8786955</t>
  </si>
  <si>
    <t>office@lindisfarne.school.nz</t>
  </si>
  <si>
    <t>Kenneth MacLeod</t>
  </si>
  <si>
    <t>http://www.lindisfarne.school.nz</t>
  </si>
  <si>
    <t>600 Pakowhai Road</t>
  </si>
  <si>
    <t>PO Box 2341</t>
  </si>
  <si>
    <t>Taikura Rudolf Steiner School</t>
  </si>
  <si>
    <t>06 8787363</t>
  </si>
  <si>
    <t>office@taikura.school.nz</t>
  </si>
  <si>
    <t>Carmel Spencer</t>
  </si>
  <si>
    <t>http://www.taikurasteiner.school.nz</t>
  </si>
  <si>
    <t>Taikura House 304 Fitzroy Ave</t>
  </si>
  <si>
    <t>Hastings Central</t>
  </si>
  <si>
    <t>PO Box 888</t>
  </si>
  <si>
    <t>Te Aute College</t>
  </si>
  <si>
    <t>06 8568016</t>
  </si>
  <si>
    <t>06 8568346</t>
  </si>
  <si>
    <t>Shane Hiha</t>
  </si>
  <si>
    <t>100 State Highway 2</t>
  </si>
  <si>
    <t>Pukehou</t>
  </si>
  <si>
    <t>Private Bag 6030</t>
  </si>
  <si>
    <t>Central Hawke's Bay District</t>
  </si>
  <si>
    <t>Tikokino</t>
  </si>
  <si>
    <t>Aramoana-Ruahine Ward</t>
  </si>
  <si>
    <t>Central Hawkes Bay College</t>
  </si>
  <si>
    <t>06 8589203</t>
  </si>
  <si>
    <t>06 8587003</t>
  </si>
  <si>
    <t>office@chbc.school.nz</t>
  </si>
  <si>
    <t>Lance Christiansen</t>
  </si>
  <si>
    <t>http://www.chbc.school.nz</t>
  </si>
  <si>
    <t>Tavistock Road</t>
  </si>
  <si>
    <t>Waipukurau</t>
  </si>
  <si>
    <t>PO Box 482</t>
  </si>
  <si>
    <t>Wairarapa</t>
  </si>
  <si>
    <t>Ruataniwha Ward</t>
  </si>
  <si>
    <t>Dannevirke High School</t>
  </si>
  <si>
    <t>06 3748302</t>
  </si>
  <si>
    <t>06 3746134</t>
  </si>
  <si>
    <t>admin@dannevirkehigh.school.nz</t>
  </si>
  <si>
    <t>Dawid De Villiers</t>
  </si>
  <si>
    <t>http://www.dannevirkehigh.school.nz</t>
  </si>
  <si>
    <t>Grant Street</t>
  </si>
  <si>
    <t>Dannevirke</t>
  </si>
  <si>
    <t>PO Box 23</t>
  </si>
  <si>
    <t>Tararua District</t>
  </si>
  <si>
    <t>Dannevirke West</t>
  </si>
  <si>
    <t>North Tararua Ward</t>
  </si>
  <si>
    <t>Dannevirke Community of Learning</t>
  </si>
  <si>
    <t>Tararua College</t>
  </si>
  <si>
    <t>06 3768344</t>
  </si>
  <si>
    <t>06 3768457</t>
  </si>
  <si>
    <t>admin@tararuacollege.school.nz</t>
  </si>
  <si>
    <t>Glynis De Castro</t>
  </si>
  <si>
    <t>http://www.tararuacollege.school.nz/</t>
  </si>
  <si>
    <t>Churchill Street</t>
  </si>
  <si>
    <t>Pahiatua</t>
  </si>
  <si>
    <t>PO Box 94</t>
  </si>
  <si>
    <t>South Tararua Ward</t>
  </si>
  <si>
    <t>Bush Community of Learning (Pahiatua)</t>
  </si>
  <si>
    <t>Horowhenua College</t>
  </si>
  <si>
    <t>06 3686159</t>
  </si>
  <si>
    <t>06 3679210</t>
  </si>
  <si>
    <t>office@horowhenua.school.nz</t>
  </si>
  <si>
    <t>Grant Congdon</t>
  </si>
  <si>
    <t>http://www.horowhenua.school.nz</t>
  </si>
  <si>
    <t>Weraroa Road</t>
  </si>
  <si>
    <t>Levin</t>
  </si>
  <si>
    <t>PO Box 544</t>
  </si>
  <si>
    <t>Levin West</t>
  </si>
  <si>
    <t>Levin Ward</t>
  </si>
  <si>
    <t>Waiopehu College</t>
  </si>
  <si>
    <t>06 3688303</t>
  </si>
  <si>
    <t>06 3688340</t>
  </si>
  <si>
    <t>secretary@waiopehu.ac.nz</t>
  </si>
  <si>
    <t>Mark Robinson</t>
  </si>
  <si>
    <t>http://www.waiopehu.ac.nz</t>
  </si>
  <si>
    <t>Bartholomew Road</t>
  </si>
  <si>
    <t>PO Box 548</t>
  </si>
  <si>
    <t>Playford Park</t>
  </si>
  <si>
    <t>Horowhenua Community of Learning</t>
  </si>
  <si>
    <t>Kaitaia Abundant Life School</t>
  </si>
  <si>
    <t>09 4082671</t>
  </si>
  <si>
    <t>office@abundantlife.school.nz</t>
  </si>
  <si>
    <t>Mark Tan</t>
  </si>
  <si>
    <t>http://abundantlife.school.nz</t>
  </si>
  <si>
    <t>11 North Road</t>
  </si>
  <si>
    <t>PO Box 246</t>
  </si>
  <si>
    <t>Otaki College</t>
  </si>
  <si>
    <t>06 3648204</t>
  </si>
  <si>
    <t>06 3645483</t>
  </si>
  <si>
    <t>office@otakicollege.school.nz</t>
  </si>
  <si>
    <t>Andy Fraser</t>
  </si>
  <si>
    <t>http://www.otakicollege.school.nz</t>
  </si>
  <si>
    <t>Mill Road</t>
  </si>
  <si>
    <t>Kapiti Coast District</t>
  </si>
  <si>
    <t>Otaki Ward</t>
  </si>
  <si>
    <t>Wairarapa College</t>
  </si>
  <si>
    <t>06 3700400</t>
  </si>
  <si>
    <t>06 3700401</t>
  </si>
  <si>
    <t>office@waicol.co.nz</t>
  </si>
  <si>
    <t>Michael Schwass</t>
  </si>
  <si>
    <t>http://www.waicol.co.nz</t>
  </si>
  <si>
    <t>83 Pownall Street</t>
  </si>
  <si>
    <t>Masterton</t>
  </si>
  <si>
    <t>PO Box 463</t>
  </si>
  <si>
    <t>Masterton District</t>
  </si>
  <si>
    <t>Masterton West</t>
  </si>
  <si>
    <t>Urban Ward</t>
  </si>
  <si>
    <t>Solway College</t>
  </si>
  <si>
    <t>06 3782219</t>
  </si>
  <si>
    <t>06 3782218</t>
  </si>
  <si>
    <t>office@solwaycollege.school.nz</t>
  </si>
  <si>
    <t>Elizabeth Rogerson</t>
  </si>
  <si>
    <t>http://www.solwaycollege.school.nz</t>
  </si>
  <si>
    <t>Fleet Street</t>
  </si>
  <si>
    <t>PO Box 464</t>
  </si>
  <si>
    <t>Solway North</t>
  </si>
  <si>
    <t>Makoura College</t>
  </si>
  <si>
    <t>06 3786074</t>
  </si>
  <si>
    <t>06 3782462</t>
  </si>
  <si>
    <t>office@mc.school.nz</t>
  </si>
  <si>
    <t>Paul Green</t>
  </si>
  <si>
    <t>http://www.mc.school.nz</t>
  </si>
  <si>
    <t>Makora Road</t>
  </si>
  <si>
    <t>PO Box 465</t>
  </si>
  <si>
    <t>Masterton East</t>
  </si>
  <si>
    <t>Chanel College</t>
  </si>
  <si>
    <t>06 3700612</t>
  </si>
  <si>
    <t>06 3700799</t>
  </si>
  <si>
    <t>admin@chanelcollege.school.nz</t>
  </si>
  <si>
    <t>Grant Miles</t>
  </si>
  <si>
    <t>http://www.chanelcollege.school.nz</t>
  </si>
  <si>
    <t>26 Herbert Street</t>
  </si>
  <si>
    <t>PO Box 719</t>
  </si>
  <si>
    <t>Rathkeale College</t>
  </si>
  <si>
    <t>06 3700175</t>
  </si>
  <si>
    <t>06 3779020</t>
  </si>
  <si>
    <t>principal@rathkeale.school.nz</t>
  </si>
  <si>
    <t>William Kersten</t>
  </si>
  <si>
    <t>http://www.rathkeale.school.nz</t>
  </si>
  <si>
    <t>Willow Park Drive</t>
  </si>
  <si>
    <t>Opaki</t>
  </si>
  <si>
    <t>Willow Park Drive RD 11</t>
  </si>
  <si>
    <t>Opaki-Fernridge</t>
  </si>
  <si>
    <t>Rural Ward</t>
  </si>
  <si>
    <t>St Matthew's Collegiate (Masterton)</t>
  </si>
  <si>
    <t>06 3700067</t>
  </si>
  <si>
    <t>06 3773185</t>
  </si>
  <si>
    <t>info@stmatts.school.nz</t>
  </si>
  <si>
    <t>Kiri Gill</t>
  </si>
  <si>
    <t>http://www.stmatts.school.nz</t>
  </si>
  <si>
    <t>33 Pownall Street</t>
  </si>
  <si>
    <t>PO Box 462</t>
  </si>
  <si>
    <t>Kapiti College</t>
  </si>
  <si>
    <t>04 9025121</t>
  </si>
  <si>
    <t>04 9025126</t>
  </si>
  <si>
    <t>tony.kane@kc.school.nz</t>
  </si>
  <si>
    <t>Anthony Kane</t>
  </si>
  <si>
    <t>http://www.kapiticollege.school.nz</t>
  </si>
  <si>
    <t>Margaret Road</t>
  </si>
  <si>
    <t>Raumati Beach</t>
  </si>
  <si>
    <t>PO Box 2003</t>
  </si>
  <si>
    <t>Paraparaumu</t>
  </si>
  <si>
    <t>Mana</t>
  </si>
  <si>
    <t>Paekakariki-Raumati Ward</t>
  </si>
  <si>
    <t>Paraparaumu College</t>
  </si>
  <si>
    <t>04 9025170</t>
  </si>
  <si>
    <t>04 9025171</t>
  </si>
  <si>
    <t>office@paraparaumucollege.school.nz</t>
  </si>
  <si>
    <t>Gregor Fountain</t>
  </si>
  <si>
    <t>http://www.paraparaumucollege.school.nz</t>
  </si>
  <si>
    <t>Mazengarb Road</t>
  </si>
  <si>
    <t>PO Box 288</t>
  </si>
  <si>
    <t>Otaihanga</t>
  </si>
  <si>
    <t>Paraparaumu Ward</t>
  </si>
  <si>
    <t>Kuranui College</t>
  </si>
  <si>
    <t>06 3049116</t>
  </si>
  <si>
    <t>06 3049934</t>
  </si>
  <si>
    <t>office@kuranui-college.school.nz</t>
  </si>
  <si>
    <t>Geoffrey Shepherd</t>
  </si>
  <si>
    <t>http://kuranui-college.school.nz</t>
  </si>
  <si>
    <t>East Street</t>
  </si>
  <si>
    <t>Greytown</t>
  </si>
  <si>
    <t>PO Box 121</t>
  </si>
  <si>
    <t>South Wairarapa District</t>
  </si>
  <si>
    <t>Greytown Ward</t>
  </si>
  <si>
    <t>Upper Hutt College</t>
  </si>
  <si>
    <t>04 5278749</t>
  </si>
  <si>
    <t>04 5282491</t>
  </si>
  <si>
    <t>office@upperhutt.school.nz</t>
  </si>
  <si>
    <t>Judith Taylor</t>
  </si>
  <si>
    <t>http://www.upperhutt.school.nz</t>
  </si>
  <si>
    <t>Moonshine Road</t>
  </si>
  <si>
    <t>Trentham</t>
  </si>
  <si>
    <t>Upper Hutt</t>
  </si>
  <si>
    <t>Upper Hutt City</t>
  </si>
  <si>
    <t>Rimutaka</t>
  </si>
  <si>
    <t>Brentwood</t>
  </si>
  <si>
    <t>Heretaunga College</t>
  </si>
  <si>
    <t>04 9399370</t>
  </si>
  <si>
    <t>04 9399371</t>
  </si>
  <si>
    <t>steinerp@heretaunga.school.nz</t>
  </si>
  <si>
    <t>Bruce Hart</t>
  </si>
  <si>
    <t>http://www.heretaunga.school.nz</t>
  </si>
  <si>
    <t>20 Ward Street</t>
  </si>
  <si>
    <t>Trentham North</t>
  </si>
  <si>
    <t>St Patrick's College (Silverstream)</t>
  </si>
  <si>
    <t>04 9394224</t>
  </si>
  <si>
    <t>04 9394232</t>
  </si>
  <si>
    <t>info@stream.school.nz</t>
  </si>
  <si>
    <t>Gerard Tully</t>
  </si>
  <si>
    <t>http://www.stream.school.nz</t>
  </si>
  <si>
    <t>207 Fergusson Drive</t>
  </si>
  <si>
    <t>Private Bag 906</t>
  </si>
  <si>
    <t>Heretaunga</t>
  </si>
  <si>
    <t>Aotea College</t>
  </si>
  <si>
    <t>04 2373166</t>
  </si>
  <si>
    <t>04 2373170</t>
  </si>
  <si>
    <t>enquiries@aotea.school.nz</t>
  </si>
  <si>
    <t>Kate Gainsford</t>
  </si>
  <si>
    <t>http://www.aoteacollege.school.nz</t>
  </si>
  <si>
    <t>Okowai Road</t>
  </si>
  <si>
    <t>Porirua</t>
  </si>
  <si>
    <t>PO Box 50046</t>
  </si>
  <si>
    <t>Porirua City</t>
  </si>
  <si>
    <t>Papakowhai South</t>
  </si>
  <si>
    <t>Eastern Ward</t>
  </si>
  <si>
    <t>Northern Porirua Community of Learning</t>
  </si>
  <si>
    <t>Mana College</t>
  </si>
  <si>
    <t>04 2375424</t>
  </si>
  <si>
    <t>04 2381220</t>
  </si>
  <si>
    <t>principal@mana.school.nz</t>
  </si>
  <si>
    <t>Marion Tuite (acting)</t>
  </si>
  <si>
    <t>http://www.mana.school.nz</t>
  </si>
  <si>
    <t>Awarua Street</t>
  </si>
  <si>
    <t>Takapuwahia</t>
  </si>
  <si>
    <t>PO Box 50344</t>
  </si>
  <si>
    <t>Elsdon-Takapuwahia</t>
  </si>
  <si>
    <t>Western Porirua Community of Learning</t>
  </si>
  <si>
    <t>Porirua College</t>
  </si>
  <si>
    <t>04 2375465</t>
  </si>
  <si>
    <t>04 2376160</t>
  </si>
  <si>
    <t>poriruacollege@pen.net.nz</t>
  </si>
  <si>
    <t>Susanne Jungersen</t>
  </si>
  <si>
    <t>http://www.poriruacollege.school.nz</t>
  </si>
  <si>
    <t>64 Driver Crescent</t>
  </si>
  <si>
    <t>Cannons Creek</t>
  </si>
  <si>
    <t>PO Box 53023</t>
  </si>
  <si>
    <t>Cannons Creek East</t>
  </si>
  <si>
    <t>Porirua East Community of Learning</t>
  </si>
  <si>
    <t>Bishop Viard College</t>
  </si>
  <si>
    <t>04 2375248</t>
  </si>
  <si>
    <t>office@viard.school.nz</t>
  </si>
  <si>
    <t>Rosaleen Sawaya</t>
  </si>
  <si>
    <t>http://www.bvc.school.nz</t>
  </si>
  <si>
    <t>20 Keneperu Drive</t>
  </si>
  <si>
    <t>PO Box 50075</t>
  </si>
  <si>
    <t>Porirua Central</t>
  </si>
  <si>
    <t>Tawa College</t>
  </si>
  <si>
    <t>04 2328184</t>
  </si>
  <si>
    <t>04 2325777</t>
  </si>
  <si>
    <t>secretary@tawacollege.school.nz</t>
  </si>
  <si>
    <t>Murray Lucas</t>
  </si>
  <si>
    <t>http://www.tawacollege.school.nz</t>
  </si>
  <si>
    <t>Duncan Street</t>
  </si>
  <si>
    <t>Tawa</t>
  </si>
  <si>
    <t>PO Box 51045</t>
  </si>
  <si>
    <t>Wellington City</t>
  </si>
  <si>
    <t>Ohariu</t>
  </si>
  <si>
    <t>Tawa Central</t>
  </si>
  <si>
    <t>Northern Ward</t>
  </si>
  <si>
    <t>Taita College</t>
  </si>
  <si>
    <t>04 5678728</t>
  </si>
  <si>
    <t>04 5679845</t>
  </si>
  <si>
    <t>secretary@taita.school.nz</t>
  </si>
  <si>
    <t>John Murdoch</t>
  </si>
  <si>
    <t>http://www.taita.school.nz/</t>
  </si>
  <si>
    <t>Eastern Hutt Road</t>
  </si>
  <si>
    <t>Taita</t>
  </si>
  <si>
    <t>Taita North</t>
  </si>
  <si>
    <t>Naenae - Taita Community of Learning</t>
  </si>
  <si>
    <t>Naenae College</t>
  </si>
  <si>
    <t>04 5677175</t>
  </si>
  <si>
    <t>04 5673009</t>
  </si>
  <si>
    <t>admin@naenae-college.school.nz</t>
  </si>
  <si>
    <t>John Russell</t>
  </si>
  <si>
    <t>http://www.naenae-college.school.nz</t>
  </si>
  <si>
    <t>910 High Street</t>
  </si>
  <si>
    <t>PO Box 31171</t>
  </si>
  <si>
    <t>Avalon East</t>
  </si>
  <si>
    <t>Central Ward</t>
  </si>
  <si>
    <t>St Bernard's College</t>
  </si>
  <si>
    <t>04 5609250</t>
  </si>
  <si>
    <t>04 5609251</t>
  </si>
  <si>
    <t>office@sbc.school.nz</t>
  </si>
  <si>
    <t>Simon Stack</t>
  </si>
  <si>
    <t>http://www.sbc.school.nz</t>
  </si>
  <si>
    <t>183 Waterloo Road</t>
  </si>
  <si>
    <t>Hutt Central</t>
  </si>
  <si>
    <t>Hutt Valley High School</t>
  </si>
  <si>
    <t>04 5664584</t>
  </si>
  <si>
    <t>04 5667779</t>
  </si>
  <si>
    <t>principal@hvhs.school.nz</t>
  </si>
  <si>
    <t>Ross Sinclair</t>
  </si>
  <si>
    <t>http://www.hvhs.school.nz</t>
  </si>
  <si>
    <t>Woburn Road</t>
  </si>
  <si>
    <t>Private Bag 31909</t>
  </si>
  <si>
    <t>Sacred Heart College (Lower Hutt)</t>
  </si>
  <si>
    <t>04 5661089</t>
  </si>
  <si>
    <t>04 5694223</t>
  </si>
  <si>
    <t>college@sacredheartcollege.school.nz</t>
  </si>
  <si>
    <t>Maria Potter</t>
  </si>
  <si>
    <t>http://www.sacredheartcollege.school.nz</t>
  </si>
  <si>
    <t>65 Laings Road</t>
  </si>
  <si>
    <t>Chilton St James School</t>
  </si>
  <si>
    <t>04 5664089</t>
  </si>
  <si>
    <t>04 5695223</t>
  </si>
  <si>
    <t>info@chilton.school.nz</t>
  </si>
  <si>
    <t>Kathy Lloyd-Parker</t>
  </si>
  <si>
    <t>http://www.chilton.school.nz</t>
  </si>
  <si>
    <t>124 Waterloo Road</t>
  </si>
  <si>
    <t>PO Box 30090</t>
  </si>
  <si>
    <t>St Oran's College</t>
  </si>
  <si>
    <t>04 9391260</t>
  </si>
  <si>
    <t>04 9391264</t>
  </si>
  <si>
    <t>info@storans.school.nz</t>
  </si>
  <si>
    <t>Dawn Ackroyd</t>
  </si>
  <si>
    <t>http://www.storans.school.nz</t>
  </si>
  <si>
    <t>550 High Street</t>
  </si>
  <si>
    <t>Boulcott</t>
  </si>
  <si>
    <t>PO Box 31043</t>
  </si>
  <si>
    <t>Newlands College</t>
  </si>
  <si>
    <t>04 4734136</t>
  </si>
  <si>
    <t>04 4741339</t>
  </si>
  <si>
    <t>newcol@newlands.school.nz</t>
  </si>
  <si>
    <t>Grant Jones</t>
  </si>
  <si>
    <t>http://www.newlands.school.nz</t>
  </si>
  <si>
    <t>68 Bracken Road</t>
  </si>
  <si>
    <t>Newlands</t>
  </si>
  <si>
    <t>PO Box 26079</t>
  </si>
  <si>
    <t>Paparangi</t>
  </si>
  <si>
    <t>Onslow College</t>
  </si>
  <si>
    <t>04 4788189</t>
  </si>
  <si>
    <t>04 4771140</t>
  </si>
  <si>
    <t>info@onslow.school.nz</t>
  </si>
  <si>
    <t>Peter Leggat</t>
  </si>
  <si>
    <t>http://www.onslow.school.nz</t>
  </si>
  <si>
    <t>Burma Road</t>
  </si>
  <si>
    <t>Johnsonville</t>
  </si>
  <si>
    <t>Raroa</t>
  </si>
  <si>
    <t>Wellington Girls' College</t>
  </si>
  <si>
    <t>04 4725743</t>
  </si>
  <si>
    <t>04 4736800</t>
  </si>
  <si>
    <t>ann.gilbert@wgc.school.nz</t>
  </si>
  <si>
    <t>Julia Davidson</t>
  </si>
  <si>
    <t>http://www.wgc.school.nz</t>
  </si>
  <si>
    <t>Pipitea Street</t>
  </si>
  <si>
    <t>Thorndon</t>
  </si>
  <si>
    <t>PO Box 12471</t>
  </si>
  <si>
    <t>Wellington Central</t>
  </si>
  <si>
    <t>Thorndon-Tinakori Road</t>
  </si>
  <si>
    <t>Lambton Ward</t>
  </si>
  <si>
    <t>Wellington High School and Com Ed Centre</t>
  </si>
  <si>
    <t>04 3858911</t>
  </si>
  <si>
    <t>04 3829226</t>
  </si>
  <si>
    <t>admin@whs.school.nz</t>
  </si>
  <si>
    <t>Nigel Hanton</t>
  </si>
  <si>
    <t>http://www.whs.school.nz</t>
  </si>
  <si>
    <t>Taranaki Street</t>
  </si>
  <si>
    <t>PO Box 4035</t>
  </si>
  <si>
    <t>Mt Cook-Wallace Street</t>
  </si>
  <si>
    <t>Wellington East Girls' College</t>
  </si>
  <si>
    <t>04 3858514</t>
  </si>
  <si>
    <t>04 3856209</t>
  </si>
  <si>
    <t>wegc@wegc.school.nz</t>
  </si>
  <si>
    <t>Sally Haughton</t>
  </si>
  <si>
    <t>http://www.wegc.school.nz</t>
  </si>
  <si>
    <t>Austin Street</t>
  </si>
  <si>
    <t>Mount Victoria</t>
  </si>
  <si>
    <t>Rongotai</t>
  </si>
  <si>
    <t>Mt Victoria West</t>
  </si>
  <si>
    <t>Wellington College</t>
  </si>
  <si>
    <t>04 8022520</t>
  </si>
  <si>
    <t>04 8022542</t>
  </si>
  <si>
    <t>admin@wellington-college.school.nz</t>
  </si>
  <si>
    <t>Roger Moses</t>
  </si>
  <si>
    <t>http://www.wellington-college.school.nz</t>
  </si>
  <si>
    <t>Dufferin Street</t>
  </si>
  <si>
    <t>PO Box 16073</t>
  </si>
  <si>
    <t>Newtown</t>
  </si>
  <si>
    <t>St Patrick's College (Kilbirnie)</t>
  </si>
  <si>
    <t>04 9393070</t>
  </si>
  <si>
    <t>04 9393077</t>
  </si>
  <si>
    <t>admin@stpats.school.nz</t>
  </si>
  <si>
    <t>Neal Swindells</t>
  </si>
  <si>
    <t>http://www.stpats.school.nz/</t>
  </si>
  <si>
    <t>581 Evans Bay Parade</t>
  </si>
  <si>
    <t>Kilbirnie</t>
  </si>
  <si>
    <t>PO Box 14022</t>
  </si>
  <si>
    <t>Kilbirnie East</t>
  </si>
  <si>
    <t>Rongotai College</t>
  </si>
  <si>
    <t>04 9393050</t>
  </si>
  <si>
    <t>04 9393060</t>
  </si>
  <si>
    <t>the.principal@rongotai.school.nz</t>
  </si>
  <si>
    <t>Kevin Carter</t>
  </si>
  <si>
    <t>http://www.rongotai.school.nz</t>
  </si>
  <si>
    <t>Coutts Street</t>
  </si>
  <si>
    <t>PO Box 14063</t>
  </si>
  <si>
    <t>Queen Margaret College</t>
  </si>
  <si>
    <t>04 4737160</t>
  </si>
  <si>
    <t>04 4712773</t>
  </si>
  <si>
    <t>principals.assistant@qmc.school.nz</t>
  </si>
  <si>
    <t>Carol Craymer</t>
  </si>
  <si>
    <t>http://www.qmc.school.nz</t>
  </si>
  <si>
    <t>53 Hobson Street</t>
  </si>
  <si>
    <t>PO Box 12274</t>
  </si>
  <si>
    <t>TKKM o Hoani Waititi</t>
  </si>
  <si>
    <t>09 8182317</t>
  </si>
  <si>
    <t>09 8182357</t>
  </si>
  <si>
    <t>jud_hin@hoaniwaititi.school.nz</t>
  </si>
  <si>
    <t>David Wright</t>
  </si>
  <si>
    <t>441 West Coast Road</t>
  </si>
  <si>
    <t>Glen Eden</t>
  </si>
  <si>
    <t>PO Box 20280</t>
  </si>
  <si>
    <t>Auckland- Waitakere Ranges</t>
  </si>
  <si>
    <t>Parrs Park</t>
  </si>
  <si>
    <t>Samuel Marsden Collegiate School</t>
  </si>
  <si>
    <t>04 4768707</t>
  </si>
  <si>
    <t>04 9398934</t>
  </si>
  <si>
    <t>fiona.hannaway@marsden.school.nz</t>
  </si>
  <si>
    <t>Jenny Williams</t>
  </si>
  <si>
    <t>http://www.marsden.school.nz</t>
  </si>
  <si>
    <t>Marsden Avenue</t>
  </si>
  <si>
    <t>Karori</t>
  </si>
  <si>
    <t>Private Bag 17000</t>
  </si>
  <si>
    <t>Karori East</t>
  </si>
  <si>
    <t>Onslow-Western Ward</t>
  </si>
  <si>
    <t>Scots College</t>
  </si>
  <si>
    <t>04 3880850</t>
  </si>
  <si>
    <t>04 3882887</t>
  </si>
  <si>
    <t>enquiries@scotscollege.school.nz</t>
  </si>
  <si>
    <t>Graeme Yule</t>
  </si>
  <si>
    <t>http://www.scotscollege.school.nz/</t>
  </si>
  <si>
    <t>1 Monorgan Road</t>
  </si>
  <si>
    <t>Strathmore</t>
  </si>
  <si>
    <t>PO Box 15064</t>
  </si>
  <si>
    <t>Miramar</t>
  </si>
  <si>
    <t>Strathmore Park</t>
  </si>
  <si>
    <t>St Catherines College (Kilbirnie)</t>
  </si>
  <si>
    <t>04 9398988</t>
  </si>
  <si>
    <t>04 9398985</t>
  </si>
  <si>
    <t>mandy.page@stcatherinescollege.school.nz</t>
  </si>
  <si>
    <t>Mary Leigh Curran</t>
  </si>
  <si>
    <t>http://www.stcatherinescollege.school.nz</t>
  </si>
  <si>
    <t>14 Upper Bourke Street</t>
  </si>
  <si>
    <t>PO Box 14076</t>
  </si>
  <si>
    <t>Kilbirnie West-Hataitai South</t>
  </si>
  <si>
    <t>St Mary's College (Wellington)</t>
  </si>
  <si>
    <t>04 4735554</t>
  </si>
  <si>
    <t>04 4731244</t>
  </si>
  <si>
    <t>principal@stmaryswellington.school.nz</t>
  </si>
  <si>
    <t>Catherine Ryan</t>
  </si>
  <si>
    <t>http://www.st-marys-wellington.school.nz/</t>
  </si>
  <si>
    <t>Guildford Terrace</t>
  </si>
  <si>
    <t>Wellington CBD</t>
  </si>
  <si>
    <t>Queen Charlotte College</t>
  </si>
  <si>
    <t>03 5736558</t>
  </si>
  <si>
    <t>03 5736559</t>
  </si>
  <si>
    <t>slock@qcc.school.nz</t>
  </si>
  <si>
    <t>Betty Whyte</t>
  </si>
  <si>
    <t>http://www.qcc.school.nz</t>
  </si>
  <si>
    <t>173 Waikawa Road</t>
  </si>
  <si>
    <t>Picton</t>
  </si>
  <si>
    <t>Marlborough District</t>
  </si>
  <si>
    <t>Marlborough Region</t>
  </si>
  <si>
    <t>Nelson</t>
  </si>
  <si>
    <t>Nelson/Marlborough/West Coast</t>
  </si>
  <si>
    <t>Kaikoura</t>
  </si>
  <si>
    <t>Waikawa</t>
  </si>
  <si>
    <t>Marlborough Sounds Ward</t>
  </si>
  <si>
    <t>Marlborough Sounds (Picton) Community of Learning</t>
  </si>
  <si>
    <t>Marlborough Boys' College</t>
  </si>
  <si>
    <t>03 5780119</t>
  </si>
  <si>
    <t>03 5780954</t>
  </si>
  <si>
    <t>office@mbc.school.nz</t>
  </si>
  <si>
    <t>Wayne Hegarty</t>
  </si>
  <si>
    <t>http://www.marlboroughboys.school.nz</t>
  </si>
  <si>
    <t>5 Stephenson Street</t>
  </si>
  <si>
    <t>Blenheim</t>
  </si>
  <si>
    <t>Whitney</t>
  </si>
  <si>
    <t>Blenheim Ward</t>
  </si>
  <si>
    <t>Blenheim Community of Schools</t>
  </si>
  <si>
    <t>Marlborough Girls' College</t>
  </si>
  <si>
    <t>03 5208448</t>
  </si>
  <si>
    <t>03 5780196</t>
  </si>
  <si>
    <t>principal@mgc.school.nz</t>
  </si>
  <si>
    <t>Karen Stewart</t>
  </si>
  <si>
    <t>http://www.mgc.school.nz</t>
  </si>
  <si>
    <t>21 Mclauchlan Street</t>
  </si>
  <si>
    <t>Springlands</t>
  </si>
  <si>
    <t>Collingwood Area School</t>
  </si>
  <si>
    <t>03 5248125</t>
  </si>
  <si>
    <t>03 5248124</t>
  </si>
  <si>
    <t>admin@collingwood-area.school.nz</t>
  </si>
  <si>
    <t>Alison Menary (acting)</t>
  </si>
  <si>
    <t>http://www.collingwood-area.school.nz</t>
  </si>
  <si>
    <t>Lewis Street</t>
  </si>
  <si>
    <t>Collingwood</t>
  </si>
  <si>
    <t>Lewis Street RD 1</t>
  </si>
  <si>
    <t>Tasman District</t>
  </si>
  <si>
    <t>Tasman Region</t>
  </si>
  <si>
    <t>West Coast-Tasman</t>
  </si>
  <si>
    <t>Golden Bay</t>
  </si>
  <si>
    <t>Golden Bay Ward</t>
  </si>
  <si>
    <t>Top of the South Area Schools Community of Schools</t>
  </si>
  <si>
    <t>Rai Valley Area School</t>
  </si>
  <si>
    <t>03 5716016</t>
  </si>
  <si>
    <t>03 5716336</t>
  </si>
  <si>
    <t>office@rai.school.nz</t>
  </si>
  <si>
    <t>Angela Sloane</t>
  </si>
  <si>
    <t>http://www.rai.school.nz</t>
  </si>
  <si>
    <t>6700 State Highway 6</t>
  </si>
  <si>
    <t>Rai Valley</t>
  </si>
  <si>
    <t>6700 State Highway 6 RD 1</t>
  </si>
  <si>
    <t>Marlborough Sounds Terrestrial</t>
  </si>
  <si>
    <t>Golden Bay High School</t>
  </si>
  <si>
    <t>03 5259914</t>
  </si>
  <si>
    <t>03 5259067</t>
  </si>
  <si>
    <t>postie@gbh.school.nz</t>
  </si>
  <si>
    <t>Katrina Hutton</t>
  </si>
  <si>
    <t>http://www.gbh.school.nz</t>
  </si>
  <si>
    <t>12 Waitapu Road</t>
  </si>
  <si>
    <t>Takaka</t>
  </si>
  <si>
    <t>Golden Bay Community of Learning</t>
  </si>
  <si>
    <t>Nayland College</t>
  </si>
  <si>
    <t>03 5479769</t>
  </si>
  <si>
    <t>03 5473498</t>
  </si>
  <si>
    <t>xtend@nayland.school.nz</t>
  </si>
  <si>
    <t>Daniel Wilson</t>
  </si>
  <si>
    <t>http://www.nayland.school.nz</t>
  </si>
  <si>
    <t>166 Nayland Road</t>
  </si>
  <si>
    <t>Stoke</t>
  </si>
  <si>
    <t>Nelson City</t>
  </si>
  <si>
    <t>Nelson Region</t>
  </si>
  <si>
    <t>Nayland</t>
  </si>
  <si>
    <t>Akonga Whakatu (Stoke) Community of Learning</t>
  </si>
  <si>
    <t>Nelson College</t>
  </si>
  <si>
    <t>03 5483099</t>
  </si>
  <si>
    <t>03 5466932</t>
  </si>
  <si>
    <t>enquiries@nelsoncollege.school.nz</t>
  </si>
  <si>
    <t>Gary O'Shea</t>
  </si>
  <si>
    <t>http://www.nelsoncollege.school.nz/</t>
  </si>
  <si>
    <t>Waimea Road</t>
  </si>
  <si>
    <t>Private Bag 16</t>
  </si>
  <si>
    <t>Nelson Mail Centre</t>
  </si>
  <si>
    <t>Grampians</t>
  </si>
  <si>
    <t>Nelson Community of Schools</t>
  </si>
  <si>
    <t>Nelson College For Girls</t>
  </si>
  <si>
    <t>03 5483104</t>
  </si>
  <si>
    <t>03 5459601</t>
  </si>
  <si>
    <t>admin@ncg.school.nz</t>
  </si>
  <si>
    <t>Catherine Ewing</t>
  </si>
  <si>
    <t>http://www.ncg.school.nz</t>
  </si>
  <si>
    <t>Trafalgar Street</t>
  </si>
  <si>
    <t>PO Box 842</t>
  </si>
  <si>
    <t>Bronte</t>
  </si>
  <si>
    <t>Waimea College</t>
  </si>
  <si>
    <t>03 5446099</t>
  </si>
  <si>
    <t>03 5441052</t>
  </si>
  <si>
    <t>inspire@waimea.school.nz</t>
  </si>
  <si>
    <t>Scott Haines</t>
  </si>
  <si>
    <t>http://www.waimea.school.nz/</t>
  </si>
  <si>
    <t>Salisbury Road</t>
  </si>
  <si>
    <t>Richmond</t>
  </si>
  <si>
    <t>Richmond East</t>
  </si>
  <si>
    <t>Richmond Ward</t>
  </si>
  <si>
    <t>Tapawera Area School</t>
  </si>
  <si>
    <t>03 5224337</t>
  </si>
  <si>
    <t>03 5224338</t>
  </si>
  <si>
    <t>sellis@tapawera.school.nz</t>
  </si>
  <si>
    <t>Kelvin Woodley</t>
  </si>
  <si>
    <t>http://www.tapawera.school.nz</t>
  </si>
  <si>
    <t>Main Road</t>
  </si>
  <si>
    <t>Tapawera</t>
  </si>
  <si>
    <t>Main Road Tapawera RD 2</t>
  </si>
  <si>
    <t>Wakefield</t>
  </si>
  <si>
    <t>Lakes-Murchison Ward</t>
  </si>
  <si>
    <t>Motueka High School</t>
  </si>
  <si>
    <t>03 5289050</t>
  </si>
  <si>
    <t>03 5286906</t>
  </si>
  <si>
    <t>admin@motuekahigh.school.nz</t>
  </si>
  <si>
    <t>John Prestidge</t>
  </si>
  <si>
    <t>http://www.motuekahigh.school.nz</t>
  </si>
  <si>
    <t>Whakarewa Street</t>
  </si>
  <si>
    <t>Motueka</t>
  </si>
  <si>
    <t>Motueka West</t>
  </si>
  <si>
    <t>Motueka Ward</t>
  </si>
  <si>
    <t>Murchison Area School</t>
  </si>
  <si>
    <t>03 5239072</t>
  </si>
  <si>
    <t>03 5239588</t>
  </si>
  <si>
    <t>enquiries@murchison.school.nz</t>
  </si>
  <si>
    <t>Tina Johnson</t>
  </si>
  <si>
    <t>http://www.murchison.school.nz/</t>
  </si>
  <si>
    <t>61 Waller Street</t>
  </si>
  <si>
    <t>Murchison</t>
  </si>
  <si>
    <t>Karamea Area School</t>
  </si>
  <si>
    <t>03 7826717</t>
  </si>
  <si>
    <t>kgrey@karamea.school.nz</t>
  </si>
  <si>
    <t>Donna Donnelly</t>
  </si>
  <si>
    <t>http://www.karameaschool.com</t>
  </si>
  <si>
    <t>Waverley Street</t>
  </si>
  <si>
    <t>Karamea</t>
  </si>
  <si>
    <t>Westport</t>
  </si>
  <si>
    <t>PO Box 48</t>
  </si>
  <si>
    <t>Buller District</t>
  </si>
  <si>
    <t>West Coast Region</t>
  </si>
  <si>
    <t>Seddon Ward</t>
  </si>
  <si>
    <t>Buller High School</t>
  </si>
  <si>
    <t>03 7897299</t>
  </si>
  <si>
    <t>03 7896790</t>
  </si>
  <si>
    <t>office@buller.ac.nz</t>
  </si>
  <si>
    <t>Andrew Basher</t>
  </si>
  <si>
    <t>http://www.buller.ac.nz/</t>
  </si>
  <si>
    <t>33 Derby Street</t>
  </si>
  <si>
    <t>PO Box 87</t>
  </si>
  <si>
    <t>Westport Urban</t>
  </si>
  <si>
    <t>Westport Ward</t>
  </si>
  <si>
    <t>Buller Community of Schools</t>
  </si>
  <si>
    <t>Greymouth High School</t>
  </si>
  <si>
    <t>03 7680472</t>
  </si>
  <si>
    <t>03 7686293</t>
  </si>
  <si>
    <t>office@greyhigh.school.nz</t>
  </si>
  <si>
    <t>Andrew England</t>
  </si>
  <si>
    <t>http://www.greyhigh.school.nz</t>
  </si>
  <si>
    <t>High Street</t>
  </si>
  <si>
    <t>Greymouth</t>
  </si>
  <si>
    <t>PO Box 192</t>
  </si>
  <si>
    <t>Grey District</t>
  </si>
  <si>
    <t>Greymouth South</t>
  </si>
  <si>
    <t>Mawhera (Greymouth) Community of Schools</t>
  </si>
  <si>
    <t>John Paul II High School</t>
  </si>
  <si>
    <t>03 7684166</t>
  </si>
  <si>
    <t>03 7685183</t>
  </si>
  <si>
    <t>principal@johnpaul.ac.nz</t>
  </si>
  <si>
    <t>Kieran Stone</t>
  </si>
  <si>
    <t>http://www.johnpaul.ac.nz</t>
  </si>
  <si>
    <t>10 Alexander Street</t>
  </si>
  <si>
    <t>PO Box 160</t>
  </si>
  <si>
    <t>Greymouth Central</t>
  </si>
  <si>
    <t>Westland High School</t>
  </si>
  <si>
    <t>03 7556169</t>
  </si>
  <si>
    <t>03 7556269</t>
  </si>
  <si>
    <t>office@westlandhigh.school.nz</t>
  </si>
  <si>
    <t>Trevor Jones</t>
  </si>
  <si>
    <t>http://www.westlandhigh.school.nz</t>
  </si>
  <si>
    <t>140 Hampden Street</t>
  </si>
  <si>
    <t>Hokitika</t>
  </si>
  <si>
    <t>PO Box 154</t>
  </si>
  <si>
    <t>Westland District</t>
  </si>
  <si>
    <t>Hokitika Urban</t>
  </si>
  <si>
    <t>Hokitika Ward</t>
  </si>
  <si>
    <t>Westland Community of Schools</t>
  </si>
  <si>
    <t>South Westland Area School</t>
  </si>
  <si>
    <t>03 7533160</t>
  </si>
  <si>
    <t>03 7533037</t>
  </si>
  <si>
    <t>office@swas.ac.nz</t>
  </si>
  <si>
    <t>Ross Brockbank</t>
  </si>
  <si>
    <t>http://www.southwestlandarea.school.nz</t>
  </si>
  <si>
    <t>Wanganui Flat Road</t>
  </si>
  <si>
    <t>Harihari</t>
  </si>
  <si>
    <t>Wanganui Flat Road RD 1</t>
  </si>
  <si>
    <t>Southern Ward</t>
  </si>
  <si>
    <t>Kaikoura High School</t>
  </si>
  <si>
    <t>03 3195138</t>
  </si>
  <si>
    <t>03 3195409</t>
  </si>
  <si>
    <t>jdasler@kaikourahigh.school.nz</t>
  </si>
  <si>
    <t>John Tait</t>
  </si>
  <si>
    <t>http://www.kaikourahigh.school.nz</t>
  </si>
  <si>
    <t>1 Rorrisons Road</t>
  </si>
  <si>
    <t>PO Box 61</t>
  </si>
  <si>
    <t>Kaikoura District</t>
  </si>
  <si>
    <t>Kaikoura Rural</t>
  </si>
  <si>
    <t>Kaikoura Community of Schools</t>
  </si>
  <si>
    <t>Amuri Area School</t>
  </si>
  <si>
    <t>03 3158233</t>
  </si>
  <si>
    <t>03 3158476</t>
  </si>
  <si>
    <t>office@amuri.school.nz</t>
  </si>
  <si>
    <t>James Griggs</t>
  </si>
  <si>
    <t>http://www.amuri.school.nz</t>
  </si>
  <si>
    <t>School Road</t>
  </si>
  <si>
    <t>Culverden</t>
  </si>
  <si>
    <t>Hurunui District</t>
  </si>
  <si>
    <t>Amuri-Hurunui Ward</t>
  </si>
  <si>
    <t>North Canterbury Area Community of Learning</t>
  </si>
  <si>
    <t>Cheviot Area School</t>
  </si>
  <si>
    <t>03 3198787</t>
  </si>
  <si>
    <t>03 3198789</t>
  </si>
  <si>
    <t>office@cheviot.school.nz</t>
  </si>
  <si>
    <t>Jennifer Rodgers</t>
  </si>
  <si>
    <t>http://www.cheviot.school.nz/</t>
  </si>
  <si>
    <t>Hall Street</t>
  </si>
  <si>
    <t>Cheviot</t>
  </si>
  <si>
    <t>PO Box 53</t>
  </si>
  <si>
    <t>Cheviot Ward</t>
  </si>
  <si>
    <t>Oxford Area School</t>
  </si>
  <si>
    <t>03 3124197</t>
  </si>
  <si>
    <t>03 3124824</t>
  </si>
  <si>
    <t>info@oxford.school.nz</t>
  </si>
  <si>
    <t>Mike Hart</t>
  </si>
  <si>
    <t>http://www.oxford.school.nz</t>
  </si>
  <si>
    <t>52 Bay Road</t>
  </si>
  <si>
    <t>Oxford</t>
  </si>
  <si>
    <t>Waimakariri District</t>
  </si>
  <si>
    <t>Waimakariri</t>
  </si>
  <si>
    <t>Oxford-Eyre Ward</t>
  </si>
  <si>
    <t>Hurunui College</t>
  </si>
  <si>
    <t>03 3144430</t>
  </si>
  <si>
    <t>03 3144559</t>
  </si>
  <si>
    <t>office@hurunuicollege.school.nz</t>
  </si>
  <si>
    <t>Stephen Beck</t>
  </si>
  <si>
    <t>http://www.hurunuicollege.school.nz</t>
  </si>
  <si>
    <t>Tenterden Street</t>
  </si>
  <si>
    <t>Hawarden</t>
  </si>
  <si>
    <t>Hurunui</t>
  </si>
  <si>
    <t>Rangiora High School</t>
  </si>
  <si>
    <t>03 3118888</t>
  </si>
  <si>
    <t>03 3138005</t>
  </si>
  <si>
    <t>admin@rangiorahigh.school.nz</t>
  </si>
  <si>
    <t>Julia Malcolm (acting)</t>
  </si>
  <si>
    <t>http://www.rangiorahigh.school.nz</t>
  </si>
  <si>
    <t>East Belt</t>
  </si>
  <si>
    <t>Rangiora</t>
  </si>
  <si>
    <t>125 East Belt</t>
  </si>
  <si>
    <t>Rangiora North</t>
  </si>
  <si>
    <t>Rangiora Ward</t>
  </si>
  <si>
    <t>Rangiora Community of Learning</t>
  </si>
  <si>
    <t>Kaiapoi High School</t>
  </si>
  <si>
    <t>03 3755004</t>
  </si>
  <si>
    <t>03 3276127</t>
  </si>
  <si>
    <t>learn@kaiapoi.school.nz</t>
  </si>
  <si>
    <t>Bruce Kearney</t>
  </si>
  <si>
    <t>http://www.kaiapoi.school.nz</t>
  </si>
  <si>
    <t>Ohoka Road</t>
  </si>
  <si>
    <t>Kaiapoi</t>
  </si>
  <si>
    <t>DX Number: WX33393 85-97 Ohoka Road</t>
  </si>
  <si>
    <t>Mansfield</t>
  </si>
  <si>
    <t>Kaiapoi Ward</t>
  </si>
  <si>
    <t>Katote (Christchurch) Community of Learning</t>
  </si>
  <si>
    <t>St Bedes College</t>
  </si>
  <si>
    <t>03 3750647</t>
  </si>
  <si>
    <t>03 3520345</t>
  </si>
  <si>
    <t>office@stbedes.school.nz</t>
  </si>
  <si>
    <t>Justin Boyle</t>
  </si>
  <si>
    <t>http://www.stbedes.school.nz</t>
  </si>
  <si>
    <t>Main Road North</t>
  </si>
  <si>
    <t>Papanui</t>
  </si>
  <si>
    <t>PO Box 5380</t>
  </si>
  <si>
    <t>Christchurch Central</t>
  </si>
  <si>
    <t>Redwood South</t>
  </si>
  <si>
    <t>Shirley-Papanui Ward</t>
  </si>
  <si>
    <t>Papanui-Redwood Community of Schools</t>
  </si>
  <si>
    <t>Papanui High School</t>
  </si>
  <si>
    <t>03 3526119</t>
  </si>
  <si>
    <t>03 3526117</t>
  </si>
  <si>
    <t>admin@papanui.school.nz</t>
  </si>
  <si>
    <t>Jeffrey Smith</t>
  </si>
  <si>
    <t>http://www.papanui.school.nz/</t>
  </si>
  <si>
    <t>30 Langdons Road</t>
  </si>
  <si>
    <t>PO Box 5220</t>
  </si>
  <si>
    <t>Christchurch Adventist School</t>
  </si>
  <si>
    <t>03 3529173</t>
  </si>
  <si>
    <t>03 3523470</t>
  </si>
  <si>
    <t>admin@cas.school.nz</t>
  </si>
  <si>
    <t>Cherie Galloway</t>
  </si>
  <si>
    <t>http://www.cas.school.nz</t>
  </si>
  <si>
    <t>15 Grants Road</t>
  </si>
  <si>
    <t>PO Box 5197</t>
  </si>
  <si>
    <t>St Andrew's College (Christchurch)</t>
  </si>
  <si>
    <t>03 9402000</t>
  </si>
  <si>
    <t>03 9402060</t>
  </si>
  <si>
    <t>records@stac.school.nz</t>
  </si>
  <si>
    <t>Christine Leighton</t>
  </si>
  <si>
    <t>http://www.stac.school.nz</t>
  </si>
  <si>
    <t>347 Papanui Road</t>
  </si>
  <si>
    <t>Bryndwr</t>
  </si>
  <si>
    <t>Strowan</t>
  </si>
  <si>
    <t>Ilam</t>
  </si>
  <si>
    <t>Fendalton-Waimairi Ward</t>
  </si>
  <si>
    <t>Burnside High School</t>
  </si>
  <si>
    <t>03 3588383</t>
  </si>
  <si>
    <t>03 3588380</t>
  </si>
  <si>
    <t>Phillip Holstein</t>
  </si>
  <si>
    <t>http://www.burnside.school.nz</t>
  </si>
  <si>
    <t>Greers Road</t>
  </si>
  <si>
    <t>PO Box 29677</t>
  </si>
  <si>
    <t>Fendalton</t>
  </si>
  <si>
    <t>Hereora Community of Schools</t>
  </si>
  <si>
    <t>Mairehau High School</t>
  </si>
  <si>
    <t>03 3853145</t>
  </si>
  <si>
    <t>03 3853143</t>
  </si>
  <si>
    <t>admin@mairehau.school.nz</t>
  </si>
  <si>
    <t>Harry Romana</t>
  </si>
  <si>
    <t>http://www.mairehau.school.nz</t>
  </si>
  <si>
    <t>Hills Road</t>
  </si>
  <si>
    <t>440 Hills Road</t>
  </si>
  <si>
    <t>Mairehau</t>
  </si>
  <si>
    <t>Mairehau North</t>
  </si>
  <si>
    <t>Shirley Boys' High School</t>
  </si>
  <si>
    <t>03 3757057</t>
  </si>
  <si>
    <t>03 3853934</t>
  </si>
  <si>
    <t>kdh@shirley.school.nz</t>
  </si>
  <si>
    <t>John Laurenson</t>
  </si>
  <si>
    <t>http://www.shirley.school.nz</t>
  </si>
  <si>
    <t>North Parade</t>
  </si>
  <si>
    <t>Shirley</t>
  </si>
  <si>
    <t>PO Box 27025</t>
  </si>
  <si>
    <t>Christchurch East</t>
  </si>
  <si>
    <t>Richmond North</t>
  </si>
  <si>
    <t>Aranui High School</t>
  </si>
  <si>
    <t>03 3887083</t>
  </si>
  <si>
    <t>03 3887913</t>
  </si>
  <si>
    <t>principal@ahs.school.nz</t>
  </si>
  <si>
    <t>Maree Furness (acting)</t>
  </si>
  <si>
    <t>http://www.aranui-high.school.nz</t>
  </si>
  <si>
    <t>Shortland Street</t>
  </si>
  <si>
    <t>Aranui</t>
  </si>
  <si>
    <t>PO Box 15019</t>
  </si>
  <si>
    <t>Wainoni</t>
  </si>
  <si>
    <t>Burwood-Pegasus Ward</t>
  </si>
  <si>
    <t>Avonside Girls' High School</t>
  </si>
  <si>
    <t>03 3897199</t>
  </si>
  <si>
    <t>03 3899250</t>
  </si>
  <si>
    <t>principal@avonside.school.nz</t>
  </si>
  <si>
    <t>Susan Hume</t>
  </si>
  <si>
    <t>http://www.avonside.school.nz</t>
  </si>
  <si>
    <t>180 Avonside Drive</t>
  </si>
  <si>
    <t>Avonside</t>
  </si>
  <si>
    <t>Hagley-Ferrymead Ward</t>
  </si>
  <si>
    <t>Rangi Ruru Girls' School</t>
  </si>
  <si>
    <t>03 9833700</t>
  </si>
  <si>
    <t>03 9833766</t>
  </si>
  <si>
    <t>s.hastie@rangiruru.school.nz</t>
  </si>
  <si>
    <t>Sandra Hastie</t>
  </si>
  <si>
    <t>http://www.rangiruru.school.nz</t>
  </si>
  <si>
    <t>59 Hewitts Road</t>
  </si>
  <si>
    <t>Merivale</t>
  </si>
  <si>
    <t>Villa Maria College</t>
  </si>
  <si>
    <t>03 3484165</t>
  </si>
  <si>
    <t>03 3484163</t>
  </si>
  <si>
    <t>villa@villa.school.nz</t>
  </si>
  <si>
    <t>Deborah Brosnahan</t>
  </si>
  <si>
    <t>http://www.villa.school.nz</t>
  </si>
  <si>
    <t>21 Peer Street</t>
  </si>
  <si>
    <t>Upper Riccarton</t>
  </si>
  <si>
    <t>Christchurch Catholic Community of Learning</t>
  </si>
  <si>
    <t>Christchurch Boys' High School</t>
  </si>
  <si>
    <t>03 3485003</t>
  </si>
  <si>
    <t>03 3488121</t>
  </si>
  <si>
    <t>enquiries@cbhs.school.nz</t>
  </si>
  <si>
    <t>Nic Hill</t>
  </si>
  <si>
    <t>http://www.cbhs.school.nz</t>
  </si>
  <si>
    <t>Straven Road</t>
  </si>
  <si>
    <t>Riccarton</t>
  </si>
  <si>
    <t>PO Box 8157</t>
  </si>
  <si>
    <t>Deans Bush</t>
  </si>
  <si>
    <t>Christchurch Girls' High School | Te Kura o Hine Wairoa</t>
  </si>
  <si>
    <t>03 3480849</t>
  </si>
  <si>
    <t>03 3480847</t>
  </si>
  <si>
    <t>admin@cghs.school.nz</t>
  </si>
  <si>
    <t>Pauline Duthie</t>
  </si>
  <si>
    <t>http://www.cghs.school.nz</t>
  </si>
  <si>
    <t>10 Matai Street</t>
  </si>
  <si>
    <t>Mona Vale</t>
  </si>
  <si>
    <t>Mangakino Area School</t>
  </si>
  <si>
    <t>07 8828149</t>
  </si>
  <si>
    <t>07 8828974</t>
  </si>
  <si>
    <t>office@mangakino.school.nz</t>
  </si>
  <si>
    <t>Leonie Philburn</t>
  </si>
  <si>
    <t>http://mangakinoareaschool.co.nz</t>
  </si>
  <si>
    <t>Karamu Street</t>
  </si>
  <si>
    <t>Mangakino</t>
  </si>
  <si>
    <t>PO Box 75</t>
  </si>
  <si>
    <t>Mangakino-Pouakani Ward</t>
  </si>
  <si>
    <t>Christ's College</t>
  </si>
  <si>
    <t>03 3668705</t>
  </si>
  <si>
    <t>03 3645295</t>
  </si>
  <si>
    <t>headmaster@christscollege.com</t>
  </si>
  <si>
    <t>Rob Donaldson (acting)</t>
  </si>
  <si>
    <t>http://www.christscollege.com</t>
  </si>
  <si>
    <t>Rolleston Avenue</t>
  </si>
  <si>
    <t>Private Bag 4900</t>
  </si>
  <si>
    <t>Hagley Park</t>
  </si>
  <si>
    <t>St Thomas of Canterbury College</t>
  </si>
  <si>
    <t>03 3487010</t>
  </si>
  <si>
    <t>03 3482621</t>
  </si>
  <si>
    <t>staff@stc.school.nz</t>
  </si>
  <si>
    <t>Christine O'Neill</t>
  </si>
  <si>
    <t>http://www.stc.school.nz</t>
  </si>
  <si>
    <t>69 Middlepark Road</t>
  </si>
  <si>
    <t>Sockburn</t>
  </si>
  <si>
    <t>PO Box 11314</t>
  </si>
  <si>
    <t>St Margaret's College</t>
  </si>
  <si>
    <t>03 3792000</t>
  </si>
  <si>
    <t>03 3655748</t>
  </si>
  <si>
    <t>admin@stmargarets.school.nz</t>
  </si>
  <si>
    <t>Gillian Simpson</t>
  </si>
  <si>
    <t>http://www.stmargarets.school.nz/</t>
  </si>
  <si>
    <t>12 Winchester Street</t>
  </si>
  <si>
    <t>PO Box 25094</t>
  </si>
  <si>
    <t>Riccarton High School</t>
  </si>
  <si>
    <t>03 3485073</t>
  </si>
  <si>
    <t>03 3433354</t>
  </si>
  <si>
    <t>info@riccarton.school.nz</t>
  </si>
  <si>
    <t>Neil Haywood</t>
  </si>
  <si>
    <t>http://www.riccarton.school.nz</t>
  </si>
  <si>
    <t>31 Vicki Street</t>
  </si>
  <si>
    <t>Middleton Grange School</t>
  </si>
  <si>
    <t>03 3489826</t>
  </si>
  <si>
    <t>03 3488317</t>
  </si>
  <si>
    <t>office@middleton.school.nz</t>
  </si>
  <si>
    <t>Richard Vanderpyl</t>
  </si>
  <si>
    <t>http://www.middleton.school.nz</t>
  </si>
  <si>
    <t>50 Acacia Avenue</t>
  </si>
  <si>
    <t>Wharenui</t>
  </si>
  <si>
    <t>Hagley Community College</t>
  </si>
  <si>
    <t>03 3793090</t>
  </si>
  <si>
    <t>03 3793134</t>
  </si>
  <si>
    <t>info@hagley.school.nz</t>
  </si>
  <si>
    <t>Mike Fowler</t>
  </si>
  <si>
    <t>http://www.hagley.school.nz</t>
  </si>
  <si>
    <t>510 Hagley Avenue</t>
  </si>
  <si>
    <t>PO Box 3084</t>
  </si>
  <si>
    <t>Designated Character School</t>
  </si>
  <si>
    <t>Cathedral Square</t>
  </si>
  <si>
    <t>Linwood College</t>
  </si>
  <si>
    <t>03 9820100</t>
  </si>
  <si>
    <t>03 9820101</t>
  </si>
  <si>
    <t>secretary@linwoodcollege.school.nz</t>
  </si>
  <si>
    <t>Richard Edmundson</t>
  </si>
  <si>
    <t>http://www.linwoodcollege.school.nz</t>
  </si>
  <si>
    <t>85 Aldwins Road</t>
  </si>
  <si>
    <t>Linwood</t>
  </si>
  <si>
    <t>PO Box 24034</t>
  </si>
  <si>
    <t>Eastgate</t>
  </si>
  <si>
    <t>Phillipstown</t>
  </si>
  <si>
    <t>Linwood (Christchurch) Community of Learning</t>
  </si>
  <si>
    <t>Hornby High School</t>
  </si>
  <si>
    <t>03 3495396</t>
  </si>
  <si>
    <t>03 3495352</t>
  </si>
  <si>
    <t>office@hornby.school.nz</t>
  </si>
  <si>
    <t>Jon Rogers (acting)</t>
  </si>
  <si>
    <t>http://www.hornby.school.nz</t>
  </si>
  <si>
    <t>180 Waterloo Road</t>
  </si>
  <si>
    <t>Hornby</t>
  </si>
  <si>
    <t>Hornby North</t>
  </si>
  <si>
    <t>Hornby Community of Learning</t>
  </si>
  <si>
    <t>Hillmorton High School</t>
  </si>
  <si>
    <t>03 3385119</t>
  </si>
  <si>
    <t>03 3381609</t>
  </si>
  <si>
    <t>admin@hillmorton.school.nz</t>
  </si>
  <si>
    <t>Ann Brokenshire</t>
  </si>
  <si>
    <t>http://www.hillmorton.school.nz</t>
  </si>
  <si>
    <t>Tankerville Road</t>
  </si>
  <si>
    <t>Barrington</t>
  </si>
  <si>
    <t>PO Box 33115</t>
  </si>
  <si>
    <t>Hillmorton</t>
  </si>
  <si>
    <t>Spreydon-Heathcote Ward</t>
  </si>
  <si>
    <t>Cashmere High School</t>
  </si>
  <si>
    <t>03 3329129</t>
  </si>
  <si>
    <t>03 3329126</t>
  </si>
  <si>
    <t>office@cashmere.school.nz</t>
  </si>
  <si>
    <t>Mark Wilson</t>
  </si>
  <si>
    <t>http://www.cashmere.school.nz</t>
  </si>
  <si>
    <t>Rose Street</t>
  </si>
  <si>
    <t>172 Rose Street</t>
  </si>
  <si>
    <t>Somerfield</t>
  </si>
  <si>
    <t>Port Hills</t>
  </si>
  <si>
    <t>Barrington South</t>
  </si>
  <si>
    <t>Hillview Christian School</t>
  </si>
  <si>
    <t>03 3326923</t>
  </si>
  <si>
    <t>03 3326922</t>
  </si>
  <si>
    <t>office@hillview.school.nz</t>
  </si>
  <si>
    <t>Steven Frost</t>
  </si>
  <si>
    <t>http://www.hillview.school.nz</t>
  </si>
  <si>
    <t>150 Wilsons Road</t>
  </si>
  <si>
    <t>St Martins</t>
  </si>
  <si>
    <t>Saint Martins</t>
  </si>
  <si>
    <t>Marian College</t>
  </si>
  <si>
    <t>03 3858449</t>
  </si>
  <si>
    <t>03 3851022</t>
  </si>
  <si>
    <t>Annamaria Heffernan</t>
  </si>
  <si>
    <t>http://www.mariancollege.school.nz</t>
  </si>
  <si>
    <t>122 Barbadoes Street</t>
  </si>
  <si>
    <t>PO Box 27064</t>
  </si>
  <si>
    <t>Darfield High School</t>
  </si>
  <si>
    <t>03 3188411</t>
  </si>
  <si>
    <t>03 3188543</t>
  </si>
  <si>
    <t>admin@darfield.school.nz</t>
  </si>
  <si>
    <t>James Morris</t>
  </si>
  <si>
    <t>http://www.darfield.school.nz</t>
  </si>
  <si>
    <t>Mclaughlins Road</t>
  </si>
  <si>
    <t>Darfield</t>
  </si>
  <si>
    <t>PO Box 5</t>
  </si>
  <si>
    <t>Selwyn District</t>
  </si>
  <si>
    <t>Selwyn</t>
  </si>
  <si>
    <t>Malvern Ward</t>
  </si>
  <si>
    <t>Malvern Community of Schools</t>
  </si>
  <si>
    <t>Lincoln High School</t>
  </si>
  <si>
    <t>03 3252121</t>
  </si>
  <si>
    <t>03 3252509</t>
  </si>
  <si>
    <t>office@lincoln.school.nz</t>
  </si>
  <si>
    <t>Kathy Paterson</t>
  </si>
  <si>
    <t>http://www.lincoln.school.nz</t>
  </si>
  <si>
    <t>25 Boundary Road</t>
  </si>
  <si>
    <t>Lincoln</t>
  </si>
  <si>
    <t>PO Box 69138</t>
  </si>
  <si>
    <t>Springs Ward</t>
  </si>
  <si>
    <t>Mount Hutt College</t>
  </si>
  <si>
    <t>03 3028437</t>
  </si>
  <si>
    <t>03 3028328</t>
  </si>
  <si>
    <t>college@mthutt.school.nz</t>
  </si>
  <si>
    <t>John Schreurs</t>
  </si>
  <si>
    <t>http://mounthuttcollege.co.nz</t>
  </si>
  <si>
    <t>Methven</t>
  </si>
  <si>
    <t>Ashburton District</t>
  </si>
  <si>
    <t>Rangitata</t>
  </si>
  <si>
    <t>Mount Hutt Community of Schools</t>
  </si>
  <si>
    <t>Ellesmere College</t>
  </si>
  <si>
    <t>03 3243355</t>
  </si>
  <si>
    <t>03 3243072</t>
  </si>
  <si>
    <t>thiand@ellesmere.school.nz</t>
  </si>
  <si>
    <t>Gavin Kidd</t>
  </si>
  <si>
    <t>http://www.ellesmere.school.nz</t>
  </si>
  <si>
    <t>Leeston Dunsandel Road</t>
  </si>
  <si>
    <t>Leeston</t>
  </si>
  <si>
    <t>PO Box 52</t>
  </si>
  <si>
    <t>Ellesmere Ward</t>
  </si>
  <si>
    <t>Akaroa Area School</t>
  </si>
  <si>
    <t>03 3047108</t>
  </si>
  <si>
    <t>office@akaroa.school.nz</t>
  </si>
  <si>
    <t>Raymond Bygate</t>
  </si>
  <si>
    <t>http://akaroaareaschool.co.nz</t>
  </si>
  <si>
    <t>141 Rue Jolie</t>
  </si>
  <si>
    <t>Akaroa</t>
  </si>
  <si>
    <t>Banks Peninsula Ward</t>
  </si>
  <si>
    <t>Ashburton College</t>
  </si>
  <si>
    <t>03 3084193</t>
  </si>
  <si>
    <t>03 3082104</t>
  </si>
  <si>
    <t>hj@ashcoll.school.nz</t>
  </si>
  <si>
    <t>Grant McMillan</t>
  </si>
  <si>
    <t>http://www.ashburtoncollege.school.nz</t>
  </si>
  <si>
    <t>27 Walnut Avenue</t>
  </si>
  <si>
    <t>Ashburton</t>
  </si>
  <si>
    <t>Allenton East</t>
  </si>
  <si>
    <t>Ashburton Ward</t>
  </si>
  <si>
    <t>Ashburton Community of Learning</t>
  </si>
  <si>
    <t>Geraldine High School</t>
  </si>
  <si>
    <t>03 6930017</t>
  </si>
  <si>
    <t>03 6930020</t>
  </si>
  <si>
    <t>office@geraldinehs.school.nz</t>
  </si>
  <si>
    <t>Simon Coleman</t>
  </si>
  <si>
    <t>http://www.geraldinehs.school.nz</t>
  </si>
  <si>
    <t>Mckenzie Street</t>
  </si>
  <si>
    <t>Geraldine</t>
  </si>
  <si>
    <t>McKenzie Street</t>
  </si>
  <si>
    <t>Timaru District</t>
  </si>
  <si>
    <t>Waitaki</t>
  </si>
  <si>
    <t>Geraldine Ward</t>
  </si>
  <si>
    <t>Geraldine Community of Learning</t>
  </si>
  <si>
    <t>Mackenzie College</t>
  </si>
  <si>
    <t>03 6858603</t>
  </si>
  <si>
    <t>03 6858296</t>
  </si>
  <si>
    <t>office@mackcollege.school.nz</t>
  </si>
  <si>
    <t>Reece Goldsmith</t>
  </si>
  <si>
    <t>http://www.mackcollege.school.nz</t>
  </si>
  <si>
    <t>Kirke Street</t>
  </si>
  <si>
    <t>Fairlie</t>
  </si>
  <si>
    <t>Mackenzie District</t>
  </si>
  <si>
    <t>Opuha Ward</t>
  </si>
  <si>
    <t>Opihi College</t>
  </si>
  <si>
    <t>03 6157442</t>
  </si>
  <si>
    <t>03 6159987</t>
  </si>
  <si>
    <t>office@opihicollege.school.nz</t>
  </si>
  <si>
    <t>Kate Staniford (acting)</t>
  </si>
  <si>
    <t>http://www.opihicollege.school.nz/</t>
  </si>
  <si>
    <t>Richard Pearse Drive</t>
  </si>
  <si>
    <t>Temuka</t>
  </si>
  <si>
    <t>Pleasant Point-Temuka Ward</t>
  </si>
  <si>
    <t>Craighead Diocesan School</t>
  </si>
  <si>
    <t>03 6886074</t>
  </si>
  <si>
    <t>03 6842250</t>
  </si>
  <si>
    <t>admin@craighead.school.nz</t>
  </si>
  <si>
    <t>Belinda Graham</t>
  </si>
  <si>
    <t>http://www.craighead.school.nz</t>
  </si>
  <si>
    <t>Wrights Avenue</t>
  </si>
  <si>
    <t>Timaru</t>
  </si>
  <si>
    <t>1 Wrights Avenue</t>
  </si>
  <si>
    <t>Highfield</t>
  </si>
  <si>
    <t>Timaru Ward</t>
  </si>
  <si>
    <t>Roncalli College</t>
  </si>
  <si>
    <t>03 6886003</t>
  </si>
  <si>
    <t>03 6886002</t>
  </si>
  <si>
    <t>office@roncalli.school.nz</t>
  </si>
  <si>
    <t>Christopher Comeau</t>
  </si>
  <si>
    <t>http://www.roncalli.school.nz</t>
  </si>
  <si>
    <t>Wellington Street</t>
  </si>
  <si>
    <t>PO Box 138</t>
  </si>
  <si>
    <t>Parkside</t>
  </si>
  <si>
    <t>Mountainview High School</t>
  </si>
  <si>
    <t>03 6847039</t>
  </si>
  <si>
    <t>03 6847037</t>
  </si>
  <si>
    <t>admin@mountainview.school.nz</t>
  </si>
  <si>
    <t>Mark Jones</t>
  </si>
  <si>
    <t>http://www.mountainview.school.nz/</t>
  </si>
  <si>
    <t>Pages Road</t>
  </si>
  <si>
    <t>Private Bag 907</t>
  </si>
  <si>
    <t>Marchwiel</t>
  </si>
  <si>
    <t>Timaru Boys' High School</t>
  </si>
  <si>
    <t>03 6877560</t>
  </si>
  <si>
    <t>03 6888219</t>
  </si>
  <si>
    <t>tbhs@timaruboys.school.nz</t>
  </si>
  <si>
    <t>Nick McIvor</t>
  </si>
  <si>
    <t>http://www.timaruboys.school.nz</t>
  </si>
  <si>
    <t>211 North Street</t>
  </si>
  <si>
    <t>Private Bag 903</t>
  </si>
  <si>
    <t>Fraser Park</t>
  </si>
  <si>
    <t>Timaru Girls' High School</t>
  </si>
  <si>
    <t>03 6881122</t>
  </si>
  <si>
    <t>03 6884254</t>
  </si>
  <si>
    <t>principal@timarugirls.school.nz</t>
  </si>
  <si>
    <t>Sarah Davis</t>
  </si>
  <si>
    <t>http://www.timarugirls.school.nz</t>
  </si>
  <si>
    <t>Cain Street</t>
  </si>
  <si>
    <t>PO Box 558</t>
  </si>
  <si>
    <t>Waimate High School</t>
  </si>
  <si>
    <t>03 6898920</t>
  </si>
  <si>
    <t>03 6898925</t>
  </si>
  <si>
    <t>gen@waimate-high.school.nz</t>
  </si>
  <si>
    <t>Janette Packman</t>
  </si>
  <si>
    <t>http://www.waimate-high.school.nz</t>
  </si>
  <si>
    <t>Paul Street</t>
  </si>
  <si>
    <t>Waimate</t>
  </si>
  <si>
    <t>Waimate District</t>
  </si>
  <si>
    <t>Waimate Ward</t>
  </si>
  <si>
    <t>Waimate Community of Schools</t>
  </si>
  <si>
    <t>Waitaki Boys' High School</t>
  </si>
  <si>
    <t>03 4370529</t>
  </si>
  <si>
    <t>03 4371077</t>
  </si>
  <si>
    <t>admin@waitakibhs.school.nz</t>
  </si>
  <si>
    <t>Clive Rennie</t>
  </si>
  <si>
    <t>http://www.waitakibhs.school.nz</t>
  </si>
  <si>
    <t>Waitaki Avenue</t>
  </si>
  <si>
    <t>Oamaru</t>
  </si>
  <si>
    <t>Private Bag 50057</t>
  </si>
  <si>
    <t>Waitaki District</t>
  </si>
  <si>
    <t>Otago Region</t>
  </si>
  <si>
    <t>Dunedin</t>
  </si>
  <si>
    <t>Otago/Southland</t>
  </si>
  <si>
    <t>Oamaru North</t>
  </si>
  <si>
    <t>Oamaru Ward</t>
  </si>
  <si>
    <t>Waitaki Girls' High School</t>
  </si>
  <si>
    <t>03 4348429</t>
  </si>
  <si>
    <t>03 4346783</t>
  </si>
  <si>
    <t>office@waitakigirlshigh.school.nz</t>
  </si>
  <si>
    <t>Tracy Walker</t>
  </si>
  <si>
    <t>http://www.waitakigirlshigh.school.nz</t>
  </si>
  <si>
    <t>Trent Street</t>
  </si>
  <si>
    <t>PO Box 42</t>
  </si>
  <si>
    <t>Orana Park</t>
  </si>
  <si>
    <t>St Kevins College (Oamaru)</t>
  </si>
  <si>
    <t>03 4371665</t>
  </si>
  <si>
    <t>03 4372469</t>
  </si>
  <si>
    <t>college@stkevins.school.nz</t>
  </si>
  <si>
    <t>Paul Olsen</t>
  </si>
  <si>
    <t>http://www.stkevins.school.nz</t>
  </si>
  <si>
    <t>Taward Street</t>
  </si>
  <si>
    <t>PO Box 444</t>
  </si>
  <si>
    <t>Maniototo Area School</t>
  </si>
  <si>
    <t>03 4449341</t>
  </si>
  <si>
    <t>03 4449562</t>
  </si>
  <si>
    <t>office@maniototo.school.nz</t>
  </si>
  <si>
    <t>Patsy Inder</t>
  </si>
  <si>
    <t>http://www.maniototo.school.nz</t>
  </si>
  <si>
    <t>15 Caulfield Street</t>
  </si>
  <si>
    <t>Ranfurly</t>
  </si>
  <si>
    <t>Central Otago District</t>
  </si>
  <si>
    <t>Maniototo Ward</t>
  </si>
  <si>
    <t>Southern Area Schools Community of Schools</t>
  </si>
  <si>
    <t>East Otago High School</t>
  </si>
  <si>
    <t>03 4651513</t>
  </si>
  <si>
    <t>03 4651605</t>
  </si>
  <si>
    <t>office@eohs.school.nz</t>
  </si>
  <si>
    <t>Lennox Sharp</t>
  </si>
  <si>
    <t>http://www.eohs.school.nz/</t>
  </si>
  <si>
    <t>Stour Street</t>
  </si>
  <si>
    <t>Palmerston</t>
  </si>
  <si>
    <t>Dunedin North</t>
  </si>
  <si>
    <t>Waihemo</t>
  </si>
  <si>
    <t>Waihemo Ward</t>
  </si>
  <si>
    <t>Dunstan High School</t>
  </si>
  <si>
    <t>03 4488595</t>
  </si>
  <si>
    <t>03 4488567</t>
  </si>
  <si>
    <t>office@dunstan.school.nz</t>
  </si>
  <si>
    <t>Brent Russell</t>
  </si>
  <si>
    <t>http://www.dunstan.school.nz</t>
  </si>
  <si>
    <t>Enterprise Street</t>
  </si>
  <si>
    <t>Alexandra</t>
  </si>
  <si>
    <t>12 Enterprise Street</t>
  </si>
  <si>
    <t>Alexandra Ward</t>
  </si>
  <si>
    <t>Dunstan Community of Learning</t>
  </si>
  <si>
    <t>Cromwell College</t>
  </si>
  <si>
    <t>03 4451121</t>
  </si>
  <si>
    <t>03 4451122</t>
  </si>
  <si>
    <t>admin@cromwell.school.nz</t>
  </si>
  <si>
    <t>Mason Stretch</t>
  </si>
  <si>
    <t>http://www.cromwell.school.nz</t>
  </si>
  <si>
    <t>Barry Avenue</t>
  </si>
  <si>
    <t>Cromwell</t>
  </si>
  <si>
    <t>9 Barry Avenue</t>
  </si>
  <si>
    <t>Cromwell Ward</t>
  </si>
  <si>
    <t>Cromwell Community of Learning</t>
  </si>
  <si>
    <t>Wakatipu High School</t>
  </si>
  <si>
    <t>03 4427370</t>
  </si>
  <si>
    <t>03 4427261</t>
  </si>
  <si>
    <t>office@wakatipu.school.nz</t>
  </si>
  <si>
    <t>Steven Hall</t>
  </si>
  <si>
    <t>http://www.wakatipu.school.nz</t>
  </si>
  <si>
    <t>68 Fryer Street</t>
  </si>
  <si>
    <t>Queenstown</t>
  </si>
  <si>
    <t>Private Bag 50080</t>
  </si>
  <si>
    <t>Queenstown-Lakes District</t>
  </si>
  <si>
    <t>Clutha-Southland</t>
  </si>
  <si>
    <t>Queenstown Bay</t>
  </si>
  <si>
    <t>Queenstown-Wakatipu Ward</t>
  </si>
  <si>
    <t>Wakatipu Basin Community of Learning</t>
  </si>
  <si>
    <t>Roxburgh Area School</t>
  </si>
  <si>
    <t>03 4468460</t>
  </si>
  <si>
    <t>03 4468184</t>
  </si>
  <si>
    <t>mail@roxburgh.school.nz</t>
  </si>
  <si>
    <t>Gary Pasco</t>
  </si>
  <si>
    <t>http://www.roxburgh.school.nz</t>
  </si>
  <si>
    <t>78 Scotland Street</t>
  </si>
  <si>
    <t>Roxburgh</t>
  </si>
  <si>
    <t>Roxburgh Ward</t>
  </si>
  <si>
    <t>Logan Park High School</t>
  </si>
  <si>
    <t>03 4773586</t>
  </si>
  <si>
    <t>03 4792690</t>
  </si>
  <si>
    <t>office@lphs.school.nz</t>
  </si>
  <si>
    <t>Jane Johnson</t>
  </si>
  <si>
    <t>http://www.lphs.school.nz</t>
  </si>
  <si>
    <t>76 Butts Road</t>
  </si>
  <si>
    <t>Dunedin City</t>
  </si>
  <si>
    <t>Opoho</t>
  </si>
  <si>
    <t>Otago Boys' High School</t>
  </si>
  <si>
    <t>03 4775527</t>
  </si>
  <si>
    <t>03 4775468</t>
  </si>
  <si>
    <t>school.sec@obhs.school.nz</t>
  </si>
  <si>
    <t>Richard Hall</t>
  </si>
  <si>
    <t>http://www.obhs.school.nz</t>
  </si>
  <si>
    <t>2 Arthur Street</t>
  </si>
  <si>
    <t>PO Box 11</t>
  </si>
  <si>
    <t>High St-Stuart St</t>
  </si>
  <si>
    <t>Otago Girls' High School</t>
  </si>
  <si>
    <t>03 4740496</t>
  </si>
  <si>
    <t>03 4741668</t>
  </si>
  <si>
    <t>oghsadmin@otagogirls.school.nz</t>
  </si>
  <si>
    <t>Linda Miller</t>
  </si>
  <si>
    <t>http://www.otagogirls.school.nz</t>
  </si>
  <si>
    <t>41 Tennyson Street</t>
  </si>
  <si>
    <t>Dunedin Central</t>
  </si>
  <si>
    <t>St Hildas Collegiate</t>
  </si>
  <si>
    <t>03 4770989</t>
  </si>
  <si>
    <t>03 4771222</t>
  </si>
  <si>
    <t>admin@shcs.school.nz</t>
  </si>
  <si>
    <t>Jacqueline Barron</t>
  </si>
  <si>
    <t>http://www.shcs.school.nz/</t>
  </si>
  <si>
    <t>2 Cobden Street</t>
  </si>
  <si>
    <t>Stuart St-Frederick St</t>
  </si>
  <si>
    <t>Kaikorai Valley College</t>
  </si>
  <si>
    <t>03 4536035</t>
  </si>
  <si>
    <t>03 4531602</t>
  </si>
  <si>
    <t>office@kvc.school.nz</t>
  </si>
  <si>
    <t>Richard Geerlofs</t>
  </si>
  <si>
    <t>http://kvcollege.co.nz</t>
  </si>
  <si>
    <t>Kaikorai Valley Road</t>
  </si>
  <si>
    <t>500 Kaikorai Valley Road</t>
  </si>
  <si>
    <t>Bradford</t>
  </si>
  <si>
    <t>Brockville</t>
  </si>
  <si>
    <t>Bayfield High School</t>
  </si>
  <si>
    <t>03 4550113</t>
  </si>
  <si>
    <t>03 4550256</t>
  </si>
  <si>
    <t>bayfield@bayfield-high.school.nz</t>
  </si>
  <si>
    <t>Judith Forbes</t>
  </si>
  <si>
    <t>http://www.bayfield-high.school.nz/</t>
  </si>
  <si>
    <t>Shore Street</t>
  </si>
  <si>
    <t>Andersons Bay</t>
  </si>
  <si>
    <t>2 Shore Street</t>
  </si>
  <si>
    <t>Dunedin South</t>
  </si>
  <si>
    <t>Vauxhall</t>
  </si>
  <si>
    <t>Kings High School (Dunedin)</t>
  </si>
  <si>
    <t>03 4557547</t>
  </si>
  <si>
    <t>03 4556688</t>
  </si>
  <si>
    <t>office@kingshigh.school.nz</t>
  </si>
  <si>
    <t>Daniel Reddiex</t>
  </si>
  <si>
    <t>http://www.kingshigh.school.nz</t>
  </si>
  <si>
    <t>270 Bay View Road</t>
  </si>
  <si>
    <t>South Dunedin</t>
  </si>
  <si>
    <t>Forbury</t>
  </si>
  <si>
    <t>Queens High School</t>
  </si>
  <si>
    <t>03 4557212</t>
  </si>
  <si>
    <t>03 4558644</t>
  </si>
  <si>
    <t>qhs@queens.school.nz</t>
  </si>
  <si>
    <t>Di Carter</t>
  </si>
  <si>
    <t>http://www.queens.school.nz</t>
  </si>
  <si>
    <t>195 Surrey Street</t>
  </si>
  <si>
    <t>St Clair</t>
  </si>
  <si>
    <t>Saint Clair</t>
  </si>
  <si>
    <t>Columba College</t>
  </si>
  <si>
    <t>03 4675188</t>
  </si>
  <si>
    <t>03 4640418</t>
  </si>
  <si>
    <t>Juliette Hayes</t>
  </si>
  <si>
    <t>http://www.columbacollege.school.nz</t>
  </si>
  <si>
    <t>399 Highgate</t>
  </si>
  <si>
    <t>Private Bag 1911</t>
  </si>
  <si>
    <t>Primary Co-ed, Secondary Girls</t>
  </si>
  <si>
    <t>Roslyn North</t>
  </si>
  <si>
    <t>John McGlashan College</t>
  </si>
  <si>
    <t>03 4676620</t>
  </si>
  <si>
    <t>03 4676622</t>
  </si>
  <si>
    <t>admin@mcglashan.school.nz</t>
  </si>
  <si>
    <t>Neil Garry</t>
  </si>
  <si>
    <t>http://www.mcglashan.school.nz</t>
  </si>
  <si>
    <t>2 Pilkington Street</t>
  </si>
  <si>
    <t>Maori Hill</t>
  </si>
  <si>
    <t>Balmacewen</t>
  </si>
  <si>
    <t>Lawrence Area School</t>
  </si>
  <si>
    <t>03 4859906</t>
  </si>
  <si>
    <t>03 4859907</t>
  </si>
  <si>
    <t>office@las.school.nz</t>
  </si>
  <si>
    <t>John Auld</t>
  </si>
  <si>
    <t>http://lawrenceareaschool.edublogs.org</t>
  </si>
  <si>
    <t>18 Harrington Street</t>
  </si>
  <si>
    <t>Lawrence</t>
  </si>
  <si>
    <t>Clutha District</t>
  </si>
  <si>
    <t>Lawrence-Tuapeka Ward</t>
  </si>
  <si>
    <t>Blue Mountain College</t>
  </si>
  <si>
    <t>03 2048358</t>
  </si>
  <si>
    <t>03 2048797</t>
  </si>
  <si>
    <t>admin@bmc.school.nz</t>
  </si>
  <si>
    <t>Lindy-Joy Cavanagh-Monaghan</t>
  </si>
  <si>
    <t>http://www.bluemountaincollege.net/</t>
  </si>
  <si>
    <t>State Highway 90</t>
  </si>
  <si>
    <t>Tapanui</t>
  </si>
  <si>
    <t>21 Tapanui Raes Junction Highway</t>
  </si>
  <si>
    <t>West Otago Ward</t>
  </si>
  <si>
    <t>Tokomairiro High School</t>
  </si>
  <si>
    <t>03 4178620</t>
  </si>
  <si>
    <t>03 4178215</t>
  </si>
  <si>
    <t>ths@tokohigh.school.nz</t>
  </si>
  <si>
    <t>Glenis Sim</t>
  </si>
  <si>
    <t>http://www.tokohigh.school.nz/</t>
  </si>
  <si>
    <t>238 Union Street</t>
  </si>
  <si>
    <t>Milton</t>
  </si>
  <si>
    <t>Bruce Ward</t>
  </si>
  <si>
    <t>South Otago Community of Learning</t>
  </si>
  <si>
    <t>South Otago High School</t>
  </si>
  <si>
    <t>03 4180517</t>
  </si>
  <si>
    <t>03 4180516</t>
  </si>
  <si>
    <t>principal@sohs.school.nz</t>
  </si>
  <si>
    <t>Michael Wright</t>
  </si>
  <si>
    <t>http://www.sohs.school.nz</t>
  </si>
  <si>
    <t>Frances Street</t>
  </si>
  <si>
    <t>Rosebank</t>
  </si>
  <si>
    <t>Balclutha</t>
  </si>
  <si>
    <t>46 Frances Street</t>
  </si>
  <si>
    <t>Balclutha Ward</t>
  </si>
  <si>
    <t>The Catlins Area School</t>
  </si>
  <si>
    <t>03 4158036</t>
  </si>
  <si>
    <t>03 4158037</t>
  </si>
  <si>
    <t>learn@catlins.school.nz</t>
  </si>
  <si>
    <t>Alexander MacCreadie</t>
  </si>
  <si>
    <t>http://www.catlins.school.nz</t>
  </si>
  <si>
    <t>1 Stuart Street</t>
  </si>
  <si>
    <t>Owaka</t>
  </si>
  <si>
    <t>Catlins Ward</t>
  </si>
  <si>
    <t>Northern Southland College</t>
  </si>
  <si>
    <t>03 2487121</t>
  </si>
  <si>
    <t>03 2487120</t>
  </si>
  <si>
    <t>office@nsc.school.nz</t>
  </si>
  <si>
    <t>Trevor McKinlay</t>
  </si>
  <si>
    <t>http://www.nsc.school.nz</t>
  </si>
  <si>
    <t>Maria Street</t>
  </si>
  <si>
    <t>Lumsden</t>
  </si>
  <si>
    <t>PO Box 17</t>
  </si>
  <si>
    <t>Southland District</t>
  </si>
  <si>
    <t>Southland Region</t>
  </si>
  <si>
    <t>Invercargill</t>
  </si>
  <si>
    <t>Lumsden Community</t>
  </si>
  <si>
    <t>Five Rivers Ward</t>
  </si>
  <si>
    <t>FINS CoL</t>
  </si>
  <si>
    <t>Gore High School</t>
  </si>
  <si>
    <t>03 2089130</t>
  </si>
  <si>
    <t>03 2089133</t>
  </si>
  <si>
    <t>ghs@gore-high.school.nz</t>
  </si>
  <si>
    <t>John McKinlay</t>
  </si>
  <si>
    <t>http://www.gore-high.school.nz</t>
  </si>
  <si>
    <t>Coutts Road</t>
  </si>
  <si>
    <t>Gore</t>
  </si>
  <si>
    <t>Private Bag 50024</t>
  </si>
  <si>
    <t>Gore District</t>
  </si>
  <si>
    <t>West Gore</t>
  </si>
  <si>
    <t>Gore Ward</t>
  </si>
  <si>
    <t>Gore Community of Learning</t>
  </si>
  <si>
    <t>St Peter's College (Gore)</t>
  </si>
  <si>
    <t>03 2089060</t>
  </si>
  <si>
    <t>03 2080000</t>
  </si>
  <si>
    <t>office@stpetersgore.school.nz</t>
  </si>
  <si>
    <t>Kate Nicholson</t>
  </si>
  <si>
    <t>http://www.stpetersgore.school.nz</t>
  </si>
  <si>
    <t>121 Kakapo Street</t>
  </si>
  <si>
    <t>Central Southland College</t>
  </si>
  <si>
    <t>03 2367646</t>
  </si>
  <si>
    <t>03 2367645</t>
  </si>
  <si>
    <t>office@csc.school.nz</t>
  </si>
  <si>
    <t>Grant Dick</t>
  </si>
  <si>
    <t>http://www.csc.school.nz/</t>
  </si>
  <si>
    <t>Grange Street</t>
  </si>
  <si>
    <t>Winton</t>
  </si>
  <si>
    <t>Winton Ward</t>
  </si>
  <si>
    <t>Fiordland College</t>
  </si>
  <si>
    <t>03 2497819</t>
  </si>
  <si>
    <t>03 2497810</t>
  </si>
  <si>
    <t>admin@fiordlandcollege.school.nz</t>
  </si>
  <si>
    <t>Lynlee Smith</t>
  </si>
  <si>
    <t>http://www.fiordlandcollege.school.nz/</t>
  </si>
  <si>
    <t>4 Howden Street</t>
  </si>
  <si>
    <t>Te Anau</t>
  </si>
  <si>
    <t>Te Anau Ward</t>
  </si>
  <si>
    <t>Menzies College</t>
  </si>
  <si>
    <t>03 2064979</t>
  </si>
  <si>
    <t>03 2064470</t>
  </si>
  <si>
    <t>admin@menzies.school.nz</t>
  </si>
  <si>
    <t>Gerard Ward (acting)</t>
  </si>
  <si>
    <t>http://www.menzies.school.nz</t>
  </si>
  <si>
    <t>Alma Street</t>
  </si>
  <si>
    <t>Wyndham</t>
  </si>
  <si>
    <t>4 Alma Street</t>
  </si>
  <si>
    <t>Toetoes Ward</t>
  </si>
  <si>
    <t>Lower Mataura Valley Community of Schools</t>
  </si>
  <si>
    <t>Waiau Area School</t>
  </si>
  <si>
    <t>03 2266285</t>
  </si>
  <si>
    <t>03 2266033</t>
  </si>
  <si>
    <t>admin@was.school.nz</t>
  </si>
  <si>
    <t>Kevin Orlowski (acting)</t>
  </si>
  <si>
    <t>http://www.was.school.nz/</t>
  </si>
  <si>
    <t>47 Orawia Road</t>
  </si>
  <si>
    <t>Tuatapere</t>
  </si>
  <si>
    <t>Tuatapere Ward</t>
  </si>
  <si>
    <t>Southland Boys' High School</t>
  </si>
  <si>
    <t>03 2113003</t>
  </si>
  <si>
    <t>03 2187414</t>
  </si>
  <si>
    <t>mail@sbhs.school.nz</t>
  </si>
  <si>
    <t>Ian Baldwin</t>
  </si>
  <si>
    <t>http://www.sbhs.school.nz</t>
  </si>
  <si>
    <t>181 Herbert Street</t>
  </si>
  <si>
    <t>PO Box 1543</t>
  </si>
  <si>
    <t>Invercargill City</t>
  </si>
  <si>
    <t>Gladstone-Avenal</t>
  </si>
  <si>
    <t>Southland Girls' High School</t>
  </si>
  <si>
    <t>03 2116030</t>
  </si>
  <si>
    <t>03 2169010</t>
  </si>
  <si>
    <t>achieve@southlandgirls.school.nz</t>
  </si>
  <si>
    <t>Yvonne Browning</t>
  </si>
  <si>
    <t>http://www.southlandgirls.school.nz</t>
  </si>
  <si>
    <t>328 Tweed Street</t>
  </si>
  <si>
    <t>Georgetown</t>
  </si>
  <si>
    <t>Verdon College</t>
  </si>
  <si>
    <t>03 2169039</t>
  </si>
  <si>
    <t>03 2169015</t>
  </si>
  <si>
    <t>admin@verdoncollege.school.nz</t>
  </si>
  <si>
    <t>Jarlath Kelly</t>
  </si>
  <si>
    <t>http://www.verdoncollege.school.nz</t>
  </si>
  <si>
    <t>Rockdale Road</t>
  </si>
  <si>
    <t>PO Box 645</t>
  </si>
  <si>
    <t>Newfield-Rockdale</t>
  </si>
  <si>
    <t>Aparima College</t>
  </si>
  <si>
    <t>03 2348900</t>
  </si>
  <si>
    <t>03 2348272</t>
  </si>
  <si>
    <t>office@aparima.school.nz</t>
  </si>
  <si>
    <t>Kaye Day</t>
  </si>
  <si>
    <t>http://www.aparima.school.nz</t>
  </si>
  <si>
    <t>33 Leader Street</t>
  </si>
  <si>
    <t>Riverton</t>
  </si>
  <si>
    <t>Leader Street</t>
  </si>
  <si>
    <t>Riverton East</t>
  </si>
  <si>
    <t>Riverton Ward</t>
  </si>
  <si>
    <t>Rangiora New Life School</t>
  </si>
  <si>
    <t>03 3136332</t>
  </si>
  <si>
    <t>03 3136237</t>
  </si>
  <si>
    <t>admin@rnls.school.nz</t>
  </si>
  <si>
    <t>Stephen Walters</t>
  </si>
  <si>
    <t>http://www.rnls.school.nz</t>
  </si>
  <si>
    <t>Denchs Road</t>
  </si>
  <si>
    <t>Southbrook</t>
  </si>
  <si>
    <t>Rudolf Steiner School (Chch)</t>
  </si>
  <si>
    <t>03 3370514</t>
  </si>
  <si>
    <t>03 3370515</t>
  </si>
  <si>
    <t>admin@ch.steiner.school.nz</t>
  </si>
  <si>
    <t>Thomas Proctor</t>
  </si>
  <si>
    <t>http://www.ch.steiner.school.nz</t>
  </si>
  <si>
    <t>19 Ombersley Terrace</t>
  </si>
  <si>
    <t>Opawa</t>
  </si>
  <si>
    <t>PO Box 19944</t>
  </si>
  <si>
    <t>Woolston</t>
  </si>
  <si>
    <t>Michael Park School</t>
  </si>
  <si>
    <t>09 5793083</t>
  </si>
  <si>
    <t>09 5794498</t>
  </si>
  <si>
    <t>admin@michaelpark.school.nz</t>
  </si>
  <si>
    <t>Adam Dubignon</t>
  </si>
  <si>
    <t>http://www.michaelpark.school.nz/</t>
  </si>
  <si>
    <t>55 Amy Street</t>
  </si>
  <si>
    <t>Ellerslie</t>
  </si>
  <si>
    <t>PO Box 11224</t>
  </si>
  <si>
    <t>Ellerslie Central</t>
  </si>
  <si>
    <t>Ellerslie North</t>
  </si>
  <si>
    <t>Whangamata Area School</t>
  </si>
  <si>
    <t>07 8658557</t>
  </si>
  <si>
    <t>07 8658761</t>
  </si>
  <si>
    <t>office@whangamata.school.nz</t>
  </si>
  <si>
    <t>Ross Preece</t>
  </si>
  <si>
    <t>http://www.whangamata.school.nz/</t>
  </si>
  <si>
    <t>Port Road</t>
  </si>
  <si>
    <t>Whangamata</t>
  </si>
  <si>
    <t>PO Box 8</t>
  </si>
  <si>
    <t>South Eastern Ward</t>
  </si>
  <si>
    <t>Excellere College</t>
  </si>
  <si>
    <t>09 4352458</t>
  </si>
  <si>
    <t>09 4350458</t>
  </si>
  <si>
    <t>office@excellerecollege.school.nz</t>
  </si>
  <si>
    <t>Graeme Whitehead</t>
  </si>
  <si>
    <t>http://www.excellerecollege.school.nz</t>
  </si>
  <si>
    <t>39 Great North Road</t>
  </si>
  <si>
    <t>PO Box 4237</t>
  </si>
  <si>
    <t>Springs Flat</t>
  </si>
  <si>
    <t>Hikurangi-Coastal Ward</t>
  </si>
  <si>
    <t>Kingsway School</t>
  </si>
  <si>
    <t>09 4270900</t>
  </si>
  <si>
    <t>09 4270919</t>
  </si>
  <si>
    <t>Graeme Budler</t>
  </si>
  <si>
    <t>http://www.kingsway.school.nz</t>
  </si>
  <si>
    <t>100 Jelas Road</t>
  </si>
  <si>
    <t>Red Beach</t>
  </si>
  <si>
    <t>Silverdale Central</t>
  </si>
  <si>
    <t>Hukarere College</t>
  </si>
  <si>
    <t>06 8358452</t>
  </si>
  <si>
    <t>06 8355914</t>
  </si>
  <si>
    <t>info@hukarere.school.nz</t>
  </si>
  <si>
    <t>Lelie Pearcey</t>
  </si>
  <si>
    <t>http://www.hukarere.school.nz/</t>
  </si>
  <si>
    <t>17 Shaw Road</t>
  </si>
  <si>
    <t>Eskdale</t>
  </si>
  <si>
    <t>17 Shaw Road RD 2</t>
  </si>
  <si>
    <t>Tangoio</t>
  </si>
  <si>
    <t>Mohaka Ward</t>
  </si>
  <si>
    <t>Springbank School</t>
  </si>
  <si>
    <t>09 4075236</t>
  </si>
  <si>
    <t>reception@springbank.school.nz</t>
  </si>
  <si>
    <t>Mike Warren</t>
  </si>
  <si>
    <t>http://www.springbank.school.nz</t>
  </si>
  <si>
    <t>78 Waimate North Road</t>
  </si>
  <si>
    <t>PO Box 404</t>
  </si>
  <si>
    <t>Waihou Valley-Hupara</t>
  </si>
  <si>
    <t>Pinehurst School</t>
  </si>
  <si>
    <t>09 4140960</t>
  </si>
  <si>
    <t>09 4140964</t>
  </si>
  <si>
    <t>reception@pinehurst.school.nz</t>
  </si>
  <si>
    <t>Sherida Penman Walters</t>
  </si>
  <si>
    <t>http://www.pinehurst.school.nz</t>
  </si>
  <si>
    <t>75 Bush Road</t>
  </si>
  <si>
    <t>PO Box 302308</t>
  </si>
  <si>
    <t>North Harbour</t>
  </si>
  <si>
    <t>North Harbour East</t>
  </si>
  <si>
    <t>ACG Strathallan</t>
  </si>
  <si>
    <t>09 2950830</t>
  </si>
  <si>
    <t>09 2950833</t>
  </si>
  <si>
    <t>strathallan@acgedu.com</t>
  </si>
  <si>
    <t>Robin Kirkham</t>
  </si>
  <si>
    <t>http://www.acgedu.com</t>
  </si>
  <si>
    <t>50 Hayfield Way</t>
  </si>
  <si>
    <t>Karaka</t>
  </si>
  <si>
    <t>Hayfield Way RD 1</t>
  </si>
  <si>
    <t>Hingaia</t>
  </si>
  <si>
    <t>Hastings Christian School</t>
  </si>
  <si>
    <t>06 8786696</t>
  </si>
  <si>
    <t>06 8789539</t>
  </si>
  <si>
    <t>office@hcs.school.nz</t>
  </si>
  <si>
    <t>Gavin Clark</t>
  </si>
  <si>
    <t>http://www.hcs.school.nz</t>
  </si>
  <si>
    <t>Copeland Road</t>
  </si>
  <si>
    <t>Longlands South</t>
  </si>
  <si>
    <t>Hamilton Christian School</t>
  </si>
  <si>
    <t>07 8540010</t>
  </si>
  <si>
    <t>07 8540072</t>
  </si>
  <si>
    <t>admin@hcswaikato.school.nz</t>
  </si>
  <si>
    <t>Petra Verbeek (acting)</t>
  </si>
  <si>
    <t>http://www.hcswaikato.school.nz</t>
  </si>
  <si>
    <t>4 North City Road</t>
  </si>
  <si>
    <t>Rototuna North</t>
  </si>
  <si>
    <t>4 North City Road RD 1</t>
  </si>
  <si>
    <t>Horsham Downs</t>
  </si>
  <si>
    <t>Southern Cross Campus</t>
  </si>
  <si>
    <t>09 2550404</t>
  </si>
  <si>
    <t>09 2550571</t>
  </si>
  <si>
    <t>Robin Staples</t>
  </si>
  <si>
    <t>http://www.southerncross.school.nz/</t>
  </si>
  <si>
    <t>Buckland Road</t>
  </si>
  <si>
    <t>PO Box 43242</t>
  </si>
  <si>
    <t>Harania West</t>
  </si>
  <si>
    <t>Pukekohe Christian School</t>
  </si>
  <si>
    <t>09 2386449</t>
  </si>
  <si>
    <t>09 2382581</t>
  </si>
  <si>
    <t>admin@pcschool.co.nz</t>
  </si>
  <si>
    <t>Clare Humber</t>
  </si>
  <si>
    <t>http://www.pcschool.co.nz</t>
  </si>
  <si>
    <t>82 Yates Road</t>
  </si>
  <si>
    <t>PO Box 153</t>
  </si>
  <si>
    <t>Immanuel Christian School</t>
  </si>
  <si>
    <t>09 8284545</t>
  </si>
  <si>
    <t>09 8284520</t>
  </si>
  <si>
    <t>admin@immanuel.school.nz</t>
  </si>
  <si>
    <t>Peter Slaney</t>
  </si>
  <si>
    <t>http://www.immanuel.school.nz</t>
  </si>
  <si>
    <t>63 St Georges Road</t>
  </si>
  <si>
    <t>Glenavon</t>
  </si>
  <si>
    <t>Ambury Park Centre</t>
  </si>
  <si>
    <t>09 6340763</t>
  </si>
  <si>
    <t>09 6364832</t>
  </si>
  <si>
    <t>office@amburyparkcentre.org.nz</t>
  </si>
  <si>
    <t>Noel Morrison</t>
  </si>
  <si>
    <t>http://www.amburyparkcentre.org.nz</t>
  </si>
  <si>
    <t>66 Wellesley Road</t>
  </si>
  <si>
    <t>PO Box 59141</t>
  </si>
  <si>
    <t>Ambury</t>
  </si>
  <si>
    <t>TKK Motuhake o Tawhiuau</t>
  </si>
  <si>
    <t>07 3665817</t>
  </si>
  <si>
    <t>07 3665990</t>
  </si>
  <si>
    <t>tawhiuau.kura@tawhiuau.school.nz</t>
  </si>
  <si>
    <t>Pembroke Bird</t>
  </si>
  <si>
    <t>http://tawhiuau.co.nz</t>
  </si>
  <si>
    <t>43 Miro Drive</t>
  </si>
  <si>
    <t>Murupara</t>
  </si>
  <si>
    <t>PO Box 56</t>
  </si>
  <si>
    <t>Galatea-Murupara Ward</t>
  </si>
  <si>
    <t>Mana Tamariki</t>
  </si>
  <si>
    <t>06 3564383</t>
  </si>
  <si>
    <t>06 3549792</t>
  </si>
  <si>
    <t>penny@manatamariki.school.nz</t>
  </si>
  <si>
    <t>Toni Waho</t>
  </si>
  <si>
    <t>165 Grey Street</t>
  </si>
  <si>
    <t>Palmerston North CBD</t>
  </si>
  <si>
    <t>Palmerston North Central</t>
  </si>
  <si>
    <t>Manukau Christian School</t>
  </si>
  <si>
    <t>09 2691050</t>
  </si>
  <si>
    <t>09 2691049</t>
  </si>
  <si>
    <t>admin@manukauchristian.school.nz</t>
  </si>
  <si>
    <t>Shane Kennedy</t>
  </si>
  <si>
    <t>http://www.manukauchristian.school.nz/</t>
  </si>
  <si>
    <t>77 Rogers Road</t>
  </si>
  <si>
    <t>PO Box 75623</t>
  </si>
  <si>
    <t>Beaumont</t>
  </si>
  <si>
    <t>Zayed College for Girls</t>
  </si>
  <si>
    <t>09 2550904</t>
  </si>
  <si>
    <t>09 2550960</t>
  </si>
  <si>
    <t>admin@zayedcollege.school.nz</t>
  </si>
  <si>
    <t>Regina Rasheed</t>
  </si>
  <si>
    <t>http://www.zayedcollege.school.nz</t>
  </si>
  <si>
    <t>44 Westney Road</t>
  </si>
  <si>
    <t>PO Box 43251</t>
  </si>
  <si>
    <t>Mangere South</t>
  </si>
  <si>
    <t>Westmount School</t>
  </si>
  <si>
    <t>09 6361255</t>
  </si>
  <si>
    <t>09 6360295</t>
  </si>
  <si>
    <t>admin@westmount.school.nz</t>
  </si>
  <si>
    <t>Hugo Vaughan</t>
  </si>
  <si>
    <t>http://www.westmount.school.nz</t>
  </si>
  <si>
    <t>164 Coronation Road</t>
  </si>
  <si>
    <t>PO Box 13979</t>
  </si>
  <si>
    <t>Not Applicable/Unknown</t>
  </si>
  <si>
    <t>Auckland International College</t>
  </si>
  <si>
    <t>09 3094480</t>
  </si>
  <si>
    <t>09 6279103</t>
  </si>
  <si>
    <t>admissions@aic.ac.nz</t>
  </si>
  <si>
    <t>Carolyn Solomon</t>
  </si>
  <si>
    <t>http://www.aic.ac.nz</t>
  </si>
  <si>
    <t>37 Heaphy Street</t>
  </si>
  <si>
    <t>Blockhouse Bay</t>
  </si>
  <si>
    <t>PO Box 3966</t>
  </si>
  <si>
    <t>Tongariro School</t>
  </si>
  <si>
    <t>07 3868684</t>
  </si>
  <si>
    <t>07 3866230</t>
  </si>
  <si>
    <t>administration@tongariro.school.nz</t>
  </si>
  <si>
    <t>Steven Allen</t>
  </si>
  <si>
    <t>http://www.tongariro.school.nz</t>
  </si>
  <si>
    <t>Waipapa Road</t>
  </si>
  <si>
    <t>Turangi</t>
  </si>
  <si>
    <t>Turangi-Tongariro Ward</t>
  </si>
  <si>
    <t>Wainuiomata High School</t>
  </si>
  <si>
    <t>04 9383224</t>
  </si>
  <si>
    <t>04 9397016</t>
  </si>
  <si>
    <t>office@wainuiomatahigh.school.nz</t>
  </si>
  <si>
    <t>Martin Isberg</t>
  </si>
  <si>
    <t>http://www.wainuiomatahigh.school.nz</t>
  </si>
  <si>
    <t>Parkway Road</t>
  </si>
  <si>
    <t>Wainuiomata</t>
  </si>
  <si>
    <t>PO Box 43156</t>
  </si>
  <si>
    <t>Parkway</t>
  </si>
  <si>
    <t>Wainuiomata Ward</t>
  </si>
  <si>
    <t>Wainuiomata Community of Learning</t>
  </si>
  <si>
    <t>Aquinas College</t>
  </si>
  <si>
    <t>07 5432400</t>
  </si>
  <si>
    <t>07 5432403</t>
  </si>
  <si>
    <t>admin@aquinas.school.nz</t>
  </si>
  <si>
    <t>Raymond Scott</t>
  </si>
  <si>
    <t>http://www.aquinas.school.nz</t>
  </si>
  <si>
    <t>183 Pyes Pa Road</t>
  </si>
  <si>
    <t>Pyes Pa</t>
  </si>
  <si>
    <t>183 Pyes Pa Road RD 3</t>
  </si>
  <si>
    <t>Rotorua - Catholic Faith Based Community of Schools</t>
  </si>
  <si>
    <t>Wentworth College</t>
  </si>
  <si>
    <t>09 424 3273</t>
  </si>
  <si>
    <t>enquiries@wentworth.school.nz</t>
  </si>
  <si>
    <t>Bruce Tong</t>
  </si>
  <si>
    <t>http://www.wentworth.school.nz</t>
  </si>
  <si>
    <t>65 Gulf Harbour Drive</t>
  </si>
  <si>
    <t>Gulf Harbour</t>
  </si>
  <si>
    <t>Whangaparaoa</t>
  </si>
  <si>
    <t>PO Box 650</t>
  </si>
  <si>
    <t>Army Bay</t>
  </si>
  <si>
    <t>Nga Taiatea Wharekura</t>
  </si>
  <si>
    <t>07 8506358</t>
  </si>
  <si>
    <t>07 8506359</t>
  </si>
  <si>
    <t>Watson Ohia</t>
  </si>
  <si>
    <t>http://www.taiatea.school.nz</t>
  </si>
  <si>
    <t>134 Rotokauri Road</t>
  </si>
  <si>
    <t>134 Rotokauri Road RD 9</t>
  </si>
  <si>
    <t>Rotokauri</t>
  </si>
  <si>
    <t>Tainui Kura Community of Learning</t>
  </si>
  <si>
    <t>Sancta Maria College</t>
  </si>
  <si>
    <t>09 2744081</t>
  </si>
  <si>
    <t>09 2744082</t>
  </si>
  <si>
    <t>admin@sanctamaria.school.nz</t>
  </si>
  <si>
    <t>Louise Moore</t>
  </si>
  <si>
    <t>http://www.sanctamaria.school.nz</t>
  </si>
  <si>
    <t>319 Te Irirangi Drive</t>
  </si>
  <si>
    <t>PO Box 64437</t>
  </si>
  <si>
    <t>Putaruru College</t>
  </si>
  <si>
    <t>07 8838323</t>
  </si>
  <si>
    <t>07 8838354</t>
  </si>
  <si>
    <t>office@putarurucollege.school.nz</t>
  </si>
  <si>
    <t>Michael Ronke</t>
  </si>
  <si>
    <t>http://www.putarurucollege.school.nz</t>
  </si>
  <si>
    <t>Junction Street</t>
  </si>
  <si>
    <t>Putaruru</t>
  </si>
  <si>
    <t>PO Box 210</t>
  </si>
  <si>
    <t>Putaruru Ward</t>
  </si>
  <si>
    <t>Putaruru (Waikato) Community of Learning</t>
  </si>
  <si>
    <t>Taieri College</t>
  </si>
  <si>
    <t>03 4893823</t>
  </si>
  <si>
    <t>03 4894399</t>
  </si>
  <si>
    <t>office@taieri.school.nz</t>
  </si>
  <si>
    <t>David Hunter</t>
  </si>
  <si>
    <t>http://www.taieri.school.nz</t>
  </si>
  <si>
    <t>Green Street</t>
  </si>
  <si>
    <t>Mosgiel</t>
  </si>
  <si>
    <t>PO Box 45</t>
  </si>
  <si>
    <t>Mosgiel South</t>
  </si>
  <si>
    <t>Mosgiel-Taieri Ward</t>
  </si>
  <si>
    <t>Reefton Area School</t>
  </si>
  <si>
    <t>03 7328421</t>
  </si>
  <si>
    <t>03 7328777</t>
  </si>
  <si>
    <t>office@ras.school.nz</t>
  </si>
  <si>
    <t>Wayne Wright</t>
  </si>
  <si>
    <t>http://www.ras.school.nz/</t>
  </si>
  <si>
    <t>10 Victory Street</t>
  </si>
  <si>
    <t>Reefton</t>
  </si>
  <si>
    <t>Inangahua Ward</t>
  </si>
  <si>
    <t>Te Kura o Hirangi</t>
  </si>
  <si>
    <t>07 3867632</t>
  </si>
  <si>
    <t>07 3866632</t>
  </si>
  <si>
    <t>hirangi@reap.org.nz</t>
  </si>
  <si>
    <t>Henarata Ham</t>
  </si>
  <si>
    <t>29 Mawake Place</t>
  </si>
  <si>
    <t>Twizel Area School</t>
  </si>
  <si>
    <t>03 4350650</t>
  </si>
  <si>
    <t>03 4350795</t>
  </si>
  <si>
    <t>office@twizel.school.nz</t>
  </si>
  <si>
    <t>William Feasey</t>
  </si>
  <si>
    <t>https://twizel.wordpress.com/</t>
  </si>
  <si>
    <t>Mt Cook Street</t>
  </si>
  <si>
    <t>Twizel</t>
  </si>
  <si>
    <t>Twizel Area School Private Bag 952</t>
  </si>
  <si>
    <t>Twizel Community</t>
  </si>
  <si>
    <t>Pukaki Ward</t>
  </si>
  <si>
    <t>Ponatahi Christian School</t>
  </si>
  <si>
    <t>06 3798840</t>
  </si>
  <si>
    <t>06 3798807</t>
  </si>
  <si>
    <t>office@ponatahi.school.nz</t>
  </si>
  <si>
    <t>Peter Bertram</t>
  </si>
  <si>
    <t>http://www.ponatahi.school.nz/</t>
  </si>
  <si>
    <t>6 Howard Street</t>
  </si>
  <si>
    <t>Carterton</t>
  </si>
  <si>
    <t>Carterton District</t>
  </si>
  <si>
    <t>Carterton Urban Ward</t>
  </si>
  <si>
    <t>Waiheke High School</t>
  </si>
  <si>
    <t>09 3719000</t>
  </si>
  <si>
    <t>09 3725474</t>
  </si>
  <si>
    <t>enquiries@waihekehigh.school.nz</t>
  </si>
  <si>
    <t>Jude Young</t>
  </si>
  <si>
    <t>http://www.waihekehigh.school.nz</t>
  </si>
  <si>
    <t>11 Donald Bruce Road</t>
  </si>
  <si>
    <t>Waiheke Island</t>
  </si>
  <si>
    <t>Surfdale</t>
  </si>
  <si>
    <t>Auckland- Waiheke</t>
  </si>
  <si>
    <t>Waiheke Community of Learning</t>
  </si>
  <si>
    <t>Catholic Cathedral College</t>
  </si>
  <si>
    <t>03 9821690</t>
  </si>
  <si>
    <t>03 9821692</t>
  </si>
  <si>
    <t>admin@cathcollege.school.nz</t>
  </si>
  <si>
    <t>Tony Shaw</t>
  </si>
  <si>
    <t>http://www.cathcollege.school.nz</t>
  </si>
  <si>
    <t>62 Ferry Road</t>
  </si>
  <si>
    <t>PO Box 10255</t>
  </si>
  <si>
    <t>John Paul College</t>
  </si>
  <si>
    <t>07 3478795</t>
  </si>
  <si>
    <t>07 3461271</t>
  </si>
  <si>
    <t>john.paul.college@xtra.co.nz</t>
  </si>
  <si>
    <t>Patrick Walsh</t>
  </si>
  <si>
    <t>http://www.jpc.co.nz</t>
  </si>
  <si>
    <t>Kahu Street</t>
  </si>
  <si>
    <t>PO Box 5040</t>
  </si>
  <si>
    <t>Rotorua West</t>
  </si>
  <si>
    <t>Utuhina</t>
  </si>
  <si>
    <t>Mt Aspiring College</t>
  </si>
  <si>
    <t>03 443 0499</t>
  </si>
  <si>
    <t>03 443 0491</t>
  </si>
  <si>
    <t>learn@mtaspiring.school.nz</t>
  </si>
  <si>
    <t>Wayne Bosley</t>
  </si>
  <si>
    <t>http://www.mtaspiring.school.nz</t>
  </si>
  <si>
    <t>Plantation Road</t>
  </si>
  <si>
    <t>Wanaka</t>
  </si>
  <si>
    <t>119 Plantation Road</t>
  </si>
  <si>
    <t>Wanaka Ward</t>
  </si>
  <si>
    <t>Kavanagh College</t>
  </si>
  <si>
    <t>03 4773408</t>
  </si>
  <si>
    <t>03 4790468</t>
  </si>
  <si>
    <t>kavanagh@kavanagh.school.nz</t>
  </si>
  <si>
    <t>Tracy O'Brien</t>
  </si>
  <si>
    <t>http://www.kavanagh.school.nz</t>
  </si>
  <si>
    <t>340 Rattray Street</t>
  </si>
  <si>
    <t>City Rise</t>
  </si>
  <si>
    <t>PO Box 737</t>
  </si>
  <si>
    <t>Waikato Waldorf School ( Rudolf Steiner)</t>
  </si>
  <si>
    <t>07 8558710</t>
  </si>
  <si>
    <t>office@waikatowaldorf.school.nz</t>
  </si>
  <si>
    <t>Marianne Spiller</t>
  </si>
  <si>
    <t>http://www.waikatowaldorf.school.nz/</t>
  </si>
  <si>
    <t>85 Barrington Drive</t>
  </si>
  <si>
    <t>Rototuna</t>
  </si>
  <si>
    <t>PO Box 12127</t>
  </si>
  <si>
    <t>Huntington</t>
  </si>
  <si>
    <t>Al-Madinah School</t>
  </si>
  <si>
    <t>09 2755195</t>
  </si>
  <si>
    <t>09 2752292</t>
  </si>
  <si>
    <t>info@al-madinah.school.nz</t>
  </si>
  <si>
    <t>Asin Ali</t>
  </si>
  <si>
    <t>http://www.al-madinah.school.nz/</t>
  </si>
  <si>
    <t>8 Westney Road</t>
  </si>
  <si>
    <t>PO Box 43246</t>
  </si>
  <si>
    <t>Matahina-Minginui</t>
  </si>
  <si>
    <t>Samuel Marsden Collegiate School -Whitby</t>
  </si>
  <si>
    <t>04 2341070</t>
  </si>
  <si>
    <t>04 2346999</t>
  </si>
  <si>
    <t>anne.winnall@marsdenwhitby.school.nz</t>
  </si>
  <si>
    <t>http://www.marsdenwhitby.school.nz</t>
  </si>
  <si>
    <t>2 Starboard Lane</t>
  </si>
  <si>
    <t>Whitby</t>
  </si>
  <si>
    <t>PO Box 58040</t>
  </si>
  <si>
    <t>Adventure</t>
  </si>
  <si>
    <t>Wellesley Street</t>
  </si>
  <si>
    <t>Auckland Central West</t>
  </si>
  <si>
    <t>Aurora College</t>
  </si>
  <si>
    <t>03 2116040</t>
  </si>
  <si>
    <t>03 2166410</t>
  </si>
  <si>
    <t>office@auroracollege.school.nz</t>
  </si>
  <si>
    <t>Robyn Hickman</t>
  </si>
  <si>
    <t>http://www.auroracollege.school.nz</t>
  </si>
  <si>
    <t>234 Regent Street</t>
  </si>
  <si>
    <t>PO Box 740</t>
  </si>
  <si>
    <t>Heidelberg</t>
  </si>
  <si>
    <t>Taihape Area School</t>
  </si>
  <si>
    <t>06 3880130</t>
  </si>
  <si>
    <t>06 3881130</t>
  </si>
  <si>
    <t>jpearce@tas.school.nz</t>
  </si>
  <si>
    <t>Richard McMillan</t>
  </si>
  <si>
    <t>http://www.tas.school.nz</t>
  </si>
  <si>
    <t>26 Huia Street</t>
  </si>
  <si>
    <t>Taihape</t>
  </si>
  <si>
    <t>PO Box 292</t>
  </si>
  <si>
    <t>Taihape Ward</t>
  </si>
  <si>
    <t>Te Waha O Rerekohu Area School</t>
  </si>
  <si>
    <t>06 8644853</t>
  </si>
  <si>
    <t>rerekohu@xtra.co.nz</t>
  </si>
  <si>
    <t>Richard Katipa</t>
  </si>
  <si>
    <t>http://www.tewahaorerekohu.school.nz/</t>
  </si>
  <si>
    <t>3 Arawhena Street</t>
  </si>
  <si>
    <t>Te Araroa</t>
  </si>
  <si>
    <t>PO Box 166</t>
  </si>
  <si>
    <t>East Cape</t>
  </si>
  <si>
    <t>Matakaoa Ward</t>
  </si>
  <si>
    <t>Coastal Taranaki School</t>
  </si>
  <si>
    <t>06 7524022</t>
  </si>
  <si>
    <t>06 7524155</t>
  </si>
  <si>
    <t>principal@coastaltaranaki.school.nz</t>
  </si>
  <si>
    <t>Janelle McKenzie</t>
  </si>
  <si>
    <t>http://www.coastaltaranaki.school.nz</t>
  </si>
  <si>
    <t>The Principal Carthew Street</t>
  </si>
  <si>
    <t>Okato</t>
  </si>
  <si>
    <t>James Hargest College</t>
  </si>
  <si>
    <t>03 2176129</t>
  </si>
  <si>
    <t>03 2170351</t>
  </si>
  <si>
    <t>office@jameshargest.school.nz</t>
  </si>
  <si>
    <t>Andrew Wood</t>
  </si>
  <si>
    <t>http://www.jameshargest.school.nz</t>
  </si>
  <si>
    <t>282 Layard Street</t>
  </si>
  <si>
    <t>Waverley</t>
  </si>
  <si>
    <t>Rosedale</t>
  </si>
  <si>
    <t>TKKM o Te Kura Kokiri</t>
  </si>
  <si>
    <t>07 542 1864</t>
  </si>
  <si>
    <t>07 542 1867</t>
  </si>
  <si>
    <t>rawi.nuku@kurakokiri.maori.nz</t>
  </si>
  <si>
    <t>Mark Nicholas</t>
  </si>
  <si>
    <t>http://www.kurakokiri.maori.nz</t>
  </si>
  <si>
    <t>1223 Welcome Bay Road</t>
  </si>
  <si>
    <t>Welcome Bay</t>
  </si>
  <si>
    <t>PO Box 867</t>
  </si>
  <si>
    <t>Seventh Avenue</t>
  </si>
  <si>
    <t>Bay of Plenty</t>
  </si>
  <si>
    <t>Kairua</t>
  </si>
  <si>
    <t>Te Wharekura o Te Kaokaoroa o Patetere</t>
  </si>
  <si>
    <t>07 8833780</t>
  </si>
  <si>
    <t>07 8833784</t>
  </si>
  <si>
    <t>office@kaokaoroa.school.nz</t>
  </si>
  <si>
    <t>Keith Silveira</t>
  </si>
  <si>
    <t>http://www.kaokaoroa.school.nz</t>
  </si>
  <si>
    <t>117 Buckland Street</t>
  </si>
  <si>
    <t>ACG Sunderland</t>
  </si>
  <si>
    <t>09 8387070</t>
  </si>
  <si>
    <t>09 8387040</t>
  </si>
  <si>
    <t>sunderland@acgedu.com</t>
  </si>
  <si>
    <t>Nathan Villars</t>
  </si>
  <si>
    <t>http://www.acgedu.com/</t>
  </si>
  <si>
    <t>6 Waipareira Avenue</t>
  </si>
  <si>
    <t>Ashburton Christian School</t>
  </si>
  <si>
    <t>03 3076340</t>
  </si>
  <si>
    <t>office@acs.school.nz</t>
  </si>
  <si>
    <t>Timothy Kuipers</t>
  </si>
  <si>
    <t>http://www.ashburtonchristian.school.nz</t>
  </si>
  <si>
    <t>119 Albert Street</t>
  </si>
  <si>
    <t>Elgin</t>
  </si>
  <si>
    <t>PO Box 632</t>
  </si>
  <si>
    <t>Ashburton East</t>
  </si>
  <si>
    <t>City Impact Church School (Secondary)</t>
  </si>
  <si>
    <t>09 4770302</t>
  </si>
  <si>
    <t>09 4770301</t>
  </si>
  <si>
    <t>Darrell Parratt</t>
  </si>
  <si>
    <t>http://www.cityimpactchurch.school.nz</t>
  </si>
  <si>
    <t>794 East Coast Road</t>
  </si>
  <si>
    <t>PO Box 35211</t>
  </si>
  <si>
    <t>Northcross</t>
  </si>
  <si>
    <t>Huanui College</t>
  </si>
  <si>
    <t>09 4591930</t>
  </si>
  <si>
    <t>09 4591936</t>
  </si>
  <si>
    <t>admin@huanuicollege.school.nz</t>
  </si>
  <si>
    <t>Peter Ackers</t>
  </si>
  <si>
    <t>http://www.hc.school.nz/</t>
  </si>
  <si>
    <t>328 Ngunguru Road RD 3</t>
  </si>
  <si>
    <t>Glenbervie</t>
  </si>
  <si>
    <t>Punaruku-Kiripaka</t>
  </si>
  <si>
    <t>Whangarei Heads Ward</t>
  </si>
  <si>
    <t>Silverstream</t>
  </si>
  <si>
    <t>Te Karaka Area School</t>
  </si>
  <si>
    <t>06 8623097</t>
  </si>
  <si>
    <t>Valerie Grace (acting)</t>
  </si>
  <si>
    <t>http://tkas.school.nz</t>
  </si>
  <si>
    <t>5 Kanakanaia Road</t>
  </si>
  <si>
    <t>Te Karaka</t>
  </si>
  <si>
    <t>PO Box 3</t>
  </si>
  <si>
    <t>Waikohu Ward</t>
  </si>
  <si>
    <t>Chapman College</t>
  </si>
  <si>
    <t>07 346 1492</t>
  </si>
  <si>
    <t>07 346 1493</t>
  </si>
  <si>
    <t>office@chapman.school.nz</t>
  </si>
  <si>
    <t>Hazel Warnes</t>
  </si>
  <si>
    <t>http://www.chapman.school.nz</t>
  </si>
  <si>
    <t>47 Biak Street</t>
  </si>
  <si>
    <t>Mangakakahi</t>
  </si>
  <si>
    <t>PO Box 10082</t>
  </si>
  <si>
    <t>Te Kura Maori o Nga Tapuwae</t>
  </si>
  <si>
    <t>09 5516161</t>
  </si>
  <si>
    <t>09 5516170</t>
  </si>
  <si>
    <t>info@ngatapuwae.school.nz</t>
  </si>
  <si>
    <t>Arihia Stirling</t>
  </si>
  <si>
    <t>http://www.ngatapuwae.school.nz</t>
  </si>
  <si>
    <t>253 Buckland Road West</t>
  </si>
  <si>
    <t>PO Box 43213</t>
  </si>
  <si>
    <t>Kia Aroha College</t>
  </si>
  <si>
    <t>09 2745807</t>
  </si>
  <si>
    <t>09 2745942</t>
  </si>
  <si>
    <t>emily.singh@kiaaroha.school.nz</t>
  </si>
  <si>
    <t>Beverley Milne</t>
  </si>
  <si>
    <t>http://www.kiaaroha.school.nz/</t>
  </si>
  <si>
    <t>51 Othello Drive</t>
  </si>
  <si>
    <t>51 Othelllo Drive</t>
  </si>
  <si>
    <t>Clover Park</t>
  </si>
  <si>
    <t>Tai Wananga</t>
  </si>
  <si>
    <t>07 853 0035</t>
  </si>
  <si>
    <t>07 853 0579</t>
  </si>
  <si>
    <t>info@taiwananga.co.nz</t>
  </si>
  <si>
    <t>Toby Westrupp</t>
  </si>
  <si>
    <t>http://www.taiwananga.co.nz</t>
  </si>
  <si>
    <t>Ruakura AgResearch Centre East Street</t>
  </si>
  <si>
    <t>PO Box 14024</t>
  </si>
  <si>
    <t>Five Cross Roads</t>
  </si>
  <si>
    <t>Newstead</t>
  </si>
  <si>
    <t>Te Wharekura o Nga Purapura o Te Aroha</t>
  </si>
  <si>
    <t>07 8726181</t>
  </si>
  <si>
    <t>07 8701018</t>
  </si>
  <si>
    <t>npota@twoa.ac.nz</t>
  </si>
  <si>
    <t>Jade Tapine</t>
  </si>
  <si>
    <t>320 Factory Road</t>
  </si>
  <si>
    <t>Te Whata Tau o Putauaki</t>
  </si>
  <si>
    <t>07 3238486</t>
  </si>
  <si>
    <t>tari@twtop.school.nz</t>
  </si>
  <si>
    <t>Ripeka Lessels</t>
  </si>
  <si>
    <t>http://www.twtop.school.nz</t>
  </si>
  <si>
    <t>39-57 Galway Street</t>
  </si>
  <si>
    <t>Kawerau</t>
  </si>
  <si>
    <t>Kawerau District</t>
  </si>
  <si>
    <t>Murupara Area School</t>
  </si>
  <si>
    <t>07 3665602</t>
  </si>
  <si>
    <t>07 3665366</t>
  </si>
  <si>
    <t>office@mas.school.nz</t>
  </si>
  <si>
    <t>Angela Sharples</t>
  </si>
  <si>
    <t>http://www.mas.school.nz</t>
  </si>
  <si>
    <t>84 Pine Drive</t>
  </si>
  <si>
    <t>PO Box 26</t>
  </si>
  <si>
    <t>Tarawera High School</t>
  </si>
  <si>
    <t>07 3236553</t>
  </si>
  <si>
    <t>07 3236552</t>
  </si>
  <si>
    <t>office@tarawera.school.nz</t>
  </si>
  <si>
    <t>Helen Tuhoro</t>
  </si>
  <si>
    <t>http://www.tarawera.school.nz</t>
  </si>
  <si>
    <t>58-122 River Road</t>
  </si>
  <si>
    <t>Eden Christian Academy</t>
  </si>
  <si>
    <t>09 2378228</t>
  </si>
  <si>
    <t>William Van Rensburg</t>
  </si>
  <si>
    <t>http://www.edenchristianacademy.co.nz</t>
  </si>
  <si>
    <t>La Valla Estate 131 Dominion Road</t>
  </si>
  <si>
    <t>PO Box 134</t>
  </si>
  <si>
    <t>Buckland South</t>
  </si>
  <si>
    <t>Ao Tawhiti Unlimited Discovery</t>
  </si>
  <si>
    <t>03 3777773</t>
  </si>
  <si>
    <t>Steven Mustor</t>
  </si>
  <si>
    <t>http://www.aotawhiti.school.nz</t>
  </si>
  <si>
    <t>Parkstone Avenue</t>
  </si>
  <si>
    <t>PO Box 4666</t>
  </si>
  <si>
    <t>Partnership School</t>
  </si>
  <si>
    <t>Te Kura Hourua o Whangarei Terenga Paraoa</t>
  </si>
  <si>
    <t>09 4384228</t>
  </si>
  <si>
    <t>Raewyn Tipene</t>
  </si>
  <si>
    <t>http://www.tkw.ac.nz</t>
  </si>
  <si>
    <t>171 Lower Dent Street</t>
  </si>
  <si>
    <t>185 Lower Dent Street</t>
  </si>
  <si>
    <t>Whangarei Central</t>
  </si>
  <si>
    <t>Vanguard Military School</t>
  </si>
  <si>
    <t>09 4432969</t>
  </si>
  <si>
    <t>admin@vanguard.school.nz</t>
  </si>
  <si>
    <t>Rockley Montgomery</t>
  </si>
  <si>
    <t>http://www.vanguard.school.nz/</t>
  </si>
  <si>
    <t>8 Rothwell Avenue</t>
  </si>
  <si>
    <t>PO Box 302770</t>
  </si>
  <si>
    <t>Te Pa o Rakaihautu</t>
  </si>
  <si>
    <t>03 3899848</t>
  </si>
  <si>
    <t>Tauira Takurua</t>
  </si>
  <si>
    <t>http://www.rakaihautu.com</t>
  </si>
  <si>
    <t>7 McLean Street</t>
  </si>
  <si>
    <t>PO Box 27131</t>
  </si>
  <si>
    <t>Linwood North</t>
  </si>
  <si>
    <t>ACG Tauranga</t>
  </si>
  <si>
    <t>07 2130100</t>
  </si>
  <si>
    <t>07 2130109</t>
  </si>
  <si>
    <t>Shawn Hutchinson (acting)</t>
  </si>
  <si>
    <t>http://www.acgedu.com/nz/tauranga</t>
  </si>
  <si>
    <t>6 Keenan Road</t>
  </si>
  <si>
    <t>Kaimai</t>
  </si>
  <si>
    <t>Kaimai Ward</t>
  </si>
  <si>
    <t>Pacific Advance Senior School</t>
  </si>
  <si>
    <t>09 2760375</t>
  </si>
  <si>
    <t>Parehuia Enari and Falefatu Enari</t>
  </si>
  <si>
    <t>http://pass.school.nz/</t>
  </si>
  <si>
    <t>42 Atkinson Avenue</t>
  </si>
  <si>
    <t>PO Box 22420</t>
  </si>
  <si>
    <t>Otahuhu North</t>
  </si>
  <si>
    <t>Te Kura Kaupapa Maori o Horouta Wananga</t>
  </si>
  <si>
    <t>06 8672029</t>
  </si>
  <si>
    <t>Brucenna Gilvray-Nohotima</t>
  </si>
  <si>
    <t>24 Ranfurly Street</t>
  </si>
  <si>
    <t>Kaiti</t>
  </si>
  <si>
    <t>PO Box 3090</t>
  </si>
  <si>
    <t>Kaiti South</t>
  </si>
  <si>
    <t>Manukura</t>
  </si>
  <si>
    <t>06 3549531</t>
  </si>
  <si>
    <t>Nathan Durie</t>
  </si>
  <si>
    <t>http://www.manukura.school.nz</t>
  </si>
  <si>
    <t>Kura Awa Centennial Drive</t>
  </si>
  <si>
    <t>Hokowhitu</t>
  </si>
  <si>
    <t>PO Box 5478</t>
  </si>
  <si>
    <t>Hokowhitu Lagoon</t>
  </si>
  <si>
    <t>Hokowhitu Ward</t>
  </si>
  <si>
    <t>Te Kura o Te Whanau-a-Apanui</t>
  </si>
  <si>
    <t>07 3252040</t>
  </si>
  <si>
    <t>Te Rahui August Sutherland</t>
  </si>
  <si>
    <t>10 Omaio School Road</t>
  </si>
  <si>
    <t>Omaio</t>
  </si>
  <si>
    <t>10 Omaio School Road RD 3</t>
  </si>
  <si>
    <t>Cape Runaway</t>
  </si>
  <si>
    <t>Coast Ward</t>
  </si>
  <si>
    <t>Christian Renewal School</t>
  </si>
  <si>
    <t>09 4386471</t>
  </si>
  <si>
    <t>09 4389752</t>
  </si>
  <si>
    <t>office@crs.school.nz</t>
  </si>
  <si>
    <t>Rodney Lloyd</t>
  </si>
  <si>
    <t>http://www.crs.school.nz</t>
  </si>
  <si>
    <t>2 Tarewa Road</t>
  </si>
  <si>
    <t>Morningside</t>
  </si>
  <si>
    <t>Whangarei Mail Centre</t>
  </si>
  <si>
    <t>Lake Taupo Christian School</t>
  </si>
  <si>
    <t>07 3782383</t>
  </si>
  <si>
    <t>07 3789347</t>
  </si>
  <si>
    <t>office@ltcs.school.nz</t>
  </si>
  <si>
    <t>Kevin Short</t>
  </si>
  <si>
    <t>http://www.ltcs.school.nz</t>
  </si>
  <si>
    <t>42 Kiddle Drive</t>
  </si>
  <si>
    <t>TKKM o Nga Mokopuna</t>
  </si>
  <si>
    <t>04 3808966</t>
  </si>
  <si>
    <t>office@tkkmmokopuna.school.nz</t>
  </si>
  <si>
    <t>Mark Bradley</t>
  </si>
  <si>
    <t>http://www.tkkmmokopuna.school.nz</t>
  </si>
  <si>
    <t>4 Falkirk Avenue</t>
  </si>
  <si>
    <t>Seatoun</t>
  </si>
  <si>
    <t>Te Rangi Aniwaniwa</t>
  </si>
  <si>
    <t>09 4067677</t>
  </si>
  <si>
    <t>09 4067629</t>
  </si>
  <si>
    <t>tari@aniwaniwa.school.nz</t>
  </si>
  <si>
    <t>Hilda Halkyard-Harawira</t>
  </si>
  <si>
    <t>http://www.terangianiwaniwa.school.nz</t>
  </si>
  <si>
    <t>332 Quarry Road</t>
  </si>
  <si>
    <t>Awanui</t>
  </si>
  <si>
    <t>332 Quarry Road RD 2</t>
  </si>
  <si>
    <t>Motutangi-Kareponia</t>
  </si>
  <si>
    <t>TKKM o Te Koutu</t>
  </si>
  <si>
    <t>07 3494273</t>
  </si>
  <si>
    <t>07 3494584</t>
  </si>
  <si>
    <t>koutu@koutu.school.nz</t>
  </si>
  <si>
    <t>Uenuku Fairhall</t>
  </si>
  <si>
    <t>http://tekoutu.blogspot.co.nz</t>
  </si>
  <si>
    <t>41 Russell Road</t>
  </si>
  <si>
    <t>PO Box 379</t>
  </si>
  <si>
    <t>Koutu</t>
  </si>
  <si>
    <t>TKKM o Te Rawhiti Roa</t>
  </si>
  <si>
    <t>09 4354488</t>
  </si>
  <si>
    <t>09 4353724</t>
  </si>
  <si>
    <t>tari@terawhitiroa.school.nz</t>
  </si>
  <si>
    <t>Evelyn Henare</t>
  </si>
  <si>
    <t>42 Vinegar Hill Road</t>
  </si>
  <si>
    <t>PO Box 7011</t>
  </si>
  <si>
    <t>TKKM o Ruamata</t>
  </si>
  <si>
    <t>07 3459063</t>
  </si>
  <si>
    <t>07 3453906</t>
  </si>
  <si>
    <t>rangipehi@ruamata.school.nz</t>
  </si>
  <si>
    <t>Catherine Dewes</t>
  </si>
  <si>
    <t>http://www.ruamata.school.nz</t>
  </si>
  <si>
    <t>1005 Te Ngae Road</t>
  </si>
  <si>
    <t>Rotokawa</t>
  </si>
  <si>
    <t>PO Box 2213</t>
  </si>
  <si>
    <t>Tikitere</t>
  </si>
  <si>
    <t>Emmanuel Christian School</t>
  </si>
  <si>
    <t>03 3593595</t>
  </si>
  <si>
    <t>03 3594349</t>
  </si>
  <si>
    <t>office@emmanuelchristian.school.nz</t>
  </si>
  <si>
    <t>Iain Murray</t>
  </si>
  <si>
    <t>http://www.emmanuelchristian.school.nz</t>
  </si>
  <si>
    <t>322A Sawyers Arms Road</t>
  </si>
  <si>
    <t>Bishopdale</t>
  </si>
  <si>
    <t>Sawyers Arms</t>
  </si>
  <si>
    <t>Cornerstone Christian School</t>
  </si>
  <si>
    <t>06 3567326</t>
  </si>
  <si>
    <t>06 3568391</t>
  </si>
  <si>
    <t>school@cornerstone.ac.nz</t>
  </si>
  <si>
    <t>Peter Ferrar</t>
  </si>
  <si>
    <t>http://www.cornerstone.ac.nz</t>
  </si>
  <si>
    <t>119 Mihaere Drive</t>
  </si>
  <si>
    <t>Kelvin Grove</t>
  </si>
  <si>
    <t>Kaikohe Christian School</t>
  </si>
  <si>
    <t>09 4011873</t>
  </si>
  <si>
    <t>David Rogers</t>
  </si>
  <si>
    <t>http://www.kcs.school.nz</t>
  </si>
  <si>
    <t>52 Mangakahia Road</t>
  </si>
  <si>
    <t>PO Box 235</t>
  </si>
  <si>
    <t>Wa Ora Montessori School</t>
  </si>
  <si>
    <t>04 5672377</t>
  </si>
  <si>
    <t>04 5772707</t>
  </si>
  <si>
    <t>Jan Gaffney</t>
  </si>
  <si>
    <t>http://www.waora.school.nz</t>
  </si>
  <si>
    <t>278 Waddington Drive</t>
  </si>
  <si>
    <t>Naenae</t>
  </si>
  <si>
    <t>Naenae North</t>
  </si>
  <si>
    <t>Elim Christian College</t>
  </si>
  <si>
    <t>09 5380368</t>
  </si>
  <si>
    <t>09 5380367</t>
  </si>
  <si>
    <t>office@elim.school.nz</t>
  </si>
  <si>
    <t>Murray Burton</t>
  </si>
  <si>
    <t>http://www.elim.school.nz</t>
  </si>
  <si>
    <t>159 Botany Road</t>
  </si>
  <si>
    <t>PO Box 58644</t>
  </si>
  <si>
    <t>TKKM o Te Raki Paewhenua</t>
  </si>
  <si>
    <t>09 4795624</t>
  </si>
  <si>
    <t>09 4753754</t>
  </si>
  <si>
    <t>office@terakipaewhenua.school.nz</t>
  </si>
  <si>
    <t>Marama Muir-Tuuta</t>
  </si>
  <si>
    <t>http://www.terakipaewhenua.school.nz/</t>
  </si>
  <si>
    <t>7 Ceres Court</t>
  </si>
  <si>
    <t>Mairangi Bay</t>
  </si>
  <si>
    <t>PO Box 36063</t>
  </si>
  <si>
    <t>Titirangi Rudolf Steiner School</t>
  </si>
  <si>
    <t>09 8174386</t>
  </si>
  <si>
    <t>09 8172584</t>
  </si>
  <si>
    <t>admin@titirangi.steiner.school.nz</t>
  </si>
  <si>
    <t>Mark Thornton</t>
  </si>
  <si>
    <t>http://www.titirangi.steiner.school.nz</t>
  </si>
  <si>
    <t>5 Helios Place</t>
  </si>
  <si>
    <t>Titirangi</t>
  </si>
  <si>
    <t>PO Box 60266</t>
  </si>
  <si>
    <t>Waima</t>
  </si>
  <si>
    <t>ACG Senior College</t>
  </si>
  <si>
    <t>09 3074477</t>
  </si>
  <si>
    <t>09 3074476</t>
  </si>
  <si>
    <t>seniorcollege@acgedu.com</t>
  </si>
  <si>
    <t>Larne Edmeades</t>
  </si>
  <si>
    <t>http://www.acgedu.com/nz/senior</t>
  </si>
  <si>
    <t>Rutland Street</t>
  </si>
  <si>
    <t>Auckland CBD</t>
  </si>
  <si>
    <t>PO Box 5646</t>
  </si>
  <si>
    <t>Auckland Central East</t>
  </si>
  <si>
    <t>ACG New Zealand International College</t>
  </si>
  <si>
    <t>09 3074471</t>
  </si>
  <si>
    <t>09 3777125</t>
  </si>
  <si>
    <t>mark.haines@acgedu.com</t>
  </si>
  <si>
    <t>Mark Haines</t>
  </si>
  <si>
    <t>http://www.acgedu.com/nz/nzic</t>
  </si>
  <si>
    <t>345 Queen Street</t>
  </si>
  <si>
    <t>PO Box 6199</t>
  </si>
  <si>
    <t>Timaru Christian School</t>
  </si>
  <si>
    <t>03 6881422</t>
  </si>
  <si>
    <t>03 6881425</t>
  </si>
  <si>
    <t>office@timaruchristian.school.nz</t>
  </si>
  <si>
    <t>Bethany Rentoul</t>
  </si>
  <si>
    <t>http://www.timaruchristian.school.nz</t>
  </si>
  <si>
    <t>10 Quarry Road</t>
  </si>
  <si>
    <t>Watlington</t>
  </si>
  <si>
    <t>TKKM o Ngati Kahungunu o Te Wairoa</t>
  </si>
  <si>
    <t>06 8386813</t>
  </si>
  <si>
    <t>06 8386915</t>
  </si>
  <si>
    <t>tari@kkmwairoa.school.nz</t>
  </si>
  <si>
    <t>Anaru Ratapu</t>
  </si>
  <si>
    <t>http://www.kkmwairoa.com</t>
  </si>
  <si>
    <t>Kitchener Street</t>
  </si>
  <si>
    <t>PO Box 315</t>
  </si>
  <si>
    <t>TKKM o Te Whanau Tahi</t>
  </si>
  <si>
    <t>03 3374360</t>
  </si>
  <si>
    <t>03 3374304</t>
  </si>
  <si>
    <t>mahanui@whanau-tahi.school.nz</t>
  </si>
  <si>
    <t>Melanie Riwai-Couch</t>
  </si>
  <si>
    <t>http://www.whanau-tahi.school.nz</t>
  </si>
  <si>
    <t>83 Lyttelton Street</t>
  </si>
  <si>
    <t>Spreydon</t>
  </si>
  <si>
    <t>PO Box 33105</t>
  </si>
  <si>
    <t>Te Kura Maori o Porirua</t>
  </si>
  <si>
    <t>04 2359617</t>
  </si>
  <si>
    <t>04 2359156</t>
  </si>
  <si>
    <t>n.andrews@kura-porirua.school.nz</t>
  </si>
  <si>
    <t>Sophie Tukukino</t>
  </si>
  <si>
    <t>http://www.kura-porirua.school.nz</t>
  </si>
  <si>
    <t>392 Warspite Avenue</t>
  </si>
  <si>
    <t>Waitangirua</t>
  </si>
  <si>
    <t>TKKM o Wairarapa</t>
  </si>
  <si>
    <t>06 3772210</t>
  </si>
  <si>
    <t>06 3774071</t>
  </si>
  <si>
    <t>tari@kkmow.school.nz</t>
  </si>
  <si>
    <t>Hohepa Campbell</t>
  </si>
  <si>
    <t>37 Johnstone Street</t>
  </si>
  <si>
    <t>Destiny School</t>
  </si>
  <si>
    <t>09 5277312</t>
  </si>
  <si>
    <t>09 5707149</t>
  </si>
  <si>
    <t>office@destiny.school.nz</t>
  </si>
  <si>
    <t>Elaine Herbert</t>
  </si>
  <si>
    <t>http://www.destinyschool.org/</t>
  </si>
  <si>
    <t>25 Druces Road</t>
  </si>
  <si>
    <t>PO Box 76201</t>
  </si>
  <si>
    <t>TKKM o Nga Uri A Maui</t>
  </si>
  <si>
    <t>06 8685629</t>
  </si>
  <si>
    <t>06 8670960</t>
  </si>
  <si>
    <t>office@ngauriamaui.school.nz</t>
  </si>
  <si>
    <t>Kororia Matahiki</t>
  </si>
  <si>
    <t>349 Nelson Road</t>
  </si>
  <si>
    <t>TKKM o Te Waiu o Ngati Porou</t>
  </si>
  <si>
    <t>06 8648676</t>
  </si>
  <si>
    <t>06 8648862</t>
  </si>
  <si>
    <t>tewaiu@xtra.co.nz</t>
  </si>
  <si>
    <t>Phillip Heeney</t>
  </si>
  <si>
    <t>13 Tuparoa Road</t>
  </si>
  <si>
    <t>TKK o Te Wananga Whare Tapere o Takitimu</t>
  </si>
  <si>
    <t>06 8786340</t>
  </si>
  <si>
    <t>06 8786330</t>
  </si>
  <si>
    <t>admin@wharetapere.school.nz</t>
  </si>
  <si>
    <t>Fleur Wainohu</t>
  </si>
  <si>
    <t>http://www.schoolground.co.nz/kuratakitimu</t>
  </si>
  <si>
    <t>706 Albert Street</t>
  </si>
  <si>
    <t>PO Box 1342</t>
  </si>
  <si>
    <t>TKKM o Huiarau</t>
  </si>
  <si>
    <t>07 3663391</t>
  </si>
  <si>
    <t>07 3663398</t>
  </si>
  <si>
    <t>office@huiarau.school.nz</t>
  </si>
  <si>
    <t>Jeanne McLeod</t>
  </si>
  <si>
    <t>98 Sister Annie Road</t>
  </si>
  <si>
    <t>Ruatahuna</t>
  </si>
  <si>
    <t>Private Bag 3001</t>
  </si>
  <si>
    <t>Te Wharekura o Manaia</t>
  </si>
  <si>
    <t>07 8668786</t>
  </si>
  <si>
    <t>lorraine@twom.school.nz</t>
  </si>
  <si>
    <t>Martin Mikaere</t>
  </si>
  <si>
    <t>22 Goldfields Road</t>
  </si>
  <si>
    <t>Manaia</t>
  </si>
  <si>
    <t>Goldfields Road RD 1</t>
  </si>
  <si>
    <t>Te Rerenga</t>
  </si>
  <si>
    <t>Te Wharekura o Maniapoto</t>
  </si>
  <si>
    <t>07 8786884</t>
  </si>
  <si>
    <t>07 8786372</t>
  </si>
  <si>
    <t>tkkmop@xtra.co.nz</t>
  </si>
  <si>
    <t>Hirere Moana</t>
  </si>
  <si>
    <t>308 Oparure Road RD 5</t>
  </si>
  <si>
    <t>Te Wharekura o Rakaumangamanga</t>
  </si>
  <si>
    <t>07 8289013</t>
  </si>
  <si>
    <t>07 8288080</t>
  </si>
  <si>
    <t>tari@rakaumanga.school.nz</t>
  </si>
  <si>
    <t>John Heremia</t>
  </si>
  <si>
    <t>http://www.rakaumanga.school.nz</t>
  </si>
  <si>
    <t>26 Mcdiarmid Crescent</t>
  </si>
  <si>
    <t>Te Kura Mana Maori o Whangaparaoa</t>
  </si>
  <si>
    <t>07 3253686</t>
  </si>
  <si>
    <t>tihirau2@xtra.co.nz</t>
  </si>
  <si>
    <t>Tuihana Pook</t>
  </si>
  <si>
    <t>11555 State Highway 35</t>
  </si>
  <si>
    <t>11555 State Highway 35 RD 3</t>
  </si>
  <si>
    <t>ACG Parnell College</t>
  </si>
  <si>
    <t>09 3081666</t>
  </si>
  <si>
    <t>09 3081668</t>
  </si>
  <si>
    <t>parnellcollege@acgedu.com</t>
  </si>
  <si>
    <t>39 George Street</t>
  </si>
  <si>
    <t>Parnell</t>
  </si>
  <si>
    <t>PO Box 9825</t>
  </si>
  <si>
    <t>TKKM o Taumarere</t>
  </si>
  <si>
    <t>09 4040630</t>
  </si>
  <si>
    <t>09 4040639</t>
  </si>
  <si>
    <t>admin@taumarere.school.nz</t>
  </si>
  <si>
    <t>Charlotte Fairburn</t>
  </si>
  <si>
    <t>1-6 Station Road</t>
  </si>
  <si>
    <t>Moerewa</t>
  </si>
  <si>
    <t>PO Box 116</t>
  </si>
  <si>
    <t>TKKM o Tupoho</t>
  </si>
  <si>
    <t>06 3490552</t>
  </si>
  <si>
    <t>06 3490553</t>
  </si>
  <si>
    <t>tupoho@xtra.co.nz</t>
  </si>
  <si>
    <t>Stuart Kawau</t>
  </si>
  <si>
    <t>18 Cross Street</t>
  </si>
  <si>
    <t>Castlecliff</t>
  </si>
  <si>
    <t>Castlecliff South</t>
  </si>
  <si>
    <t>Te Kura o Kokohuia</t>
  </si>
  <si>
    <t>06 3446368</t>
  </si>
  <si>
    <t>06 3443463</t>
  </si>
  <si>
    <t>kokohuia@kokohuia.co.nz</t>
  </si>
  <si>
    <t>Tuhi Smith</t>
  </si>
  <si>
    <t>http://www.schoolground.co.nz/kokohuia</t>
  </si>
  <si>
    <t>36 Matipo Street</t>
  </si>
  <si>
    <t>Balgownie</t>
  </si>
  <si>
    <t>TKKM o Ngati Kahungunu Ki Heretaunga</t>
  </si>
  <si>
    <t>06 8795235</t>
  </si>
  <si>
    <t>06 8795239</t>
  </si>
  <si>
    <t>tkkmonkkh@gmail.com</t>
  </si>
  <si>
    <t>Cordry Huata</t>
  </si>
  <si>
    <t>139 Stock Road</t>
  </si>
  <si>
    <t>139 Stock Road RD 5</t>
  </si>
  <si>
    <t>Bridge Pa</t>
  </si>
  <si>
    <t>Te Kura-a-iwi o Whakatupuranga Rua Mano</t>
  </si>
  <si>
    <t>06 3649000</t>
  </si>
  <si>
    <t>06 3640441</t>
  </si>
  <si>
    <t>anamia@wrm.school.nz</t>
  </si>
  <si>
    <t>Samuel Doyle</t>
  </si>
  <si>
    <t>http://www.wrm.school.nz</t>
  </si>
  <si>
    <t>143 Tasman Road</t>
  </si>
  <si>
    <t>PO Box 148</t>
  </si>
  <si>
    <t>TKKM o Te Ara Hou</t>
  </si>
  <si>
    <t>06 8434600</t>
  </si>
  <si>
    <t>06 8434680</t>
  </si>
  <si>
    <t>Wi Pohatu</t>
  </si>
  <si>
    <t>22 Wycliffe Street</t>
  </si>
  <si>
    <t>TKKM o Pukemiro</t>
  </si>
  <si>
    <t>09 4084858</t>
  </si>
  <si>
    <t>ritz@pukemirokura.school.nz</t>
  </si>
  <si>
    <t>Michael Murray</t>
  </si>
  <si>
    <t>14 Norman Senn Ave</t>
  </si>
  <si>
    <t>PO Box 63</t>
  </si>
  <si>
    <t>Te Wharekura o Te Rau Aroha</t>
  </si>
  <si>
    <t>07 8873550</t>
  </si>
  <si>
    <t>07 8873551</t>
  </si>
  <si>
    <t>terauaroha@xtra.co.nz</t>
  </si>
  <si>
    <t>Alan Gillett</t>
  </si>
  <si>
    <t>RD 1 5453 State Highway 27</t>
  </si>
  <si>
    <t>Waitoa</t>
  </si>
  <si>
    <t>PO Box 393</t>
  </si>
  <si>
    <t>Waihou-Walton</t>
  </si>
  <si>
    <t>TKKM o Te Tonga o Hokianga</t>
  </si>
  <si>
    <t>09 4058427</t>
  </si>
  <si>
    <t>09 4058426</t>
  </si>
  <si>
    <t>eileen@kurahokianga.co.nz</t>
  </si>
  <si>
    <t>Dorothy Buckley</t>
  </si>
  <si>
    <t>Whirinaki School Road RD 3</t>
  </si>
  <si>
    <t>Hokianga South</t>
  </si>
  <si>
    <t>TKKM o Kawakawa mai Tawhiti</t>
  </si>
  <si>
    <t>06 8644616</t>
  </si>
  <si>
    <t>06 864 4617</t>
  </si>
  <si>
    <t>tari@kkmt.school.nz</t>
  </si>
  <si>
    <t>Campbell Dewes</t>
  </si>
  <si>
    <t>22 Wharf Road</t>
  </si>
  <si>
    <t>Hicks Bay</t>
  </si>
  <si>
    <t>PO Box 22009</t>
  </si>
  <si>
    <t>Te Pi'ipi'inga Kakano Mai Rangiatea</t>
  </si>
  <si>
    <t>06 7513161</t>
  </si>
  <si>
    <t>06 7513162</t>
  </si>
  <si>
    <t>tari@tpkmir.school.nz</t>
  </si>
  <si>
    <t>Tessa Moana Kake</t>
  </si>
  <si>
    <t>131 South Road</t>
  </si>
  <si>
    <t>PO Box 6012</t>
  </si>
  <si>
    <t>Hutt International Boys' School</t>
  </si>
  <si>
    <t>04 5286227</t>
  </si>
  <si>
    <t>04 5286237</t>
  </si>
  <si>
    <t>kchurchward@hibs.school.nz</t>
  </si>
  <si>
    <t>Mike Hutchins</t>
  </si>
  <si>
    <t>http://www.hibs.school.nz</t>
  </si>
  <si>
    <t>Granville Street</t>
  </si>
  <si>
    <t>PO Box 48101</t>
  </si>
  <si>
    <t>Trentham South</t>
  </si>
  <si>
    <t>TKKM o Mangere</t>
  </si>
  <si>
    <t>09 2751821</t>
  </si>
  <si>
    <t>09 2759384</t>
  </si>
  <si>
    <t>admin@mangerekura.school.nz</t>
  </si>
  <si>
    <t>Lucy Te Moana</t>
  </si>
  <si>
    <t>http://www.schoolground.co.nz/mangerekura</t>
  </si>
  <si>
    <t>7 Comet Crescent</t>
  </si>
  <si>
    <t>PO Box 43245</t>
  </si>
  <si>
    <t>Arahanga</t>
  </si>
  <si>
    <t>TKKM o Te Rito</t>
  </si>
  <si>
    <t>06 3645207</t>
  </si>
  <si>
    <t>06 3645206</t>
  </si>
  <si>
    <t>tari@terito.school.nz</t>
  </si>
  <si>
    <t>Janey Wilson</t>
  </si>
  <si>
    <t>http://www.terito.school.nz</t>
  </si>
  <si>
    <t>Te Rauparaha Street</t>
  </si>
  <si>
    <t>TKKM o Waitaha</t>
  </si>
  <si>
    <t>03 3771436</t>
  </si>
  <si>
    <t>03 3532840</t>
  </si>
  <si>
    <t>kura@whakapumau.ac.nz</t>
  </si>
  <si>
    <t>Merita Waitoa-Paki</t>
  </si>
  <si>
    <t>http://whakapumau.ac.nz</t>
  </si>
  <si>
    <t>45 Hassals Lane</t>
  </si>
  <si>
    <t>Waltham</t>
  </si>
  <si>
    <t>Te Wharekura o Arowhenua</t>
  </si>
  <si>
    <t>03 2167701</t>
  </si>
  <si>
    <t>03 2166266</t>
  </si>
  <si>
    <t>tari@arowhenua.school.nz</t>
  </si>
  <si>
    <t>Anipatene Wainui</t>
  </si>
  <si>
    <t>http://www.arowhenua.school.nz</t>
  </si>
  <si>
    <t>734 Tweed Street</t>
  </si>
  <si>
    <t>Newfield</t>
  </si>
  <si>
    <t>TKKM o Tamaki Nui A Rua</t>
  </si>
  <si>
    <t>06 3745858</t>
  </si>
  <si>
    <t>06 3745127</t>
  </si>
  <si>
    <t>Brian Paewai</t>
  </si>
  <si>
    <t>http://www.tamakinuiarua.school.nz</t>
  </si>
  <si>
    <t>36 Makirikiri Road</t>
  </si>
  <si>
    <t>Makirikiri Road</t>
  </si>
  <si>
    <t>Norsewood-Herbertville</t>
  </si>
  <si>
    <t>TKKM o Kaikohe</t>
  </si>
  <si>
    <t>09 4012726</t>
  </si>
  <si>
    <t>09 4012736</t>
  </si>
  <si>
    <t>tari@kurakaikohe.school.nz</t>
  </si>
  <si>
    <t>Marea Timoko</t>
  </si>
  <si>
    <t>http://www.kurakaikohe.school.nz</t>
  </si>
  <si>
    <t>20 Hongi Street</t>
  </si>
  <si>
    <t>PO Box 513</t>
  </si>
  <si>
    <t>Te KKM o Puau Te Moananui-a-Kiwa</t>
  </si>
  <si>
    <t>09 5280210</t>
  </si>
  <si>
    <t>09 5280651</t>
  </si>
  <si>
    <t>Ngaire White</t>
  </si>
  <si>
    <t>26 A Farringdon Street</t>
  </si>
  <si>
    <t>PO Box 18380</t>
  </si>
  <si>
    <t>Glen Innes West</t>
  </si>
  <si>
    <t>TKKM o Whakarewa I Te Reo Ki Tuwharetoa</t>
  </si>
  <si>
    <t>07 3782208</t>
  </si>
  <si>
    <t>07 3782037</t>
  </si>
  <si>
    <t>whakarewa@whakarewa.school.nz</t>
  </si>
  <si>
    <t>Colleen Morehu</t>
  </si>
  <si>
    <t>56 Waikato Street</t>
  </si>
  <si>
    <t>PO Box 1436</t>
  </si>
  <si>
    <t>Whangaparaoa College</t>
  </si>
  <si>
    <t>09 4249177</t>
  </si>
  <si>
    <t>09 4284794</t>
  </si>
  <si>
    <t>enquiries@wgpcollege.school.nz</t>
  </si>
  <si>
    <t>James Thomas</t>
  </si>
  <si>
    <t>http://www.wgpcollege.school.nz/</t>
  </si>
  <si>
    <t>15 Delshaw Avenue</t>
  </si>
  <si>
    <t>Stanmore Bay</t>
  </si>
  <si>
    <t>PO Box 775</t>
  </si>
  <si>
    <t>Stanmore Bay East</t>
  </si>
  <si>
    <t>Whangaparaoa Community of Learning</t>
  </si>
  <si>
    <t>Alfriston College</t>
  </si>
  <si>
    <t>09 2690080</t>
  </si>
  <si>
    <t>09 2690083</t>
  </si>
  <si>
    <t>admin@alfristoncollege.school.nz</t>
  </si>
  <si>
    <t>Robert Solomone</t>
  </si>
  <si>
    <t>http://www.alfristoncollege.school.nz</t>
  </si>
  <si>
    <t>550 Porchester Road</t>
  </si>
  <si>
    <t>PO Box 75448</t>
  </si>
  <si>
    <t>Randwick Park</t>
  </si>
  <si>
    <t>Botany Downs Secondary College</t>
  </si>
  <si>
    <t>09 2732310</t>
  </si>
  <si>
    <t>09 2738551</t>
  </si>
  <si>
    <t>admin@bdsc.school.nz</t>
  </si>
  <si>
    <t>Karen Brinsden</t>
  </si>
  <si>
    <t>http://www.bdsc.school.nz</t>
  </si>
  <si>
    <t>575 Chapel Road</t>
  </si>
  <si>
    <t>Botany Downs</t>
  </si>
  <si>
    <t>East Tamaki</t>
  </si>
  <si>
    <t>Dannemora</t>
  </si>
  <si>
    <t>Te Wharekura o Mauao</t>
  </si>
  <si>
    <t>07 5793060</t>
  </si>
  <si>
    <t>07 5792722</t>
  </si>
  <si>
    <t>admin@mauao.school.nz</t>
  </si>
  <si>
    <t>Koa Douglas</t>
  </si>
  <si>
    <t>http://twom.maori.nz</t>
  </si>
  <si>
    <t>1 Westmorland Rise</t>
  </si>
  <si>
    <t>PO Box 16205</t>
  </si>
  <si>
    <t>Papamoa College</t>
  </si>
  <si>
    <t>07 5420676</t>
  </si>
  <si>
    <t>07 542 9069</t>
  </si>
  <si>
    <t>enquiries@papamoacollege.school.nz</t>
  </si>
  <si>
    <t>Stephen Lindsey</t>
  </si>
  <si>
    <t>http://www.papamoacollege.school.nz</t>
  </si>
  <si>
    <t>151 Doncaster Road</t>
  </si>
  <si>
    <t>Papamoa</t>
  </si>
  <si>
    <t>PO Box 11150</t>
  </si>
  <si>
    <t>Palm Beach</t>
  </si>
  <si>
    <t>Doncaster</t>
  </si>
  <si>
    <t>Papamoa Community of Learning</t>
  </si>
  <si>
    <t>Garin College</t>
  </si>
  <si>
    <t>03 5439488</t>
  </si>
  <si>
    <t>03 5439489</t>
  </si>
  <si>
    <t>achieve@garincollege.ac.nz</t>
  </si>
  <si>
    <t>Sheila Grainger (acting)</t>
  </si>
  <si>
    <t>http://www.garincollege.ac.nz</t>
  </si>
  <si>
    <t>35 Champion Road</t>
  </si>
  <si>
    <t>Ngawhatu</t>
  </si>
  <si>
    <t>Hobsonville Point Secondary School</t>
  </si>
  <si>
    <t>09 9757400</t>
  </si>
  <si>
    <t>Maurie Abraham</t>
  </si>
  <si>
    <t>http://www.hpss.school.nz/</t>
  </si>
  <si>
    <t>Hobsonville Point Road</t>
  </si>
  <si>
    <t>Hobsonville Point</t>
  </si>
  <si>
    <t>PO Box 84211</t>
  </si>
  <si>
    <t>Westgate</t>
  </si>
  <si>
    <t>Hobsonville East</t>
  </si>
  <si>
    <t>School ID</t>
  </si>
  <si>
    <t>Name</t>
  </si>
  <si>
    <t>Telephone</t>
  </si>
  <si>
    <t>Fax</t>
  </si>
  <si>
    <t>Email^</t>
  </si>
  <si>
    <t>Principal*</t>
  </si>
  <si>
    <t>School website</t>
  </si>
  <si>
    <t>Street</t>
  </si>
  <si>
    <t>Suburb</t>
  </si>
  <si>
    <t>City</t>
  </si>
  <si>
    <t>Postal Address 1</t>
  </si>
  <si>
    <t>Postal Address 2</t>
  </si>
  <si>
    <t>Postal Address 3</t>
  </si>
  <si>
    <t>Postal Code</t>
  </si>
  <si>
    <t>Urban Area</t>
  </si>
  <si>
    <t>School Type</t>
  </si>
  <si>
    <t>Definition</t>
  </si>
  <si>
    <t>Authority</t>
  </si>
  <si>
    <t>Gender of Students</t>
  </si>
  <si>
    <t>Territorial Authority with Auckland Local Board</t>
  </si>
  <si>
    <t>Regional Council</t>
  </si>
  <si>
    <t>Ministry of Education Local Office</t>
  </si>
  <si>
    <t>Education Region</t>
  </si>
  <si>
    <t>General Electorate</t>
  </si>
  <si>
    <t>Maori Electorate</t>
  </si>
  <si>
    <t>Census Area Unit</t>
  </si>
  <si>
    <t>Ward</t>
  </si>
  <si>
    <t>Community of Learning: ID</t>
  </si>
  <si>
    <t>Community of Learning: Name</t>
  </si>
  <si>
    <t xml:space="preserve">Longitude </t>
  </si>
  <si>
    <t>Latitude</t>
  </si>
  <si>
    <t>Decile</t>
  </si>
  <si>
    <t>Total School Roll</t>
  </si>
  <si>
    <t>European/ Pakeha</t>
  </si>
  <si>
    <t>Maori</t>
  </si>
  <si>
    <t>Pasifika</t>
  </si>
  <si>
    <t>Asian</t>
  </si>
  <si>
    <t>MELAA</t>
  </si>
  <si>
    <t>Other</t>
  </si>
  <si>
    <t>International Students</t>
  </si>
  <si>
    <t xml:space="preserve"> </t>
  </si>
  <si>
    <t>Please note: This is the enrol roll at the 1st of the previous month and not at the date at the release of the directory. These rolls are sourced from a national enrolment system and are indicative only. Rolls from the July roll return are the preferred rolls for use in statistical and trend analysis. July rolls can be found at http://www.educationcounts.govt.nz/statistics/schooling/july_school_roll_returns.</t>
  </si>
  <si>
    <t>School Roll as at 1 April 2016</t>
  </si>
  <si>
    <t xml:space="preserve">A schools decile indicated the extent to which the school draws its students from the low socio-economic communities. Decile 1 schools are the 10% of schools with the highest proportion of students from the low socio-economic communities, whereas decile 10 schools are the 10% of schools with the lowest proportion of these students. A schools decile does not indicate the overall socio-economic mix of the school. Decile is current at the release date of the directory. A blank decile or a decile of 99: Not applicable/Unknown. </t>
  </si>
  <si>
    <t xml:space="preserve">Latitudinal co-ordinate where the institution is located </t>
  </si>
  <si>
    <t xml:space="preserve">Longitudinal co-ordinate where the institution is located </t>
  </si>
  <si>
    <t>Full name of each Community of Learning</t>
  </si>
  <si>
    <t>Unique number assigned to each Community of Learning</t>
  </si>
  <si>
    <t>Identifies the ward within each TLA a school is located</t>
  </si>
  <si>
    <t>Describes the Area Unit in which an institution is located</t>
  </si>
  <si>
    <t>Māori electoral district for the area where an institution is located. Based on the Māori electoral boundaries for the 2008 election</t>
  </si>
  <si>
    <t>Māori Electorate</t>
  </si>
  <si>
    <t>General electoral district for the area where an institution is located. Based on the electoral boundaries for the 2008 election</t>
  </si>
  <si>
    <t xml:space="preserve">Ministry of Education Regional Office district each institution is located in </t>
  </si>
  <si>
    <t xml:space="preserve">Ministry of Education Local Office district each institution is located in </t>
  </si>
  <si>
    <t xml:space="preserve">Describes the Regional Council in which each institution is located. </t>
  </si>
  <si>
    <t xml:space="preserve">Territorial authority means a city council or district council or district council named in the Local Government Act 2002. </t>
  </si>
  <si>
    <t>School gender i.e. Gender of students that schools cater for</t>
  </si>
  <si>
    <t>Describes the ownership/operation or registration status of each educational institution</t>
  </si>
  <si>
    <t>Definition provides further descriptive information on the type of each institution</t>
  </si>
  <si>
    <t>Type for each institution</t>
  </si>
  <si>
    <t>Size of the urban area the school is located in</t>
  </si>
  <si>
    <t>Postcode used by NZ Post for Postal Address</t>
  </si>
  <si>
    <t>Town or city for Postal Address</t>
  </si>
  <si>
    <t>Suburb for Postal Address</t>
  </si>
  <si>
    <t>P O Box, Private Bag or rural delivery number for postal address</t>
  </si>
  <si>
    <t>Town or city for location address</t>
  </si>
  <si>
    <t>Suburb for location address</t>
  </si>
  <si>
    <t xml:space="preserve">Suburb </t>
  </si>
  <si>
    <t>Street for location address</t>
  </si>
  <si>
    <t>Current principal at school</t>
  </si>
  <si>
    <t>Principal</t>
  </si>
  <si>
    <t>Email address for appropriate administrative contact for institution</t>
  </si>
  <si>
    <t>Email</t>
  </si>
  <si>
    <t>Facsimile number for each institution, including area code</t>
  </si>
  <si>
    <t>Telephone number for each institution, including area code</t>
  </si>
  <si>
    <t xml:space="preserve">Full name of each institution </t>
  </si>
  <si>
    <t>School Name</t>
  </si>
  <si>
    <t>Unique number assigned to each institution</t>
  </si>
  <si>
    <t>School Number</t>
  </si>
  <si>
    <t>Description</t>
  </si>
  <si>
    <t>Variables</t>
  </si>
  <si>
    <t>Description of Variables in this Directory</t>
  </si>
  <si>
    <t>Row Labels</t>
  </si>
  <si>
    <t>Grand Total</t>
  </si>
  <si>
    <t>Count of School Type</t>
  </si>
  <si>
    <t>Count of Regional Council</t>
  </si>
  <si>
    <t>total n schools</t>
  </si>
  <si>
    <t>n to select</t>
  </si>
  <si>
    <t>Total roll in region</t>
  </si>
  <si>
    <t>% roll in region</t>
  </si>
  <si>
    <t>N of basefile</t>
  </si>
  <si>
    <t>Av per school</t>
  </si>
  <si>
    <t>randnum</t>
  </si>
  <si>
    <t>rank</t>
  </si>
  <si>
    <t>Count of Definition</t>
  </si>
  <si>
    <t>Count of Gender of Students</t>
  </si>
  <si>
    <t>Region Role</t>
  </si>
  <si>
    <t>% each school</t>
  </si>
  <si>
    <t>N sample region</t>
  </si>
  <si>
    <t>N school</t>
  </si>
  <si>
    <t>%E Region</t>
  </si>
  <si>
    <t>%M Region</t>
  </si>
  <si>
    <t>%P Region</t>
  </si>
  <si>
    <t>%A Region</t>
  </si>
  <si>
    <t>%O Region</t>
  </si>
  <si>
    <t>%ML Region</t>
  </si>
  <si>
    <t>%I Region</t>
  </si>
  <si>
    <t>%E School</t>
  </si>
  <si>
    <t>%M School</t>
  </si>
  <si>
    <t>%P School</t>
  </si>
  <si>
    <t>%A School</t>
  </si>
  <si>
    <t>%ML School</t>
  </si>
  <si>
    <t>%O School</t>
  </si>
  <si>
    <t>%I School</t>
  </si>
  <si>
    <t>N M School</t>
  </si>
  <si>
    <t>N P School</t>
  </si>
  <si>
    <t>N A School</t>
  </si>
  <si>
    <t>Count of Decile</t>
  </si>
  <si>
    <t>(blank)</t>
  </si>
  <si>
    <t>Decile Region</t>
  </si>
  <si>
    <t>E</t>
  </si>
  <si>
    <t>M</t>
  </si>
  <si>
    <t>P</t>
  </si>
  <si>
    <t>A</t>
  </si>
  <si>
    <t>BOYS ONLY</t>
  </si>
  <si>
    <t>EUR</t>
  </si>
  <si>
    <t>MAO</t>
  </si>
  <si>
    <t>PAC</t>
  </si>
  <si>
    <t>ASIAN</t>
  </si>
  <si>
    <t>School No</t>
  </si>
  <si>
    <t>AKL1</t>
  </si>
  <si>
    <t>AKL2</t>
  </si>
  <si>
    <t>AKL3</t>
  </si>
  <si>
    <t>AKL4</t>
  </si>
  <si>
    <t>AKL5</t>
  </si>
  <si>
    <t>AKL6</t>
  </si>
  <si>
    <t>AKL7</t>
  </si>
  <si>
    <t>AKL8</t>
  </si>
  <si>
    <t>AKL9</t>
  </si>
  <si>
    <t>AKL10</t>
  </si>
  <si>
    <t>AKL11</t>
  </si>
  <si>
    <t>AKL12</t>
  </si>
  <si>
    <t>AKL13</t>
  </si>
  <si>
    <t>AKL14</t>
  </si>
  <si>
    <t>AKL15</t>
  </si>
  <si>
    <t>AKL16</t>
  </si>
  <si>
    <t>AKL17</t>
  </si>
  <si>
    <t>AKL18</t>
  </si>
  <si>
    <t>AKL19</t>
  </si>
  <si>
    <t>AKL20</t>
  </si>
  <si>
    <t>AKL21</t>
  </si>
  <si>
    <t>AKL22</t>
  </si>
  <si>
    <t>AKL23</t>
  </si>
  <si>
    <t>BOP1</t>
  </si>
  <si>
    <t>BOP3</t>
  </si>
  <si>
    <t>BOP6</t>
  </si>
  <si>
    <t>BOP2</t>
  </si>
  <si>
    <t>BOP4</t>
  </si>
  <si>
    <t>BOP5</t>
  </si>
  <si>
    <t>BOP7</t>
  </si>
  <si>
    <t>CAN1</t>
  </si>
  <si>
    <t>CAN2</t>
  </si>
  <si>
    <t>CAN3</t>
  </si>
  <si>
    <t>CAN4</t>
  </si>
  <si>
    <t>CAN5</t>
  </si>
  <si>
    <t>CAN6</t>
  </si>
  <si>
    <t>CAN7</t>
  </si>
  <si>
    <t>CAN8</t>
  </si>
  <si>
    <t>CAN9</t>
  </si>
  <si>
    <t>CAN10</t>
  </si>
  <si>
    <t>CAN11</t>
  </si>
  <si>
    <t>CAN12</t>
  </si>
  <si>
    <t>GIS1</t>
  </si>
  <si>
    <t>GIS2</t>
  </si>
  <si>
    <t>GIS3</t>
  </si>
  <si>
    <t>HB1</t>
  </si>
  <si>
    <t>HB2</t>
  </si>
  <si>
    <t>HB3</t>
  </si>
  <si>
    <t>HB4</t>
  </si>
  <si>
    <t>HB5</t>
  </si>
  <si>
    <t>MAN1</t>
  </si>
  <si>
    <t>MAN2</t>
  </si>
  <si>
    <t>MAN3</t>
  </si>
  <si>
    <t>MAN4</t>
  </si>
  <si>
    <t>MAN5</t>
  </si>
  <si>
    <t>MAN6</t>
  </si>
  <si>
    <t>NEL1</t>
  </si>
  <si>
    <t>MAR1</t>
  </si>
  <si>
    <t>NTH1</t>
  </si>
  <si>
    <t>NTH2</t>
  </si>
  <si>
    <t>NTH3</t>
  </si>
  <si>
    <t>NTH4</t>
  </si>
  <si>
    <t>NTH5</t>
  </si>
  <si>
    <t>NTH6</t>
  </si>
  <si>
    <t>NTH7</t>
  </si>
  <si>
    <t>OTA1</t>
  </si>
  <si>
    <t>TAR1</t>
  </si>
  <si>
    <t>TAS1</t>
  </si>
  <si>
    <t>OTA2</t>
  </si>
  <si>
    <t>OTA3</t>
  </si>
  <si>
    <t>OTA4</t>
  </si>
  <si>
    <t>OTA5</t>
  </si>
  <si>
    <t>OTA6</t>
  </si>
  <si>
    <t>STH1</t>
  </si>
  <si>
    <t>STH2</t>
  </si>
  <si>
    <t>STH3</t>
  </si>
  <si>
    <t>TAR2</t>
  </si>
  <si>
    <t>TAR3</t>
  </si>
  <si>
    <t>WAI1</t>
  </si>
  <si>
    <t>WAI8</t>
  </si>
  <si>
    <t>WAI5</t>
  </si>
  <si>
    <t>WAI7</t>
  </si>
  <si>
    <t>WAI6</t>
  </si>
  <si>
    <t>WAI3</t>
  </si>
  <si>
    <t>WAI2</t>
  </si>
  <si>
    <t>WAI4</t>
  </si>
  <si>
    <t>WAI9</t>
  </si>
  <si>
    <t>WAI10</t>
  </si>
  <si>
    <t>WAI11</t>
  </si>
  <si>
    <t>WEL1</t>
  </si>
  <si>
    <t>WEL2</t>
  </si>
  <si>
    <t>WEL3</t>
  </si>
  <si>
    <t>WEL4</t>
  </si>
  <si>
    <t>WEL5</t>
  </si>
  <si>
    <t>WEL6</t>
  </si>
  <si>
    <t>WEL7</t>
  </si>
  <si>
    <t>WEL8</t>
  </si>
  <si>
    <t>WEL9</t>
  </si>
  <si>
    <t>WEL10</t>
  </si>
  <si>
    <t>WES1</t>
  </si>
  <si>
    <t xml:space="preserve">N E School </t>
  </si>
  <si>
    <t>Tot Boy E</t>
  </si>
  <si>
    <t>% Boy E</t>
  </si>
  <si>
    <t>Tot Boy M</t>
  </si>
  <si>
    <t>% Boy M</t>
  </si>
  <si>
    <t>Tot Boy P</t>
  </si>
  <si>
    <t>% Boy P</t>
  </si>
  <si>
    <t>Tot Boy A</t>
  </si>
  <si>
    <t>% Boy A</t>
  </si>
  <si>
    <t>Tot Girl E</t>
  </si>
  <si>
    <t>Tot Girl M</t>
  </si>
  <si>
    <t>Tot Girl A</t>
  </si>
  <si>
    <t>% Girl E</t>
  </si>
  <si>
    <t>% Girl M</t>
  </si>
  <si>
    <t>% Girl P</t>
  </si>
  <si>
    <t>% Girl A</t>
  </si>
  <si>
    <t>Tot Girl 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</si>
</sst>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Arial"/>
      <family val="2"/>
    </font>
    <font>
      <sz val="8"/>
      <name val="Arial"/>
      <family val="2"/>
    </font>
    <font>
      <sz val="10"/>
      <name val="Arial"/>
    </font>
    <font>
      <sz val="10"/>
      <name val="Arial"/>
      <family val="2"/>
    </font>
    <font>
      <b/>
      <sz val="10"/>
      <name val="Arial"/>
      <family val="2"/>
    </font>
    <font>
      <b/>
      <sz val="12"/>
      <name val="Arial"/>
      <family val="2"/>
    </font>
    <font>
      <u/>
      <sz val="11"/>
      <color theme="10"/>
      <name val="Calibri"/>
      <family val="2"/>
      <scheme val="minor"/>
    </font>
    <font>
      <b/>
      <sz val="8"/>
      <color theme="1"/>
      <name val="Arial"/>
      <family val="2"/>
    </font>
  </fonts>
  <fills count="1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E70998"/>
        <bgColor indexed="64"/>
      </patternFill>
    </fill>
    <fill>
      <patternFill patternType="solid">
        <fgColor theme="0" tint="-0.14996795556505021"/>
        <bgColor indexed="64"/>
      </patternFill>
    </fill>
    <fill>
      <patternFill patternType="solid">
        <fgColor theme="0" tint="-0.499984740745262"/>
        <bgColor indexed="64"/>
      </patternFill>
    </fill>
  </fills>
  <borders count="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theme="4" tint="0.39997558519241921"/>
      </bottom>
      <diagonal/>
    </border>
  </borders>
  <cellStyleXfs count="4">
    <xf numFmtId="0" fontId="0" fillId="0" borderId="0"/>
    <xf numFmtId="0" fontId="5" fillId="0" borderId="0"/>
    <xf numFmtId="0" fontId="5" fillId="0" borderId="0"/>
    <xf numFmtId="0" fontId="9" fillId="0" borderId="0" applyNumberFormat="0" applyFill="0" applyBorder="0" applyAlignment="0" applyProtection="0"/>
  </cellStyleXfs>
  <cellXfs count="89">
    <xf numFmtId="0" fontId="0" fillId="0" borderId="0" xfId="0"/>
    <xf numFmtId="0" fontId="3" fillId="2" borderId="1" xfId="0" applyFont="1" applyFill="1" applyBorder="1" applyAlignment="1">
      <alignment vertical="top"/>
    </xf>
    <xf numFmtId="0" fontId="3" fillId="2" borderId="2" xfId="0" applyFont="1" applyFill="1" applyBorder="1" applyAlignment="1">
      <alignment vertical="top"/>
    </xf>
    <xf numFmtId="164" fontId="3" fillId="2" borderId="2" xfId="0" applyNumberFormat="1" applyFont="1" applyFill="1" applyBorder="1" applyAlignment="1">
      <alignment vertical="top"/>
    </xf>
    <xf numFmtId="0" fontId="3" fillId="2" borderId="3" xfId="0" applyFont="1" applyFill="1" applyBorder="1" applyAlignment="1">
      <alignment vertical="top"/>
    </xf>
    <xf numFmtId="0" fontId="4" fillId="0" borderId="1" xfId="0" applyFont="1" applyFill="1" applyBorder="1"/>
    <xf numFmtId="0" fontId="4" fillId="0" borderId="2" xfId="0" applyFont="1" applyFill="1" applyBorder="1"/>
    <xf numFmtId="164" fontId="4" fillId="0" borderId="2" xfId="0" applyNumberFormat="1" applyFont="1" applyFill="1" applyBorder="1"/>
    <xf numFmtId="0" fontId="3" fillId="0" borderId="2" xfId="0" applyFont="1" applyFill="1" applyBorder="1" applyAlignment="1">
      <alignment vertical="top"/>
    </xf>
    <xf numFmtId="0" fontId="4" fillId="0" borderId="3" xfId="0" applyFont="1" applyFill="1" applyBorder="1"/>
    <xf numFmtId="0" fontId="4" fillId="2" borderId="2" xfId="0" applyFont="1" applyFill="1" applyBorder="1"/>
    <xf numFmtId="0" fontId="3" fillId="0" borderId="1" xfId="0" applyFont="1" applyFill="1" applyBorder="1" applyAlignment="1">
      <alignment vertical="top"/>
    </xf>
    <xf numFmtId="164" fontId="3" fillId="0" borderId="2" xfId="0" applyNumberFormat="1" applyFont="1" applyFill="1" applyBorder="1" applyAlignment="1">
      <alignment vertical="top"/>
    </xf>
    <xf numFmtId="0" fontId="3" fillId="0" borderId="3" xfId="0" applyFont="1" applyFill="1" applyBorder="1" applyAlignment="1">
      <alignment vertical="top"/>
    </xf>
    <xf numFmtId="0" fontId="4" fillId="2" borderId="1" xfId="0" applyFont="1" applyFill="1" applyBorder="1"/>
    <xf numFmtId="164" fontId="4" fillId="2" borderId="2" xfId="0" applyNumberFormat="1" applyFont="1" applyFill="1" applyBorder="1"/>
    <xf numFmtId="0" fontId="4" fillId="2" borderId="3" xfId="0" applyFont="1" applyFill="1" applyBorder="1"/>
    <xf numFmtId="0" fontId="3" fillId="2" borderId="5" xfId="0" applyFont="1" applyFill="1" applyBorder="1" applyAlignment="1">
      <alignment vertical="top"/>
    </xf>
    <xf numFmtId="0" fontId="5" fillId="3" borderId="0" xfId="1" applyFill="1" applyProtection="1">
      <protection locked="0"/>
    </xf>
    <xf numFmtId="0" fontId="5" fillId="3" borderId="0" xfId="1" applyFill="1" applyAlignment="1" applyProtection="1">
      <alignment wrapText="1"/>
      <protection locked="0"/>
    </xf>
    <xf numFmtId="0" fontId="5" fillId="3" borderId="0" xfId="1" applyFont="1" applyFill="1" applyBorder="1" applyProtection="1">
      <protection locked="0"/>
    </xf>
    <xf numFmtId="0" fontId="5" fillId="3" borderId="0" xfId="1" applyFont="1" applyFill="1" applyBorder="1" applyAlignment="1" applyProtection="1">
      <alignment wrapText="1"/>
      <protection locked="0"/>
    </xf>
    <xf numFmtId="0" fontId="6" fillId="3" borderId="0" xfId="1" applyFont="1" applyFill="1" applyBorder="1" applyAlignment="1" applyProtection="1">
      <alignment wrapText="1"/>
      <protection locked="0"/>
    </xf>
    <xf numFmtId="0" fontId="5" fillId="3" borderId="0" xfId="1" applyFill="1" applyBorder="1" applyProtection="1">
      <protection locked="0"/>
    </xf>
    <xf numFmtId="0" fontId="5" fillId="3" borderId="0" xfId="1" applyFont="1" applyFill="1" applyProtection="1">
      <protection locked="0"/>
    </xf>
    <xf numFmtId="0" fontId="5" fillId="3" borderId="0" xfId="1" applyFont="1" applyFill="1" applyAlignment="1" applyProtection="1">
      <alignment wrapText="1"/>
      <protection locked="0"/>
    </xf>
    <xf numFmtId="0" fontId="6" fillId="3" borderId="2" xfId="1" applyFont="1" applyFill="1" applyBorder="1" applyAlignment="1" applyProtection="1">
      <alignment vertical="center" wrapText="1"/>
      <protection locked="0"/>
    </xf>
    <xf numFmtId="0" fontId="6" fillId="2" borderId="2" xfId="1" applyFont="1" applyFill="1" applyBorder="1" applyAlignment="1" applyProtection="1">
      <alignment wrapText="1"/>
      <protection locked="0"/>
    </xf>
    <xf numFmtId="0" fontId="6" fillId="3" borderId="2" xfId="1" applyFont="1" applyFill="1" applyBorder="1" applyAlignment="1" applyProtection="1">
      <alignment wrapText="1"/>
      <protection locked="0"/>
    </xf>
    <xf numFmtId="0" fontId="0" fillId="3" borderId="2" xfId="1" applyFont="1" applyFill="1" applyBorder="1" applyAlignment="1" applyProtection="1">
      <alignment wrapText="1"/>
      <protection locked="0"/>
    </xf>
    <xf numFmtId="0" fontId="5" fillId="3" borderId="2" xfId="1" applyFont="1" applyFill="1" applyBorder="1" applyAlignment="1" applyProtection="1">
      <alignment wrapText="1"/>
      <protection locked="0"/>
    </xf>
    <xf numFmtId="0" fontId="0" fillId="3" borderId="0" xfId="1" applyFont="1" applyFill="1" applyProtection="1">
      <protection locked="0"/>
    </xf>
    <xf numFmtId="0" fontId="5" fillId="3" borderId="0" xfId="2" applyFill="1" applyProtection="1">
      <protection locked="0"/>
    </xf>
    <xf numFmtId="0" fontId="5" fillId="3" borderId="0" xfId="2" applyFont="1" applyFill="1" applyProtection="1">
      <protection locked="0"/>
    </xf>
    <xf numFmtId="0" fontId="7" fillId="3" borderId="2" xfId="1" applyFont="1" applyFill="1" applyBorder="1" applyAlignment="1" applyProtection="1">
      <alignment wrapText="1"/>
      <protection locked="0"/>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2" fillId="4" borderId="7" xfId="0" applyFont="1" applyFill="1" applyBorder="1"/>
    <xf numFmtId="0" fontId="3" fillId="2" borderId="4" xfId="0" applyFont="1" applyFill="1" applyBorder="1" applyAlignment="1">
      <alignment vertical="top"/>
    </xf>
    <xf numFmtId="164" fontId="3" fillId="2" borderId="5" xfId="0" applyNumberFormat="1" applyFont="1" applyFill="1" applyBorder="1" applyAlignment="1">
      <alignment vertical="top"/>
    </xf>
    <xf numFmtId="0" fontId="3" fillId="2" borderId="6" xfId="0" applyFont="1" applyFill="1" applyBorder="1" applyAlignment="1">
      <alignment vertical="top"/>
    </xf>
    <xf numFmtId="0" fontId="0" fillId="0" borderId="0" xfId="0" applyFont="1"/>
    <xf numFmtId="0" fontId="10" fillId="2" borderId="2" xfId="0" applyFont="1" applyFill="1" applyBorder="1" applyAlignment="1">
      <alignment vertical="top"/>
    </xf>
    <xf numFmtId="0" fontId="3" fillId="5" borderId="1" xfId="0" applyFont="1" applyFill="1" applyBorder="1" applyAlignment="1">
      <alignment vertical="top"/>
    </xf>
    <xf numFmtId="0" fontId="3" fillId="5" borderId="2" xfId="0" applyFont="1" applyFill="1" applyBorder="1" applyAlignment="1">
      <alignment vertical="top"/>
    </xf>
    <xf numFmtId="164" fontId="3" fillId="5" borderId="2" xfId="0" applyNumberFormat="1" applyFont="1" applyFill="1" applyBorder="1" applyAlignment="1">
      <alignment vertical="top"/>
    </xf>
    <xf numFmtId="0" fontId="10" fillId="5" borderId="2" xfId="0" applyFont="1" applyFill="1" applyBorder="1" applyAlignment="1">
      <alignment vertical="top"/>
    </xf>
    <xf numFmtId="0" fontId="3" fillId="5" borderId="3" xfId="0" applyFont="1" applyFill="1" applyBorder="1" applyAlignment="1">
      <alignment vertical="top"/>
    </xf>
    <xf numFmtId="0" fontId="0" fillId="5" borderId="0" xfId="0" applyFill="1"/>
    <xf numFmtId="0" fontId="4" fillId="5" borderId="1" xfId="0" applyFont="1" applyFill="1" applyBorder="1"/>
    <xf numFmtId="0" fontId="4" fillId="5" borderId="2" xfId="0" applyFont="1" applyFill="1" applyBorder="1"/>
    <xf numFmtId="164" fontId="4" fillId="5" borderId="2" xfId="0" applyNumberFormat="1" applyFont="1" applyFill="1" applyBorder="1"/>
    <xf numFmtId="0" fontId="4" fillId="5" borderId="3" xfId="0" applyFont="1" applyFill="1" applyBorder="1"/>
    <xf numFmtId="0" fontId="2" fillId="5" borderId="0" xfId="0" applyFont="1" applyFill="1"/>
    <xf numFmtId="0" fontId="3" fillId="6" borderId="1" xfId="0" applyFont="1" applyFill="1" applyBorder="1" applyAlignment="1">
      <alignment vertical="top"/>
    </xf>
    <xf numFmtId="0" fontId="3" fillId="6" borderId="2" xfId="0" applyFont="1" applyFill="1" applyBorder="1" applyAlignment="1">
      <alignment vertical="top"/>
    </xf>
    <xf numFmtId="164" fontId="3" fillId="6" borderId="2" xfId="0" applyNumberFormat="1" applyFont="1" applyFill="1" applyBorder="1" applyAlignment="1">
      <alignment vertical="top"/>
    </xf>
    <xf numFmtId="0" fontId="10" fillId="6" borderId="2" xfId="0" applyFont="1" applyFill="1" applyBorder="1" applyAlignment="1">
      <alignment vertical="top"/>
    </xf>
    <xf numFmtId="0" fontId="3" fillId="6" borderId="3" xfId="0" applyFont="1" applyFill="1" applyBorder="1" applyAlignment="1">
      <alignment vertical="top"/>
    </xf>
    <xf numFmtId="0" fontId="2" fillId="6" borderId="0" xfId="0" applyFont="1" applyFill="1"/>
    <xf numFmtId="0" fontId="0" fillId="6" borderId="0" xfId="0" applyFill="1"/>
    <xf numFmtId="0" fontId="4" fillId="6" borderId="1" xfId="0" applyFont="1" applyFill="1" applyBorder="1"/>
    <xf numFmtId="0" fontId="4" fillId="6" borderId="2" xfId="0" applyFont="1" applyFill="1" applyBorder="1"/>
    <xf numFmtId="164" fontId="4" fillId="6" borderId="2" xfId="0" applyNumberFormat="1" applyFont="1" applyFill="1" applyBorder="1"/>
    <xf numFmtId="0" fontId="4" fillId="6" borderId="3" xfId="0" applyFont="1" applyFill="1" applyBorder="1"/>
    <xf numFmtId="0" fontId="0" fillId="6" borderId="0" xfId="0" applyFont="1" applyFill="1"/>
    <xf numFmtId="0" fontId="3" fillId="7" borderId="1" xfId="0" applyFont="1" applyFill="1" applyBorder="1" applyAlignment="1">
      <alignment vertical="top"/>
    </xf>
    <xf numFmtId="0" fontId="3" fillId="7" borderId="2" xfId="0" applyFont="1" applyFill="1" applyBorder="1" applyAlignment="1">
      <alignment vertical="top"/>
    </xf>
    <xf numFmtId="0" fontId="9" fillId="7" borderId="2" xfId="3" applyFill="1" applyBorder="1" applyAlignment="1">
      <alignment vertical="top"/>
    </xf>
    <xf numFmtId="164" fontId="3" fillId="7" borderId="2" xfId="0" applyNumberFormat="1" applyFont="1" applyFill="1" applyBorder="1" applyAlignment="1">
      <alignment vertical="top"/>
    </xf>
    <xf numFmtId="0" fontId="10" fillId="7" borderId="2" xfId="0" applyFont="1" applyFill="1" applyBorder="1" applyAlignment="1">
      <alignment vertical="top"/>
    </xf>
    <xf numFmtId="0" fontId="4" fillId="7" borderId="2" xfId="0" applyFont="1" applyFill="1" applyBorder="1"/>
    <xf numFmtId="0" fontId="3" fillId="7" borderId="3" xfId="0" applyFont="1" applyFill="1" applyBorder="1" applyAlignment="1">
      <alignment vertical="top"/>
    </xf>
    <xf numFmtId="0" fontId="2" fillId="7" borderId="0" xfId="0" applyFont="1" applyFill="1"/>
    <xf numFmtId="0" fontId="0" fillId="7" borderId="0" xfId="0" applyFill="1"/>
    <xf numFmtId="0" fontId="1" fillId="6" borderId="0" xfId="0" applyFont="1" applyFill="1"/>
    <xf numFmtId="0" fontId="3" fillId="8" borderId="2" xfId="0" applyFont="1" applyFill="1" applyBorder="1" applyAlignment="1">
      <alignment vertical="top"/>
    </xf>
    <xf numFmtId="0" fontId="3" fillId="9" borderId="2" xfId="0" applyFont="1" applyFill="1" applyBorder="1" applyAlignment="1">
      <alignment vertical="top"/>
    </xf>
    <xf numFmtId="0" fontId="4" fillId="9" borderId="2" xfId="0" applyFont="1" applyFill="1" applyBorder="1"/>
    <xf numFmtId="0" fontId="4" fillId="8" borderId="2" xfId="0" applyFont="1" applyFill="1" applyBorder="1"/>
    <xf numFmtId="0" fontId="3" fillId="10" borderId="2" xfId="0" applyFont="1" applyFill="1" applyBorder="1" applyAlignment="1">
      <alignment vertical="top"/>
    </xf>
    <xf numFmtId="0" fontId="0" fillId="11" borderId="0" xfId="0" applyFill="1"/>
    <xf numFmtId="0" fontId="0" fillId="12" borderId="0" xfId="0" applyFill="1"/>
    <xf numFmtId="49" fontId="0" fillId="5" borderId="0" xfId="0" applyNumberFormat="1" applyFill="1"/>
    <xf numFmtId="0" fontId="8" fillId="3" borderId="0" xfId="1" applyFont="1" applyFill="1" applyAlignment="1" applyProtection="1">
      <alignment horizontal="left" wrapText="1"/>
      <protection locked="0"/>
    </xf>
    <xf numFmtId="0" fontId="0" fillId="5" borderId="0" xfId="0" applyFont="1" applyFill="1"/>
    <xf numFmtId="0" fontId="0" fillId="7" borderId="0" xfId="0" applyFont="1" applyFill="1"/>
  </cellXfs>
  <cellStyles count="4">
    <cellStyle name="Hyperlink" xfId="3" builtinId="8"/>
    <cellStyle name="Normal" xfId="0" builtinId="0"/>
    <cellStyle name="Normal_Data for Impact of education on income and employment" xfId="2"/>
    <cellStyle name="Normal_Documentation template" xfId="1"/>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E70998"/>
      <color rgb="FFE739C6"/>
      <color rgb="FFF755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Barry Milne" refreshedDate="42507.489298379631" createdVersion="5" refreshedVersion="5" minRefreshableVersion="3" recordCount="479">
  <cacheSource type="worksheet">
    <worksheetSource ref="P1:P480" sheet="schools"/>
  </cacheSource>
  <cacheFields count="1">
    <cacheField name="School Type" numFmtId="0">
      <sharedItems count="4">
        <s v="Composite (Year 1-15)"/>
        <s v="Secondary (Year 9-15)"/>
        <s v="Secondary (Year 7-15)"/>
        <s v="Secondary (Year 11-15)"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arry Milne" refreshedDate="42507.489396296296" createdVersion="5" refreshedVersion="5" minRefreshableVersion="3" recordCount="479">
  <cacheSource type="worksheet">
    <worksheetSource ref="W1:W480" sheet="schools"/>
  </cacheSource>
  <cacheFields count="1">
    <cacheField name="Regional Council" numFmtId="0">
      <sharedItems count="17">
        <s v="Waikato Region"/>
        <s v="Manawatu-Wanganui Region"/>
        <s v="Auckland Region"/>
        <s v="Canterbury Region"/>
        <s v="Bay of Plenty Region"/>
        <s v="Northland Region"/>
        <s v="Hawkes Bay Region"/>
        <s v="Wellington Region"/>
        <s v="West Coast Region"/>
        <s v="Taranaki Region"/>
        <s v="Southland Region"/>
        <s v="Gisborne Region"/>
        <s v="Marlborough Region"/>
        <s v="Otago Region"/>
        <s v="Tasman Region"/>
        <s v="Nelson Region"/>
        <s v="Unknown"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arry Milne" refreshedDate="42507.587540972221" createdVersion="5" refreshedVersion="5" minRefreshableVersion="3" recordCount="100">
  <cacheSource type="worksheet">
    <worksheetSource ref="Q1:Q101" sheet="selected schools"/>
  </cacheSource>
  <cacheFields count="1">
    <cacheField name="School Type" numFmtId="0">
      <sharedItems count="3">
        <s v="Composite (Year 1-15)"/>
        <s v="Secondary (Year 9-15)"/>
        <s v="Secondary (Year 7-1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Barry Milne" refreshedDate="42507.58797291667" createdVersion="5" refreshedVersion="5" minRefreshableVersion="3" recordCount="100">
  <cacheSource type="worksheet">
    <worksheetSource ref="R1:R101" sheet="selected schools"/>
  </cacheSource>
  <cacheFields count="1">
    <cacheField name="Definition" numFmtId="0">
      <sharedItems count="4">
        <s v="Kura Kaupapa Maori"/>
        <s v="Not Applicable"/>
        <s v="School with Boarding Facilities"/>
        <s v="Designated Character School"/>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Barry Milne" refreshedDate="42507.592678587964" createdVersion="5" refreshedVersion="5" minRefreshableVersion="3" recordCount="100">
  <cacheSource type="worksheet">
    <worksheetSource ref="T1:T101" sheet="selected schools"/>
  </cacheSource>
  <cacheFields count="1">
    <cacheField name="Gender of Students" numFmtId="0">
      <sharedItems count="4">
        <s v="Co-Educational"/>
        <s v="Girls School"/>
        <s v="Boys School"/>
        <s v="Boys/Senior Co-Ed."/>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Barry Milne" refreshedDate="42508.45865" createdVersion="5" refreshedVersion="5" minRefreshableVersion="3" recordCount="100">
  <cacheSource type="worksheet">
    <worksheetSource ref="AI1:AI101" sheet="selected schools"/>
  </cacheSource>
  <cacheFields count="1">
    <cacheField name="Decile" numFmtId="0">
      <sharedItems containsString="0" containsBlank="1" containsNumber="1" containsInteger="1" minValue="1" maxValue="99" count="12">
        <n v="6"/>
        <n v="10"/>
        <n v="1"/>
        <n v="4"/>
        <n v="3"/>
        <n v="7"/>
        <n v="9"/>
        <m/>
        <n v="5"/>
        <n v="2"/>
        <n v="8"/>
        <n v="99"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9">
  <r>
    <x v="0"/>
  </r>
  <r>
    <x v="0"/>
  </r>
  <r>
    <x v="1"/>
  </r>
  <r>
    <x v="0"/>
  </r>
  <r>
    <x v="0"/>
  </r>
  <r>
    <x v="0"/>
  </r>
  <r>
    <x v="0"/>
  </r>
  <r>
    <x v="1"/>
  </r>
  <r>
    <x v="0"/>
  </r>
  <r>
    <x v="0"/>
  </r>
  <r>
    <x v="0"/>
  </r>
  <r>
    <x v="0"/>
  </r>
  <r>
    <x v="0"/>
  </r>
  <r>
    <x v="0"/>
  </r>
  <r>
    <x v="0"/>
  </r>
  <r>
    <x v="0"/>
  </r>
  <r>
    <x v="0"/>
  </r>
  <r>
    <x v="0"/>
  </r>
  <r>
    <x v="0"/>
  </r>
  <r>
    <x v="0"/>
  </r>
  <r>
    <x v="0"/>
  </r>
  <r>
    <x v="2"/>
  </r>
  <r>
    <x v="1"/>
  </r>
  <r>
    <x v="0"/>
  </r>
  <r>
    <x v="0"/>
  </r>
  <r>
    <x v="0"/>
  </r>
  <r>
    <x v="0"/>
  </r>
  <r>
    <x v="0"/>
  </r>
  <r>
    <x v="0"/>
  </r>
  <r>
    <x v="0"/>
  </r>
  <r>
    <x v="0"/>
  </r>
  <r>
    <x v="0"/>
  </r>
  <r>
    <x v="0"/>
  </r>
  <r>
    <x v="0"/>
  </r>
  <r>
    <x v="1"/>
  </r>
  <r>
    <x v="0"/>
  </r>
  <r>
    <x v="1"/>
  </r>
  <r>
    <x v="0"/>
  </r>
  <r>
    <x v="0"/>
  </r>
  <r>
    <x v="0"/>
  </r>
  <r>
    <x v="0"/>
  </r>
  <r>
    <x v="0"/>
  </r>
  <r>
    <x v="0"/>
  </r>
  <r>
    <x v="0"/>
  </r>
  <r>
    <x v="0"/>
  </r>
  <r>
    <x v="0"/>
  </r>
  <r>
    <x v="0"/>
  </r>
  <r>
    <x v="1"/>
  </r>
  <r>
    <x v="0"/>
  </r>
  <r>
    <x v="0"/>
  </r>
  <r>
    <x v="0"/>
  </r>
  <r>
    <x v="0"/>
  </r>
  <r>
    <x v="0"/>
  </r>
  <r>
    <x v="0"/>
  </r>
  <r>
    <x v="0"/>
  </r>
  <r>
    <x v="0"/>
  </r>
  <r>
    <x v="0"/>
  </r>
  <r>
    <x v="0"/>
  </r>
  <r>
    <x v="2"/>
  </r>
  <r>
    <x v="0"/>
  </r>
  <r>
    <x v="1"/>
  </r>
  <r>
    <x v="2"/>
  </r>
  <r>
    <x v="0"/>
  </r>
  <r>
    <x v="0"/>
  </r>
  <r>
    <x v="0"/>
  </r>
  <r>
    <x v="0"/>
  </r>
  <r>
    <x v="0"/>
  </r>
  <r>
    <x v="0"/>
  </r>
  <r>
    <x v="2"/>
  </r>
  <r>
    <x v="0"/>
  </r>
  <r>
    <x v="1"/>
  </r>
  <r>
    <x v="0"/>
  </r>
  <r>
    <x v="0"/>
  </r>
  <r>
    <x v="1"/>
  </r>
  <r>
    <x v="2"/>
  </r>
  <r>
    <x v="2"/>
  </r>
  <r>
    <x v="2"/>
  </r>
  <r>
    <x v="0"/>
  </r>
  <r>
    <x v="0"/>
  </r>
  <r>
    <x v="0"/>
  </r>
  <r>
    <x v="0"/>
  </r>
  <r>
    <x v="0"/>
  </r>
  <r>
    <x v="0"/>
  </r>
  <r>
    <x v="1"/>
  </r>
  <r>
    <x v="2"/>
  </r>
  <r>
    <x v="0"/>
  </r>
  <r>
    <x v="0"/>
  </r>
  <r>
    <x v="2"/>
  </r>
  <r>
    <x v="0"/>
  </r>
  <r>
    <x v="2"/>
  </r>
  <r>
    <x v="0"/>
  </r>
  <r>
    <x v="0"/>
  </r>
  <r>
    <x v="0"/>
  </r>
  <r>
    <x v="0"/>
  </r>
  <r>
    <x v="0"/>
  </r>
  <r>
    <x v="1"/>
  </r>
  <r>
    <x v="0"/>
  </r>
  <r>
    <x v="2"/>
  </r>
  <r>
    <x v="2"/>
  </r>
  <r>
    <x v="0"/>
  </r>
  <r>
    <x v="2"/>
  </r>
  <r>
    <x v="0"/>
  </r>
  <r>
    <x v="0"/>
  </r>
  <r>
    <x v="0"/>
  </r>
  <r>
    <x v="2"/>
  </r>
  <r>
    <x v="0"/>
  </r>
  <r>
    <x v="1"/>
  </r>
  <r>
    <x v="0"/>
  </r>
  <r>
    <x v="0"/>
  </r>
  <r>
    <x v="0"/>
  </r>
  <r>
    <x v="0"/>
  </r>
  <r>
    <x v="1"/>
  </r>
  <r>
    <x v="0"/>
  </r>
  <r>
    <x v="0"/>
  </r>
  <r>
    <x v="2"/>
  </r>
  <r>
    <x v="0"/>
  </r>
  <r>
    <x v="0"/>
  </r>
  <r>
    <x v="0"/>
  </r>
  <r>
    <x v="1"/>
  </r>
  <r>
    <x v="1"/>
  </r>
  <r>
    <x v="0"/>
  </r>
  <r>
    <x v="2"/>
  </r>
  <r>
    <x v="0"/>
  </r>
  <r>
    <x v="0"/>
  </r>
  <r>
    <x v="1"/>
  </r>
  <r>
    <x v="0"/>
  </r>
  <r>
    <x v="2"/>
  </r>
  <r>
    <x v="0"/>
  </r>
  <r>
    <x v="1"/>
  </r>
  <r>
    <x v="1"/>
  </r>
  <r>
    <x v="0"/>
  </r>
  <r>
    <x v="2"/>
  </r>
  <r>
    <x v="1"/>
  </r>
  <r>
    <x v="0"/>
  </r>
  <r>
    <x v="0"/>
  </r>
  <r>
    <x v="1"/>
  </r>
  <r>
    <x v="0"/>
  </r>
  <r>
    <x v="1"/>
  </r>
  <r>
    <x v="0"/>
  </r>
  <r>
    <x v="0"/>
  </r>
  <r>
    <x v="2"/>
  </r>
  <r>
    <x v="0"/>
  </r>
  <r>
    <x v="0"/>
  </r>
  <r>
    <x v="2"/>
  </r>
  <r>
    <x v="2"/>
  </r>
  <r>
    <x v="2"/>
  </r>
  <r>
    <x v="1"/>
  </r>
  <r>
    <x v="2"/>
  </r>
  <r>
    <x v="2"/>
  </r>
  <r>
    <x v="2"/>
  </r>
  <r>
    <x v="0"/>
  </r>
  <r>
    <x v="1"/>
  </r>
  <r>
    <x v="2"/>
  </r>
  <r>
    <x v="1"/>
  </r>
  <r>
    <x v="1"/>
  </r>
  <r>
    <x v="2"/>
  </r>
  <r>
    <x v="1"/>
  </r>
  <r>
    <x v="2"/>
  </r>
  <r>
    <x v="2"/>
  </r>
  <r>
    <x v="0"/>
  </r>
  <r>
    <x v="1"/>
  </r>
  <r>
    <x v="1"/>
  </r>
  <r>
    <x v="1"/>
  </r>
  <r>
    <x v="2"/>
  </r>
  <r>
    <x v="0"/>
  </r>
  <r>
    <x v="2"/>
  </r>
  <r>
    <x v="0"/>
  </r>
  <r>
    <x v="1"/>
  </r>
  <r>
    <x v="2"/>
  </r>
  <r>
    <x v="2"/>
  </r>
  <r>
    <x v="1"/>
  </r>
  <r>
    <x v="1"/>
  </r>
  <r>
    <x v="1"/>
  </r>
  <r>
    <x v="2"/>
  </r>
  <r>
    <x v="1"/>
  </r>
  <r>
    <x v="0"/>
  </r>
  <r>
    <x v="1"/>
  </r>
  <r>
    <x v="1"/>
  </r>
  <r>
    <x v="1"/>
  </r>
  <r>
    <x v="1"/>
  </r>
  <r>
    <x v="1"/>
  </r>
  <r>
    <x v="1"/>
  </r>
  <r>
    <x v="2"/>
  </r>
  <r>
    <x v="1"/>
  </r>
  <r>
    <x v="1"/>
  </r>
  <r>
    <x v="1"/>
  </r>
  <r>
    <x v="0"/>
  </r>
  <r>
    <x v="1"/>
  </r>
  <r>
    <x v="2"/>
  </r>
  <r>
    <x v="2"/>
  </r>
  <r>
    <x v="2"/>
  </r>
  <r>
    <x v="1"/>
  </r>
  <r>
    <x v="1"/>
  </r>
  <r>
    <x v="1"/>
  </r>
  <r>
    <x v="0"/>
  </r>
  <r>
    <x v="2"/>
  </r>
  <r>
    <x v="1"/>
  </r>
  <r>
    <x v="1"/>
  </r>
  <r>
    <x v="0"/>
  </r>
  <r>
    <x v="0"/>
  </r>
  <r>
    <x v="0"/>
  </r>
  <r>
    <x v="1"/>
  </r>
  <r>
    <x v="2"/>
  </r>
  <r>
    <x v="0"/>
  </r>
  <r>
    <x v="0"/>
  </r>
  <r>
    <x v="2"/>
  </r>
  <r>
    <x v="1"/>
  </r>
  <r>
    <x v="2"/>
  </r>
  <r>
    <x v="1"/>
  </r>
  <r>
    <x v="0"/>
  </r>
  <r>
    <x v="0"/>
  </r>
  <r>
    <x v="2"/>
  </r>
  <r>
    <x v="1"/>
  </r>
  <r>
    <x v="1"/>
  </r>
  <r>
    <x v="0"/>
  </r>
  <r>
    <x v="2"/>
  </r>
  <r>
    <x v="2"/>
  </r>
  <r>
    <x v="1"/>
  </r>
  <r>
    <x v="2"/>
  </r>
  <r>
    <x v="0"/>
  </r>
  <r>
    <x v="1"/>
  </r>
  <r>
    <x v="1"/>
  </r>
  <r>
    <x v="2"/>
  </r>
  <r>
    <x v="1"/>
  </r>
  <r>
    <x v="0"/>
  </r>
  <r>
    <x v="1"/>
  </r>
  <r>
    <x v="2"/>
  </r>
  <r>
    <x v="2"/>
  </r>
  <r>
    <x v="1"/>
  </r>
  <r>
    <x v="2"/>
  </r>
  <r>
    <x v="2"/>
  </r>
  <r>
    <x v="1"/>
  </r>
  <r>
    <x v="2"/>
  </r>
  <r>
    <x v="2"/>
  </r>
  <r>
    <x v="1"/>
  </r>
  <r>
    <x v="0"/>
  </r>
  <r>
    <x v="1"/>
  </r>
  <r>
    <x v="1"/>
  </r>
  <r>
    <x v="2"/>
  </r>
  <r>
    <x v="1"/>
  </r>
  <r>
    <x v="2"/>
  </r>
  <r>
    <x v="1"/>
  </r>
  <r>
    <x v="2"/>
  </r>
  <r>
    <x v="0"/>
  </r>
  <r>
    <x v="2"/>
  </r>
  <r>
    <x v="1"/>
  </r>
  <r>
    <x v="1"/>
  </r>
  <r>
    <x v="0"/>
  </r>
  <r>
    <x v="1"/>
  </r>
  <r>
    <x v="1"/>
  </r>
  <r>
    <x v="1"/>
  </r>
  <r>
    <x v="1"/>
  </r>
  <r>
    <x v="2"/>
  </r>
  <r>
    <x v="0"/>
  </r>
  <r>
    <x v="2"/>
  </r>
  <r>
    <x v="1"/>
  </r>
  <r>
    <x v="2"/>
  </r>
  <r>
    <x v="0"/>
  </r>
  <r>
    <x v="1"/>
  </r>
  <r>
    <x v="1"/>
  </r>
  <r>
    <x v="1"/>
  </r>
  <r>
    <x v="2"/>
  </r>
  <r>
    <x v="0"/>
  </r>
  <r>
    <x v="2"/>
  </r>
  <r>
    <x v="1"/>
  </r>
  <r>
    <x v="1"/>
  </r>
  <r>
    <x v="2"/>
  </r>
  <r>
    <x v="1"/>
  </r>
  <r>
    <x v="2"/>
  </r>
  <r>
    <x v="1"/>
  </r>
  <r>
    <x v="0"/>
  </r>
  <r>
    <x v="1"/>
  </r>
  <r>
    <x v="1"/>
  </r>
  <r>
    <x v="2"/>
  </r>
  <r>
    <x v="1"/>
  </r>
  <r>
    <x v="2"/>
  </r>
  <r>
    <x v="1"/>
  </r>
  <r>
    <x v="1"/>
  </r>
  <r>
    <x v="0"/>
  </r>
  <r>
    <x v="1"/>
  </r>
  <r>
    <x v="1"/>
  </r>
  <r>
    <x v="1"/>
  </r>
  <r>
    <x v="2"/>
  </r>
  <r>
    <x v="2"/>
  </r>
  <r>
    <x v="2"/>
  </r>
  <r>
    <x v="1"/>
  </r>
  <r>
    <x v="1"/>
  </r>
  <r>
    <x v="2"/>
  </r>
  <r>
    <x v="1"/>
  </r>
  <r>
    <x v="1"/>
  </r>
  <r>
    <x v="1"/>
  </r>
  <r>
    <x v="1"/>
  </r>
  <r>
    <x v="0"/>
  </r>
  <r>
    <x v="1"/>
  </r>
  <r>
    <x v="1"/>
  </r>
  <r>
    <x v="1"/>
  </r>
  <r>
    <x v="1"/>
  </r>
  <r>
    <x v="2"/>
  </r>
  <r>
    <x v="1"/>
  </r>
  <r>
    <x v="2"/>
  </r>
  <r>
    <x v="1"/>
  </r>
  <r>
    <x v="1"/>
  </r>
  <r>
    <x v="1"/>
  </r>
  <r>
    <x v="2"/>
  </r>
  <r>
    <x v="1"/>
  </r>
  <r>
    <x v="1"/>
  </r>
  <r>
    <x v="1"/>
  </r>
  <r>
    <x v="1"/>
  </r>
  <r>
    <x v="0"/>
  </r>
  <r>
    <x v="2"/>
  </r>
  <r>
    <x v="2"/>
  </r>
  <r>
    <x v="1"/>
  </r>
  <r>
    <x v="1"/>
  </r>
  <r>
    <x v="1"/>
  </r>
  <r>
    <x v="1"/>
  </r>
  <r>
    <x v="1"/>
  </r>
  <r>
    <x v="0"/>
  </r>
  <r>
    <x v="2"/>
  </r>
  <r>
    <x v="1"/>
  </r>
  <r>
    <x v="1"/>
  </r>
  <r>
    <x v="1"/>
  </r>
  <r>
    <x v="0"/>
  </r>
  <r>
    <x v="1"/>
  </r>
  <r>
    <x v="1"/>
  </r>
  <r>
    <x v="1"/>
  </r>
  <r>
    <x v="2"/>
  </r>
  <r>
    <x v="1"/>
  </r>
  <r>
    <x v="2"/>
  </r>
  <r>
    <x v="1"/>
  </r>
  <r>
    <x v="1"/>
  </r>
  <r>
    <x v="2"/>
  </r>
  <r>
    <x v="1"/>
  </r>
  <r>
    <x v="1"/>
  </r>
  <r>
    <x v="2"/>
  </r>
  <r>
    <x v="1"/>
  </r>
  <r>
    <x v="1"/>
  </r>
  <r>
    <x v="1"/>
  </r>
  <r>
    <x v="1"/>
  </r>
  <r>
    <x v="1"/>
  </r>
  <r>
    <x v="1"/>
  </r>
  <r>
    <x v="2"/>
  </r>
  <r>
    <x v="1"/>
  </r>
  <r>
    <x v="2"/>
  </r>
  <r>
    <x v="2"/>
  </r>
  <r>
    <x v="0"/>
  </r>
  <r>
    <x v="1"/>
  </r>
  <r>
    <x v="2"/>
  </r>
  <r>
    <x v="0"/>
  </r>
  <r>
    <x v="1"/>
  </r>
  <r>
    <x v="1"/>
  </r>
  <r>
    <x v="1"/>
  </r>
  <r>
    <x v="1"/>
  </r>
  <r>
    <x v="1"/>
  </r>
  <r>
    <x v="1"/>
  </r>
  <r>
    <x v="2"/>
  </r>
  <r>
    <x v="1"/>
  </r>
  <r>
    <x v="1"/>
  </r>
  <r>
    <x v="0"/>
  </r>
  <r>
    <x v="1"/>
  </r>
  <r>
    <x v="1"/>
  </r>
  <r>
    <x v="1"/>
  </r>
  <r>
    <x v="2"/>
  </r>
  <r>
    <x v="1"/>
  </r>
  <r>
    <x v="1"/>
  </r>
  <r>
    <x v="2"/>
  </r>
  <r>
    <x v="0"/>
  </r>
  <r>
    <x v="2"/>
  </r>
  <r>
    <x v="1"/>
  </r>
  <r>
    <x v="1"/>
  </r>
  <r>
    <x v="1"/>
  </r>
  <r>
    <x v="2"/>
  </r>
  <r>
    <x v="1"/>
  </r>
  <r>
    <x v="1"/>
  </r>
  <r>
    <x v="2"/>
  </r>
  <r>
    <x v="2"/>
  </r>
  <r>
    <x v="1"/>
  </r>
  <r>
    <x v="2"/>
  </r>
  <r>
    <x v="1"/>
  </r>
  <r>
    <x v="1"/>
  </r>
  <r>
    <x v="1"/>
  </r>
  <r>
    <x v="1"/>
  </r>
  <r>
    <x v="1"/>
  </r>
  <r>
    <x v="2"/>
  </r>
  <r>
    <x v="2"/>
  </r>
  <r>
    <x v="1"/>
  </r>
  <r>
    <x v="1"/>
  </r>
  <r>
    <x v="1"/>
  </r>
  <r>
    <x v="1"/>
  </r>
  <r>
    <x v="2"/>
  </r>
  <r>
    <x v="1"/>
  </r>
  <r>
    <x v="1"/>
  </r>
  <r>
    <x v="1"/>
  </r>
  <r>
    <x v="1"/>
  </r>
  <r>
    <x v="1"/>
  </r>
  <r>
    <x v="1"/>
  </r>
  <r>
    <x v="2"/>
  </r>
  <r>
    <x v="1"/>
  </r>
  <r>
    <x v="1"/>
  </r>
  <r>
    <x v="2"/>
  </r>
  <r>
    <x v="1"/>
  </r>
  <r>
    <x v="1"/>
  </r>
  <r>
    <x v="1"/>
  </r>
  <r>
    <x v="1"/>
  </r>
  <r>
    <x v="1"/>
  </r>
  <r>
    <x v="1"/>
  </r>
  <r>
    <x v="1"/>
  </r>
  <r>
    <x v="1"/>
  </r>
  <r>
    <x v="2"/>
  </r>
  <r>
    <x v="1"/>
  </r>
  <r>
    <x v="1"/>
  </r>
  <r>
    <x v="0"/>
  </r>
  <r>
    <x v="0"/>
  </r>
  <r>
    <x v="2"/>
  </r>
  <r>
    <x v="1"/>
  </r>
  <r>
    <x v="1"/>
  </r>
  <r>
    <x v="2"/>
  </r>
  <r>
    <x v="2"/>
  </r>
  <r>
    <x v="1"/>
  </r>
  <r>
    <x v="0"/>
  </r>
  <r>
    <x v="0"/>
  </r>
  <r>
    <x v="1"/>
  </r>
  <r>
    <x v="1"/>
  </r>
  <r>
    <x v="1"/>
  </r>
  <r>
    <x v="1"/>
  </r>
  <r>
    <x v="0"/>
  </r>
  <r>
    <x v="1"/>
  </r>
  <r>
    <x v="1"/>
  </r>
  <r>
    <x v="1"/>
  </r>
  <r>
    <x v="1"/>
  </r>
  <r>
    <x v="1"/>
  </r>
  <r>
    <x v="1"/>
  </r>
  <r>
    <x v="1"/>
  </r>
  <r>
    <x v="1"/>
  </r>
  <r>
    <x v="1"/>
  </r>
  <r>
    <x v="1"/>
  </r>
  <r>
    <x v="0"/>
  </r>
  <r>
    <x v="2"/>
  </r>
  <r>
    <x v="1"/>
  </r>
  <r>
    <x v="1"/>
  </r>
  <r>
    <x v="0"/>
  </r>
  <r>
    <x v="1"/>
  </r>
  <r>
    <x v="0"/>
  </r>
  <r>
    <x v="1"/>
  </r>
  <r>
    <x v="0"/>
  </r>
  <r>
    <x v="1"/>
  </r>
  <r>
    <x v="1"/>
  </r>
  <r>
    <x v="1"/>
  </r>
  <r>
    <x v="1"/>
  </r>
  <r>
    <x v="1"/>
  </r>
  <r>
    <x v="1"/>
  </r>
  <r>
    <x v="1"/>
  </r>
  <r>
    <x v="1"/>
  </r>
  <r>
    <x v="1"/>
  </r>
  <r>
    <x v="1"/>
  </r>
  <r>
    <x v="1"/>
  </r>
  <r>
    <x v="1"/>
  </r>
  <r>
    <x v="1"/>
  </r>
  <r>
    <x v="1"/>
  </r>
  <r>
    <x v="1"/>
  </r>
  <r>
    <x v="2"/>
  </r>
  <r>
    <x v="1"/>
  </r>
  <r>
    <x v="2"/>
  </r>
  <r>
    <x v="2"/>
  </r>
  <r>
    <x v="1"/>
  </r>
  <r>
    <x v="1"/>
  </r>
  <r>
    <x v="1"/>
  </r>
  <r>
    <x v="1"/>
  </r>
  <r>
    <x v="1"/>
  </r>
  <r>
    <x v="1"/>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479">
  <r>
    <x v="0"/>
  </r>
  <r>
    <x v="1"/>
  </r>
  <r>
    <x v="2"/>
  </r>
  <r>
    <x v="1"/>
  </r>
  <r>
    <x v="3"/>
  </r>
  <r>
    <x v="4"/>
  </r>
  <r>
    <x v="0"/>
  </r>
  <r>
    <x v="2"/>
  </r>
  <r>
    <x v="4"/>
  </r>
  <r>
    <x v="4"/>
  </r>
  <r>
    <x v="5"/>
  </r>
  <r>
    <x v="6"/>
  </r>
  <r>
    <x v="7"/>
  </r>
  <r>
    <x v="4"/>
  </r>
  <r>
    <x v="1"/>
  </r>
  <r>
    <x v="0"/>
  </r>
  <r>
    <x v="8"/>
  </r>
  <r>
    <x v="9"/>
  </r>
  <r>
    <x v="10"/>
  </r>
  <r>
    <x v="11"/>
  </r>
  <r>
    <x v="2"/>
  </r>
  <r>
    <x v="2"/>
  </r>
  <r>
    <x v="6"/>
  </r>
  <r>
    <x v="7"/>
  </r>
  <r>
    <x v="7"/>
  </r>
  <r>
    <x v="6"/>
  </r>
  <r>
    <x v="5"/>
  </r>
  <r>
    <x v="0"/>
  </r>
  <r>
    <x v="3"/>
  </r>
  <r>
    <x v="4"/>
  </r>
  <r>
    <x v="12"/>
  </r>
  <r>
    <x v="0"/>
  </r>
  <r>
    <x v="7"/>
  </r>
  <r>
    <x v="2"/>
  </r>
  <r>
    <x v="2"/>
  </r>
  <r>
    <x v="3"/>
  </r>
  <r>
    <x v="1"/>
  </r>
  <r>
    <x v="5"/>
  </r>
  <r>
    <x v="8"/>
  </r>
  <r>
    <x v="2"/>
  </r>
  <r>
    <x v="4"/>
  </r>
  <r>
    <x v="0"/>
  </r>
  <r>
    <x v="5"/>
  </r>
  <r>
    <x v="5"/>
  </r>
  <r>
    <x v="11"/>
  </r>
  <r>
    <x v="13"/>
  </r>
  <r>
    <x v="4"/>
  </r>
  <r>
    <x v="6"/>
  </r>
  <r>
    <x v="5"/>
  </r>
  <r>
    <x v="14"/>
  </r>
  <r>
    <x v="0"/>
  </r>
  <r>
    <x v="5"/>
  </r>
  <r>
    <x v="0"/>
  </r>
  <r>
    <x v="5"/>
  </r>
  <r>
    <x v="4"/>
  </r>
  <r>
    <x v="11"/>
  </r>
  <r>
    <x v="9"/>
  </r>
  <r>
    <x v="3"/>
  </r>
  <r>
    <x v="5"/>
  </r>
  <r>
    <x v="11"/>
  </r>
  <r>
    <x v="9"/>
  </r>
  <r>
    <x v="7"/>
  </r>
  <r>
    <x v="14"/>
  </r>
  <r>
    <x v="11"/>
  </r>
  <r>
    <x v="6"/>
  </r>
  <r>
    <x v="10"/>
  </r>
  <r>
    <x v="11"/>
  </r>
  <r>
    <x v="13"/>
  </r>
  <r>
    <x v="7"/>
  </r>
  <r>
    <x v="3"/>
  </r>
  <r>
    <x v="2"/>
  </r>
  <r>
    <x v="2"/>
  </r>
  <r>
    <x v="1"/>
  </r>
  <r>
    <x v="1"/>
  </r>
  <r>
    <x v="5"/>
  </r>
  <r>
    <x v="13"/>
  </r>
  <r>
    <x v="10"/>
  </r>
  <r>
    <x v="13"/>
  </r>
  <r>
    <x v="3"/>
  </r>
  <r>
    <x v="5"/>
  </r>
  <r>
    <x v="0"/>
  </r>
  <r>
    <x v="2"/>
  </r>
  <r>
    <x v="2"/>
  </r>
  <r>
    <x v="1"/>
  </r>
  <r>
    <x v="5"/>
  </r>
  <r>
    <x v="5"/>
  </r>
  <r>
    <x v="3"/>
  </r>
  <r>
    <x v="10"/>
  </r>
  <r>
    <x v="13"/>
  </r>
  <r>
    <x v="0"/>
  </r>
  <r>
    <x v="5"/>
  </r>
  <r>
    <x v="2"/>
  </r>
  <r>
    <x v="11"/>
  </r>
  <r>
    <x v="14"/>
  </r>
  <r>
    <x v="3"/>
  </r>
  <r>
    <x v="8"/>
  </r>
  <r>
    <x v="4"/>
  </r>
  <r>
    <x v="3"/>
  </r>
  <r>
    <x v="2"/>
  </r>
  <r>
    <x v="0"/>
  </r>
  <r>
    <x v="3"/>
  </r>
  <r>
    <x v="2"/>
  </r>
  <r>
    <x v="2"/>
  </r>
  <r>
    <x v="5"/>
  </r>
  <r>
    <x v="4"/>
  </r>
  <r>
    <x v="0"/>
  </r>
  <r>
    <x v="2"/>
  </r>
  <r>
    <x v="7"/>
  </r>
  <r>
    <x v="6"/>
  </r>
  <r>
    <x v="5"/>
  </r>
  <r>
    <x v="5"/>
  </r>
  <r>
    <x v="2"/>
  </r>
  <r>
    <x v="4"/>
  </r>
  <r>
    <x v="8"/>
  </r>
  <r>
    <x v="10"/>
  </r>
  <r>
    <x v="2"/>
  </r>
  <r>
    <x v="3"/>
  </r>
  <r>
    <x v="4"/>
  </r>
  <r>
    <x v="1"/>
  </r>
  <r>
    <x v="0"/>
  </r>
  <r>
    <x v="6"/>
  </r>
  <r>
    <x v="2"/>
  </r>
  <r>
    <x v="3"/>
  </r>
  <r>
    <x v="5"/>
  </r>
  <r>
    <x v="0"/>
  </r>
  <r>
    <x v="2"/>
  </r>
  <r>
    <x v="13"/>
  </r>
  <r>
    <x v="7"/>
  </r>
  <r>
    <x v="1"/>
  </r>
  <r>
    <x v="0"/>
  </r>
  <r>
    <x v="3"/>
  </r>
  <r>
    <x v="6"/>
  </r>
  <r>
    <x v="7"/>
  </r>
  <r>
    <x v="1"/>
  </r>
  <r>
    <x v="0"/>
  </r>
  <r>
    <x v="4"/>
  </r>
  <r>
    <x v="7"/>
  </r>
  <r>
    <x v="0"/>
  </r>
  <r>
    <x v="5"/>
  </r>
  <r>
    <x v="2"/>
  </r>
  <r>
    <x v="5"/>
  </r>
  <r>
    <x v="11"/>
  </r>
  <r>
    <x v="3"/>
  </r>
  <r>
    <x v="0"/>
  </r>
  <r>
    <x v="13"/>
  </r>
  <r>
    <x v="1"/>
  </r>
  <r>
    <x v="1"/>
  </r>
  <r>
    <x v="3"/>
  </r>
  <r>
    <x v="3"/>
  </r>
  <r>
    <x v="6"/>
  </r>
  <r>
    <x v="9"/>
  </r>
  <r>
    <x v="6"/>
  </r>
  <r>
    <x v="7"/>
  </r>
  <r>
    <x v="7"/>
  </r>
  <r>
    <x v="6"/>
  </r>
  <r>
    <x v="10"/>
  </r>
  <r>
    <x v="0"/>
  </r>
  <r>
    <x v="2"/>
  </r>
  <r>
    <x v="6"/>
  </r>
  <r>
    <x v="2"/>
  </r>
  <r>
    <x v="1"/>
  </r>
  <r>
    <x v="2"/>
  </r>
  <r>
    <x v="5"/>
  </r>
  <r>
    <x v="7"/>
  </r>
  <r>
    <x v="3"/>
  </r>
  <r>
    <x v="5"/>
  </r>
  <r>
    <x v="0"/>
  </r>
  <r>
    <x v="0"/>
  </r>
  <r>
    <x v="7"/>
  </r>
  <r>
    <x v="2"/>
  </r>
  <r>
    <x v="1"/>
  </r>
  <r>
    <x v="7"/>
  </r>
  <r>
    <x v="1"/>
  </r>
  <r>
    <x v="3"/>
  </r>
  <r>
    <x v="1"/>
  </r>
  <r>
    <x v="4"/>
  </r>
  <r>
    <x v="9"/>
  </r>
  <r>
    <x v="7"/>
  </r>
  <r>
    <x v="2"/>
  </r>
  <r>
    <x v="8"/>
  </r>
  <r>
    <x v="1"/>
  </r>
  <r>
    <x v="0"/>
  </r>
  <r>
    <x v="8"/>
  </r>
  <r>
    <x v="6"/>
  </r>
  <r>
    <x v="1"/>
  </r>
  <r>
    <x v="3"/>
  </r>
  <r>
    <x v="3"/>
  </r>
  <r>
    <x v="13"/>
  </r>
  <r>
    <x v="0"/>
  </r>
  <r>
    <x v="6"/>
  </r>
  <r>
    <x v="14"/>
  </r>
  <r>
    <x v="2"/>
  </r>
  <r>
    <x v="5"/>
  </r>
  <r>
    <x v="0"/>
  </r>
  <r>
    <x v="7"/>
  </r>
  <r>
    <x v="12"/>
  </r>
  <r>
    <x v="3"/>
  </r>
  <r>
    <x v="9"/>
  </r>
  <r>
    <x v="7"/>
  </r>
  <r>
    <x v="2"/>
  </r>
  <r>
    <x v="6"/>
  </r>
  <r>
    <x v="0"/>
  </r>
  <r>
    <x v="10"/>
  </r>
  <r>
    <x v="0"/>
  </r>
  <r>
    <x v="1"/>
  </r>
  <r>
    <x v="10"/>
  </r>
  <r>
    <x v="3"/>
  </r>
  <r>
    <x v="3"/>
  </r>
  <r>
    <x v="1"/>
  </r>
  <r>
    <x v="3"/>
  </r>
  <r>
    <x v="0"/>
  </r>
  <r>
    <x v="13"/>
  </r>
  <r>
    <x v="9"/>
  </r>
  <r>
    <x v="13"/>
  </r>
  <r>
    <x v="0"/>
  </r>
  <r>
    <x v="7"/>
  </r>
  <r>
    <x v="5"/>
  </r>
  <r>
    <x v="4"/>
  </r>
  <r>
    <x v="6"/>
  </r>
  <r>
    <x v="3"/>
  </r>
  <r>
    <x v="13"/>
  </r>
  <r>
    <x v="1"/>
  </r>
  <r>
    <x v="5"/>
  </r>
  <r>
    <x v="7"/>
  </r>
  <r>
    <x v="7"/>
  </r>
  <r>
    <x v="7"/>
  </r>
  <r>
    <x v="5"/>
  </r>
  <r>
    <x v="4"/>
  </r>
  <r>
    <x v="13"/>
  </r>
  <r>
    <x v="13"/>
  </r>
  <r>
    <x v="3"/>
  </r>
  <r>
    <x v="3"/>
  </r>
  <r>
    <x v="0"/>
  </r>
  <r>
    <x v="6"/>
  </r>
  <r>
    <x v="5"/>
  </r>
  <r>
    <x v="0"/>
  </r>
  <r>
    <x v="13"/>
  </r>
  <r>
    <x v="10"/>
  </r>
  <r>
    <x v="13"/>
  </r>
  <r>
    <x v="15"/>
  </r>
  <r>
    <x v="7"/>
  </r>
  <r>
    <x v="3"/>
  </r>
  <r>
    <x v="2"/>
  </r>
  <r>
    <x v="5"/>
  </r>
  <r>
    <x v="11"/>
  </r>
  <r>
    <x v="13"/>
  </r>
  <r>
    <x v="2"/>
  </r>
  <r>
    <x v="3"/>
  </r>
  <r>
    <x v="2"/>
  </r>
  <r>
    <x v="7"/>
  </r>
  <r>
    <x v="2"/>
  </r>
  <r>
    <x v="3"/>
  </r>
  <r>
    <x v="5"/>
  </r>
  <r>
    <x v="3"/>
  </r>
  <r>
    <x v="6"/>
  </r>
  <r>
    <x v="6"/>
  </r>
  <r>
    <x v="13"/>
  </r>
  <r>
    <x v="2"/>
  </r>
  <r>
    <x v="9"/>
  </r>
  <r>
    <x v="8"/>
  </r>
  <r>
    <x v="13"/>
  </r>
  <r>
    <x v="3"/>
  </r>
  <r>
    <x v="0"/>
  </r>
  <r>
    <x v="1"/>
  </r>
  <r>
    <x v="10"/>
  </r>
  <r>
    <x v="0"/>
  </r>
  <r>
    <x v="3"/>
  </r>
  <r>
    <x v="0"/>
  </r>
  <r>
    <x v="2"/>
  </r>
  <r>
    <x v="4"/>
  </r>
  <r>
    <x v="13"/>
  </r>
  <r>
    <x v="0"/>
  </r>
  <r>
    <x v="3"/>
  </r>
  <r>
    <x v="3"/>
  </r>
  <r>
    <x v="2"/>
  </r>
  <r>
    <x v="3"/>
  </r>
  <r>
    <x v="1"/>
  </r>
  <r>
    <x v="0"/>
  </r>
  <r>
    <x v="2"/>
  </r>
  <r>
    <x v="7"/>
  </r>
  <r>
    <x v="13"/>
  </r>
  <r>
    <x v="2"/>
  </r>
  <r>
    <x v="7"/>
  </r>
  <r>
    <x v="7"/>
  </r>
  <r>
    <x v="0"/>
  </r>
  <r>
    <x v="7"/>
  </r>
  <r>
    <x v="4"/>
  </r>
  <r>
    <x v="3"/>
  </r>
  <r>
    <x v="1"/>
  </r>
  <r>
    <x v="3"/>
  </r>
  <r>
    <x v="0"/>
  </r>
  <r>
    <x v="2"/>
  </r>
  <r>
    <x v="7"/>
  </r>
  <r>
    <x v="2"/>
  </r>
  <r>
    <x v="2"/>
  </r>
  <r>
    <x v="1"/>
  </r>
  <r>
    <x v="0"/>
  </r>
  <r>
    <x v="9"/>
  </r>
  <r>
    <x v="0"/>
  </r>
  <r>
    <x v="10"/>
  </r>
  <r>
    <x v="2"/>
  </r>
  <r>
    <x v="7"/>
  </r>
  <r>
    <x v="14"/>
  </r>
  <r>
    <x v="3"/>
  </r>
  <r>
    <x v="7"/>
  </r>
  <r>
    <x v="0"/>
  </r>
  <r>
    <x v="7"/>
  </r>
  <r>
    <x v="13"/>
  </r>
  <r>
    <x v="3"/>
  </r>
  <r>
    <x v="3"/>
  </r>
  <r>
    <x v="0"/>
  </r>
  <r>
    <x v="0"/>
  </r>
  <r>
    <x v="2"/>
  </r>
  <r>
    <x v="11"/>
  </r>
  <r>
    <x v="2"/>
  </r>
  <r>
    <x v="11"/>
  </r>
  <r>
    <x v="2"/>
  </r>
  <r>
    <x v="2"/>
  </r>
  <r>
    <x v="9"/>
  </r>
  <r>
    <x v="6"/>
  </r>
  <r>
    <x v="9"/>
  </r>
  <r>
    <x v="2"/>
  </r>
  <r>
    <x v="2"/>
  </r>
  <r>
    <x v="6"/>
  </r>
  <r>
    <x v="2"/>
  </r>
  <r>
    <x v="9"/>
  </r>
  <r>
    <x v="0"/>
  </r>
  <r>
    <x v="4"/>
  </r>
  <r>
    <x v="0"/>
  </r>
  <r>
    <x v="7"/>
  </r>
  <r>
    <x v="13"/>
  </r>
  <r>
    <x v="7"/>
  </r>
  <r>
    <x v="3"/>
  </r>
  <r>
    <x v="3"/>
  </r>
  <r>
    <x v="4"/>
  </r>
  <r>
    <x v="5"/>
  </r>
  <r>
    <x v="13"/>
  </r>
  <r>
    <x v="7"/>
  </r>
  <r>
    <x v="3"/>
  </r>
  <r>
    <x v="11"/>
  </r>
  <r>
    <x v="3"/>
  </r>
  <r>
    <x v="13"/>
  </r>
  <r>
    <x v="13"/>
  </r>
  <r>
    <x v="2"/>
  </r>
  <r>
    <x v="7"/>
  </r>
  <r>
    <x v="3"/>
  </r>
  <r>
    <x v="4"/>
  </r>
  <r>
    <x v="2"/>
  </r>
  <r>
    <x v="2"/>
  </r>
  <r>
    <x v="6"/>
  </r>
  <r>
    <x v="6"/>
  </r>
  <r>
    <x v="4"/>
  </r>
  <r>
    <x v="0"/>
  </r>
  <r>
    <x v="7"/>
  </r>
  <r>
    <x v="2"/>
  </r>
  <r>
    <x v="4"/>
  </r>
  <r>
    <x v="5"/>
  </r>
  <r>
    <x v="0"/>
  </r>
  <r>
    <x v="12"/>
  </r>
  <r>
    <x v="7"/>
  </r>
  <r>
    <x v="2"/>
  </r>
  <r>
    <x v="10"/>
  </r>
  <r>
    <x v="6"/>
  </r>
  <r>
    <x v="12"/>
  </r>
  <r>
    <x v="2"/>
  </r>
  <r>
    <x v="2"/>
  </r>
  <r>
    <x v="2"/>
  </r>
  <r>
    <x v="15"/>
  </r>
  <r>
    <x v="6"/>
  </r>
  <r>
    <x v="3"/>
  </r>
  <r>
    <x v="13"/>
  </r>
  <r>
    <x v="2"/>
  </r>
  <r>
    <x v="7"/>
  </r>
  <r>
    <x v="2"/>
  </r>
  <r>
    <x v="4"/>
  </r>
  <r>
    <x v="2"/>
  </r>
  <r>
    <x v="0"/>
  </r>
  <r>
    <x v="13"/>
  </r>
  <r>
    <x v="7"/>
  </r>
  <r>
    <x v="0"/>
  </r>
  <r>
    <x v="2"/>
  </r>
  <r>
    <x v="2"/>
  </r>
  <r>
    <x v="2"/>
  </r>
  <r>
    <x v="2"/>
  </r>
  <r>
    <x v="7"/>
  </r>
  <r>
    <x v="3"/>
  </r>
  <r>
    <x v="2"/>
  </r>
  <r>
    <x v="15"/>
  </r>
  <r>
    <x v="10"/>
  </r>
  <r>
    <x v="7"/>
  </r>
  <r>
    <x v="2"/>
  </r>
  <r>
    <x v="0"/>
  </r>
  <r>
    <x v="15"/>
  </r>
  <r>
    <x v="2"/>
  </r>
  <r>
    <x v="7"/>
  </r>
  <r>
    <x v="4"/>
  </r>
  <r>
    <x v="4"/>
  </r>
  <r>
    <x v="9"/>
  </r>
  <r>
    <x v="2"/>
  </r>
  <r>
    <x v="3"/>
  </r>
  <r>
    <x v="3"/>
  </r>
  <r>
    <x v="6"/>
  </r>
  <r>
    <x v="5"/>
  </r>
  <r>
    <x v="2"/>
  </r>
  <r>
    <x v="9"/>
  </r>
  <r>
    <x v="7"/>
  </r>
  <r>
    <x v="1"/>
  </r>
  <r>
    <x v="2"/>
  </r>
  <r>
    <x v="1"/>
  </r>
  <r>
    <x v="2"/>
  </r>
  <r>
    <x v="2"/>
  </r>
  <r>
    <x v="2"/>
  </r>
  <r>
    <x v="2"/>
  </r>
  <r>
    <x v="2"/>
  </r>
  <r>
    <x v="2"/>
  </r>
  <r>
    <x v="2"/>
  </r>
  <r>
    <x v="2"/>
  </r>
  <r>
    <x v="2"/>
  </r>
  <r>
    <x v="2"/>
  </r>
  <r>
    <x v="3"/>
  </r>
  <r>
    <x v="5"/>
  </r>
  <r>
    <x v="1"/>
  </r>
  <r>
    <x v="3"/>
  </r>
  <r>
    <x v="4"/>
  </r>
  <r>
    <x v="3"/>
  </r>
  <r>
    <x v="7"/>
  </r>
  <r>
    <x v="2"/>
  </r>
  <r>
    <x v="4"/>
  </r>
  <r>
    <x v="4"/>
  </r>
  <r>
    <x v="2"/>
  </r>
  <r>
    <x v="2"/>
  </r>
  <r>
    <x v="14"/>
  </r>
  <r>
    <x v="0"/>
  </r>
  <r>
    <x v="7"/>
  </r>
  <r>
    <x v="0"/>
  </r>
  <r>
    <x v="2"/>
  </r>
  <r>
    <x v="5"/>
  </r>
  <r>
    <x v="7"/>
  </r>
  <r>
    <x v="1"/>
  </r>
  <r>
    <x v="4"/>
  </r>
  <r>
    <x v="2"/>
  </r>
  <r>
    <x v="2"/>
  </r>
  <r>
    <x v="3"/>
  </r>
  <r>
    <x v="2"/>
  </r>
  <r>
    <x v="2"/>
  </r>
  <r>
    <x v="7"/>
  </r>
  <r>
    <x v="7"/>
  </r>
  <r>
    <x v="3"/>
  </r>
  <r>
    <x v="2"/>
  </r>
  <r>
    <x v="2"/>
  </r>
  <r>
    <x v="0"/>
  </r>
  <r>
    <x v="3"/>
  </r>
  <r>
    <x v="1"/>
  </r>
  <r>
    <x v="0"/>
  </r>
  <r>
    <x v="2"/>
  </r>
  <r>
    <x v="2"/>
  </r>
  <r>
    <x v="2"/>
  </r>
  <r>
    <x v="3"/>
  </r>
  <r>
    <x v="4"/>
  </r>
  <r>
    <x v="2"/>
  </r>
  <r>
    <x v="2"/>
  </r>
  <r>
    <x v="2"/>
  </r>
  <r>
    <x v="10"/>
  </r>
  <r>
    <x v="4"/>
  </r>
  <r>
    <x v="2"/>
  </r>
  <r>
    <x v="2"/>
  </r>
  <r>
    <x v="2"/>
  </r>
  <r>
    <x v="2"/>
  </r>
  <r>
    <x v="2"/>
  </r>
  <r>
    <x v="3"/>
  </r>
  <r>
    <x v="2"/>
  </r>
  <r>
    <x v="0"/>
  </r>
  <r>
    <x v="2"/>
  </r>
  <r>
    <x v="2"/>
  </r>
  <r>
    <x v="3"/>
  </r>
  <r>
    <x v="2"/>
  </r>
  <r>
    <x v="2"/>
  </r>
  <r>
    <x v="2"/>
  </r>
  <r>
    <x v="2"/>
  </r>
</pivotCacheRecords>
</file>

<file path=xl/pivotCache/pivotCacheRecords3.xml><?xml version="1.0" encoding="utf-8"?>
<pivotCacheRecords xmlns="http://schemas.openxmlformats.org/spreadsheetml/2006/main" xmlns:r="http://schemas.openxmlformats.org/officeDocument/2006/relationships" count="100">
  <r>
    <x v="0"/>
  </r>
  <r>
    <x v="1"/>
  </r>
  <r>
    <x v="0"/>
  </r>
  <r>
    <x v="0"/>
  </r>
  <r>
    <x v="1"/>
  </r>
  <r>
    <x v="1"/>
  </r>
  <r>
    <x v="1"/>
  </r>
  <r>
    <x v="0"/>
  </r>
  <r>
    <x v="2"/>
  </r>
  <r>
    <x v="1"/>
  </r>
  <r>
    <x v="0"/>
  </r>
  <r>
    <x v="1"/>
  </r>
  <r>
    <x v="1"/>
  </r>
  <r>
    <x v="2"/>
  </r>
  <r>
    <x v="1"/>
  </r>
  <r>
    <x v="0"/>
  </r>
  <r>
    <x v="1"/>
  </r>
  <r>
    <x v="0"/>
  </r>
  <r>
    <x v="0"/>
  </r>
  <r>
    <x v="0"/>
  </r>
  <r>
    <x v="0"/>
  </r>
  <r>
    <x v="1"/>
  </r>
  <r>
    <x v="1"/>
  </r>
  <r>
    <x v="0"/>
  </r>
  <r>
    <x v="1"/>
  </r>
  <r>
    <x v="1"/>
  </r>
  <r>
    <x v="1"/>
  </r>
  <r>
    <x v="0"/>
  </r>
  <r>
    <x v="0"/>
  </r>
  <r>
    <x v="0"/>
  </r>
  <r>
    <x v="2"/>
  </r>
  <r>
    <x v="1"/>
  </r>
  <r>
    <x v="2"/>
  </r>
  <r>
    <x v="1"/>
  </r>
  <r>
    <x v="1"/>
  </r>
  <r>
    <x v="0"/>
  </r>
  <r>
    <x v="1"/>
  </r>
  <r>
    <x v="0"/>
  </r>
  <r>
    <x v="2"/>
  </r>
  <r>
    <x v="1"/>
  </r>
  <r>
    <x v="2"/>
  </r>
  <r>
    <x v="2"/>
  </r>
  <r>
    <x v="0"/>
  </r>
  <r>
    <x v="0"/>
  </r>
  <r>
    <x v="2"/>
  </r>
  <r>
    <x v="1"/>
  </r>
  <r>
    <x v="1"/>
  </r>
  <r>
    <x v="0"/>
  </r>
  <r>
    <x v="0"/>
  </r>
  <r>
    <x v="1"/>
  </r>
  <r>
    <x v="1"/>
  </r>
  <r>
    <x v="0"/>
  </r>
  <r>
    <x v="1"/>
  </r>
  <r>
    <x v="1"/>
  </r>
  <r>
    <x v="1"/>
  </r>
  <r>
    <x v="1"/>
  </r>
  <r>
    <x v="1"/>
  </r>
  <r>
    <x v="1"/>
  </r>
  <r>
    <x v="1"/>
  </r>
  <r>
    <x v="0"/>
  </r>
  <r>
    <x v="1"/>
  </r>
  <r>
    <x v="0"/>
  </r>
  <r>
    <x v="2"/>
  </r>
  <r>
    <x v="0"/>
  </r>
  <r>
    <x v="0"/>
  </r>
  <r>
    <x v="2"/>
  </r>
  <r>
    <x v="1"/>
  </r>
  <r>
    <x v="2"/>
  </r>
  <r>
    <x v="1"/>
  </r>
  <r>
    <x v="1"/>
  </r>
  <r>
    <x v="2"/>
  </r>
  <r>
    <x v="1"/>
  </r>
  <r>
    <x v="2"/>
  </r>
  <r>
    <x v="2"/>
  </r>
  <r>
    <x v="0"/>
  </r>
  <r>
    <x v="1"/>
  </r>
  <r>
    <x v="1"/>
  </r>
  <r>
    <x v="1"/>
  </r>
  <r>
    <x v="1"/>
  </r>
  <r>
    <x v="0"/>
  </r>
  <r>
    <x v="1"/>
  </r>
  <r>
    <x v="1"/>
  </r>
  <r>
    <x v="1"/>
  </r>
  <r>
    <x v="1"/>
  </r>
  <r>
    <x v="1"/>
  </r>
  <r>
    <x v="2"/>
  </r>
  <r>
    <x v="0"/>
  </r>
  <r>
    <x v="1"/>
  </r>
  <r>
    <x v="2"/>
  </r>
  <r>
    <x v="0"/>
  </r>
  <r>
    <x v="1"/>
  </r>
  <r>
    <x v="0"/>
  </r>
  <r>
    <x v="1"/>
  </r>
  <r>
    <x v="2"/>
  </r>
  <r>
    <x v="1"/>
  </r>
  <r>
    <x v="2"/>
  </r>
  <r>
    <x v="1"/>
  </r>
  <r>
    <x v="1"/>
  </r>
  <r>
    <x v="2"/>
  </r>
  <r>
    <x v="0"/>
  </r>
</pivotCacheRecords>
</file>

<file path=xl/pivotCache/pivotCacheRecords4.xml><?xml version="1.0" encoding="utf-8"?>
<pivotCacheRecords xmlns="http://schemas.openxmlformats.org/spreadsheetml/2006/main" xmlns:r="http://schemas.openxmlformats.org/officeDocument/2006/relationships" count="100">
  <r>
    <x v="0"/>
  </r>
  <r>
    <x v="1"/>
  </r>
  <r>
    <x v="2"/>
  </r>
  <r>
    <x v="0"/>
  </r>
  <r>
    <x v="1"/>
  </r>
  <r>
    <x v="1"/>
  </r>
  <r>
    <x v="2"/>
  </r>
  <r>
    <x v="1"/>
  </r>
  <r>
    <x v="1"/>
  </r>
  <r>
    <x v="1"/>
  </r>
  <r>
    <x v="1"/>
  </r>
  <r>
    <x v="1"/>
  </r>
  <r>
    <x v="1"/>
  </r>
  <r>
    <x v="1"/>
  </r>
  <r>
    <x v="1"/>
  </r>
  <r>
    <x v="1"/>
  </r>
  <r>
    <x v="1"/>
  </r>
  <r>
    <x v="1"/>
  </r>
  <r>
    <x v="3"/>
  </r>
  <r>
    <x v="0"/>
  </r>
  <r>
    <x v="2"/>
  </r>
  <r>
    <x v="1"/>
  </r>
  <r>
    <x v="1"/>
  </r>
  <r>
    <x v="1"/>
  </r>
  <r>
    <x v="1"/>
  </r>
  <r>
    <x v="1"/>
  </r>
  <r>
    <x v="1"/>
  </r>
  <r>
    <x v="0"/>
  </r>
  <r>
    <x v="1"/>
  </r>
  <r>
    <x v="1"/>
  </r>
  <r>
    <x v="1"/>
  </r>
  <r>
    <x v="2"/>
  </r>
  <r>
    <x v="1"/>
  </r>
  <r>
    <x v="3"/>
  </r>
  <r>
    <x v="1"/>
  </r>
  <r>
    <x v="1"/>
  </r>
  <r>
    <x v="1"/>
  </r>
  <r>
    <x v="1"/>
  </r>
  <r>
    <x v="1"/>
  </r>
  <r>
    <x v="1"/>
  </r>
  <r>
    <x v="1"/>
  </r>
  <r>
    <x v="1"/>
  </r>
  <r>
    <x v="1"/>
  </r>
  <r>
    <x v="1"/>
  </r>
  <r>
    <x v="1"/>
  </r>
  <r>
    <x v="1"/>
  </r>
  <r>
    <x v="1"/>
  </r>
  <r>
    <x v="0"/>
  </r>
  <r>
    <x v="0"/>
  </r>
  <r>
    <x v="1"/>
  </r>
  <r>
    <x v="1"/>
  </r>
  <r>
    <x v="1"/>
  </r>
  <r>
    <x v="2"/>
  </r>
  <r>
    <x v="2"/>
  </r>
  <r>
    <x v="2"/>
  </r>
  <r>
    <x v="1"/>
  </r>
  <r>
    <x v="1"/>
  </r>
  <r>
    <x v="2"/>
  </r>
  <r>
    <x v="2"/>
  </r>
  <r>
    <x v="0"/>
  </r>
  <r>
    <x v="1"/>
  </r>
  <r>
    <x v="1"/>
  </r>
  <r>
    <x v="1"/>
  </r>
  <r>
    <x v="1"/>
  </r>
  <r>
    <x v="1"/>
  </r>
  <r>
    <x v="1"/>
  </r>
  <r>
    <x v="2"/>
  </r>
  <r>
    <x v="1"/>
  </r>
  <r>
    <x v="1"/>
  </r>
  <r>
    <x v="1"/>
  </r>
  <r>
    <x v="1"/>
  </r>
  <r>
    <x v="1"/>
  </r>
  <r>
    <x v="1"/>
  </r>
  <r>
    <x v="2"/>
  </r>
  <r>
    <x v="1"/>
  </r>
  <r>
    <x v="1"/>
  </r>
  <r>
    <x v="1"/>
  </r>
  <r>
    <x v="1"/>
  </r>
  <r>
    <x v="1"/>
  </r>
  <r>
    <x v="1"/>
  </r>
  <r>
    <x v="2"/>
  </r>
  <r>
    <x v="1"/>
  </r>
  <r>
    <x v="1"/>
  </r>
  <r>
    <x v="1"/>
  </r>
  <r>
    <x v="1"/>
  </r>
  <r>
    <x v="1"/>
  </r>
  <r>
    <x v="3"/>
  </r>
  <r>
    <x v="1"/>
  </r>
  <r>
    <x v="1"/>
  </r>
  <r>
    <x v="2"/>
  </r>
  <r>
    <x v="1"/>
  </r>
  <r>
    <x v="1"/>
  </r>
  <r>
    <x v="1"/>
  </r>
  <r>
    <x v="1"/>
  </r>
  <r>
    <x v="1"/>
  </r>
  <r>
    <x v="2"/>
  </r>
  <r>
    <x v="1"/>
  </r>
  <r>
    <x v="1"/>
  </r>
  <r>
    <x v="1"/>
  </r>
  <r>
    <x v="1"/>
  </r>
</pivotCacheRecords>
</file>

<file path=xl/pivotCache/pivotCacheRecords5.xml><?xml version="1.0" encoding="utf-8"?>
<pivotCacheRecords xmlns="http://schemas.openxmlformats.org/spreadsheetml/2006/main" xmlns:r="http://schemas.openxmlformats.org/officeDocument/2006/relationships" count="100">
  <r>
    <x v="0"/>
  </r>
  <r>
    <x v="0"/>
  </r>
  <r>
    <x v="1"/>
  </r>
  <r>
    <x v="0"/>
  </r>
  <r>
    <x v="0"/>
  </r>
  <r>
    <x v="0"/>
  </r>
  <r>
    <x v="0"/>
  </r>
  <r>
    <x v="0"/>
  </r>
  <r>
    <x v="1"/>
  </r>
  <r>
    <x v="0"/>
  </r>
  <r>
    <x v="0"/>
  </r>
  <r>
    <x v="1"/>
  </r>
  <r>
    <x v="0"/>
  </r>
  <r>
    <x v="2"/>
  </r>
  <r>
    <x v="0"/>
  </r>
  <r>
    <x v="0"/>
  </r>
  <r>
    <x v="1"/>
  </r>
  <r>
    <x v="0"/>
  </r>
  <r>
    <x v="0"/>
  </r>
  <r>
    <x v="0"/>
  </r>
  <r>
    <x v="2"/>
  </r>
  <r>
    <x v="0"/>
  </r>
  <r>
    <x v="0"/>
  </r>
  <r>
    <x v="0"/>
  </r>
  <r>
    <x v="1"/>
  </r>
  <r>
    <x v="0"/>
  </r>
  <r>
    <x v="0"/>
  </r>
  <r>
    <x v="0"/>
  </r>
  <r>
    <x v="0"/>
  </r>
  <r>
    <x v="0"/>
  </r>
  <r>
    <x v="0"/>
  </r>
  <r>
    <x v="1"/>
  </r>
  <r>
    <x v="2"/>
  </r>
  <r>
    <x v="0"/>
  </r>
  <r>
    <x v="0"/>
  </r>
  <r>
    <x v="0"/>
  </r>
  <r>
    <x v="0"/>
  </r>
  <r>
    <x v="0"/>
  </r>
  <r>
    <x v="0"/>
  </r>
  <r>
    <x v="0"/>
  </r>
  <r>
    <x v="0"/>
  </r>
  <r>
    <x v="0"/>
  </r>
  <r>
    <x v="0"/>
  </r>
  <r>
    <x v="0"/>
  </r>
  <r>
    <x v="0"/>
  </r>
  <r>
    <x v="0"/>
  </r>
  <r>
    <x v="1"/>
  </r>
  <r>
    <x v="0"/>
  </r>
  <r>
    <x v="0"/>
  </r>
  <r>
    <x v="0"/>
  </r>
  <r>
    <x v="0"/>
  </r>
  <r>
    <x v="0"/>
  </r>
  <r>
    <x v="0"/>
  </r>
  <r>
    <x v="1"/>
  </r>
  <r>
    <x v="0"/>
  </r>
  <r>
    <x v="0"/>
  </r>
  <r>
    <x v="2"/>
  </r>
  <r>
    <x v="0"/>
  </r>
  <r>
    <x v="2"/>
  </r>
  <r>
    <x v="0"/>
  </r>
  <r>
    <x v="0"/>
  </r>
  <r>
    <x v="0"/>
  </r>
  <r>
    <x v="0"/>
  </r>
  <r>
    <x v="0"/>
  </r>
  <r>
    <x v="0"/>
  </r>
  <r>
    <x v="0"/>
  </r>
  <r>
    <x v="0"/>
  </r>
  <r>
    <x v="0"/>
  </r>
  <r>
    <x v="1"/>
  </r>
  <r>
    <x v="0"/>
  </r>
  <r>
    <x v="0"/>
  </r>
  <r>
    <x v="0"/>
  </r>
  <r>
    <x v="0"/>
  </r>
  <r>
    <x v="0"/>
  </r>
  <r>
    <x v="0"/>
  </r>
  <r>
    <x v="0"/>
  </r>
  <r>
    <x v="0"/>
  </r>
  <r>
    <x v="0"/>
  </r>
  <r>
    <x v="0"/>
  </r>
  <r>
    <x v="0"/>
  </r>
  <r>
    <x v="3"/>
  </r>
  <r>
    <x v="0"/>
  </r>
  <r>
    <x v="0"/>
  </r>
  <r>
    <x v="0"/>
  </r>
  <r>
    <x v="0"/>
  </r>
  <r>
    <x v="0"/>
  </r>
  <r>
    <x v="0"/>
  </r>
  <r>
    <x v="0"/>
  </r>
  <r>
    <x v="0"/>
  </r>
  <r>
    <x v="2"/>
  </r>
  <r>
    <x v="0"/>
  </r>
  <r>
    <x v="0"/>
  </r>
  <r>
    <x v="2"/>
  </r>
  <r>
    <x v="0"/>
  </r>
  <r>
    <x v="1"/>
  </r>
  <r>
    <x v="1"/>
  </r>
  <r>
    <x v="0"/>
  </r>
  <r>
    <x v="1"/>
  </r>
  <r>
    <x v="2"/>
  </r>
  <r>
    <x v="0"/>
  </r>
</pivotCacheRecords>
</file>

<file path=xl/pivotCache/pivotCacheRecords6.xml><?xml version="1.0" encoding="utf-8"?>
<pivotCacheRecords xmlns="http://schemas.openxmlformats.org/spreadsheetml/2006/main" xmlns:r="http://schemas.openxmlformats.org/officeDocument/2006/relationships" count="100">
  <r>
    <x v="0"/>
  </r>
  <r>
    <x v="0"/>
  </r>
  <r>
    <x v="1"/>
  </r>
  <r>
    <x v="2"/>
  </r>
  <r>
    <x v="3"/>
  </r>
  <r>
    <x v="4"/>
  </r>
  <r>
    <x v="5"/>
  </r>
  <r>
    <x v="1"/>
  </r>
  <r>
    <x v="6"/>
  </r>
  <r>
    <x v="6"/>
  </r>
  <r>
    <x v="7"/>
  </r>
  <r>
    <x v="6"/>
  </r>
  <r>
    <x v="8"/>
  </r>
  <r>
    <x v="9"/>
  </r>
  <r>
    <x v="5"/>
  </r>
  <r>
    <x v="7"/>
  </r>
  <r>
    <x v="4"/>
  </r>
  <r>
    <x v="2"/>
  </r>
  <r>
    <x v="9"/>
  </r>
  <r>
    <x v="4"/>
  </r>
  <r>
    <x v="3"/>
  </r>
  <r>
    <x v="3"/>
  </r>
  <r>
    <x v="3"/>
  </r>
  <r>
    <x v="5"/>
  </r>
  <r>
    <x v="0"/>
  </r>
  <r>
    <x v="4"/>
  </r>
  <r>
    <x v="8"/>
  </r>
  <r>
    <x v="2"/>
  </r>
  <r>
    <x v="2"/>
  </r>
  <r>
    <x v="7"/>
  </r>
  <r>
    <x v="3"/>
  </r>
  <r>
    <x v="0"/>
  </r>
  <r>
    <x v="10"/>
  </r>
  <r>
    <x v="0"/>
  </r>
  <r>
    <x v="1"/>
  </r>
  <r>
    <x v="0"/>
  </r>
  <r>
    <x v="0"/>
  </r>
  <r>
    <x v="5"/>
  </r>
  <r>
    <x v="6"/>
  </r>
  <r>
    <x v="0"/>
  </r>
  <r>
    <x v="6"/>
  </r>
  <r>
    <x v="4"/>
  </r>
  <r>
    <x v="2"/>
  </r>
  <r>
    <x v="2"/>
  </r>
  <r>
    <x v="0"/>
  </r>
  <r>
    <x v="4"/>
  </r>
  <r>
    <x v="4"/>
  </r>
  <r>
    <x v="2"/>
  </r>
  <r>
    <x v="2"/>
  </r>
  <r>
    <x v="10"/>
  </r>
  <r>
    <x v="4"/>
  </r>
  <r>
    <x v="3"/>
  </r>
  <r>
    <x v="9"/>
  </r>
  <r>
    <x v="4"/>
  </r>
  <r>
    <x v="8"/>
  </r>
  <r>
    <x v="4"/>
  </r>
  <r>
    <x v="0"/>
  </r>
  <r>
    <x v="10"/>
  </r>
  <r>
    <x v="8"/>
  </r>
  <r>
    <x v="2"/>
  </r>
  <r>
    <x v="3"/>
  </r>
  <r>
    <x v="2"/>
  </r>
  <r>
    <x v="3"/>
  </r>
  <r>
    <x v="9"/>
  </r>
  <r>
    <x v="7"/>
  </r>
  <r>
    <x v="10"/>
  </r>
  <r>
    <x v="10"/>
  </r>
  <r>
    <x v="5"/>
  </r>
  <r>
    <x v="10"/>
  </r>
  <r>
    <x v="1"/>
  </r>
  <r>
    <x v="8"/>
  </r>
  <r>
    <x v="0"/>
  </r>
  <r>
    <x v="10"/>
  </r>
  <r>
    <x v="10"/>
  </r>
  <r>
    <x v="5"/>
  </r>
  <r>
    <x v="5"/>
  </r>
  <r>
    <x v="4"/>
  </r>
  <r>
    <x v="10"/>
  </r>
  <r>
    <x v="8"/>
  </r>
  <r>
    <x v="3"/>
  </r>
  <r>
    <x v="6"/>
  </r>
  <r>
    <x v="9"/>
  </r>
  <r>
    <x v="8"/>
  </r>
  <r>
    <x v="8"/>
  </r>
  <r>
    <x v="9"/>
  </r>
  <r>
    <x v="3"/>
  </r>
  <r>
    <x v="9"/>
  </r>
  <r>
    <x v="2"/>
  </r>
  <r>
    <x v="3"/>
  </r>
  <r>
    <x v="1"/>
  </r>
  <r>
    <x v="4"/>
  </r>
  <r>
    <x v="1"/>
  </r>
  <r>
    <x v="1"/>
  </r>
  <r>
    <x v="2"/>
  </r>
  <r>
    <x v="10"/>
  </r>
  <r>
    <x v="5"/>
  </r>
  <r>
    <x v="8"/>
  </r>
  <r>
    <x v="6"/>
  </r>
  <r>
    <x v="1"/>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483:Q487" firstHeaderRow="1" firstDataRow="1" firstDataCol="1"/>
  <pivotFields count="1">
    <pivotField axis="axisRow" dataField="1" showAll="0">
      <items count="5">
        <item x="0"/>
        <item m="1" x="3"/>
        <item x="2"/>
        <item x="1"/>
        <item t="default"/>
      </items>
    </pivotField>
  </pivotFields>
  <rowFields count="1">
    <field x="0"/>
  </rowFields>
  <rowItems count="4">
    <i>
      <x/>
    </i>
    <i>
      <x v="2"/>
    </i>
    <i>
      <x v="3"/>
    </i>
    <i t="grand">
      <x/>
    </i>
  </rowItems>
  <colItems count="1">
    <i/>
  </colItems>
  <dataFields count="1">
    <dataField name="Count of School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R483:S500" firstHeaderRow="1" firstDataRow="1" firstDataCol="1"/>
  <pivotFields count="1">
    <pivotField axis="axisRow" dataField="1" showAll="0">
      <items count="18">
        <item x="2"/>
        <item x="4"/>
        <item x="3"/>
        <item x="11"/>
        <item x="6"/>
        <item x="1"/>
        <item x="12"/>
        <item x="15"/>
        <item x="5"/>
        <item x="13"/>
        <item x="10"/>
        <item x="9"/>
        <item x="14"/>
        <item m="1" x="16"/>
        <item x="0"/>
        <item x="7"/>
        <item x="8"/>
        <item t="default"/>
      </items>
    </pivotField>
  </pivotFields>
  <rowFields count="1">
    <field x="0"/>
  </rowFields>
  <rowItems count="17">
    <i>
      <x/>
    </i>
    <i>
      <x v="1"/>
    </i>
    <i>
      <x v="2"/>
    </i>
    <i>
      <x v="3"/>
    </i>
    <i>
      <x v="4"/>
    </i>
    <i>
      <x v="5"/>
    </i>
    <i>
      <x v="6"/>
    </i>
    <i>
      <x v="7"/>
    </i>
    <i>
      <x v="8"/>
    </i>
    <i>
      <x v="9"/>
    </i>
    <i>
      <x v="10"/>
    </i>
    <i>
      <x v="11"/>
    </i>
    <i>
      <x v="12"/>
    </i>
    <i>
      <x v="14"/>
    </i>
    <i>
      <x v="15"/>
    </i>
    <i>
      <x v="16"/>
    </i>
    <i t="grand">
      <x/>
    </i>
  </rowItems>
  <colItems count="1">
    <i/>
  </colItems>
  <dataFields count="1">
    <dataField name="Count of Regional Counci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125:R137" firstHeaderRow="1" firstDataRow="1" firstDataCol="1"/>
  <pivotFields count="1">
    <pivotField axis="axisRow" dataField="1" showAll="0">
      <items count="13">
        <item x="2"/>
        <item x="9"/>
        <item x="4"/>
        <item x="3"/>
        <item x="8"/>
        <item x="0"/>
        <item x="5"/>
        <item x="10"/>
        <item x="6"/>
        <item x="1"/>
        <item m="1" x="11"/>
        <item x="7"/>
        <item t="default"/>
      </items>
    </pivotField>
  </pivotFields>
  <rowFields count="1">
    <field x="0"/>
  </rowFields>
  <rowItems count="12">
    <i>
      <x/>
    </i>
    <i>
      <x v="1"/>
    </i>
    <i>
      <x v="2"/>
    </i>
    <i>
      <x v="3"/>
    </i>
    <i>
      <x v="4"/>
    </i>
    <i>
      <x v="5"/>
    </i>
    <i>
      <x v="6"/>
    </i>
    <i>
      <x v="7"/>
    </i>
    <i>
      <x v="8"/>
    </i>
    <i>
      <x v="9"/>
    </i>
    <i>
      <x v="11"/>
    </i>
    <i t="grand">
      <x/>
    </i>
  </rowItems>
  <colItems count="1">
    <i/>
  </colItems>
  <dataFields count="1">
    <dataField name="Count of Deci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118:R123" firstHeaderRow="1" firstDataRow="1" firstDataCol="1"/>
  <pivotFields count="1">
    <pivotField axis="axisRow" dataField="1" showAll="0">
      <items count="5">
        <item x="2"/>
        <item x="3"/>
        <item x="0"/>
        <item x="1"/>
        <item t="default"/>
      </items>
    </pivotField>
  </pivotFields>
  <rowFields count="1">
    <field x="0"/>
  </rowFields>
  <rowItems count="5">
    <i>
      <x/>
    </i>
    <i>
      <x v="1"/>
    </i>
    <i>
      <x v="2"/>
    </i>
    <i>
      <x v="3"/>
    </i>
    <i t="grand">
      <x/>
    </i>
  </rowItems>
  <colItems count="1">
    <i/>
  </colItems>
  <dataFields count="1">
    <dataField name="Count of Gender of Stude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111:R116" firstHeaderRow="1" firstDataRow="1" firstDataCol="1"/>
  <pivotFields count="1">
    <pivotField axis="axisRow" dataField="1" showAll="0">
      <items count="5">
        <item x="3"/>
        <item x="0"/>
        <item x="1"/>
        <item x="2"/>
        <item t="default"/>
      </items>
    </pivotField>
  </pivotFields>
  <rowFields count="1">
    <field x="0"/>
  </rowFields>
  <rowItems count="5">
    <i>
      <x/>
    </i>
    <i>
      <x v="1"/>
    </i>
    <i>
      <x v="2"/>
    </i>
    <i>
      <x v="3"/>
    </i>
    <i t="grand">
      <x/>
    </i>
  </rowItems>
  <colItems count="1">
    <i/>
  </colItems>
  <dataFields count="1">
    <dataField name="Count of Defin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105:R109" firstHeaderRow="1" firstDataRow="1" firstDataCol="1"/>
  <pivotFields count="1">
    <pivotField axis="axisRow" dataField="1" showAll="0">
      <items count="4">
        <item x="0"/>
        <item x="2"/>
        <item x="1"/>
        <item t="default"/>
      </items>
    </pivotField>
  </pivotFields>
  <rowFields count="1">
    <field x="0"/>
  </rowFields>
  <rowItems count="4">
    <i>
      <x/>
    </i>
    <i>
      <x v="1"/>
    </i>
    <i>
      <x v="2"/>
    </i>
    <i t="grand">
      <x/>
    </i>
  </rowItems>
  <colItems count="1">
    <i/>
  </colItems>
  <dataFields count="1">
    <dataField name="Count of School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rinterSettings" Target="../printerSettings/printerSettings3.bin"/><Relationship Id="rId5" Type="http://schemas.openxmlformats.org/officeDocument/2006/relationships/hyperlink" Target="http://www.ngatapuwae.school.nz/" TargetMode="Externa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04"/>
  <sheetViews>
    <sheetView workbookViewId="0">
      <pane ySplit="1" topLeftCell="A2" activePane="bottomLeft" state="frozen"/>
      <selection activeCell="X1" sqref="X1"/>
      <selection pane="bottomLeft" activeCell="Y487" sqref="Y487"/>
    </sheetView>
  </sheetViews>
  <sheetFormatPr defaultRowHeight="15" x14ac:dyDescent="0.25"/>
  <cols>
    <col min="1" max="1" width="9.140625" bestFit="1" customWidth="1"/>
    <col min="2" max="2" width="39.85546875" bestFit="1" customWidth="1"/>
    <col min="3" max="3" width="14.85546875" bestFit="1" customWidth="1"/>
    <col min="4" max="4" width="9.5703125" bestFit="1" customWidth="1"/>
    <col min="5" max="5" width="32.28515625" bestFit="1" customWidth="1"/>
    <col min="6" max="6" width="24.140625" bestFit="1" customWidth="1"/>
    <col min="7" max="7" width="51.28515625" bestFit="1" customWidth="1"/>
    <col min="8" max="8" width="29.42578125" bestFit="1" customWidth="1"/>
    <col min="9" max="9" width="18.5703125" bestFit="1" customWidth="1"/>
    <col min="10" max="10" width="13.140625" bestFit="1" customWidth="1"/>
    <col min="11" max="11" width="30.28515625" bestFit="1" customWidth="1"/>
    <col min="12" max="12" width="18.140625" bestFit="1" customWidth="1"/>
    <col min="13" max="13" width="15.5703125" bestFit="1" customWidth="1"/>
    <col min="14" max="14" width="11.42578125" bestFit="1" customWidth="1"/>
    <col min="15" max="15" width="17.28515625" bestFit="1" customWidth="1"/>
    <col min="16" max="16" width="20.7109375" customWidth="1"/>
    <col min="17" max="17" width="19.85546875" customWidth="1"/>
    <col min="18" max="18" width="15.140625" bestFit="1" customWidth="1"/>
    <col min="19" max="19" width="23.140625" bestFit="1" customWidth="1"/>
    <col min="20" max="20" width="43.28515625" bestFit="1" customWidth="1"/>
    <col min="21" max="21" width="14" style="35" customWidth="1"/>
    <col min="22" max="22" width="14" customWidth="1"/>
    <col min="23" max="23" width="27" bestFit="1" customWidth="1"/>
    <col min="24" max="24" width="24.140625" customWidth="1"/>
    <col min="25" max="25" width="31" bestFit="1" customWidth="1"/>
    <col min="26" max="26" width="24.7109375" bestFit="1" customWidth="1"/>
    <col min="27" max="27" width="15.7109375" bestFit="1" customWidth="1"/>
    <col min="28" max="28" width="23.85546875" bestFit="1" customWidth="1"/>
    <col min="29" max="29" width="24.42578125" bestFit="1" customWidth="1"/>
    <col min="30" max="30" width="24.85546875" bestFit="1" customWidth="1"/>
    <col min="31" max="31" width="39" bestFit="1" customWidth="1"/>
    <col min="32" max="32" width="10.28515625" bestFit="1" customWidth="1"/>
    <col min="33" max="33" width="9.28515625" bestFit="1" customWidth="1"/>
    <col min="34" max="34" width="27" bestFit="1" customWidth="1"/>
    <col min="35" max="35" width="24.140625" customWidth="1"/>
    <col min="36" max="36" width="22.5703125" customWidth="1"/>
    <col min="37" max="37" width="24" bestFit="1" customWidth="1"/>
    <col min="38" max="38" width="7.85546875" bestFit="1" customWidth="1"/>
    <col min="39" max="39" width="5.85546875" bestFit="1" customWidth="1"/>
    <col min="40" max="40" width="7.140625" bestFit="1" customWidth="1"/>
    <col min="41" max="41" width="6.140625" bestFit="1" customWidth="1"/>
    <col min="42" max="42" width="21.140625" bestFit="1" customWidth="1"/>
  </cols>
  <sheetData>
    <row r="1" spans="1:43" s="35" customFormat="1" x14ac:dyDescent="0.25">
      <c r="A1" s="35" t="s">
        <v>4703</v>
      </c>
      <c r="B1" s="35" t="s">
        <v>4704</v>
      </c>
      <c r="C1" s="35" t="s">
        <v>4705</v>
      </c>
      <c r="D1" s="35" t="s">
        <v>4706</v>
      </c>
      <c r="E1" s="35" t="s">
        <v>4707</v>
      </c>
      <c r="F1" s="35" t="s">
        <v>4708</v>
      </c>
      <c r="G1" s="35" t="s">
        <v>4709</v>
      </c>
      <c r="H1" s="35" t="s">
        <v>4710</v>
      </c>
      <c r="I1" s="35" t="s">
        <v>4711</v>
      </c>
      <c r="J1" s="35" t="s">
        <v>4712</v>
      </c>
      <c r="K1" s="35" t="s">
        <v>4713</v>
      </c>
      <c r="L1" s="35" t="s">
        <v>4714</v>
      </c>
      <c r="M1" s="35" t="s">
        <v>4715</v>
      </c>
      <c r="N1" s="35" t="s">
        <v>4716</v>
      </c>
      <c r="O1" s="35" t="s">
        <v>4717</v>
      </c>
      <c r="P1" s="35" t="s">
        <v>4718</v>
      </c>
      <c r="Q1" s="35" t="s">
        <v>4719</v>
      </c>
      <c r="R1" s="35" t="s">
        <v>4720</v>
      </c>
      <c r="S1" s="35" t="s">
        <v>4721</v>
      </c>
      <c r="T1" s="35" t="s">
        <v>4722</v>
      </c>
      <c r="U1" s="35" t="s">
        <v>4796</v>
      </c>
      <c r="V1" s="35" t="s">
        <v>4797</v>
      </c>
      <c r="W1" s="35" t="s">
        <v>4723</v>
      </c>
      <c r="X1" s="35" t="s">
        <v>4724</v>
      </c>
      <c r="Y1" s="35" t="s">
        <v>4725</v>
      </c>
      <c r="Z1" s="35" t="s">
        <v>4726</v>
      </c>
      <c r="AA1" s="35" t="s">
        <v>4727</v>
      </c>
      <c r="AB1" s="35" t="s">
        <v>4728</v>
      </c>
      <c r="AC1" s="35" t="s">
        <v>4729</v>
      </c>
      <c r="AD1" s="35" t="s">
        <v>4730</v>
      </c>
      <c r="AE1" s="35" t="s">
        <v>4731</v>
      </c>
      <c r="AF1" s="35" t="s">
        <v>4732</v>
      </c>
      <c r="AG1" s="35" t="s">
        <v>4733</v>
      </c>
      <c r="AH1" s="35" t="s">
        <v>4734</v>
      </c>
      <c r="AI1" s="35" t="s">
        <v>4723</v>
      </c>
      <c r="AJ1" s="35" t="s">
        <v>4735</v>
      </c>
      <c r="AK1" s="35" t="s">
        <v>4736</v>
      </c>
      <c r="AL1" s="35" t="s">
        <v>4737</v>
      </c>
      <c r="AM1" s="35" t="s">
        <v>4738</v>
      </c>
      <c r="AN1" s="35" t="s">
        <v>4739</v>
      </c>
      <c r="AO1" s="35" t="s">
        <v>4740</v>
      </c>
      <c r="AP1" s="35" t="s">
        <v>4741</v>
      </c>
      <c r="AQ1" s="35" t="s">
        <v>4742</v>
      </c>
    </row>
    <row r="2" spans="1:43" x14ac:dyDescent="0.25">
      <c r="A2" s="1">
        <v>1584</v>
      </c>
      <c r="B2" s="2" t="s">
        <v>4337</v>
      </c>
      <c r="C2" s="2" t="s">
        <v>4338</v>
      </c>
      <c r="D2" s="2" t="s">
        <v>4339</v>
      </c>
      <c r="E2" s="2" t="s">
        <v>4340</v>
      </c>
      <c r="F2" s="2" t="s">
        <v>4341</v>
      </c>
      <c r="G2" s="2" t="s">
        <v>4342</v>
      </c>
      <c r="H2" s="2" t="s">
        <v>4343</v>
      </c>
      <c r="I2" s="2" t="s">
        <v>4344</v>
      </c>
      <c r="J2" s="2" t="s">
        <v>241</v>
      </c>
      <c r="K2" s="2" t="s">
        <v>4345</v>
      </c>
      <c r="L2" s="2" t="s">
        <v>315</v>
      </c>
      <c r="M2" s="2" t="s">
        <v>313</v>
      </c>
      <c r="N2" s="3">
        <v>748</v>
      </c>
      <c r="O2" s="2" t="s">
        <v>133</v>
      </c>
      <c r="P2" s="2" t="s">
        <v>9</v>
      </c>
      <c r="Q2" s="2" t="s">
        <v>2018</v>
      </c>
      <c r="R2" s="2" t="s">
        <v>11</v>
      </c>
      <c r="S2" s="2" t="s">
        <v>12</v>
      </c>
      <c r="T2" s="2" t="s">
        <v>291</v>
      </c>
      <c r="U2" s="44">
        <v>0.99731018622202683</v>
      </c>
      <c r="V2" s="2">
        <f t="shared" ref="V2:V33" si="0">RANK(U2,U$2:U$108)</f>
        <v>1</v>
      </c>
      <c r="W2" s="2" t="s">
        <v>239</v>
      </c>
      <c r="X2" s="2" t="s">
        <v>240</v>
      </c>
      <c r="Y2" s="2" t="s">
        <v>241</v>
      </c>
      <c r="Z2" s="2" t="s">
        <v>280</v>
      </c>
      <c r="AA2" s="2" t="s">
        <v>18</v>
      </c>
      <c r="AB2" s="2" t="s">
        <v>292</v>
      </c>
      <c r="AC2" s="2" t="s">
        <v>261</v>
      </c>
      <c r="AD2" s="2"/>
      <c r="AE2" s="2"/>
      <c r="AF2" s="2">
        <v>174.73211900000001</v>
      </c>
      <c r="AG2" s="2">
        <v>-36.743395999999997</v>
      </c>
      <c r="AH2" s="2">
        <v>6</v>
      </c>
      <c r="AI2" s="2" t="s">
        <v>239</v>
      </c>
      <c r="AJ2" s="2">
        <v>100</v>
      </c>
      <c r="AK2" s="2">
        <v>0</v>
      </c>
      <c r="AL2" s="2">
        <v>100</v>
      </c>
      <c r="AM2" s="2">
        <v>0</v>
      </c>
      <c r="AN2" s="2">
        <v>0</v>
      </c>
      <c r="AO2" s="2">
        <v>0</v>
      </c>
      <c r="AP2" s="2">
        <v>0</v>
      </c>
      <c r="AQ2" s="4">
        <v>0</v>
      </c>
    </row>
    <row r="3" spans="1:43" x14ac:dyDescent="0.25">
      <c r="A3" s="1">
        <v>75</v>
      </c>
      <c r="B3" s="2" t="s">
        <v>698</v>
      </c>
      <c r="C3" s="2" t="s">
        <v>699</v>
      </c>
      <c r="D3" s="2" t="s">
        <v>700</v>
      </c>
      <c r="E3" s="2" t="s">
        <v>701</v>
      </c>
      <c r="F3" s="2" t="s">
        <v>702</v>
      </c>
      <c r="G3" s="2" t="s">
        <v>703</v>
      </c>
      <c r="H3" s="2" t="s">
        <v>704</v>
      </c>
      <c r="I3" s="2" t="s">
        <v>695</v>
      </c>
      <c r="J3" s="2" t="s">
        <v>241</v>
      </c>
      <c r="K3" s="2" t="s">
        <v>705</v>
      </c>
      <c r="L3" s="2" t="s">
        <v>695</v>
      </c>
      <c r="M3" s="2" t="s">
        <v>241</v>
      </c>
      <c r="N3" s="3">
        <v>1041</v>
      </c>
      <c r="O3" s="2" t="s">
        <v>133</v>
      </c>
      <c r="P3" s="2" t="s">
        <v>31</v>
      </c>
      <c r="Q3" s="2" t="s">
        <v>10</v>
      </c>
      <c r="R3" s="2" t="s">
        <v>11</v>
      </c>
      <c r="S3" s="2" t="s">
        <v>12</v>
      </c>
      <c r="T3" s="2" t="s">
        <v>617</v>
      </c>
      <c r="U3" s="44">
        <v>0.99467151807832477</v>
      </c>
      <c r="V3" s="2">
        <f t="shared" si="0"/>
        <v>2</v>
      </c>
      <c r="W3" s="2" t="s">
        <v>239</v>
      </c>
      <c r="X3" s="2" t="s">
        <v>409</v>
      </c>
      <c r="Y3" s="2" t="s">
        <v>241</v>
      </c>
      <c r="Z3" s="2" t="s">
        <v>424</v>
      </c>
      <c r="AA3" s="2" t="s">
        <v>411</v>
      </c>
      <c r="AB3" s="2" t="s">
        <v>706</v>
      </c>
      <c r="AC3" s="2" t="s">
        <v>553</v>
      </c>
      <c r="AD3" s="2">
        <v>99012</v>
      </c>
      <c r="AE3" s="2" t="s">
        <v>707</v>
      </c>
      <c r="AF3" s="2">
        <v>174.71543600000001</v>
      </c>
      <c r="AG3" s="2">
        <v>-36.921035000000003</v>
      </c>
      <c r="AH3" s="2">
        <v>6</v>
      </c>
      <c r="AI3" s="2" t="s">
        <v>239</v>
      </c>
      <c r="AJ3" s="2">
        <v>1904</v>
      </c>
      <c r="AK3" s="2">
        <v>434</v>
      </c>
      <c r="AL3" s="2">
        <v>140</v>
      </c>
      <c r="AM3" s="2">
        <v>246</v>
      </c>
      <c r="AN3" s="2">
        <v>896</v>
      </c>
      <c r="AO3" s="2">
        <v>95</v>
      </c>
      <c r="AP3" s="2">
        <v>4</v>
      </c>
      <c r="AQ3" s="4">
        <v>89</v>
      </c>
    </row>
    <row r="4" spans="1:43" x14ac:dyDescent="0.25">
      <c r="A4" s="1">
        <v>67</v>
      </c>
      <c r="B4" s="2" t="s">
        <v>646</v>
      </c>
      <c r="C4" s="2" t="s">
        <v>647</v>
      </c>
      <c r="D4" s="2" t="s">
        <v>648</v>
      </c>
      <c r="E4" s="2" t="s">
        <v>649</v>
      </c>
      <c r="F4" s="2" t="s">
        <v>650</v>
      </c>
      <c r="G4" s="2" t="s">
        <v>651</v>
      </c>
      <c r="H4" s="2" t="s">
        <v>652</v>
      </c>
      <c r="I4" s="2" t="s">
        <v>548</v>
      </c>
      <c r="J4" s="2" t="s">
        <v>241</v>
      </c>
      <c r="K4" s="2" t="s">
        <v>653</v>
      </c>
      <c r="L4" s="2" t="s">
        <v>550</v>
      </c>
      <c r="M4" s="2" t="s">
        <v>241</v>
      </c>
      <c r="N4" s="3">
        <v>1149</v>
      </c>
      <c r="O4" s="2" t="s">
        <v>133</v>
      </c>
      <c r="P4" s="2" t="s">
        <v>9</v>
      </c>
      <c r="Q4" s="2" t="s">
        <v>155</v>
      </c>
      <c r="R4" s="2" t="s">
        <v>302</v>
      </c>
      <c r="S4" s="2" t="s">
        <v>167</v>
      </c>
      <c r="T4" s="2" t="s">
        <v>551</v>
      </c>
      <c r="U4" s="44">
        <v>0.99454052192481768</v>
      </c>
      <c r="V4" s="2">
        <f t="shared" si="0"/>
        <v>3</v>
      </c>
      <c r="W4" s="2" t="s">
        <v>239</v>
      </c>
      <c r="X4" s="2" t="s">
        <v>409</v>
      </c>
      <c r="Y4" s="2" t="s">
        <v>241</v>
      </c>
      <c r="Z4" s="2" t="s">
        <v>548</v>
      </c>
      <c r="AA4" s="2" t="s">
        <v>411</v>
      </c>
      <c r="AB4" s="2" t="s">
        <v>645</v>
      </c>
      <c r="AC4" s="2" t="s">
        <v>553</v>
      </c>
      <c r="AD4" s="2"/>
      <c r="AE4" s="2"/>
      <c r="AF4" s="2">
        <v>174.77829600000001</v>
      </c>
      <c r="AG4" s="2">
        <v>-36.880476999999999</v>
      </c>
      <c r="AH4" s="2">
        <v>10</v>
      </c>
      <c r="AI4" s="2" t="s">
        <v>239</v>
      </c>
      <c r="AJ4" s="2">
        <v>1307</v>
      </c>
      <c r="AK4" s="2">
        <v>911</v>
      </c>
      <c r="AL4" s="2">
        <v>39</v>
      </c>
      <c r="AM4" s="2">
        <v>19</v>
      </c>
      <c r="AN4" s="2">
        <v>266</v>
      </c>
      <c r="AO4" s="2">
        <v>12</v>
      </c>
      <c r="AP4" s="2">
        <v>6</v>
      </c>
      <c r="AQ4" s="4">
        <v>54</v>
      </c>
    </row>
    <row r="5" spans="1:43" x14ac:dyDescent="0.25">
      <c r="A5" s="14">
        <v>4208</v>
      </c>
      <c r="B5" s="10" t="s">
        <v>4574</v>
      </c>
      <c r="C5" s="10" t="s">
        <v>4575</v>
      </c>
      <c r="D5" s="10" t="s">
        <v>4576</v>
      </c>
      <c r="E5" s="10" t="s">
        <v>4577</v>
      </c>
      <c r="F5" s="10" t="s">
        <v>4578</v>
      </c>
      <c r="G5" s="10" t="s">
        <v>4579</v>
      </c>
      <c r="H5" s="10" t="s">
        <v>4580</v>
      </c>
      <c r="I5" s="10" t="s">
        <v>865</v>
      </c>
      <c r="J5" s="10" t="s">
        <v>241</v>
      </c>
      <c r="K5" s="10" t="s">
        <v>4581</v>
      </c>
      <c r="L5" s="10" t="s">
        <v>865</v>
      </c>
      <c r="M5" s="10" t="s">
        <v>527</v>
      </c>
      <c r="N5" s="15">
        <v>2153</v>
      </c>
      <c r="O5" s="10" t="s">
        <v>133</v>
      </c>
      <c r="P5" s="10" t="s">
        <v>9</v>
      </c>
      <c r="Q5" s="10" t="s">
        <v>2018</v>
      </c>
      <c r="R5" s="10" t="s">
        <v>11</v>
      </c>
      <c r="S5" s="10" t="s">
        <v>12</v>
      </c>
      <c r="T5" s="2" t="s">
        <v>837</v>
      </c>
      <c r="U5" s="44">
        <v>0.98845386674878399</v>
      </c>
      <c r="V5" s="2">
        <f t="shared" si="0"/>
        <v>4</v>
      </c>
      <c r="W5" s="10" t="s">
        <v>239</v>
      </c>
      <c r="X5" s="10" t="s">
        <v>409</v>
      </c>
      <c r="Y5" s="2" t="s">
        <v>241</v>
      </c>
      <c r="Z5" s="10" t="s">
        <v>865</v>
      </c>
      <c r="AA5" s="10" t="s">
        <v>411</v>
      </c>
      <c r="AB5" s="10" t="s">
        <v>4582</v>
      </c>
      <c r="AC5" s="10" t="s">
        <v>579</v>
      </c>
      <c r="AD5" s="10"/>
      <c r="AE5" s="10"/>
      <c r="AF5" s="10">
        <v>174.79607999999999</v>
      </c>
      <c r="AG5" s="10">
        <v>-36.96407</v>
      </c>
      <c r="AH5" s="10">
        <v>1</v>
      </c>
      <c r="AI5" s="10" t="s">
        <v>239</v>
      </c>
      <c r="AJ5" s="10">
        <v>228</v>
      </c>
      <c r="AK5" s="10">
        <v>0</v>
      </c>
      <c r="AL5" s="10">
        <v>221</v>
      </c>
      <c r="AM5" s="10">
        <v>7</v>
      </c>
      <c r="AN5" s="10">
        <v>0</v>
      </c>
      <c r="AO5" s="10">
        <v>0</v>
      </c>
      <c r="AP5" s="10">
        <v>0</v>
      </c>
      <c r="AQ5" s="16">
        <v>0</v>
      </c>
    </row>
    <row r="6" spans="1:43" x14ac:dyDescent="0.25">
      <c r="A6" s="1">
        <v>49</v>
      </c>
      <c r="B6" s="2" t="s">
        <v>485</v>
      </c>
      <c r="C6" s="2" t="s">
        <v>486</v>
      </c>
      <c r="D6" s="2" t="s">
        <v>487</v>
      </c>
      <c r="E6" s="2" t="s">
        <v>488</v>
      </c>
      <c r="F6" s="2" t="s">
        <v>489</v>
      </c>
      <c r="G6" s="2" t="s">
        <v>490</v>
      </c>
      <c r="H6" s="2" t="s">
        <v>491</v>
      </c>
      <c r="I6" s="2" t="s">
        <v>492</v>
      </c>
      <c r="J6" s="2" t="s">
        <v>241</v>
      </c>
      <c r="K6" s="2" t="s">
        <v>493</v>
      </c>
      <c r="L6" s="2" t="s">
        <v>492</v>
      </c>
      <c r="M6" s="2" t="s">
        <v>241</v>
      </c>
      <c r="N6" s="3">
        <v>1071</v>
      </c>
      <c r="O6" s="2" t="s">
        <v>133</v>
      </c>
      <c r="P6" s="2" t="s">
        <v>31</v>
      </c>
      <c r="Q6" s="2" t="s">
        <v>10</v>
      </c>
      <c r="R6" s="2" t="s">
        <v>11</v>
      </c>
      <c r="S6" s="2" t="s">
        <v>12</v>
      </c>
      <c r="T6" s="2" t="s">
        <v>494</v>
      </c>
      <c r="U6" s="44">
        <v>0.98597102809997672</v>
      </c>
      <c r="V6" s="2">
        <f t="shared" si="0"/>
        <v>5</v>
      </c>
      <c r="W6" s="2" t="s">
        <v>239</v>
      </c>
      <c r="X6" s="2" t="s">
        <v>409</v>
      </c>
      <c r="Y6" s="2" t="s">
        <v>241</v>
      </c>
      <c r="Z6" s="2" t="s">
        <v>495</v>
      </c>
      <c r="AA6" s="2" t="s">
        <v>411</v>
      </c>
      <c r="AB6" s="2" t="s">
        <v>496</v>
      </c>
      <c r="AC6" s="2" t="s">
        <v>497</v>
      </c>
      <c r="AD6" s="2"/>
      <c r="AE6" s="2"/>
      <c r="AF6" s="2">
        <v>174.838551</v>
      </c>
      <c r="AG6" s="2">
        <v>-36.862330999999998</v>
      </c>
      <c r="AH6" s="2">
        <v>4</v>
      </c>
      <c r="AI6" s="2" t="s">
        <v>239</v>
      </c>
      <c r="AJ6" s="2">
        <v>1052</v>
      </c>
      <c r="AK6" s="2">
        <v>410</v>
      </c>
      <c r="AL6" s="2">
        <v>128</v>
      </c>
      <c r="AM6" s="2">
        <v>122</v>
      </c>
      <c r="AN6" s="2">
        <v>223</v>
      </c>
      <c r="AO6" s="2">
        <v>110</v>
      </c>
      <c r="AP6" s="2">
        <v>16</v>
      </c>
      <c r="AQ6" s="4">
        <v>43</v>
      </c>
    </row>
    <row r="7" spans="1:43" x14ac:dyDescent="0.25">
      <c r="A7" s="1">
        <v>85</v>
      </c>
      <c r="B7" s="2" t="s">
        <v>797</v>
      </c>
      <c r="C7" s="2" t="s">
        <v>798</v>
      </c>
      <c r="D7" s="2" t="s">
        <v>799</v>
      </c>
      <c r="E7" s="2" t="s">
        <v>800</v>
      </c>
      <c r="F7" s="2" t="s">
        <v>801</v>
      </c>
      <c r="G7" s="2" t="s">
        <v>802</v>
      </c>
      <c r="H7" s="2" t="s">
        <v>803</v>
      </c>
      <c r="I7" s="2" t="s">
        <v>804</v>
      </c>
      <c r="J7" s="2" t="s">
        <v>241</v>
      </c>
      <c r="K7" s="2" t="s">
        <v>805</v>
      </c>
      <c r="L7" s="2" t="s">
        <v>806</v>
      </c>
      <c r="M7" s="2" t="s">
        <v>241</v>
      </c>
      <c r="N7" s="3">
        <v>1546</v>
      </c>
      <c r="O7" s="2" t="s">
        <v>133</v>
      </c>
      <c r="P7" s="2" t="s">
        <v>31</v>
      </c>
      <c r="Q7" s="2" t="s">
        <v>10</v>
      </c>
      <c r="R7" s="2" t="s">
        <v>11</v>
      </c>
      <c r="S7" s="2" t="s">
        <v>12</v>
      </c>
      <c r="T7" s="2" t="s">
        <v>563</v>
      </c>
      <c r="U7" s="44">
        <v>0.98323651384369448</v>
      </c>
      <c r="V7" s="2">
        <f t="shared" si="0"/>
        <v>6</v>
      </c>
      <c r="W7" s="2" t="s">
        <v>239</v>
      </c>
      <c r="X7" s="2" t="s">
        <v>409</v>
      </c>
      <c r="Y7" s="2" t="s">
        <v>241</v>
      </c>
      <c r="Z7" s="2" t="s">
        <v>807</v>
      </c>
      <c r="AA7" s="2" t="s">
        <v>411</v>
      </c>
      <c r="AB7" s="2" t="s">
        <v>804</v>
      </c>
      <c r="AC7" s="2" t="s">
        <v>565</v>
      </c>
      <c r="AD7" s="2">
        <v>99014</v>
      </c>
      <c r="AE7" s="2" t="s">
        <v>808</v>
      </c>
      <c r="AF7" s="2">
        <v>174.80696</v>
      </c>
      <c r="AG7" s="2">
        <v>-36.902825</v>
      </c>
      <c r="AH7" s="2">
        <v>3</v>
      </c>
      <c r="AI7" s="2" t="s">
        <v>239</v>
      </c>
      <c r="AJ7" s="2">
        <v>1076</v>
      </c>
      <c r="AK7" s="2">
        <v>126</v>
      </c>
      <c r="AL7" s="2">
        <v>208</v>
      </c>
      <c r="AM7" s="2">
        <v>408</v>
      </c>
      <c r="AN7" s="2">
        <v>271</v>
      </c>
      <c r="AO7" s="2">
        <v>26</v>
      </c>
      <c r="AP7" s="2">
        <v>4</v>
      </c>
      <c r="AQ7" s="4">
        <v>33</v>
      </c>
    </row>
    <row r="8" spans="1:43" x14ac:dyDescent="0.25">
      <c r="A8" s="1">
        <v>69</v>
      </c>
      <c r="B8" s="2" t="s">
        <v>662</v>
      </c>
      <c r="C8" s="2" t="s">
        <v>663</v>
      </c>
      <c r="D8" s="2" t="s">
        <v>664</v>
      </c>
      <c r="E8" s="2" t="s">
        <v>665</v>
      </c>
      <c r="F8" s="2" t="s">
        <v>666</v>
      </c>
      <c r="G8" s="2" t="s">
        <v>667</v>
      </c>
      <c r="H8" s="2" t="s">
        <v>668</v>
      </c>
      <c r="I8" s="2" t="s">
        <v>669</v>
      </c>
      <c r="J8" s="2" t="s">
        <v>241</v>
      </c>
      <c r="K8" s="2" t="s">
        <v>670</v>
      </c>
      <c r="L8" s="2" t="s">
        <v>669</v>
      </c>
      <c r="M8" s="2" t="s">
        <v>241</v>
      </c>
      <c r="N8" s="3">
        <v>1025</v>
      </c>
      <c r="O8" s="2" t="s">
        <v>133</v>
      </c>
      <c r="P8" s="2" t="s">
        <v>31</v>
      </c>
      <c r="Q8" s="2" t="s">
        <v>155</v>
      </c>
      <c r="R8" s="2" t="s">
        <v>11</v>
      </c>
      <c r="S8" s="2" t="s">
        <v>12</v>
      </c>
      <c r="T8" s="2" t="s">
        <v>551</v>
      </c>
      <c r="U8" s="44">
        <v>0.97738712545109396</v>
      </c>
      <c r="V8" s="2">
        <f t="shared" si="0"/>
        <v>7</v>
      </c>
      <c r="W8" s="2" t="s">
        <v>239</v>
      </c>
      <c r="X8" s="2" t="s">
        <v>409</v>
      </c>
      <c r="Y8" s="2" t="s">
        <v>241</v>
      </c>
      <c r="Z8" s="2" t="s">
        <v>482</v>
      </c>
      <c r="AA8" s="2" t="s">
        <v>411</v>
      </c>
      <c r="AB8" s="2" t="s">
        <v>671</v>
      </c>
      <c r="AC8" s="2" t="s">
        <v>553</v>
      </c>
      <c r="AD8" s="2"/>
      <c r="AE8" s="2"/>
      <c r="AF8" s="2">
        <v>174.72534899999999</v>
      </c>
      <c r="AG8" s="2">
        <v>-36.884706999999999</v>
      </c>
      <c r="AH8" s="2">
        <v>7</v>
      </c>
      <c r="AI8" s="2" t="s">
        <v>239</v>
      </c>
      <c r="AJ8" s="2">
        <v>2733</v>
      </c>
      <c r="AK8" s="2">
        <v>1092</v>
      </c>
      <c r="AL8" s="2">
        <v>381</v>
      </c>
      <c r="AM8" s="2">
        <v>559</v>
      </c>
      <c r="AN8" s="2">
        <v>439</v>
      </c>
      <c r="AO8" s="2">
        <v>104</v>
      </c>
      <c r="AP8" s="2">
        <v>54</v>
      </c>
      <c r="AQ8" s="4">
        <v>104</v>
      </c>
    </row>
    <row r="9" spans="1:43" x14ac:dyDescent="0.25">
      <c r="A9" s="1">
        <v>440</v>
      </c>
      <c r="B9" s="2" t="s">
        <v>3674</v>
      </c>
      <c r="C9" s="2" t="s">
        <v>3675</v>
      </c>
      <c r="D9" s="2" t="s">
        <v>3676</v>
      </c>
      <c r="E9" s="2" t="s">
        <v>3677</v>
      </c>
      <c r="F9" s="2" t="s">
        <v>3678</v>
      </c>
      <c r="G9" s="2" t="s">
        <v>3679</v>
      </c>
      <c r="H9" s="2" t="s">
        <v>3680</v>
      </c>
      <c r="I9" s="2" t="s">
        <v>300</v>
      </c>
      <c r="J9" s="2" t="s">
        <v>241</v>
      </c>
      <c r="K9" s="2" t="s">
        <v>3681</v>
      </c>
      <c r="L9" s="2" t="s">
        <v>3682</v>
      </c>
      <c r="M9" s="2" t="s">
        <v>241</v>
      </c>
      <c r="N9" s="3">
        <v>751</v>
      </c>
      <c r="O9" s="2" t="s">
        <v>133</v>
      </c>
      <c r="P9" s="2" t="s">
        <v>9</v>
      </c>
      <c r="Q9" s="2" t="s">
        <v>10</v>
      </c>
      <c r="R9" s="2" t="s">
        <v>302</v>
      </c>
      <c r="S9" s="2" t="s">
        <v>12</v>
      </c>
      <c r="T9" s="2" t="s">
        <v>291</v>
      </c>
      <c r="U9" s="44">
        <v>0.96955741093758463</v>
      </c>
      <c r="V9" s="2">
        <f t="shared" si="0"/>
        <v>8</v>
      </c>
      <c r="W9" s="2" t="s">
        <v>239</v>
      </c>
      <c r="X9" s="2" t="s">
        <v>240</v>
      </c>
      <c r="Y9" s="2" t="s">
        <v>241</v>
      </c>
      <c r="Z9" s="2" t="s">
        <v>280</v>
      </c>
      <c r="AA9" s="2" t="s">
        <v>18</v>
      </c>
      <c r="AB9" s="2" t="s">
        <v>3683</v>
      </c>
      <c r="AC9" s="2" t="s">
        <v>261</v>
      </c>
      <c r="AD9" s="2"/>
      <c r="AE9" s="2"/>
      <c r="AF9" s="2">
        <v>174.70401200000001</v>
      </c>
      <c r="AG9" s="2">
        <v>-36.739162999999998</v>
      </c>
      <c r="AH9" s="2">
        <v>10</v>
      </c>
      <c r="AI9" s="2" t="s">
        <v>239</v>
      </c>
      <c r="AJ9" s="2">
        <v>777</v>
      </c>
      <c r="AK9" s="2">
        <v>477</v>
      </c>
      <c r="AL9" s="2">
        <v>21</v>
      </c>
      <c r="AM9" s="2">
        <v>2</v>
      </c>
      <c r="AN9" s="2">
        <v>183</v>
      </c>
      <c r="AO9" s="2">
        <v>23</v>
      </c>
      <c r="AP9" s="2">
        <v>9</v>
      </c>
      <c r="AQ9" s="4">
        <v>62</v>
      </c>
    </row>
    <row r="10" spans="1:43" x14ac:dyDescent="0.25">
      <c r="A10" s="1">
        <v>61</v>
      </c>
      <c r="B10" s="2" t="s">
        <v>589</v>
      </c>
      <c r="C10" s="2" t="s">
        <v>590</v>
      </c>
      <c r="D10" s="2" t="s">
        <v>591</v>
      </c>
      <c r="E10" s="2" t="s">
        <v>592</v>
      </c>
      <c r="F10" s="2" t="s">
        <v>593</v>
      </c>
      <c r="G10" s="2" t="s">
        <v>594</v>
      </c>
      <c r="H10" s="2" t="s">
        <v>595</v>
      </c>
      <c r="I10" s="2" t="s">
        <v>596</v>
      </c>
      <c r="J10" s="2" t="s">
        <v>241</v>
      </c>
      <c r="K10" s="2" t="s">
        <v>597</v>
      </c>
      <c r="L10" s="2" t="s">
        <v>596</v>
      </c>
      <c r="M10" s="2" t="s">
        <v>241</v>
      </c>
      <c r="N10" s="3">
        <v>1541</v>
      </c>
      <c r="O10" s="2" t="s">
        <v>133</v>
      </c>
      <c r="P10" s="2" t="s">
        <v>43</v>
      </c>
      <c r="Q10" s="2" t="s">
        <v>10</v>
      </c>
      <c r="R10" s="2" t="s">
        <v>178</v>
      </c>
      <c r="S10" s="2" t="s">
        <v>167</v>
      </c>
      <c r="T10" s="2" t="s">
        <v>494</v>
      </c>
      <c r="U10" s="44">
        <v>0.96051902225420194</v>
      </c>
      <c r="V10" s="2">
        <f t="shared" si="0"/>
        <v>9</v>
      </c>
      <c r="W10" s="2" t="s">
        <v>239</v>
      </c>
      <c r="X10" s="2" t="s">
        <v>409</v>
      </c>
      <c r="Y10" s="2" t="s">
        <v>241</v>
      </c>
      <c r="Z10" s="2" t="s">
        <v>548</v>
      </c>
      <c r="AA10" s="2" t="s">
        <v>411</v>
      </c>
      <c r="AB10" s="2" t="s">
        <v>598</v>
      </c>
      <c r="AC10" s="2" t="s">
        <v>497</v>
      </c>
      <c r="AD10" s="2"/>
      <c r="AE10" s="2"/>
      <c r="AF10" s="2">
        <v>174.80032399999999</v>
      </c>
      <c r="AG10" s="2">
        <v>-36.865642999999999</v>
      </c>
      <c r="AH10" s="2">
        <v>9</v>
      </c>
      <c r="AI10" s="2" t="s">
        <v>239</v>
      </c>
      <c r="AJ10" s="2">
        <v>1220</v>
      </c>
      <c r="AK10" s="2">
        <v>873</v>
      </c>
      <c r="AL10" s="2">
        <v>79</v>
      </c>
      <c r="AM10" s="2">
        <v>78</v>
      </c>
      <c r="AN10" s="2">
        <v>108</v>
      </c>
      <c r="AO10" s="2">
        <v>12</v>
      </c>
      <c r="AP10" s="2">
        <v>8</v>
      </c>
      <c r="AQ10" s="4">
        <v>62</v>
      </c>
    </row>
    <row r="11" spans="1:43" x14ac:dyDescent="0.25">
      <c r="A11" s="14">
        <v>6930</v>
      </c>
      <c r="B11" s="10" t="s">
        <v>4656</v>
      </c>
      <c r="C11" s="10" t="s">
        <v>4657</v>
      </c>
      <c r="D11" s="10" t="s">
        <v>4658</v>
      </c>
      <c r="E11" s="10" t="s">
        <v>4659</v>
      </c>
      <c r="F11" s="10" t="s">
        <v>4660</v>
      </c>
      <c r="G11" s="10" t="s">
        <v>4661</v>
      </c>
      <c r="H11" s="10" t="s">
        <v>4662</v>
      </c>
      <c r="I11" s="10" t="s">
        <v>4663</v>
      </c>
      <c r="J11" s="10" t="s">
        <v>241</v>
      </c>
      <c r="K11" s="10" t="s">
        <v>4662</v>
      </c>
      <c r="L11" s="10" t="s">
        <v>4664</v>
      </c>
      <c r="M11" s="10" t="s">
        <v>527</v>
      </c>
      <c r="N11" s="15">
        <v>2016</v>
      </c>
      <c r="O11" s="10" t="s">
        <v>133</v>
      </c>
      <c r="P11" s="10" t="s">
        <v>31</v>
      </c>
      <c r="Q11" s="10" t="s">
        <v>10</v>
      </c>
      <c r="R11" s="10" t="s">
        <v>11</v>
      </c>
      <c r="S11" s="10" t="s">
        <v>12</v>
      </c>
      <c r="T11" s="2" t="s">
        <v>408</v>
      </c>
      <c r="U11" s="44">
        <v>0.95897725063342676</v>
      </c>
      <c r="V11" s="2">
        <f t="shared" si="0"/>
        <v>10</v>
      </c>
      <c r="W11" s="10" t="s">
        <v>239</v>
      </c>
      <c r="X11" s="10" t="s">
        <v>409</v>
      </c>
      <c r="Y11" s="2" t="s">
        <v>241</v>
      </c>
      <c r="Z11" s="10" t="s">
        <v>577</v>
      </c>
      <c r="AA11" s="10" t="s">
        <v>411</v>
      </c>
      <c r="AB11" s="10" t="s">
        <v>4665</v>
      </c>
      <c r="AC11" s="10" t="s">
        <v>413</v>
      </c>
      <c r="AD11" s="10"/>
      <c r="AE11" s="10"/>
      <c r="AF11" s="10">
        <v>174.915446</v>
      </c>
      <c r="AG11" s="10">
        <v>-36.934108000000002</v>
      </c>
      <c r="AH11" s="10">
        <v>9</v>
      </c>
      <c r="AI11" s="10" t="s">
        <v>239</v>
      </c>
      <c r="AJ11" s="10">
        <v>1878</v>
      </c>
      <c r="AK11" s="10">
        <v>670</v>
      </c>
      <c r="AL11" s="10">
        <v>82</v>
      </c>
      <c r="AM11" s="10">
        <v>91</v>
      </c>
      <c r="AN11" s="10">
        <v>760</v>
      </c>
      <c r="AO11" s="10">
        <v>126</v>
      </c>
      <c r="AP11" s="10">
        <v>6</v>
      </c>
      <c r="AQ11" s="16">
        <v>143</v>
      </c>
    </row>
    <row r="12" spans="1:43" x14ac:dyDescent="0.25">
      <c r="A12" s="1">
        <v>456</v>
      </c>
      <c r="B12" s="2" t="s">
        <v>3720</v>
      </c>
      <c r="C12" s="2" t="s">
        <v>3721</v>
      </c>
      <c r="D12" s="2" t="s">
        <v>3722</v>
      </c>
      <c r="E12" s="2" t="s">
        <v>3723</v>
      </c>
      <c r="F12" s="2" t="s">
        <v>3724</v>
      </c>
      <c r="G12" s="2" t="s">
        <v>3725</v>
      </c>
      <c r="H12" s="2" t="s">
        <v>3726</v>
      </c>
      <c r="I12" s="2"/>
      <c r="J12" s="2" t="s">
        <v>963</v>
      </c>
      <c r="K12" s="2" t="s">
        <v>3727</v>
      </c>
      <c r="L12" s="2"/>
      <c r="M12" s="2" t="s">
        <v>963</v>
      </c>
      <c r="N12" s="3">
        <v>2340</v>
      </c>
      <c r="O12" s="2" t="s">
        <v>965</v>
      </c>
      <c r="P12" s="2" t="s">
        <v>9</v>
      </c>
      <c r="Q12" s="2" t="s">
        <v>10</v>
      </c>
      <c r="R12" s="2" t="s">
        <v>302</v>
      </c>
      <c r="S12" s="2" t="s">
        <v>12</v>
      </c>
      <c r="T12" s="2" t="s">
        <v>966</v>
      </c>
      <c r="U12" s="44">
        <v>0.95573156413024929</v>
      </c>
      <c r="V12" s="2">
        <f t="shared" si="0"/>
        <v>11</v>
      </c>
      <c r="W12" s="2" t="s">
        <v>239</v>
      </c>
      <c r="X12" s="2" t="s">
        <v>409</v>
      </c>
      <c r="Y12" s="2" t="s">
        <v>241</v>
      </c>
      <c r="Z12" s="2" t="s">
        <v>528</v>
      </c>
      <c r="AA12" s="2" t="s">
        <v>529</v>
      </c>
      <c r="AB12" s="2" t="s">
        <v>967</v>
      </c>
      <c r="AC12" s="2" t="s">
        <v>968</v>
      </c>
      <c r="AD12" s="2"/>
      <c r="AE12" s="2"/>
      <c r="AF12" s="2">
        <v>174.931297</v>
      </c>
      <c r="AG12" s="2">
        <v>-37.216710999999997</v>
      </c>
      <c r="AH12" s="2">
        <v>99</v>
      </c>
      <c r="AI12" s="2" t="s">
        <v>239</v>
      </c>
      <c r="AJ12" s="2">
        <v>212</v>
      </c>
      <c r="AK12" s="2">
        <v>138</v>
      </c>
      <c r="AL12" s="2">
        <v>3</v>
      </c>
      <c r="AM12" s="2">
        <v>7</v>
      </c>
      <c r="AN12" s="2">
        <v>45</v>
      </c>
      <c r="AO12" s="2">
        <v>12</v>
      </c>
      <c r="AP12" s="2">
        <v>4</v>
      </c>
      <c r="AQ12" s="4">
        <v>3</v>
      </c>
    </row>
    <row r="13" spans="1:43" x14ac:dyDescent="0.25">
      <c r="A13" s="1">
        <v>38</v>
      </c>
      <c r="B13" s="2" t="s">
        <v>370</v>
      </c>
      <c r="C13" s="2" t="s">
        <v>371</v>
      </c>
      <c r="D13" s="2" t="s">
        <v>372</v>
      </c>
      <c r="E13" s="2" t="s">
        <v>373</v>
      </c>
      <c r="F13" s="2" t="s">
        <v>374</v>
      </c>
      <c r="G13" s="2" t="s">
        <v>375</v>
      </c>
      <c r="H13" s="2" t="s">
        <v>376</v>
      </c>
      <c r="I13" s="2" t="s">
        <v>357</v>
      </c>
      <c r="J13" s="2" t="s">
        <v>241</v>
      </c>
      <c r="K13" s="2" t="s">
        <v>376</v>
      </c>
      <c r="L13" s="2" t="s">
        <v>357</v>
      </c>
      <c r="M13" s="2" t="s">
        <v>313</v>
      </c>
      <c r="N13" s="3">
        <v>627</v>
      </c>
      <c r="O13" s="2" t="s">
        <v>133</v>
      </c>
      <c r="P13" s="2" t="s">
        <v>31</v>
      </c>
      <c r="Q13" s="2" t="s">
        <v>10</v>
      </c>
      <c r="R13" s="2" t="s">
        <v>11</v>
      </c>
      <c r="S13" s="2" t="s">
        <v>167</v>
      </c>
      <c r="T13" s="2" t="s">
        <v>347</v>
      </c>
      <c r="U13" s="44">
        <v>0.94360384274437614</v>
      </c>
      <c r="V13" s="2">
        <f t="shared" si="0"/>
        <v>12</v>
      </c>
      <c r="W13" s="2" t="s">
        <v>239</v>
      </c>
      <c r="X13" s="2" t="s">
        <v>240</v>
      </c>
      <c r="Y13" s="2" t="s">
        <v>241</v>
      </c>
      <c r="Z13" s="2" t="s">
        <v>348</v>
      </c>
      <c r="AA13" s="2" t="s">
        <v>18</v>
      </c>
      <c r="AB13" s="2" t="s">
        <v>349</v>
      </c>
      <c r="AC13" s="2" t="s">
        <v>317</v>
      </c>
      <c r="AD13" s="2"/>
      <c r="AE13" s="2"/>
      <c r="AF13" s="2">
        <v>174.752309</v>
      </c>
      <c r="AG13" s="2">
        <v>-36.782457999999998</v>
      </c>
      <c r="AH13" s="2">
        <v>9</v>
      </c>
      <c r="AI13" s="2" t="s">
        <v>239</v>
      </c>
      <c r="AJ13" s="2">
        <v>2091</v>
      </c>
      <c r="AK13" s="2">
        <v>874</v>
      </c>
      <c r="AL13" s="2">
        <v>140</v>
      </c>
      <c r="AM13" s="2">
        <v>80</v>
      </c>
      <c r="AN13" s="2">
        <v>670</v>
      </c>
      <c r="AO13" s="2">
        <v>87</v>
      </c>
      <c r="AP13" s="2">
        <v>40</v>
      </c>
      <c r="AQ13" s="4">
        <v>200</v>
      </c>
    </row>
    <row r="14" spans="1:43" x14ac:dyDescent="0.25">
      <c r="A14" s="1">
        <v>40</v>
      </c>
      <c r="B14" s="2" t="s">
        <v>384</v>
      </c>
      <c r="C14" s="2" t="s">
        <v>385</v>
      </c>
      <c r="D14" s="2" t="s">
        <v>386</v>
      </c>
      <c r="E14" s="2" t="s">
        <v>387</v>
      </c>
      <c r="F14" s="2" t="s">
        <v>388</v>
      </c>
      <c r="G14" s="2" t="s">
        <v>389</v>
      </c>
      <c r="H14" s="2" t="s">
        <v>390</v>
      </c>
      <c r="I14" s="2" t="s">
        <v>391</v>
      </c>
      <c r="J14" s="2" t="s">
        <v>241</v>
      </c>
      <c r="K14" s="2" t="s">
        <v>390</v>
      </c>
      <c r="L14" s="2" t="s">
        <v>392</v>
      </c>
      <c r="M14" s="2" t="s">
        <v>393</v>
      </c>
      <c r="N14" s="3">
        <v>610</v>
      </c>
      <c r="O14" s="2" t="s">
        <v>133</v>
      </c>
      <c r="P14" s="2" t="s">
        <v>31</v>
      </c>
      <c r="Q14" s="2" t="s">
        <v>10</v>
      </c>
      <c r="R14" s="2" t="s">
        <v>11</v>
      </c>
      <c r="S14" s="2" t="s">
        <v>12</v>
      </c>
      <c r="T14" s="2" t="s">
        <v>394</v>
      </c>
      <c r="U14" s="44">
        <v>0.94195342297968943</v>
      </c>
      <c r="V14" s="2">
        <f t="shared" si="0"/>
        <v>13</v>
      </c>
      <c r="W14" s="2" t="s">
        <v>239</v>
      </c>
      <c r="X14" s="2" t="s">
        <v>240</v>
      </c>
      <c r="Y14" s="2" t="s">
        <v>241</v>
      </c>
      <c r="Z14" s="2" t="s">
        <v>391</v>
      </c>
      <c r="AA14" s="2" t="s">
        <v>18</v>
      </c>
      <c r="AB14" s="2" t="s">
        <v>395</v>
      </c>
      <c r="AC14" s="2" t="s">
        <v>396</v>
      </c>
      <c r="AD14" s="2">
        <v>99013</v>
      </c>
      <c r="AE14" s="2" t="s">
        <v>397</v>
      </c>
      <c r="AF14" s="2">
        <v>174.646309</v>
      </c>
      <c r="AG14" s="2">
        <v>-36.852589999999999</v>
      </c>
      <c r="AH14" s="2">
        <v>5</v>
      </c>
      <c r="AI14" s="2" t="s">
        <v>239</v>
      </c>
      <c r="AJ14" s="2">
        <v>1343</v>
      </c>
      <c r="AK14" s="2">
        <v>577</v>
      </c>
      <c r="AL14" s="2">
        <v>270</v>
      </c>
      <c r="AM14" s="2">
        <v>204</v>
      </c>
      <c r="AN14" s="2">
        <v>200</v>
      </c>
      <c r="AO14" s="2">
        <v>30</v>
      </c>
      <c r="AP14" s="2">
        <v>3</v>
      </c>
      <c r="AQ14" s="4">
        <v>59</v>
      </c>
    </row>
    <row r="15" spans="1:43" x14ac:dyDescent="0.25">
      <c r="A15" s="1">
        <v>51</v>
      </c>
      <c r="B15" s="2" t="s">
        <v>510</v>
      </c>
      <c r="C15" s="2" t="s">
        <v>511</v>
      </c>
      <c r="D15" s="2" t="s">
        <v>512</v>
      </c>
      <c r="E15" s="2" t="s">
        <v>513</v>
      </c>
      <c r="F15" s="2" t="s">
        <v>514</v>
      </c>
      <c r="G15" s="2" t="s">
        <v>515</v>
      </c>
      <c r="H15" s="2" t="s">
        <v>516</v>
      </c>
      <c r="I15" s="2" t="s">
        <v>505</v>
      </c>
      <c r="J15" s="2" t="s">
        <v>241</v>
      </c>
      <c r="K15" s="2" t="s">
        <v>516</v>
      </c>
      <c r="L15" s="2" t="s">
        <v>517</v>
      </c>
      <c r="M15" s="2" t="s">
        <v>241</v>
      </c>
      <c r="N15" s="3">
        <v>1021</v>
      </c>
      <c r="O15" s="2" t="s">
        <v>133</v>
      </c>
      <c r="P15" s="2" t="s">
        <v>43</v>
      </c>
      <c r="Q15" s="2" t="s">
        <v>10</v>
      </c>
      <c r="R15" s="2" t="s">
        <v>178</v>
      </c>
      <c r="S15" s="2" t="s">
        <v>156</v>
      </c>
      <c r="T15" s="2" t="s">
        <v>481</v>
      </c>
      <c r="U15" s="44">
        <v>0.93730445939491502</v>
      </c>
      <c r="V15" s="2">
        <f t="shared" si="0"/>
        <v>14</v>
      </c>
      <c r="W15" s="2" t="s">
        <v>239</v>
      </c>
      <c r="X15" s="2" t="s">
        <v>409</v>
      </c>
      <c r="Y15" s="2" t="s">
        <v>241</v>
      </c>
      <c r="Z15" s="2" t="s">
        <v>507</v>
      </c>
      <c r="AA15" s="2" t="s">
        <v>411</v>
      </c>
      <c r="AB15" s="2" t="s">
        <v>518</v>
      </c>
      <c r="AC15" s="2" t="s">
        <v>484</v>
      </c>
      <c r="AD15" s="2">
        <v>99030</v>
      </c>
      <c r="AE15" s="2" t="s">
        <v>509</v>
      </c>
      <c r="AF15" s="2">
        <v>174.73778999999999</v>
      </c>
      <c r="AG15" s="2">
        <v>-36.854455999999999</v>
      </c>
      <c r="AH15" s="2">
        <v>2</v>
      </c>
      <c r="AI15" s="2" t="s">
        <v>239</v>
      </c>
      <c r="AJ15" s="2">
        <v>222</v>
      </c>
      <c r="AK15" s="2">
        <v>3</v>
      </c>
      <c r="AL15" s="2">
        <v>26</v>
      </c>
      <c r="AM15" s="2">
        <v>185</v>
      </c>
      <c r="AN15" s="2">
        <v>7</v>
      </c>
      <c r="AO15" s="2">
        <v>1</v>
      </c>
      <c r="AP15" s="2">
        <v>0</v>
      </c>
      <c r="AQ15" s="4">
        <v>0</v>
      </c>
    </row>
    <row r="16" spans="1:43" x14ac:dyDescent="0.25">
      <c r="A16" s="1">
        <v>26</v>
      </c>
      <c r="B16" s="2" t="s">
        <v>263</v>
      </c>
      <c r="C16" s="2" t="s">
        <v>264</v>
      </c>
      <c r="D16" s="2" t="s">
        <v>265</v>
      </c>
      <c r="E16" s="2" t="s">
        <v>266</v>
      </c>
      <c r="F16" s="2" t="s">
        <v>267</v>
      </c>
      <c r="G16" s="2" t="s">
        <v>268</v>
      </c>
      <c r="H16" s="2" t="s">
        <v>269</v>
      </c>
      <c r="I16" s="2"/>
      <c r="J16" s="2" t="s">
        <v>270</v>
      </c>
      <c r="K16" s="2" t="s">
        <v>269</v>
      </c>
      <c r="L16" s="2"/>
      <c r="M16" s="2" t="s">
        <v>270</v>
      </c>
      <c r="N16" s="3">
        <v>800</v>
      </c>
      <c r="O16" s="2" t="s">
        <v>8</v>
      </c>
      <c r="P16" s="2" t="s">
        <v>31</v>
      </c>
      <c r="Q16" s="2" t="s">
        <v>10</v>
      </c>
      <c r="R16" s="2" t="s">
        <v>11</v>
      </c>
      <c r="S16" s="2" t="s">
        <v>12</v>
      </c>
      <c r="T16" s="2" t="s">
        <v>238</v>
      </c>
      <c r="U16" s="44">
        <v>0.92471473615693112</v>
      </c>
      <c r="V16" s="2">
        <f t="shared" si="0"/>
        <v>15</v>
      </c>
      <c r="W16" s="2" t="s">
        <v>239</v>
      </c>
      <c r="X16" s="2" t="s">
        <v>240</v>
      </c>
      <c r="Y16" s="2" t="s">
        <v>241</v>
      </c>
      <c r="Z16" s="2" t="s">
        <v>270</v>
      </c>
      <c r="AA16" s="2" t="s">
        <v>18</v>
      </c>
      <c r="AB16" s="2" t="s">
        <v>270</v>
      </c>
      <c r="AC16" s="2" t="s">
        <v>242</v>
      </c>
      <c r="AD16" s="2"/>
      <c r="AE16" s="2"/>
      <c r="AF16" s="2">
        <v>174.459138</v>
      </c>
      <c r="AG16" s="2">
        <v>-36.680155999999997</v>
      </c>
      <c r="AH16" s="2">
        <v>7</v>
      </c>
      <c r="AI16" s="2" t="s">
        <v>239</v>
      </c>
      <c r="AJ16" s="2">
        <v>701</v>
      </c>
      <c r="AK16" s="2">
        <v>451</v>
      </c>
      <c r="AL16" s="2">
        <v>173</v>
      </c>
      <c r="AM16" s="2">
        <v>24</v>
      </c>
      <c r="AN16" s="2">
        <v>20</v>
      </c>
      <c r="AO16" s="2">
        <v>3</v>
      </c>
      <c r="AP16" s="2">
        <v>6</v>
      </c>
      <c r="AQ16" s="4">
        <v>24</v>
      </c>
    </row>
    <row r="17" spans="1:43" x14ac:dyDescent="0.25">
      <c r="A17" s="1">
        <v>2085</v>
      </c>
      <c r="B17" s="2" t="s">
        <v>4476</v>
      </c>
      <c r="C17" s="2" t="s">
        <v>4477</v>
      </c>
      <c r="D17" s="2" t="s">
        <v>4478</v>
      </c>
      <c r="E17" s="2" t="s">
        <v>4479</v>
      </c>
      <c r="F17" s="2" t="s">
        <v>4360</v>
      </c>
      <c r="G17" s="2" t="s">
        <v>3689</v>
      </c>
      <c r="H17" s="2" t="s">
        <v>4480</v>
      </c>
      <c r="I17" s="2" t="s">
        <v>4481</v>
      </c>
      <c r="J17" s="2" t="s">
        <v>241</v>
      </c>
      <c r="K17" s="2" t="s">
        <v>4482</v>
      </c>
      <c r="L17" s="2" t="s">
        <v>550</v>
      </c>
      <c r="M17" s="2" t="s">
        <v>241</v>
      </c>
      <c r="N17" s="3">
        <v>1149</v>
      </c>
      <c r="O17" s="2" t="s">
        <v>133</v>
      </c>
      <c r="P17" s="2" t="s">
        <v>9</v>
      </c>
      <c r="Q17" s="2" t="s">
        <v>10</v>
      </c>
      <c r="R17" s="2" t="s">
        <v>302</v>
      </c>
      <c r="S17" s="2" t="s">
        <v>12</v>
      </c>
      <c r="T17" s="2" t="s">
        <v>481</v>
      </c>
      <c r="U17" s="44">
        <v>0.91531540147598944</v>
      </c>
      <c r="V17" s="2">
        <f t="shared" si="0"/>
        <v>16</v>
      </c>
      <c r="W17" s="2" t="s">
        <v>239</v>
      </c>
      <c r="X17" s="2" t="s">
        <v>409</v>
      </c>
      <c r="Y17" s="2" t="s">
        <v>241</v>
      </c>
      <c r="Z17" s="2" t="s">
        <v>548</v>
      </c>
      <c r="AA17" s="2" t="s">
        <v>411</v>
      </c>
      <c r="AB17" s="2" t="s">
        <v>550</v>
      </c>
      <c r="AC17" s="2" t="s">
        <v>484</v>
      </c>
      <c r="AD17" s="2"/>
      <c r="AE17" s="2"/>
      <c r="AF17" s="2">
        <v>174.77812599999999</v>
      </c>
      <c r="AG17" s="2">
        <v>-36.863653999999997</v>
      </c>
      <c r="AH17" s="2">
        <v>99</v>
      </c>
      <c r="AI17" s="2" t="s">
        <v>239</v>
      </c>
      <c r="AJ17" s="2">
        <v>754</v>
      </c>
      <c r="AK17" s="2">
        <v>335</v>
      </c>
      <c r="AL17" s="2">
        <v>11</v>
      </c>
      <c r="AM17" s="2">
        <v>10</v>
      </c>
      <c r="AN17" s="2">
        <v>342</v>
      </c>
      <c r="AO17" s="2">
        <v>13</v>
      </c>
      <c r="AP17" s="2">
        <v>11</v>
      </c>
      <c r="AQ17" s="4">
        <v>32</v>
      </c>
    </row>
    <row r="18" spans="1:43" x14ac:dyDescent="0.25">
      <c r="A18" s="1">
        <v>53</v>
      </c>
      <c r="B18" s="2" t="s">
        <v>531</v>
      </c>
      <c r="C18" s="2" t="s">
        <v>532</v>
      </c>
      <c r="D18" s="2" t="s">
        <v>533</v>
      </c>
      <c r="E18" s="2" t="s">
        <v>534</v>
      </c>
      <c r="F18" s="2" t="s">
        <v>535</v>
      </c>
      <c r="G18" s="2" t="s">
        <v>536</v>
      </c>
      <c r="H18" s="2" t="s">
        <v>537</v>
      </c>
      <c r="I18" s="2" t="s">
        <v>538</v>
      </c>
      <c r="J18" s="2" t="s">
        <v>241</v>
      </c>
      <c r="K18" s="2" t="s">
        <v>539</v>
      </c>
      <c r="L18" s="2" t="s">
        <v>538</v>
      </c>
      <c r="M18" s="2" t="s">
        <v>241</v>
      </c>
      <c r="N18" s="3">
        <v>1145</v>
      </c>
      <c r="O18" s="2" t="s">
        <v>133</v>
      </c>
      <c r="P18" s="2" t="s">
        <v>31</v>
      </c>
      <c r="Q18" s="2" t="s">
        <v>10</v>
      </c>
      <c r="R18" s="2" t="s">
        <v>11</v>
      </c>
      <c r="S18" s="2" t="s">
        <v>167</v>
      </c>
      <c r="T18" s="2" t="s">
        <v>481</v>
      </c>
      <c r="U18" s="44">
        <v>0.90072770460923957</v>
      </c>
      <c r="V18" s="2">
        <f t="shared" si="0"/>
        <v>17</v>
      </c>
      <c r="W18" s="2" t="s">
        <v>239</v>
      </c>
      <c r="X18" s="2" t="s">
        <v>409</v>
      </c>
      <c r="Y18" s="2" t="s">
        <v>241</v>
      </c>
      <c r="Z18" s="2" t="s">
        <v>507</v>
      </c>
      <c r="AA18" s="2" t="s">
        <v>411</v>
      </c>
      <c r="AB18" s="2" t="s">
        <v>540</v>
      </c>
      <c r="AC18" s="2" t="s">
        <v>484</v>
      </c>
      <c r="AD18" s="2"/>
      <c r="AE18" s="2"/>
      <c r="AF18" s="2">
        <v>174.75364999999999</v>
      </c>
      <c r="AG18" s="2">
        <v>-36.857019999999999</v>
      </c>
      <c r="AH18" s="2">
        <v>3</v>
      </c>
      <c r="AI18" s="2" t="s">
        <v>239</v>
      </c>
      <c r="AJ18" s="2">
        <v>1340</v>
      </c>
      <c r="AK18" s="2">
        <v>110</v>
      </c>
      <c r="AL18" s="2">
        <v>297</v>
      </c>
      <c r="AM18" s="2">
        <v>659</v>
      </c>
      <c r="AN18" s="2">
        <v>198</v>
      </c>
      <c r="AO18" s="2">
        <v>38</v>
      </c>
      <c r="AP18" s="2">
        <v>6</v>
      </c>
      <c r="AQ18" s="4">
        <v>32</v>
      </c>
    </row>
    <row r="19" spans="1:43" x14ac:dyDescent="0.25">
      <c r="A19" s="1">
        <v>452</v>
      </c>
      <c r="B19" s="2" t="s">
        <v>3712</v>
      </c>
      <c r="C19" s="2" t="s">
        <v>3713</v>
      </c>
      <c r="D19" s="2" t="s">
        <v>3714</v>
      </c>
      <c r="E19" s="2"/>
      <c r="F19" s="2" t="s">
        <v>3715</v>
      </c>
      <c r="G19" s="2" t="s">
        <v>3716</v>
      </c>
      <c r="H19" s="2" t="s">
        <v>3717</v>
      </c>
      <c r="I19" s="2" t="s">
        <v>884</v>
      </c>
      <c r="J19" s="2" t="s">
        <v>241</v>
      </c>
      <c r="K19" s="2" t="s">
        <v>3718</v>
      </c>
      <c r="L19" s="2" t="s">
        <v>884</v>
      </c>
      <c r="M19" s="2" t="s">
        <v>241</v>
      </c>
      <c r="N19" s="3">
        <v>2024</v>
      </c>
      <c r="O19" s="2" t="s">
        <v>133</v>
      </c>
      <c r="P19" s="2" t="s">
        <v>9</v>
      </c>
      <c r="Q19" s="2" t="s">
        <v>10</v>
      </c>
      <c r="R19" s="2" t="s">
        <v>11</v>
      </c>
      <c r="S19" s="2" t="s">
        <v>12</v>
      </c>
      <c r="T19" s="2" t="s">
        <v>837</v>
      </c>
      <c r="U19" s="44">
        <v>0.90044548879655539</v>
      </c>
      <c r="V19" s="2">
        <f t="shared" si="0"/>
        <v>18</v>
      </c>
      <c r="W19" s="2" t="s">
        <v>239</v>
      </c>
      <c r="X19" s="2" t="s">
        <v>409</v>
      </c>
      <c r="Y19" s="2" t="s">
        <v>241</v>
      </c>
      <c r="Z19" s="2" t="s">
        <v>865</v>
      </c>
      <c r="AA19" s="2" t="s">
        <v>411</v>
      </c>
      <c r="AB19" s="2" t="s">
        <v>3719</v>
      </c>
      <c r="AC19" s="2" t="s">
        <v>579</v>
      </c>
      <c r="AD19" s="2"/>
      <c r="AE19" s="2"/>
      <c r="AF19" s="2">
        <v>174.81672599999999</v>
      </c>
      <c r="AG19" s="2">
        <v>-36.964291000000003</v>
      </c>
      <c r="AH19" s="2">
        <v>1</v>
      </c>
      <c r="AI19" s="2" t="s">
        <v>239</v>
      </c>
      <c r="AJ19" s="2">
        <v>1599</v>
      </c>
      <c r="AK19" s="2">
        <v>4</v>
      </c>
      <c r="AL19" s="2">
        <v>226</v>
      </c>
      <c r="AM19" s="2">
        <v>1311</v>
      </c>
      <c r="AN19" s="2">
        <v>50</v>
      </c>
      <c r="AO19" s="2">
        <v>4</v>
      </c>
      <c r="AP19" s="2">
        <v>4</v>
      </c>
      <c r="AQ19" s="4">
        <v>0</v>
      </c>
    </row>
    <row r="20" spans="1:43" x14ac:dyDescent="0.25">
      <c r="A20" s="1">
        <v>630</v>
      </c>
      <c r="B20" s="2" t="s">
        <v>4109</v>
      </c>
      <c r="C20" s="2" t="s">
        <v>4110</v>
      </c>
      <c r="D20" s="2" t="s">
        <v>4111</v>
      </c>
      <c r="E20" s="2" t="s">
        <v>4112</v>
      </c>
      <c r="F20" s="2" t="s">
        <v>4113</v>
      </c>
      <c r="G20" s="2" t="s">
        <v>4114</v>
      </c>
      <c r="H20" s="2" t="s">
        <v>4115</v>
      </c>
      <c r="I20" s="2" t="s">
        <v>865</v>
      </c>
      <c r="J20" s="2" t="s">
        <v>241</v>
      </c>
      <c r="K20" s="2" t="s">
        <v>4116</v>
      </c>
      <c r="L20" s="2" t="s">
        <v>865</v>
      </c>
      <c r="M20" s="2" t="s">
        <v>527</v>
      </c>
      <c r="N20" s="3">
        <v>2153</v>
      </c>
      <c r="O20" s="2" t="s">
        <v>133</v>
      </c>
      <c r="P20" s="2" t="s">
        <v>9</v>
      </c>
      <c r="Q20" s="2" t="s">
        <v>3034</v>
      </c>
      <c r="R20" s="2" t="s">
        <v>11</v>
      </c>
      <c r="S20" s="2" t="s">
        <v>12</v>
      </c>
      <c r="T20" s="2" t="s">
        <v>837</v>
      </c>
      <c r="U20" s="44">
        <v>0.88295675495390424</v>
      </c>
      <c r="V20" s="2">
        <f t="shared" si="0"/>
        <v>19</v>
      </c>
      <c r="W20" s="2" t="s">
        <v>239</v>
      </c>
      <c r="X20" s="10" t="s">
        <v>409</v>
      </c>
      <c r="Y20" s="2" t="s">
        <v>241</v>
      </c>
      <c r="Z20" s="2" t="s">
        <v>865</v>
      </c>
      <c r="AA20" s="2" t="s">
        <v>411</v>
      </c>
      <c r="AB20" s="2" t="s">
        <v>3719</v>
      </c>
      <c r="AC20" s="2" t="s">
        <v>579</v>
      </c>
      <c r="AD20" s="2">
        <v>99084</v>
      </c>
      <c r="AE20" s="2" t="s">
        <v>3848</v>
      </c>
      <c r="AF20" s="2">
        <v>174.81709000000001</v>
      </c>
      <c r="AG20" s="2">
        <v>-36.965266</v>
      </c>
      <c r="AH20" s="2">
        <v>2</v>
      </c>
      <c r="AI20" s="2" t="s">
        <v>239</v>
      </c>
      <c r="AJ20" s="2">
        <v>258</v>
      </c>
      <c r="AK20" s="2">
        <v>0</v>
      </c>
      <c r="AL20" s="2">
        <v>256</v>
      </c>
      <c r="AM20" s="2">
        <v>2</v>
      </c>
      <c r="AN20" s="2">
        <v>0</v>
      </c>
      <c r="AO20" s="2">
        <v>0</v>
      </c>
      <c r="AP20" s="2">
        <v>0</v>
      </c>
      <c r="AQ20" s="4">
        <v>0</v>
      </c>
    </row>
    <row r="21" spans="1:43" x14ac:dyDescent="0.25">
      <c r="A21" s="1">
        <v>279</v>
      </c>
      <c r="B21" s="2" t="s">
        <v>2518</v>
      </c>
      <c r="C21" s="2" t="s">
        <v>2519</v>
      </c>
      <c r="D21" s="2" t="s">
        <v>2520</v>
      </c>
      <c r="E21" s="2" t="s">
        <v>2521</v>
      </c>
      <c r="F21" s="2" t="s">
        <v>2522</v>
      </c>
      <c r="G21" s="2"/>
      <c r="H21" s="2" t="s">
        <v>2523</v>
      </c>
      <c r="I21" s="2" t="s">
        <v>2524</v>
      </c>
      <c r="J21" s="2" t="s">
        <v>241</v>
      </c>
      <c r="K21" s="2" t="s">
        <v>2525</v>
      </c>
      <c r="L21" s="2" t="s">
        <v>2524</v>
      </c>
      <c r="M21" s="2" t="s">
        <v>393</v>
      </c>
      <c r="N21" s="3">
        <v>641</v>
      </c>
      <c r="O21" s="2" t="s">
        <v>133</v>
      </c>
      <c r="P21" s="2" t="s">
        <v>9</v>
      </c>
      <c r="Q21" s="2" t="s">
        <v>2018</v>
      </c>
      <c r="R21" s="2" t="s">
        <v>11</v>
      </c>
      <c r="S21" s="2" t="s">
        <v>12</v>
      </c>
      <c r="T21" s="2" t="s">
        <v>2526</v>
      </c>
      <c r="U21" s="44">
        <v>0.87918290176578306</v>
      </c>
      <c r="V21" s="2">
        <f t="shared" si="0"/>
        <v>20</v>
      </c>
      <c r="W21" s="2" t="s">
        <v>239</v>
      </c>
      <c r="X21" s="2" t="s">
        <v>240</v>
      </c>
      <c r="Y21" s="2" t="s">
        <v>241</v>
      </c>
      <c r="Z21" s="2" t="s">
        <v>734</v>
      </c>
      <c r="AA21" s="2" t="s">
        <v>18</v>
      </c>
      <c r="AB21" s="2" t="s">
        <v>2527</v>
      </c>
      <c r="AC21" s="2" t="s">
        <v>396</v>
      </c>
      <c r="AD21" s="2"/>
      <c r="AE21" s="2"/>
      <c r="AF21" s="2">
        <v>174.63169099999999</v>
      </c>
      <c r="AG21" s="2">
        <v>-36.907201999999998</v>
      </c>
      <c r="AH21" s="2">
        <v>3</v>
      </c>
      <c r="AI21" s="2" t="s">
        <v>239</v>
      </c>
      <c r="AJ21" s="2">
        <v>174</v>
      </c>
      <c r="AK21" s="2">
        <v>0</v>
      </c>
      <c r="AL21" s="2">
        <v>174</v>
      </c>
      <c r="AM21" s="2">
        <v>0</v>
      </c>
      <c r="AN21" s="2">
        <v>0</v>
      </c>
      <c r="AO21" s="2">
        <v>0</v>
      </c>
      <c r="AP21" s="2">
        <v>0</v>
      </c>
      <c r="AQ21" s="4">
        <v>0</v>
      </c>
    </row>
    <row r="22" spans="1:43" x14ac:dyDescent="0.25">
      <c r="A22" s="1">
        <v>66</v>
      </c>
      <c r="B22" s="2" t="s">
        <v>637</v>
      </c>
      <c r="C22" s="2" t="s">
        <v>638</v>
      </c>
      <c r="D22" s="2" t="s">
        <v>639</v>
      </c>
      <c r="E22" s="2" t="s">
        <v>640</v>
      </c>
      <c r="F22" s="2" t="s">
        <v>641</v>
      </c>
      <c r="G22" s="2" t="s">
        <v>642</v>
      </c>
      <c r="H22" s="2" t="s">
        <v>643</v>
      </c>
      <c r="I22" s="2" t="s">
        <v>596</v>
      </c>
      <c r="J22" s="2" t="s">
        <v>241</v>
      </c>
      <c r="K22" s="2" t="s">
        <v>644</v>
      </c>
      <c r="L22" s="2" t="s">
        <v>596</v>
      </c>
      <c r="M22" s="2" t="s">
        <v>241</v>
      </c>
      <c r="N22" s="3">
        <v>1541</v>
      </c>
      <c r="O22" s="2" t="s">
        <v>133</v>
      </c>
      <c r="P22" s="2" t="s">
        <v>9</v>
      </c>
      <c r="Q22" s="2" t="s">
        <v>155</v>
      </c>
      <c r="R22" s="2" t="s">
        <v>302</v>
      </c>
      <c r="S22" s="2" t="s">
        <v>156</v>
      </c>
      <c r="T22" s="2" t="s">
        <v>551</v>
      </c>
      <c r="U22" s="44">
        <v>0.87895608364226352</v>
      </c>
      <c r="V22" s="2">
        <f t="shared" si="0"/>
        <v>21</v>
      </c>
      <c r="W22" s="2" t="s">
        <v>239</v>
      </c>
      <c r="X22" s="2" t="s">
        <v>409</v>
      </c>
      <c r="Y22" s="2" t="s">
        <v>241</v>
      </c>
      <c r="Z22" s="2" t="s">
        <v>548</v>
      </c>
      <c r="AA22" s="2" t="s">
        <v>411</v>
      </c>
      <c r="AB22" s="2" t="s">
        <v>645</v>
      </c>
      <c r="AC22" s="2" t="s">
        <v>553</v>
      </c>
      <c r="AD22" s="2"/>
      <c r="AE22" s="2"/>
      <c r="AF22" s="2">
        <v>174.78106199999999</v>
      </c>
      <c r="AG22" s="2">
        <v>-36.880302999999998</v>
      </c>
      <c r="AH22" s="2">
        <v>4</v>
      </c>
      <c r="AI22" s="2" t="s">
        <v>239</v>
      </c>
      <c r="AJ22" s="2">
        <v>635</v>
      </c>
      <c r="AK22" s="2">
        <v>197</v>
      </c>
      <c r="AL22" s="2">
        <v>131</v>
      </c>
      <c r="AM22" s="2">
        <v>248</v>
      </c>
      <c r="AN22" s="2">
        <v>43</v>
      </c>
      <c r="AO22" s="2">
        <v>13</v>
      </c>
      <c r="AP22" s="2">
        <v>3</v>
      </c>
      <c r="AQ22" s="4">
        <v>0</v>
      </c>
    </row>
    <row r="23" spans="1:43" x14ac:dyDescent="0.25">
      <c r="A23" s="1">
        <v>43</v>
      </c>
      <c r="B23" s="2" t="s">
        <v>427</v>
      </c>
      <c r="C23" s="2" t="s">
        <v>428</v>
      </c>
      <c r="D23" s="2" t="s">
        <v>429</v>
      </c>
      <c r="E23" s="2" t="s">
        <v>430</v>
      </c>
      <c r="F23" s="2" t="s">
        <v>431</v>
      </c>
      <c r="G23" s="2" t="s">
        <v>432</v>
      </c>
      <c r="H23" s="2" t="s">
        <v>433</v>
      </c>
      <c r="I23" s="2" t="s">
        <v>434</v>
      </c>
      <c r="J23" s="2" t="s">
        <v>241</v>
      </c>
      <c r="K23" s="2" t="s">
        <v>433</v>
      </c>
      <c r="L23" s="2" t="s">
        <v>434</v>
      </c>
      <c r="M23" s="2" t="s">
        <v>393</v>
      </c>
      <c r="N23" s="3">
        <v>614</v>
      </c>
      <c r="O23" s="2" t="s">
        <v>133</v>
      </c>
      <c r="P23" s="2" t="s">
        <v>31</v>
      </c>
      <c r="Q23" s="2" t="s">
        <v>10</v>
      </c>
      <c r="R23" s="2" t="s">
        <v>11</v>
      </c>
      <c r="S23" s="2" t="s">
        <v>12</v>
      </c>
      <c r="T23" s="2" t="s">
        <v>394</v>
      </c>
      <c r="U23" s="44">
        <v>0.87241443003598573</v>
      </c>
      <c r="V23" s="2">
        <f t="shared" si="0"/>
        <v>22</v>
      </c>
      <c r="W23" s="2" t="s">
        <v>239</v>
      </c>
      <c r="X23" s="2" t="s">
        <v>240</v>
      </c>
      <c r="Y23" s="2" t="s">
        <v>241</v>
      </c>
      <c r="Z23" s="2" t="s">
        <v>435</v>
      </c>
      <c r="AA23" s="2" t="s">
        <v>18</v>
      </c>
      <c r="AB23" s="2" t="s">
        <v>436</v>
      </c>
      <c r="AC23" s="2" t="s">
        <v>396</v>
      </c>
      <c r="AD23" s="2"/>
      <c r="AE23" s="2"/>
      <c r="AF23" s="2">
        <v>174.60169300000001</v>
      </c>
      <c r="AG23" s="2">
        <v>-36.841880000000003</v>
      </c>
      <c r="AH23" s="2">
        <v>4</v>
      </c>
      <c r="AI23" s="2" t="s">
        <v>239</v>
      </c>
      <c r="AJ23" s="2">
        <v>1963</v>
      </c>
      <c r="AK23" s="2">
        <v>735</v>
      </c>
      <c r="AL23" s="2">
        <v>444</v>
      </c>
      <c r="AM23" s="2">
        <v>475</v>
      </c>
      <c r="AN23" s="2">
        <v>221</v>
      </c>
      <c r="AO23" s="2">
        <v>45</v>
      </c>
      <c r="AP23" s="2">
        <v>4</v>
      </c>
      <c r="AQ23" s="4">
        <v>39</v>
      </c>
    </row>
    <row r="24" spans="1:43" x14ac:dyDescent="0.25">
      <c r="A24" s="1">
        <v>74</v>
      </c>
      <c r="B24" s="2" t="s">
        <v>688</v>
      </c>
      <c r="C24" s="2" t="s">
        <v>689</v>
      </c>
      <c r="D24" s="2" t="s">
        <v>690</v>
      </c>
      <c r="E24" s="2" t="s">
        <v>691</v>
      </c>
      <c r="F24" s="2" t="s">
        <v>692</v>
      </c>
      <c r="G24" s="2" t="s">
        <v>693</v>
      </c>
      <c r="H24" s="2" t="s">
        <v>694</v>
      </c>
      <c r="I24" s="2" t="s">
        <v>695</v>
      </c>
      <c r="J24" s="2" t="s">
        <v>241</v>
      </c>
      <c r="K24" s="2" t="s">
        <v>694</v>
      </c>
      <c r="L24" s="2" t="s">
        <v>695</v>
      </c>
      <c r="M24" s="2" t="s">
        <v>241</v>
      </c>
      <c r="N24" s="3">
        <v>1041</v>
      </c>
      <c r="O24" s="2" t="s">
        <v>133</v>
      </c>
      <c r="P24" s="2" t="s">
        <v>31</v>
      </c>
      <c r="Q24" s="2" t="s">
        <v>10</v>
      </c>
      <c r="R24" s="2" t="s">
        <v>11</v>
      </c>
      <c r="S24" s="2" t="s">
        <v>12</v>
      </c>
      <c r="T24" s="2" t="s">
        <v>617</v>
      </c>
      <c r="U24" s="44">
        <v>0.87127438139617153</v>
      </c>
      <c r="V24" s="2">
        <f t="shared" si="0"/>
        <v>23</v>
      </c>
      <c r="W24" s="2" t="s">
        <v>239</v>
      </c>
      <c r="X24" s="2" t="s">
        <v>409</v>
      </c>
      <c r="Y24" s="2" t="s">
        <v>241</v>
      </c>
      <c r="Z24" s="2" t="s">
        <v>618</v>
      </c>
      <c r="AA24" s="2" t="s">
        <v>411</v>
      </c>
      <c r="AB24" s="2" t="s">
        <v>696</v>
      </c>
      <c r="AC24" s="2" t="s">
        <v>553</v>
      </c>
      <c r="AD24" s="2">
        <v>99032</v>
      </c>
      <c r="AE24" s="2" t="s">
        <v>697</v>
      </c>
      <c r="AF24" s="2">
        <v>174.747139</v>
      </c>
      <c r="AG24" s="2">
        <v>-36.912708000000002</v>
      </c>
      <c r="AH24" s="2">
        <v>4</v>
      </c>
      <c r="AI24" s="2" t="s">
        <v>239</v>
      </c>
      <c r="AJ24" s="2">
        <v>2101</v>
      </c>
      <c r="AK24" s="2">
        <v>260</v>
      </c>
      <c r="AL24" s="2">
        <v>126</v>
      </c>
      <c r="AM24" s="2">
        <v>485</v>
      </c>
      <c r="AN24" s="2">
        <v>1004</v>
      </c>
      <c r="AO24" s="2">
        <v>111</v>
      </c>
      <c r="AP24" s="2">
        <v>15</v>
      </c>
      <c r="AQ24" s="4">
        <v>100</v>
      </c>
    </row>
    <row r="25" spans="1:43" x14ac:dyDescent="0.25">
      <c r="A25" s="1">
        <v>617</v>
      </c>
      <c r="B25" s="2" t="s">
        <v>4073</v>
      </c>
      <c r="C25" s="2" t="s">
        <v>4074</v>
      </c>
      <c r="D25" s="2" t="s">
        <v>4075</v>
      </c>
      <c r="E25" s="2"/>
      <c r="F25" s="2" t="s">
        <v>4076</v>
      </c>
      <c r="G25" s="2" t="s">
        <v>4077</v>
      </c>
      <c r="H25" s="2" t="s">
        <v>4078</v>
      </c>
      <c r="I25" s="2"/>
      <c r="J25" s="2" t="s">
        <v>348</v>
      </c>
      <c r="K25" s="2" t="s">
        <v>4079</v>
      </c>
      <c r="L25" s="2" t="s">
        <v>289</v>
      </c>
      <c r="M25" s="2" t="s">
        <v>241</v>
      </c>
      <c r="N25" s="3">
        <v>753</v>
      </c>
      <c r="O25" s="2" t="s">
        <v>133</v>
      </c>
      <c r="P25" s="2" t="s">
        <v>31</v>
      </c>
      <c r="Q25" s="2" t="s">
        <v>10</v>
      </c>
      <c r="R25" s="2" t="s">
        <v>302</v>
      </c>
      <c r="S25" s="2" t="s">
        <v>12</v>
      </c>
      <c r="T25" s="2" t="s">
        <v>291</v>
      </c>
      <c r="U25" s="44">
        <v>0.84658165912533667</v>
      </c>
      <c r="V25" s="2">
        <f t="shared" si="0"/>
        <v>24</v>
      </c>
      <c r="W25" s="2" t="s">
        <v>239</v>
      </c>
      <c r="X25" s="2" t="s">
        <v>240</v>
      </c>
      <c r="Y25" s="2" t="s">
        <v>241</v>
      </c>
      <c r="Z25" s="2" t="s">
        <v>280</v>
      </c>
      <c r="AA25" s="2" t="s">
        <v>18</v>
      </c>
      <c r="AB25" s="2" t="s">
        <v>4080</v>
      </c>
      <c r="AC25" s="2" t="s">
        <v>261</v>
      </c>
      <c r="AD25" s="2"/>
      <c r="AE25" s="2"/>
      <c r="AF25" s="2">
        <v>174.72165899999999</v>
      </c>
      <c r="AG25" s="2">
        <v>-36.722475000000003</v>
      </c>
      <c r="AH25" s="2">
        <v>10</v>
      </c>
      <c r="AI25" s="2" t="s">
        <v>239</v>
      </c>
      <c r="AJ25" s="2">
        <v>63</v>
      </c>
      <c r="AK25" s="2">
        <v>38</v>
      </c>
      <c r="AL25" s="2">
        <v>9</v>
      </c>
      <c r="AM25" s="2">
        <v>5</v>
      </c>
      <c r="AN25" s="2">
        <v>5</v>
      </c>
      <c r="AO25" s="2">
        <v>4</v>
      </c>
      <c r="AP25" s="2">
        <v>2</v>
      </c>
      <c r="AQ25" s="4">
        <v>0</v>
      </c>
    </row>
    <row r="26" spans="1:43" x14ac:dyDescent="0.25">
      <c r="A26" s="1">
        <v>81</v>
      </c>
      <c r="B26" s="2" t="s">
        <v>754</v>
      </c>
      <c r="C26" s="2" t="s">
        <v>755</v>
      </c>
      <c r="D26" s="2" t="s">
        <v>756</v>
      </c>
      <c r="E26" s="2" t="s">
        <v>757</v>
      </c>
      <c r="F26" s="2" t="s">
        <v>758</v>
      </c>
      <c r="G26" s="2" t="s">
        <v>759</v>
      </c>
      <c r="H26" s="2" t="s">
        <v>760</v>
      </c>
      <c r="I26" s="2" t="s">
        <v>410</v>
      </c>
      <c r="J26" s="2" t="s">
        <v>241</v>
      </c>
      <c r="K26" s="2" t="s">
        <v>761</v>
      </c>
      <c r="L26" s="2"/>
      <c r="M26" s="2" t="s">
        <v>241</v>
      </c>
      <c r="N26" s="3">
        <v>2140</v>
      </c>
      <c r="O26" s="2" t="s">
        <v>133</v>
      </c>
      <c r="P26" s="2" t="s">
        <v>43</v>
      </c>
      <c r="Q26" s="2" t="s">
        <v>155</v>
      </c>
      <c r="R26" s="2" t="s">
        <v>302</v>
      </c>
      <c r="S26" s="2" t="s">
        <v>12</v>
      </c>
      <c r="T26" s="2" t="s">
        <v>408</v>
      </c>
      <c r="U26" s="44">
        <v>0.8399100887579114</v>
      </c>
      <c r="V26" s="2">
        <f t="shared" si="0"/>
        <v>25</v>
      </c>
      <c r="W26" s="2" t="s">
        <v>239</v>
      </c>
      <c r="X26" s="2" t="s">
        <v>409</v>
      </c>
      <c r="Y26" s="2" t="s">
        <v>241</v>
      </c>
      <c r="Z26" s="2" t="s">
        <v>410</v>
      </c>
      <c r="AA26" s="2" t="s">
        <v>411</v>
      </c>
      <c r="AB26" s="2" t="s">
        <v>762</v>
      </c>
      <c r="AC26" s="2" t="s">
        <v>413</v>
      </c>
      <c r="AD26" s="2"/>
      <c r="AE26" s="2"/>
      <c r="AF26" s="2">
        <v>174.875035</v>
      </c>
      <c r="AG26" s="2">
        <v>-36.909711999999999</v>
      </c>
      <c r="AH26" s="2">
        <v>10</v>
      </c>
      <c r="AI26" s="2" t="s">
        <v>239</v>
      </c>
      <c r="AJ26" s="2">
        <v>1948</v>
      </c>
      <c r="AK26" s="2">
        <v>1381</v>
      </c>
      <c r="AL26" s="2">
        <v>87</v>
      </c>
      <c r="AM26" s="2">
        <v>68</v>
      </c>
      <c r="AN26" s="2">
        <v>348</v>
      </c>
      <c r="AO26" s="2">
        <v>12</v>
      </c>
      <c r="AP26" s="2">
        <v>12</v>
      </c>
      <c r="AQ26" s="4">
        <v>40</v>
      </c>
    </row>
    <row r="27" spans="1:43" x14ac:dyDescent="0.25">
      <c r="A27" s="1">
        <v>105</v>
      </c>
      <c r="B27" s="2" t="s">
        <v>978</v>
      </c>
      <c r="C27" s="2" t="s">
        <v>979</v>
      </c>
      <c r="D27" s="2" t="s">
        <v>980</v>
      </c>
      <c r="E27" s="2" t="s">
        <v>981</v>
      </c>
      <c r="F27" s="2" t="s">
        <v>982</v>
      </c>
      <c r="G27" s="2" t="s">
        <v>983</v>
      </c>
      <c r="H27" s="2" t="s">
        <v>984</v>
      </c>
      <c r="I27" s="2"/>
      <c r="J27" s="2" t="s">
        <v>985</v>
      </c>
      <c r="K27" s="2" t="s">
        <v>986</v>
      </c>
      <c r="L27" s="2"/>
      <c r="M27" s="2" t="s">
        <v>985</v>
      </c>
      <c r="N27" s="3">
        <v>2341</v>
      </c>
      <c r="O27" s="2" t="s">
        <v>8</v>
      </c>
      <c r="P27" s="2" t="s">
        <v>31</v>
      </c>
      <c r="Q27" s="2" t="s">
        <v>10</v>
      </c>
      <c r="R27" s="2" t="s">
        <v>11</v>
      </c>
      <c r="S27" s="2" t="s">
        <v>12</v>
      </c>
      <c r="T27" s="2" t="s">
        <v>966</v>
      </c>
      <c r="U27" s="44">
        <v>0.80959380095922939</v>
      </c>
      <c r="V27" s="2">
        <f t="shared" si="0"/>
        <v>26</v>
      </c>
      <c r="W27" s="2" t="s">
        <v>239</v>
      </c>
      <c r="X27" s="2" t="s">
        <v>409</v>
      </c>
      <c r="Y27" s="2" t="s">
        <v>241</v>
      </c>
      <c r="Z27" s="2" t="s">
        <v>528</v>
      </c>
      <c r="AA27" s="2" t="s">
        <v>529</v>
      </c>
      <c r="AB27" s="2" t="s">
        <v>987</v>
      </c>
      <c r="AC27" s="2" t="s">
        <v>968</v>
      </c>
      <c r="AD27" s="2">
        <v>99033</v>
      </c>
      <c r="AE27" s="2" t="s">
        <v>988</v>
      </c>
      <c r="AF27" s="2">
        <v>174.72572299999999</v>
      </c>
      <c r="AG27" s="2">
        <v>-37.251018999999999</v>
      </c>
      <c r="AH27" s="2">
        <v>6</v>
      </c>
      <c r="AI27" s="2" t="s">
        <v>239</v>
      </c>
      <c r="AJ27" s="2">
        <v>873</v>
      </c>
      <c r="AK27" s="2">
        <v>611</v>
      </c>
      <c r="AL27" s="2">
        <v>165</v>
      </c>
      <c r="AM27" s="2">
        <v>23</v>
      </c>
      <c r="AN27" s="2">
        <v>33</v>
      </c>
      <c r="AO27" s="2">
        <v>6</v>
      </c>
      <c r="AP27" s="2">
        <v>7</v>
      </c>
      <c r="AQ27" s="4">
        <v>28</v>
      </c>
    </row>
    <row r="28" spans="1:43" x14ac:dyDescent="0.25">
      <c r="A28" s="1">
        <v>24</v>
      </c>
      <c r="B28" s="2" t="s">
        <v>243</v>
      </c>
      <c r="C28" s="2" t="s">
        <v>244</v>
      </c>
      <c r="D28" s="2" t="s">
        <v>245</v>
      </c>
      <c r="E28" s="2" t="s">
        <v>246</v>
      </c>
      <c r="F28" s="2" t="s">
        <v>247</v>
      </c>
      <c r="G28" s="2" t="s">
        <v>248</v>
      </c>
      <c r="H28" s="2" t="s">
        <v>249</v>
      </c>
      <c r="I28" s="2"/>
      <c r="J28" s="2" t="s">
        <v>250</v>
      </c>
      <c r="K28" s="2" t="s">
        <v>218</v>
      </c>
      <c r="L28" s="2"/>
      <c r="M28" s="2" t="s">
        <v>250</v>
      </c>
      <c r="N28" s="3">
        <v>941</v>
      </c>
      <c r="O28" s="2" t="s">
        <v>8</v>
      </c>
      <c r="P28" s="2" t="s">
        <v>43</v>
      </c>
      <c r="Q28" s="2" t="s">
        <v>10</v>
      </c>
      <c r="R28" s="2" t="s">
        <v>11</v>
      </c>
      <c r="S28" s="2" t="s">
        <v>12</v>
      </c>
      <c r="T28" s="2" t="s">
        <v>238</v>
      </c>
      <c r="U28" s="44">
        <v>0.80867074097745717</v>
      </c>
      <c r="V28" s="2">
        <f t="shared" si="0"/>
        <v>27</v>
      </c>
      <c r="W28" s="2" t="s">
        <v>239</v>
      </c>
      <c r="X28" s="2" t="s">
        <v>240</v>
      </c>
      <c r="Y28" s="2" t="s">
        <v>241</v>
      </c>
      <c r="Z28" s="2" t="s">
        <v>251</v>
      </c>
      <c r="AA28" s="2" t="s">
        <v>18</v>
      </c>
      <c r="AB28" s="2" t="s">
        <v>250</v>
      </c>
      <c r="AC28" s="2" t="s">
        <v>242</v>
      </c>
      <c r="AD28" s="2"/>
      <c r="AE28" s="2"/>
      <c r="AF28" s="2">
        <v>174.65554399999999</v>
      </c>
      <c r="AG28" s="2">
        <v>-36.406517000000001</v>
      </c>
      <c r="AH28" s="2">
        <v>7</v>
      </c>
      <c r="AI28" s="2" t="s">
        <v>239</v>
      </c>
      <c r="AJ28" s="2">
        <v>1335</v>
      </c>
      <c r="AK28" s="2">
        <v>1022</v>
      </c>
      <c r="AL28" s="2">
        <v>140</v>
      </c>
      <c r="AM28" s="2">
        <v>83</v>
      </c>
      <c r="AN28" s="2">
        <v>34</v>
      </c>
      <c r="AO28" s="2">
        <v>23</v>
      </c>
      <c r="AP28" s="2">
        <v>5</v>
      </c>
      <c r="AQ28" s="4">
        <v>28</v>
      </c>
    </row>
    <row r="29" spans="1:43" x14ac:dyDescent="0.25">
      <c r="A29" s="1">
        <v>27</v>
      </c>
      <c r="B29" s="2" t="s">
        <v>271</v>
      </c>
      <c r="C29" s="2" t="s">
        <v>272</v>
      </c>
      <c r="D29" s="2" t="s">
        <v>273</v>
      </c>
      <c r="E29" s="2" t="s">
        <v>274</v>
      </c>
      <c r="F29" s="2" t="s">
        <v>275</v>
      </c>
      <c r="G29" s="2" t="s">
        <v>276</v>
      </c>
      <c r="H29" s="2" t="s">
        <v>277</v>
      </c>
      <c r="I29" s="2" t="s">
        <v>278</v>
      </c>
      <c r="J29" s="2" t="s">
        <v>241</v>
      </c>
      <c r="K29" s="2" t="s">
        <v>279</v>
      </c>
      <c r="L29" s="2" t="s">
        <v>278</v>
      </c>
      <c r="M29" s="2" t="s">
        <v>241</v>
      </c>
      <c r="N29" s="3">
        <v>742</v>
      </c>
      <c r="O29" s="2" t="s">
        <v>133</v>
      </c>
      <c r="P29" s="2" t="s">
        <v>31</v>
      </c>
      <c r="Q29" s="2" t="s">
        <v>10</v>
      </c>
      <c r="R29" s="2" t="s">
        <v>11</v>
      </c>
      <c r="S29" s="2" t="s">
        <v>12</v>
      </c>
      <c r="T29" s="2" t="s">
        <v>260</v>
      </c>
      <c r="U29" s="44">
        <v>0.80367819534548113</v>
      </c>
      <c r="V29" s="2">
        <f t="shared" si="0"/>
        <v>28</v>
      </c>
      <c r="W29" s="2" t="s">
        <v>239</v>
      </c>
      <c r="X29" s="2" t="s">
        <v>240</v>
      </c>
      <c r="Y29" s="2" t="s">
        <v>241</v>
      </c>
      <c r="Z29" s="2" t="s">
        <v>280</v>
      </c>
      <c r="AA29" s="2" t="s">
        <v>18</v>
      </c>
      <c r="AB29" s="2" t="s">
        <v>281</v>
      </c>
      <c r="AC29" s="2" t="s">
        <v>261</v>
      </c>
      <c r="AD29" s="2"/>
      <c r="AE29" s="2"/>
      <c r="AF29" s="2">
        <v>174.73875699999999</v>
      </c>
      <c r="AG29" s="2">
        <v>-36.691395</v>
      </c>
      <c r="AH29" s="2">
        <v>10</v>
      </c>
      <c r="AI29" s="2" t="s">
        <v>239</v>
      </c>
      <c r="AJ29" s="2">
        <v>1694</v>
      </c>
      <c r="AK29" s="2">
        <v>1312</v>
      </c>
      <c r="AL29" s="2">
        <v>82</v>
      </c>
      <c r="AM29" s="2">
        <v>16</v>
      </c>
      <c r="AN29" s="2">
        <v>108</v>
      </c>
      <c r="AO29" s="2">
        <v>32</v>
      </c>
      <c r="AP29" s="2">
        <v>1</v>
      </c>
      <c r="AQ29" s="4">
        <v>143</v>
      </c>
    </row>
    <row r="30" spans="1:43" x14ac:dyDescent="0.25">
      <c r="A30" s="1">
        <v>91</v>
      </c>
      <c r="B30" s="2" t="s">
        <v>858</v>
      </c>
      <c r="C30" s="2" t="s">
        <v>859</v>
      </c>
      <c r="D30" s="2" t="s">
        <v>860</v>
      </c>
      <c r="E30" s="2" t="s">
        <v>861</v>
      </c>
      <c r="F30" s="2" t="s">
        <v>862</v>
      </c>
      <c r="G30" s="2" t="s">
        <v>863</v>
      </c>
      <c r="H30" s="2" t="s">
        <v>864</v>
      </c>
      <c r="I30" s="2" t="s">
        <v>865</v>
      </c>
      <c r="J30" s="2" t="s">
        <v>241</v>
      </c>
      <c r="K30" s="2" t="s">
        <v>866</v>
      </c>
      <c r="L30" s="2"/>
      <c r="M30" s="2" t="s">
        <v>241</v>
      </c>
      <c r="N30" s="3">
        <v>2153</v>
      </c>
      <c r="O30" s="2" t="s">
        <v>133</v>
      </c>
      <c r="P30" s="2" t="s">
        <v>31</v>
      </c>
      <c r="Q30" s="2" t="s">
        <v>10</v>
      </c>
      <c r="R30" s="2" t="s">
        <v>11</v>
      </c>
      <c r="S30" s="2" t="s">
        <v>12</v>
      </c>
      <c r="T30" s="2" t="s">
        <v>837</v>
      </c>
      <c r="U30" s="44">
        <v>0.80230134648167573</v>
      </c>
      <c r="V30" s="2">
        <f t="shared" si="0"/>
        <v>29</v>
      </c>
      <c r="W30" s="2" t="s">
        <v>239</v>
      </c>
      <c r="X30" s="2" t="s">
        <v>409</v>
      </c>
      <c r="Y30" s="2" t="s">
        <v>241</v>
      </c>
      <c r="Z30" s="2" t="s">
        <v>865</v>
      </c>
      <c r="AA30" s="2" t="s">
        <v>411</v>
      </c>
      <c r="AB30" s="2" t="s">
        <v>867</v>
      </c>
      <c r="AC30" s="2" t="s">
        <v>579</v>
      </c>
      <c r="AD30" s="2"/>
      <c r="AE30" s="2"/>
      <c r="AF30" s="2">
        <v>174.79158899999999</v>
      </c>
      <c r="AG30" s="2">
        <v>-36.959617999999999</v>
      </c>
      <c r="AH30" s="2">
        <v>1</v>
      </c>
      <c r="AI30" s="2" t="s">
        <v>239</v>
      </c>
      <c r="AJ30" s="2">
        <v>673</v>
      </c>
      <c r="AK30" s="2">
        <v>7</v>
      </c>
      <c r="AL30" s="2">
        <v>131</v>
      </c>
      <c r="AM30" s="2">
        <v>508</v>
      </c>
      <c r="AN30" s="2">
        <v>4</v>
      </c>
      <c r="AO30" s="2">
        <v>9</v>
      </c>
      <c r="AP30" s="2">
        <v>14</v>
      </c>
      <c r="AQ30" s="4">
        <v>0</v>
      </c>
    </row>
    <row r="31" spans="1:43" x14ac:dyDescent="0.25">
      <c r="A31" s="1">
        <v>28</v>
      </c>
      <c r="B31" s="2" t="s">
        <v>282</v>
      </c>
      <c r="C31" s="2" t="s">
        <v>283</v>
      </c>
      <c r="D31" s="2" t="s">
        <v>284</v>
      </c>
      <c r="E31" s="2" t="s">
        <v>285</v>
      </c>
      <c r="F31" s="2" t="s">
        <v>286</v>
      </c>
      <c r="G31" s="2" t="s">
        <v>287</v>
      </c>
      <c r="H31" s="2" t="s">
        <v>288</v>
      </c>
      <c r="I31" s="2" t="s">
        <v>289</v>
      </c>
      <c r="J31" s="2" t="s">
        <v>241</v>
      </c>
      <c r="K31" s="2" t="s">
        <v>290</v>
      </c>
      <c r="L31" s="2" t="s">
        <v>289</v>
      </c>
      <c r="M31" s="2" t="s">
        <v>241</v>
      </c>
      <c r="N31" s="3">
        <v>753</v>
      </c>
      <c r="O31" s="2" t="s">
        <v>133</v>
      </c>
      <c r="P31" s="2" t="s">
        <v>31</v>
      </c>
      <c r="Q31" s="2" t="s">
        <v>10</v>
      </c>
      <c r="R31" s="2" t="s">
        <v>11</v>
      </c>
      <c r="S31" s="2" t="s">
        <v>12</v>
      </c>
      <c r="T31" s="2" t="s">
        <v>291</v>
      </c>
      <c r="U31" s="44">
        <v>0.79523015738667102</v>
      </c>
      <c r="V31" s="2">
        <f t="shared" si="0"/>
        <v>30</v>
      </c>
      <c r="W31" s="2" t="s">
        <v>239</v>
      </c>
      <c r="X31" s="2" t="s">
        <v>240</v>
      </c>
      <c r="Y31" s="2" t="s">
        <v>241</v>
      </c>
      <c r="Z31" s="2" t="s">
        <v>280</v>
      </c>
      <c r="AA31" s="2" t="s">
        <v>18</v>
      </c>
      <c r="AB31" s="2" t="s">
        <v>292</v>
      </c>
      <c r="AC31" s="2" t="s">
        <v>261</v>
      </c>
      <c r="AD31" s="2">
        <v>99000</v>
      </c>
      <c r="AE31" s="2" t="s">
        <v>293</v>
      </c>
      <c r="AF31" s="2">
        <v>174.736684</v>
      </c>
      <c r="AG31" s="2">
        <v>-36.737197000000002</v>
      </c>
      <c r="AH31" s="2">
        <v>10</v>
      </c>
      <c r="AI31" s="2" t="s">
        <v>239</v>
      </c>
      <c r="AJ31" s="2">
        <v>3146</v>
      </c>
      <c r="AK31" s="2">
        <v>1740</v>
      </c>
      <c r="AL31" s="2">
        <v>144</v>
      </c>
      <c r="AM31" s="2">
        <v>53</v>
      </c>
      <c r="AN31" s="2">
        <v>756</v>
      </c>
      <c r="AO31" s="2">
        <v>159</v>
      </c>
      <c r="AP31" s="2">
        <v>34</v>
      </c>
      <c r="AQ31" s="4">
        <v>260</v>
      </c>
    </row>
    <row r="32" spans="1:43" x14ac:dyDescent="0.25">
      <c r="A32" s="1">
        <v>714</v>
      </c>
      <c r="B32" s="2" t="s">
        <v>4208</v>
      </c>
      <c r="C32" s="2" t="s">
        <v>4209</v>
      </c>
      <c r="D32" s="2"/>
      <c r="E32" s="2"/>
      <c r="F32" s="2" t="s">
        <v>4210</v>
      </c>
      <c r="G32" s="2" t="s">
        <v>4211</v>
      </c>
      <c r="H32" s="2" t="s">
        <v>4212</v>
      </c>
      <c r="I32" s="2" t="s">
        <v>835</v>
      </c>
      <c r="J32" s="2" t="s">
        <v>241</v>
      </c>
      <c r="K32" s="2" t="s">
        <v>4213</v>
      </c>
      <c r="L32" s="2" t="s">
        <v>835</v>
      </c>
      <c r="M32" s="2" t="s">
        <v>241</v>
      </c>
      <c r="N32" s="3">
        <v>1062</v>
      </c>
      <c r="O32" s="2" t="s">
        <v>133</v>
      </c>
      <c r="P32" s="2" t="s">
        <v>31</v>
      </c>
      <c r="Q32" s="2" t="s">
        <v>10</v>
      </c>
      <c r="R32" s="2" t="s">
        <v>4178</v>
      </c>
      <c r="S32" s="2" t="s">
        <v>12</v>
      </c>
      <c r="T32" s="2" t="s">
        <v>837</v>
      </c>
      <c r="U32" s="44">
        <v>0.7777285806235259</v>
      </c>
      <c r="V32" s="2">
        <f t="shared" si="0"/>
        <v>31</v>
      </c>
      <c r="W32" s="2" t="s">
        <v>239</v>
      </c>
      <c r="X32" s="2" t="s">
        <v>409</v>
      </c>
      <c r="Y32" s="2" t="s">
        <v>241</v>
      </c>
      <c r="Z32" s="2" t="s">
        <v>838</v>
      </c>
      <c r="AA32" s="2" t="s">
        <v>411</v>
      </c>
      <c r="AB32" s="2" t="s">
        <v>4214</v>
      </c>
      <c r="AC32" s="2" t="s">
        <v>579</v>
      </c>
      <c r="AD32" s="2"/>
      <c r="AE32" s="2"/>
      <c r="AF32" s="2">
        <v>174.84439599999999</v>
      </c>
      <c r="AG32" s="2">
        <v>-36.941856000000001</v>
      </c>
      <c r="AH32" s="2">
        <v>99</v>
      </c>
      <c r="AI32" s="2" t="s">
        <v>239</v>
      </c>
      <c r="AJ32" s="2">
        <v>100</v>
      </c>
      <c r="AK32" s="2">
        <v>2</v>
      </c>
      <c r="AL32" s="2">
        <v>12</v>
      </c>
      <c r="AM32" s="2">
        <v>86</v>
      </c>
      <c r="AN32" s="2">
        <v>0</v>
      </c>
      <c r="AO32" s="2">
        <v>0</v>
      </c>
      <c r="AP32" s="2">
        <v>0</v>
      </c>
      <c r="AQ32" s="4">
        <v>0</v>
      </c>
    </row>
    <row r="33" spans="1:43" x14ac:dyDescent="0.25">
      <c r="A33" s="1">
        <v>99</v>
      </c>
      <c r="B33" s="2" t="s">
        <v>915</v>
      </c>
      <c r="C33" s="2" t="s">
        <v>916</v>
      </c>
      <c r="D33" s="2" t="s">
        <v>917</v>
      </c>
      <c r="E33" s="2" t="s">
        <v>918</v>
      </c>
      <c r="F33" s="2" t="s">
        <v>919</v>
      </c>
      <c r="G33" s="2" t="s">
        <v>920</v>
      </c>
      <c r="H33" s="2" t="s">
        <v>921</v>
      </c>
      <c r="I33" s="2" t="s">
        <v>922</v>
      </c>
      <c r="J33" s="2" t="s">
        <v>241</v>
      </c>
      <c r="K33" s="2" t="s">
        <v>923</v>
      </c>
      <c r="L33" s="2" t="s">
        <v>922</v>
      </c>
      <c r="M33" s="2" t="s">
        <v>527</v>
      </c>
      <c r="N33" s="3">
        <v>2243</v>
      </c>
      <c r="O33" s="2" t="s">
        <v>133</v>
      </c>
      <c r="P33" s="2" t="s">
        <v>31</v>
      </c>
      <c r="Q33" s="2" t="s">
        <v>10</v>
      </c>
      <c r="R33" s="2" t="s">
        <v>11</v>
      </c>
      <c r="S33" s="2" t="s">
        <v>12</v>
      </c>
      <c r="T33" s="2" t="s">
        <v>924</v>
      </c>
      <c r="U33" s="44">
        <v>0.77708818843063876</v>
      </c>
      <c r="V33" s="2">
        <f t="shared" si="0"/>
        <v>32</v>
      </c>
      <c r="W33" s="2" t="s">
        <v>239</v>
      </c>
      <c r="X33" s="2" t="s">
        <v>409</v>
      </c>
      <c r="Y33" s="2" t="s">
        <v>241</v>
      </c>
      <c r="Z33" s="2" t="s">
        <v>922</v>
      </c>
      <c r="AA33" s="2" t="s">
        <v>411</v>
      </c>
      <c r="AB33" s="2" t="s">
        <v>925</v>
      </c>
      <c r="AC33" s="2" t="s">
        <v>926</v>
      </c>
      <c r="AD33" s="2"/>
      <c r="AE33" s="2"/>
      <c r="AF33" s="2">
        <v>174.88230200000001</v>
      </c>
      <c r="AG33" s="2">
        <v>-37.011253000000004</v>
      </c>
      <c r="AH33" s="2">
        <v>1</v>
      </c>
      <c r="AI33" s="2" t="s">
        <v>239</v>
      </c>
      <c r="AJ33" s="2">
        <v>2005</v>
      </c>
      <c r="AK33" s="2">
        <v>131</v>
      </c>
      <c r="AL33" s="2">
        <v>499</v>
      </c>
      <c r="AM33" s="2">
        <v>1053</v>
      </c>
      <c r="AN33" s="2">
        <v>279</v>
      </c>
      <c r="AO33" s="2">
        <v>28</v>
      </c>
      <c r="AP33" s="2">
        <v>5</v>
      </c>
      <c r="AQ33" s="4">
        <v>10</v>
      </c>
    </row>
    <row r="34" spans="1:43" x14ac:dyDescent="0.25">
      <c r="A34" s="1">
        <v>35</v>
      </c>
      <c r="B34" s="2" t="s">
        <v>338</v>
      </c>
      <c r="C34" s="2" t="s">
        <v>339</v>
      </c>
      <c r="D34" s="2" t="s">
        <v>340</v>
      </c>
      <c r="E34" s="2" t="s">
        <v>341</v>
      </c>
      <c r="F34" s="2" t="s">
        <v>342</v>
      </c>
      <c r="G34" s="2" t="s">
        <v>343</v>
      </c>
      <c r="H34" s="2" t="s">
        <v>344</v>
      </c>
      <c r="I34" s="2" t="s">
        <v>345</v>
      </c>
      <c r="J34" s="2" t="s">
        <v>241</v>
      </c>
      <c r="K34" s="2" t="s">
        <v>346</v>
      </c>
      <c r="L34" s="2" t="s">
        <v>345</v>
      </c>
      <c r="M34" s="2" t="s">
        <v>313</v>
      </c>
      <c r="N34" s="3">
        <v>741</v>
      </c>
      <c r="O34" s="2" t="s">
        <v>133</v>
      </c>
      <c r="P34" s="2" t="s">
        <v>43</v>
      </c>
      <c r="Q34" s="2" t="s">
        <v>10</v>
      </c>
      <c r="R34" s="2" t="s">
        <v>178</v>
      </c>
      <c r="S34" s="2" t="s">
        <v>167</v>
      </c>
      <c r="T34" s="2" t="s">
        <v>347</v>
      </c>
      <c r="U34" s="44">
        <v>0.75961782354659191</v>
      </c>
      <c r="V34" s="2">
        <f t="shared" ref="V34:V65" si="1">RANK(U34,U$2:U$108)</f>
        <v>33</v>
      </c>
      <c r="W34" s="2" t="s">
        <v>239</v>
      </c>
      <c r="X34" s="2" t="s">
        <v>240</v>
      </c>
      <c r="Y34" s="2" t="s">
        <v>241</v>
      </c>
      <c r="Z34" s="2" t="s">
        <v>348</v>
      </c>
      <c r="AA34" s="2" t="s">
        <v>18</v>
      </c>
      <c r="AB34" s="2" t="s">
        <v>349</v>
      </c>
      <c r="AC34" s="2" t="s">
        <v>317</v>
      </c>
      <c r="AD34" s="2"/>
      <c r="AE34" s="2"/>
      <c r="AF34" s="2">
        <v>174.756742</v>
      </c>
      <c r="AG34" s="2">
        <v>-36.779176</v>
      </c>
      <c r="AH34" s="2">
        <v>9</v>
      </c>
      <c r="AI34" s="2" t="s">
        <v>239</v>
      </c>
      <c r="AJ34" s="2">
        <v>1095</v>
      </c>
      <c r="AK34" s="2">
        <v>630</v>
      </c>
      <c r="AL34" s="2">
        <v>63</v>
      </c>
      <c r="AM34" s="2">
        <v>60</v>
      </c>
      <c r="AN34" s="2">
        <v>227</v>
      </c>
      <c r="AO34" s="2">
        <v>58</v>
      </c>
      <c r="AP34" s="2">
        <v>5</v>
      </c>
      <c r="AQ34" s="4">
        <v>52</v>
      </c>
    </row>
    <row r="35" spans="1:43" x14ac:dyDescent="0.25">
      <c r="A35" s="1">
        <v>32</v>
      </c>
      <c r="B35" s="2" t="s">
        <v>328</v>
      </c>
      <c r="C35" s="2" t="s">
        <v>329</v>
      </c>
      <c r="D35" s="2" t="s">
        <v>330</v>
      </c>
      <c r="E35" s="2" t="s">
        <v>331</v>
      </c>
      <c r="F35" s="2" t="s">
        <v>332</v>
      </c>
      <c r="G35" s="2" t="s">
        <v>333</v>
      </c>
      <c r="H35" s="2" t="s">
        <v>334</v>
      </c>
      <c r="I35" s="2" t="s">
        <v>315</v>
      </c>
      <c r="J35" s="2" t="s">
        <v>241</v>
      </c>
      <c r="K35" s="2" t="s">
        <v>334</v>
      </c>
      <c r="L35" s="2" t="s">
        <v>315</v>
      </c>
      <c r="M35" s="2" t="s">
        <v>313</v>
      </c>
      <c r="N35" s="3">
        <v>627</v>
      </c>
      <c r="O35" s="2" t="s">
        <v>133</v>
      </c>
      <c r="P35" s="2" t="s">
        <v>31</v>
      </c>
      <c r="Q35" s="2" t="s">
        <v>10</v>
      </c>
      <c r="R35" s="2" t="s">
        <v>11</v>
      </c>
      <c r="S35" s="2" t="s">
        <v>12</v>
      </c>
      <c r="T35" s="2" t="s">
        <v>314</v>
      </c>
      <c r="U35" s="44">
        <v>0.75815537681132572</v>
      </c>
      <c r="V35" s="2">
        <f t="shared" si="1"/>
        <v>34</v>
      </c>
      <c r="W35" s="2" t="s">
        <v>239</v>
      </c>
      <c r="X35" s="2" t="s">
        <v>240</v>
      </c>
      <c r="Y35" s="2" t="s">
        <v>241</v>
      </c>
      <c r="Z35" s="2" t="s">
        <v>315</v>
      </c>
      <c r="AA35" s="2" t="s">
        <v>18</v>
      </c>
      <c r="AB35" s="2" t="s">
        <v>335</v>
      </c>
      <c r="AC35" s="2" t="s">
        <v>317</v>
      </c>
      <c r="AD35" s="2">
        <v>99067</v>
      </c>
      <c r="AE35" s="2" t="s">
        <v>336</v>
      </c>
      <c r="AF35" s="2">
        <v>174.733677</v>
      </c>
      <c r="AG35" s="2">
        <v>-36.808881</v>
      </c>
      <c r="AH35" s="2">
        <v>7</v>
      </c>
      <c r="AI35" s="2" t="s">
        <v>239</v>
      </c>
      <c r="AJ35" s="2">
        <v>1112</v>
      </c>
      <c r="AK35" s="2">
        <v>565</v>
      </c>
      <c r="AL35" s="2">
        <v>151</v>
      </c>
      <c r="AM35" s="2">
        <v>100</v>
      </c>
      <c r="AN35" s="2">
        <v>146</v>
      </c>
      <c r="AO35" s="2">
        <v>40</v>
      </c>
      <c r="AP35" s="2">
        <v>8</v>
      </c>
      <c r="AQ35" s="4">
        <v>102</v>
      </c>
    </row>
    <row r="36" spans="1:43" x14ac:dyDescent="0.25">
      <c r="A36" s="1">
        <v>1655</v>
      </c>
      <c r="B36" s="2" t="s">
        <v>4413</v>
      </c>
      <c r="C36" s="2" t="s">
        <v>4414</v>
      </c>
      <c r="D36" s="2" t="s">
        <v>4415</v>
      </c>
      <c r="E36" s="2" t="s">
        <v>4416</v>
      </c>
      <c r="F36" s="2" t="s">
        <v>4417</v>
      </c>
      <c r="G36" s="2" t="s">
        <v>4418</v>
      </c>
      <c r="H36" s="2" t="s">
        <v>4419</v>
      </c>
      <c r="I36" s="2" t="s">
        <v>925</v>
      </c>
      <c r="J36" s="2" t="s">
        <v>241</v>
      </c>
      <c r="K36" s="2" t="s">
        <v>4420</v>
      </c>
      <c r="L36" s="2" t="s">
        <v>527</v>
      </c>
      <c r="M36" s="2" t="s">
        <v>241</v>
      </c>
      <c r="N36" s="3">
        <v>2241</v>
      </c>
      <c r="O36" s="2" t="s">
        <v>133</v>
      </c>
      <c r="P36" s="2" t="s">
        <v>9</v>
      </c>
      <c r="Q36" s="2" t="s">
        <v>10</v>
      </c>
      <c r="R36" s="2" t="s">
        <v>302</v>
      </c>
      <c r="S36" s="2" t="s">
        <v>12</v>
      </c>
      <c r="T36" s="2" t="s">
        <v>924</v>
      </c>
      <c r="U36" s="44">
        <v>0.74320203402415597</v>
      </c>
      <c r="V36" s="2">
        <f t="shared" si="1"/>
        <v>35</v>
      </c>
      <c r="W36" s="2" t="s">
        <v>239</v>
      </c>
      <c r="X36" s="2" t="s">
        <v>240</v>
      </c>
      <c r="Y36" s="2" t="s">
        <v>241</v>
      </c>
      <c r="Z36" s="2" t="s">
        <v>922</v>
      </c>
      <c r="AA36" s="2" t="s">
        <v>411</v>
      </c>
      <c r="AB36" s="2" t="s">
        <v>925</v>
      </c>
      <c r="AC36" s="2" t="s">
        <v>926</v>
      </c>
      <c r="AD36" s="2"/>
      <c r="AE36" s="2"/>
      <c r="AF36" s="2">
        <v>174.87778299999999</v>
      </c>
      <c r="AG36" s="2">
        <v>-37.000602999999998</v>
      </c>
      <c r="AH36" s="2">
        <v>3</v>
      </c>
      <c r="AI36" s="2" t="s">
        <v>239</v>
      </c>
      <c r="AJ36" s="2">
        <v>185</v>
      </c>
      <c r="AK36" s="2">
        <v>21</v>
      </c>
      <c r="AL36" s="2">
        <v>148</v>
      </c>
      <c r="AM36" s="2">
        <v>12</v>
      </c>
      <c r="AN36" s="2">
        <v>3</v>
      </c>
      <c r="AO36" s="2">
        <v>1</v>
      </c>
      <c r="AP36" s="2">
        <v>0</v>
      </c>
      <c r="AQ36" s="4">
        <v>0</v>
      </c>
    </row>
    <row r="37" spans="1:43" x14ac:dyDescent="0.25">
      <c r="A37" s="1">
        <v>57</v>
      </c>
      <c r="B37" s="2" t="s">
        <v>554</v>
      </c>
      <c r="C37" s="2" t="s">
        <v>555</v>
      </c>
      <c r="D37" s="2" t="s">
        <v>556</v>
      </c>
      <c r="E37" s="2" t="s">
        <v>557</v>
      </c>
      <c r="F37" s="2" t="s">
        <v>558</v>
      </c>
      <c r="G37" s="2" t="s">
        <v>559</v>
      </c>
      <c r="H37" s="2" t="s">
        <v>560</v>
      </c>
      <c r="I37" s="2" t="s">
        <v>561</v>
      </c>
      <c r="J37" s="2" t="s">
        <v>241</v>
      </c>
      <c r="K37" s="2" t="s">
        <v>562</v>
      </c>
      <c r="L37" s="2" t="s">
        <v>561</v>
      </c>
      <c r="M37" s="2" t="s">
        <v>241</v>
      </c>
      <c r="N37" s="3">
        <v>1743</v>
      </c>
      <c r="O37" s="2" t="s">
        <v>133</v>
      </c>
      <c r="P37" s="2" t="s">
        <v>31</v>
      </c>
      <c r="Q37" s="2" t="s">
        <v>10</v>
      </c>
      <c r="R37" s="2" t="s">
        <v>11</v>
      </c>
      <c r="S37" s="2" t="s">
        <v>12</v>
      </c>
      <c r="T37" s="2" t="s">
        <v>563</v>
      </c>
      <c r="U37" s="44">
        <v>0.73651247920825136</v>
      </c>
      <c r="V37" s="2">
        <f t="shared" si="1"/>
        <v>36</v>
      </c>
      <c r="W37" s="2" t="s">
        <v>239</v>
      </c>
      <c r="X37" s="2" t="s">
        <v>409</v>
      </c>
      <c r="Y37" s="2" t="s">
        <v>241</v>
      </c>
      <c r="Z37" s="2" t="s">
        <v>495</v>
      </c>
      <c r="AA37" s="2" t="s">
        <v>411</v>
      </c>
      <c r="AB37" s="2" t="s">
        <v>564</v>
      </c>
      <c r="AC37" s="2" t="s">
        <v>565</v>
      </c>
      <c r="AD37" s="2">
        <v>99031</v>
      </c>
      <c r="AE37" s="2" t="s">
        <v>566</v>
      </c>
      <c r="AF37" s="2">
        <v>174.86727099999999</v>
      </c>
      <c r="AG37" s="2">
        <v>-36.877943000000002</v>
      </c>
      <c r="AH37" s="2">
        <v>1</v>
      </c>
      <c r="AI37" s="2" t="s">
        <v>239</v>
      </c>
      <c r="AJ37" s="2">
        <v>606</v>
      </c>
      <c r="AK37" s="2">
        <v>14</v>
      </c>
      <c r="AL37" s="2">
        <v>180</v>
      </c>
      <c r="AM37" s="2">
        <v>406</v>
      </c>
      <c r="AN37" s="2">
        <v>4</v>
      </c>
      <c r="AO37" s="2">
        <v>1</v>
      </c>
      <c r="AP37" s="2">
        <v>1</v>
      </c>
      <c r="AQ37" s="4">
        <v>0</v>
      </c>
    </row>
    <row r="38" spans="1:43" x14ac:dyDescent="0.25">
      <c r="A38" s="1">
        <v>54</v>
      </c>
      <c r="B38" s="2" t="s">
        <v>541</v>
      </c>
      <c r="C38" s="2" t="s">
        <v>542</v>
      </c>
      <c r="D38" s="2" t="s">
        <v>543</v>
      </c>
      <c r="E38" s="2" t="s">
        <v>544</v>
      </c>
      <c r="F38" s="2" t="s">
        <v>545</v>
      </c>
      <c r="G38" s="2" t="s">
        <v>546</v>
      </c>
      <c r="H38" s="2" t="s">
        <v>547</v>
      </c>
      <c r="I38" s="2" t="s">
        <v>548</v>
      </c>
      <c r="J38" s="2" t="s">
        <v>241</v>
      </c>
      <c r="K38" s="2" t="s">
        <v>549</v>
      </c>
      <c r="L38" s="2" t="s">
        <v>550</v>
      </c>
      <c r="M38" s="2" t="s">
        <v>241</v>
      </c>
      <c r="N38" s="3">
        <v>1149</v>
      </c>
      <c r="O38" s="2" t="s">
        <v>133</v>
      </c>
      <c r="P38" s="2" t="s">
        <v>31</v>
      </c>
      <c r="Q38" s="2" t="s">
        <v>155</v>
      </c>
      <c r="R38" s="2" t="s">
        <v>11</v>
      </c>
      <c r="S38" s="2" t="s">
        <v>156</v>
      </c>
      <c r="T38" s="2" t="s">
        <v>551</v>
      </c>
      <c r="U38" s="44">
        <v>0.73619981411007152</v>
      </c>
      <c r="V38" s="2">
        <f t="shared" si="1"/>
        <v>37</v>
      </c>
      <c r="W38" s="2" t="s">
        <v>239</v>
      </c>
      <c r="X38" s="2" t="s">
        <v>409</v>
      </c>
      <c r="Y38" s="2" t="s">
        <v>241</v>
      </c>
      <c r="Z38" s="2" t="s">
        <v>548</v>
      </c>
      <c r="AA38" s="2" t="s">
        <v>411</v>
      </c>
      <c r="AB38" s="2" t="s">
        <v>552</v>
      </c>
      <c r="AC38" s="2" t="s">
        <v>553</v>
      </c>
      <c r="AD38" s="2"/>
      <c r="AE38" s="2"/>
      <c r="AF38" s="2">
        <v>174.76885100000001</v>
      </c>
      <c r="AG38" s="2">
        <v>-36.869413999999999</v>
      </c>
      <c r="AH38" s="2">
        <v>9</v>
      </c>
      <c r="AI38" s="2" t="s">
        <v>239</v>
      </c>
      <c r="AJ38" s="2">
        <v>2532</v>
      </c>
      <c r="AK38" s="2">
        <v>1190</v>
      </c>
      <c r="AL38" s="2">
        <v>138</v>
      </c>
      <c r="AM38" s="2">
        <v>118</v>
      </c>
      <c r="AN38" s="2">
        <v>886</v>
      </c>
      <c r="AO38" s="2">
        <v>51</v>
      </c>
      <c r="AP38" s="2">
        <v>15</v>
      </c>
      <c r="AQ38" s="4">
        <v>134</v>
      </c>
    </row>
    <row r="39" spans="1:43" x14ac:dyDescent="0.25">
      <c r="A39" s="1">
        <v>432</v>
      </c>
      <c r="B39" s="2" t="s">
        <v>3647</v>
      </c>
      <c r="C39" s="2" t="s">
        <v>3648</v>
      </c>
      <c r="D39" s="2" t="s">
        <v>3649</v>
      </c>
      <c r="E39" s="2"/>
      <c r="F39" s="2" t="s">
        <v>3650</v>
      </c>
      <c r="G39" s="2" t="s">
        <v>3651</v>
      </c>
      <c r="H39" s="2" t="s">
        <v>3652</v>
      </c>
      <c r="I39" s="2"/>
      <c r="J39" s="2" t="s">
        <v>3653</v>
      </c>
      <c r="K39" s="2" t="s">
        <v>3652</v>
      </c>
      <c r="L39" s="2"/>
      <c r="M39" s="2" t="s">
        <v>3653</v>
      </c>
      <c r="N39" s="3">
        <v>932</v>
      </c>
      <c r="O39" s="2" t="s">
        <v>133</v>
      </c>
      <c r="P39" s="2" t="s">
        <v>9</v>
      </c>
      <c r="Q39" s="2" t="s">
        <v>10</v>
      </c>
      <c r="R39" s="2" t="s">
        <v>178</v>
      </c>
      <c r="S39" s="2" t="s">
        <v>12</v>
      </c>
      <c r="T39" s="2" t="s">
        <v>260</v>
      </c>
      <c r="U39" s="44">
        <v>0.73586542050254111</v>
      </c>
      <c r="V39" s="2">
        <f t="shared" si="1"/>
        <v>38</v>
      </c>
      <c r="W39" s="2" t="s">
        <v>239</v>
      </c>
      <c r="X39" s="2" t="s">
        <v>240</v>
      </c>
      <c r="Y39" s="2" t="s">
        <v>241</v>
      </c>
      <c r="Z39" s="2" t="s">
        <v>251</v>
      </c>
      <c r="AA39" s="2" t="s">
        <v>18</v>
      </c>
      <c r="AB39" s="2" t="s">
        <v>3654</v>
      </c>
      <c r="AC39" s="2" t="s">
        <v>261</v>
      </c>
      <c r="AD39" s="2"/>
      <c r="AE39" s="2"/>
      <c r="AF39" s="2">
        <v>174.683043</v>
      </c>
      <c r="AG39" s="2">
        <v>-36.605640999999999</v>
      </c>
      <c r="AH39" s="2">
        <v>9</v>
      </c>
      <c r="AI39" s="2" t="s">
        <v>239</v>
      </c>
      <c r="AJ39" s="2">
        <v>1312</v>
      </c>
      <c r="AK39" s="2">
        <v>805</v>
      </c>
      <c r="AL39" s="2">
        <v>52</v>
      </c>
      <c r="AM39" s="2">
        <v>55</v>
      </c>
      <c r="AN39" s="2">
        <v>212</v>
      </c>
      <c r="AO39" s="2">
        <v>142</v>
      </c>
      <c r="AP39" s="2">
        <v>14</v>
      </c>
      <c r="AQ39" s="4">
        <v>32</v>
      </c>
    </row>
    <row r="40" spans="1:43" x14ac:dyDescent="0.25">
      <c r="A40" s="1">
        <v>64</v>
      </c>
      <c r="B40" s="2" t="s">
        <v>620</v>
      </c>
      <c r="C40" s="2" t="s">
        <v>621</v>
      </c>
      <c r="D40" s="2" t="s">
        <v>622</v>
      </c>
      <c r="E40" s="2" t="s">
        <v>623</v>
      </c>
      <c r="F40" s="2" t="s">
        <v>624</v>
      </c>
      <c r="G40" s="2" t="s">
        <v>625</v>
      </c>
      <c r="H40" s="2" t="s">
        <v>626</v>
      </c>
      <c r="I40" s="2" t="s">
        <v>548</v>
      </c>
      <c r="J40" s="2" t="s">
        <v>241</v>
      </c>
      <c r="K40" s="2" t="s">
        <v>626</v>
      </c>
      <c r="L40" s="2" t="s">
        <v>548</v>
      </c>
      <c r="M40" s="2" t="s">
        <v>241</v>
      </c>
      <c r="N40" s="3">
        <v>1023</v>
      </c>
      <c r="O40" s="2" t="s">
        <v>133</v>
      </c>
      <c r="P40" s="2" t="s">
        <v>31</v>
      </c>
      <c r="Q40" s="2" t="s">
        <v>155</v>
      </c>
      <c r="R40" s="2" t="s">
        <v>11</v>
      </c>
      <c r="S40" s="2" t="s">
        <v>167</v>
      </c>
      <c r="T40" s="2" t="s">
        <v>551</v>
      </c>
      <c r="U40" s="44">
        <v>0.70048419817927454</v>
      </c>
      <c r="V40" s="2">
        <f t="shared" si="1"/>
        <v>39</v>
      </c>
      <c r="W40" s="2" t="s">
        <v>239</v>
      </c>
      <c r="X40" s="2" t="s">
        <v>409</v>
      </c>
      <c r="Y40" s="2" t="s">
        <v>241</v>
      </c>
      <c r="Z40" s="2" t="s">
        <v>548</v>
      </c>
      <c r="AA40" s="2" t="s">
        <v>411</v>
      </c>
      <c r="AB40" s="2" t="s">
        <v>627</v>
      </c>
      <c r="AC40" s="2" t="s">
        <v>553</v>
      </c>
      <c r="AD40" s="2">
        <v>99001</v>
      </c>
      <c r="AE40" s="2" t="s">
        <v>628</v>
      </c>
      <c r="AF40" s="2">
        <v>174.774123</v>
      </c>
      <c r="AG40" s="2">
        <v>-36.876429000000002</v>
      </c>
      <c r="AH40" s="2">
        <v>9</v>
      </c>
      <c r="AI40" s="2" t="s">
        <v>239</v>
      </c>
      <c r="AJ40" s="2">
        <v>2204</v>
      </c>
      <c r="AK40" s="2">
        <v>980</v>
      </c>
      <c r="AL40" s="2">
        <v>110</v>
      </c>
      <c r="AM40" s="2">
        <v>169</v>
      </c>
      <c r="AN40" s="2">
        <v>753</v>
      </c>
      <c r="AO40" s="2">
        <v>59</v>
      </c>
      <c r="AP40" s="2">
        <v>6</v>
      </c>
      <c r="AQ40" s="4">
        <v>127</v>
      </c>
    </row>
    <row r="41" spans="1:43" x14ac:dyDescent="0.25">
      <c r="A41" s="1">
        <v>102</v>
      </c>
      <c r="B41" s="2" t="s">
        <v>947</v>
      </c>
      <c r="C41" s="2" t="s">
        <v>948</v>
      </c>
      <c r="D41" s="2" t="s">
        <v>949</v>
      </c>
      <c r="E41" s="2" t="s">
        <v>950</v>
      </c>
      <c r="F41" s="2" t="s">
        <v>951</v>
      </c>
      <c r="G41" s="2" t="s">
        <v>952</v>
      </c>
      <c r="H41" s="2" t="s">
        <v>953</v>
      </c>
      <c r="I41" s="2"/>
      <c r="J41" s="2" t="s">
        <v>943</v>
      </c>
      <c r="K41" s="2" t="s">
        <v>954</v>
      </c>
      <c r="L41" s="2"/>
      <c r="M41" s="2" t="s">
        <v>943</v>
      </c>
      <c r="N41" s="3">
        <v>2244</v>
      </c>
      <c r="O41" s="2" t="s">
        <v>133</v>
      </c>
      <c r="P41" s="2" t="s">
        <v>31</v>
      </c>
      <c r="Q41" s="2" t="s">
        <v>10</v>
      </c>
      <c r="R41" s="2" t="s">
        <v>11</v>
      </c>
      <c r="S41" s="2" t="s">
        <v>12</v>
      </c>
      <c r="T41" s="2" t="s">
        <v>945</v>
      </c>
      <c r="U41" s="44">
        <v>0.69308139828009996</v>
      </c>
      <c r="V41" s="2">
        <f t="shared" si="1"/>
        <v>40</v>
      </c>
      <c r="W41" s="2" t="s">
        <v>239</v>
      </c>
      <c r="X41" s="2" t="s">
        <v>409</v>
      </c>
      <c r="Y41" s="2" t="s">
        <v>241</v>
      </c>
      <c r="Z41" s="2" t="s">
        <v>943</v>
      </c>
      <c r="AA41" s="2" t="s">
        <v>529</v>
      </c>
      <c r="AB41" s="2" t="s">
        <v>955</v>
      </c>
      <c r="AC41" s="2" t="s">
        <v>926</v>
      </c>
      <c r="AD41" s="2"/>
      <c r="AE41" s="2"/>
      <c r="AF41" s="2">
        <v>174.93655899999999</v>
      </c>
      <c r="AG41" s="2">
        <v>-37.076585000000001</v>
      </c>
      <c r="AH41" s="2">
        <v>5</v>
      </c>
      <c r="AI41" s="2" t="s">
        <v>239</v>
      </c>
      <c r="AJ41" s="2">
        <v>1846</v>
      </c>
      <c r="AK41" s="2">
        <v>911</v>
      </c>
      <c r="AL41" s="2">
        <v>412</v>
      </c>
      <c r="AM41" s="2">
        <v>178</v>
      </c>
      <c r="AN41" s="2">
        <v>239</v>
      </c>
      <c r="AO41" s="2">
        <v>46</v>
      </c>
      <c r="AP41" s="2">
        <v>17</v>
      </c>
      <c r="AQ41" s="4">
        <v>43</v>
      </c>
    </row>
    <row r="42" spans="1:43" x14ac:dyDescent="0.25">
      <c r="A42" s="1">
        <v>39</v>
      </c>
      <c r="B42" s="2" t="s">
        <v>377</v>
      </c>
      <c r="C42" s="2" t="s">
        <v>378</v>
      </c>
      <c r="D42" s="2" t="s">
        <v>379</v>
      </c>
      <c r="E42" s="2" t="s">
        <v>380</v>
      </c>
      <c r="F42" s="2" t="s">
        <v>381</v>
      </c>
      <c r="G42" s="2" t="s">
        <v>382</v>
      </c>
      <c r="H42" s="2" t="s">
        <v>383</v>
      </c>
      <c r="I42" s="2" t="s">
        <v>357</v>
      </c>
      <c r="J42" s="2" t="s">
        <v>241</v>
      </c>
      <c r="K42" s="2" t="s">
        <v>383</v>
      </c>
      <c r="L42" s="2" t="s">
        <v>357</v>
      </c>
      <c r="M42" s="2" t="s">
        <v>313</v>
      </c>
      <c r="N42" s="3">
        <v>622</v>
      </c>
      <c r="O42" s="2" t="s">
        <v>133</v>
      </c>
      <c r="P42" s="2" t="s">
        <v>43</v>
      </c>
      <c r="Q42" s="2" t="s">
        <v>10</v>
      </c>
      <c r="R42" s="2" t="s">
        <v>178</v>
      </c>
      <c r="S42" s="2" t="s">
        <v>156</v>
      </c>
      <c r="T42" s="2" t="s">
        <v>347</v>
      </c>
      <c r="U42" s="44">
        <v>0.67512313312702921</v>
      </c>
      <c r="V42" s="2">
        <f t="shared" si="1"/>
        <v>41</v>
      </c>
      <c r="W42" s="2" t="s">
        <v>239</v>
      </c>
      <c r="X42" s="2" t="s">
        <v>240</v>
      </c>
      <c r="Y42" s="2" t="s">
        <v>241</v>
      </c>
      <c r="Z42" s="2" t="s">
        <v>348</v>
      </c>
      <c r="AA42" s="2" t="s">
        <v>18</v>
      </c>
      <c r="AB42" s="2" t="s">
        <v>349</v>
      </c>
      <c r="AC42" s="2" t="s">
        <v>317</v>
      </c>
      <c r="AD42" s="2"/>
      <c r="AE42" s="2"/>
      <c r="AF42" s="2">
        <v>174.76014599999999</v>
      </c>
      <c r="AG42" s="2">
        <v>-36.792442999999999</v>
      </c>
      <c r="AH42" s="2">
        <v>9</v>
      </c>
      <c r="AI42" s="2" t="s">
        <v>239</v>
      </c>
      <c r="AJ42" s="2">
        <v>1093</v>
      </c>
      <c r="AK42" s="2">
        <v>684</v>
      </c>
      <c r="AL42" s="2">
        <v>64</v>
      </c>
      <c r="AM42" s="2">
        <v>57</v>
      </c>
      <c r="AN42" s="2">
        <v>186</v>
      </c>
      <c r="AO42" s="2">
        <v>66</v>
      </c>
      <c r="AP42" s="2">
        <v>4</v>
      </c>
      <c r="AQ42" s="4">
        <v>32</v>
      </c>
    </row>
    <row r="43" spans="1:43" x14ac:dyDescent="0.25">
      <c r="A43" s="1">
        <v>473</v>
      </c>
      <c r="B43" s="2" t="s">
        <v>3790</v>
      </c>
      <c r="C43" s="2" t="s">
        <v>3791</v>
      </c>
      <c r="D43" s="2" t="s">
        <v>3792</v>
      </c>
      <c r="E43" s="2" t="s">
        <v>3793</v>
      </c>
      <c r="F43" s="2" t="s">
        <v>3794</v>
      </c>
      <c r="G43" s="2" t="s">
        <v>3795</v>
      </c>
      <c r="H43" s="2" t="s">
        <v>3796</v>
      </c>
      <c r="I43" s="2" t="s">
        <v>3797</v>
      </c>
      <c r="J43" s="2" t="s">
        <v>241</v>
      </c>
      <c r="K43" s="2" t="s">
        <v>3798</v>
      </c>
      <c r="L43" s="2" t="s">
        <v>2926</v>
      </c>
      <c r="M43" s="2" t="s">
        <v>241</v>
      </c>
      <c r="N43" s="3">
        <v>1140</v>
      </c>
      <c r="O43" s="2" t="s">
        <v>133</v>
      </c>
      <c r="P43" s="2" t="s">
        <v>31</v>
      </c>
      <c r="Q43" s="2" t="s">
        <v>155</v>
      </c>
      <c r="R43" s="2" t="s">
        <v>302</v>
      </c>
      <c r="S43" s="2" t="s">
        <v>12</v>
      </c>
      <c r="T43" s="2" t="s">
        <v>423</v>
      </c>
      <c r="U43" s="44">
        <v>0.66694902237771114</v>
      </c>
      <c r="V43" s="2">
        <f t="shared" si="1"/>
        <v>42</v>
      </c>
      <c r="W43" s="2" t="s">
        <v>239</v>
      </c>
      <c r="X43" s="2" t="s">
        <v>240</v>
      </c>
      <c r="Y43" s="2" t="s">
        <v>241</v>
      </c>
      <c r="Z43" s="2" t="s">
        <v>424</v>
      </c>
      <c r="AA43" s="2" t="s">
        <v>411</v>
      </c>
      <c r="AB43" s="2" t="s">
        <v>3797</v>
      </c>
      <c r="AC43" s="2" t="s">
        <v>425</v>
      </c>
      <c r="AD43" s="2"/>
      <c r="AE43" s="2"/>
      <c r="AF43" s="2">
        <v>174.697869</v>
      </c>
      <c r="AG43" s="2">
        <v>-36.922404999999998</v>
      </c>
      <c r="AH43" s="2">
        <v>8</v>
      </c>
      <c r="AI43" s="2" t="s">
        <v>239</v>
      </c>
      <c r="AJ43" s="2">
        <v>311</v>
      </c>
      <c r="AK43" s="2">
        <v>4</v>
      </c>
      <c r="AL43" s="2">
        <v>0</v>
      </c>
      <c r="AM43" s="2">
        <v>0</v>
      </c>
      <c r="AN43" s="2">
        <v>111</v>
      </c>
      <c r="AO43" s="2">
        <v>0</v>
      </c>
      <c r="AP43" s="2">
        <v>0</v>
      </c>
      <c r="AQ43" s="4">
        <v>196</v>
      </c>
    </row>
    <row r="44" spans="1:43" x14ac:dyDescent="0.25">
      <c r="A44" s="1">
        <v>73</v>
      </c>
      <c r="B44" s="2" t="s">
        <v>679</v>
      </c>
      <c r="C44" s="2" t="s">
        <v>680</v>
      </c>
      <c r="D44" s="2" t="s">
        <v>681</v>
      </c>
      <c r="E44" s="2" t="s">
        <v>682</v>
      </c>
      <c r="F44" s="2" t="s">
        <v>683</v>
      </c>
      <c r="G44" s="2" t="s">
        <v>684</v>
      </c>
      <c r="H44" s="2" t="s">
        <v>685</v>
      </c>
      <c r="I44" s="2" t="s">
        <v>669</v>
      </c>
      <c r="J44" s="2" t="s">
        <v>241</v>
      </c>
      <c r="K44" s="2" t="s">
        <v>686</v>
      </c>
      <c r="L44" s="2" t="s">
        <v>669</v>
      </c>
      <c r="M44" s="2" t="s">
        <v>241</v>
      </c>
      <c r="N44" s="3">
        <v>1350</v>
      </c>
      <c r="O44" s="2" t="s">
        <v>133</v>
      </c>
      <c r="P44" s="2" t="s">
        <v>9</v>
      </c>
      <c r="Q44" s="2" t="s">
        <v>10</v>
      </c>
      <c r="R44" s="2" t="s">
        <v>302</v>
      </c>
      <c r="S44" s="2" t="s">
        <v>12</v>
      </c>
      <c r="T44" s="2" t="s">
        <v>551</v>
      </c>
      <c r="U44" s="44">
        <v>0.64698626815244442</v>
      </c>
      <c r="V44" s="2">
        <f t="shared" si="1"/>
        <v>43</v>
      </c>
      <c r="W44" s="2" t="s">
        <v>239</v>
      </c>
      <c r="X44" s="2" t="s">
        <v>409</v>
      </c>
      <c r="Y44" s="2" t="s">
        <v>241</v>
      </c>
      <c r="Z44" s="2" t="s">
        <v>482</v>
      </c>
      <c r="AA44" s="2" t="s">
        <v>411</v>
      </c>
      <c r="AB44" s="2" t="s">
        <v>687</v>
      </c>
      <c r="AC44" s="2" t="s">
        <v>553</v>
      </c>
      <c r="AD44" s="2"/>
      <c r="AE44" s="2"/>
      <c r="AF44" s="2">
        <v>174.71118899999999</v>
      </c>
      <c r="AG44" s="2">
        <v>-36.888609000000002</v>
      </c>
      <c r="AH44" s="2">
        <v>7</v>
      </c>
      <c r="AI44" s="2" t="s">
        <v>239</v>
      </c>
      <c r="AJ44" s="2">
        <v>197</v>
      </c>
      <c r="AK44" s="2">
        <v>68</v>
      </c>
      <c r="AL44" s="2">
        <v>2</v>
      </c>
      <c r="AM44" s="2">
        <v>27</v>
      </c>
      <c r="AN44" s="2">
        <v>91</v>
      </c>
      <c r="AO44" s="2">
        <v>1</v>
      </c>
      <c r="AP44" s="2">
        <v>0</v>
      </c>
      <c r="AQ44" s="4">
        <v>8</v>
      </c>
    </row>
    <row r="45" spans="1:43" x14ac:dyDescent="0.25">
      <c r="A45" s="1">
        <v>96</v>
      </c>
      <c r="B45" s="2" t="s">
        <v>897</v>
      </c>
      <c r="C45" s="2" t="s">
        <v>898</v>
      </c>
      <c r="D45" s="2" t="s">
        <v>899</v>
      </c>
      <c r="E45" s="2" t="s">
        <v>900</v>
      </c>
      <c r="F45" s="2" t="s">
        <v>901</v>
      </c>
      <c r="G45" s="2" t="s">
        <v>902</v>
      </c>
      <c r="H45" s="2" t="s">
        <v>903</v>
      </c>
      <c r="I45" s="2" t="s">
        <v>893</v>
      </c>
      <c r="J45" s="2" t="s">
        <v>241</v>
      </c>
      <c r="K45" s="2" t="s">
        <v>904</v>
      </c>
      <c r="L45" s="2" t="s">
        <v>895</v>
      </c>
      <c r="M45" s="2" t="s">
        <v>527</v>
      </c>
      <c r="N45" s="3">
        <v>2155</v>
      </c>
      <c r="O45" s="2" t="s">
        <v>133</v>
      </c>
      <c r="P45" s="2" t="s">
        <v>31</v>
      </c>
      <c r="Q45" s="2" t="s">
        <v>10</v>
      </c>
      <c r="R45" s="2" t="s">
        <v>11</v>
      </c>
      <c r="S45" s="2" t="s">
        <v>12</v>
      </c>
      <c r="T45" s="2" t="s">
        <v>576</v>
      </c>
      <c r="U45" s="44">
        <v>0.63711150343814049</v>
      </c>
      <c r="V45" s="2">
        <f t="shared" si="1"/>
        <v>44</v>
      </c>
      <c r="W45" s="2" t="s">
        <v>239</v>
      </c>
      <c r="X45" s="2" t="s">
        <v>409</v>
      </c>
      <c r="Y45" s="2" t="s">
        <v>241</v>
      </c>
      <c r="Z45" s="2" t="s">
        <v>838</v>
      </c>
      <c r="AA45" s="2" t="s">
        <v>411</v>
      </c>
      <c r="AB45" s="2" t="s">
        <v>905</v>
      </c>
      <c r="AC45" s="2" t="s">
        <v>579</v>
      </c>
      <c r="AD45" s="2"/>
      <c r="AE45" s="2"/>
      <c r="AF45" s="2">
        <v>174.83308099999999</v>
      </c>
      <c r="AG45" s="2">
        <v>-36.981416000000003</v>
      </c>
      <c r="AH45" s="2">
        <v>2</v>
      </c>
      <c r="AI45" s="2" t="s">
        <v>239</v>
      </c>
      <c r="AJ45" s="2">
        <v>1594</v>
      </c>
      <c r="AK45" s="2">
        <v>63</v>
      </c>
      <c r="AL45" s="2">
        <v>294</v>
      </c>
      <c r="AM45" s="2">
        <v>895</v>
      </c>
      <c r="AN45" s="2">
        <v>329</v>
      </c>
      <c r="AO45" s="2">
        <v>6</v>
      </c>
      <c r="AP45" s="2">
        <v>2</v>
      </c>
      <c r="AQ45" s="4">
        <v>5</v>
      </c>
    </row>
    <row r="46" spans="1:43" x14ac:dyDescent="0.25">
      <c r="A46" s="1">
        <v>100</v>
      </c>
      <c r="B46" s="2" t="s">
        <v>927</v>
      </c>
      <c r="C46" s="2" t="s">
        <v>928</v>
      </c>
      <c r="D46" s="2" t="s">
        <v>929</v>
      </c>
      <c r="E46" s="2" t="s">
        <v>930</v>
      </c>
      <c r="F46" s="2" t="s">
        <v>931</v>
      </c>
      <c r="G46" s="2" t="s">
        <v>932</v>
      </c>
      <c r="H46" s="2" t="s">
        <v>933</v>
      </c>
      <c r="I46" s="2" t="s">
        <v>922</v>
      </c>
      <c r="J46" s="2" t="s">
        <v>241</v>
      </c>
      <c r="K46" s="2" t="s">
        <v>934</v>
      </c>
      <c r="L46" s="2" t="s">
        <v>922</v>
      </c>
      <c r="M46" s="2" t="s">
        <v>527</v>
      </c>
      <c r="N46" s="3">
        <v>2243</v>
      </c>
      <c r="O46" s="2" t="s">
        <v>133</v>
      </c>
      <c r="P46" s="2" t="s">
        <v>31</v>
      </c>
      <c r="Q46" s="2" t="s">
        <v>10</v>
      </c>
      <c r="R46" s="2" t="s">
        <v>11</v>
      </c>
      <c r="S46" s="2" t="s">
        <v>12</v>
      </c>
      <c r="T46" s="2" t="s">
        <v>924</v>
      </c>
      <c r="U46" s="44">
        <v>0.63627263225233155</v>
      </c>
      <c r="V46" s="2">
        <f t="shared" si="1"/>
        <v>45</v>
      </c>
      <c r="W46" s="2" t="s">
        <v>239</v>
      </c>
      <c r="X46" s="2" t="s">
        <v>409</v>
      </c>
      <c r="Y46" s="2" t="s">
        <v>241</v>
      </c>
      <c r="Z46" s="2" t="s">
        <v>922</v>
      </c>
      <c r="AA46" s="2" t="s">
        <v>411</v>
      </c>
      <c r="AB46" s="2" t="s">
        <v>935</v>
      </c>
      <c r="AC46" s="2" t="s">
        <v>926</v>
      </c>
      <c r="AD46" s="2"/>
      <c r="AE46" s="2"/>
      <c r="AF46" s="2">
        <v>174.88597799999999</v>
      </c>
      <c r="AG46" s="2">
        <v>-37.034979999999997</v>
      </c>
      <c r="AH46" s="2">
        <v>1</v>
      </c>
      <c r="AI46" s="2" t="s">
        <v>239</v>
      </c>
      <c r="AJ46" s="2">
        <v>1249</v>
      </c>
      <c r="AK46" s="2">
        <v>43</v>
      </c>
      <c r="AL46" s="2">
        <v>622</v>
      </c>
      <c r="AM46" s="2">
        <v>503</v>
      </c>
      <c r="AN46" s="2">
        <v>54</v>
      </c>
      <c r="AO46" s="2">
        <v>24</v>
      </c>
      <c r="AP46" s="2">
        <v>3</v>
      </c>
      <c r="AQ46" s="4">
        <v>0</v>
      </c>
    </row>
    <row r="47" spans="1:43" x14ac:dyDescent="0.25">
      <c r="A47" s="1">
        <v>95</v>
      </c>
      <c r="B47" s="2" t="s">
        <v>886</v>
      </c>
      <c r="C47" s="2" t="s">
        <v>887</v>
      </c>
      <c r="D47" s="2" t="s">
        <v>888</v>
      </c>
      <c r="E47" s="2" t="s">
        <v>889</v>
      </c>
      <c r="F47" s="2" t="s">
        <v>890</v>
      </c>
      <c r="G47" s="2" t="s">
        <v>891</v>
      </c>
      <c r="H47" s="2" t="s">
        <v>892</v>
      </c>
      <c r="I47" s="2" t="s">
        <v>893</v>
      </c>
      <c r="J47" s="2" t="s">
        <v>241</v>
      </c>
      <c r="K47" s="2" t="s">
        <v>894</v>
      </c>
      <c r="L47" s="2" t="s">
        <v>895</v>
      </c>
      <c r="M47" s="2" t="s">
        <v>527</v>
      </c>
      <c r="N47" s="3">
        <v>2155</v>
      </c>
      <c r="O47" s="2" t="s">
        <v>133</v>
      </c>
      <c r="P47" s="2" t="s">
        <v>31</v>
      </c>
      <c r="Q47" s="2" t="s">
        <v>10</v>
      </c>
      <c r="R47" s="2" t="s">
        <v>11</v>
      </c>
      <c r="S47" s="2" t="s">
        <v>12</v>
      </c>
      <c r="T47" s="2" t="s">
        <v>576</v>
      </c>
      <c r="U47" s="44">
        <v>0.62421279930986007</v>
      </c>
      <c r="V47" s="2">
        <f t="shared" si="1"/>
        <v>46</v>
      </c>
      <c r="W47" s="2" t="s">
        <v>239</v>
      </c>
      <c r="X47" s="2" t="s">
        <v>409</v>
      </c>
      <c r="Y47" s="2" t="s">
        <v>241</v>
      </c>
      <c r="Z47" s="2" t="s">
        <v>838</v>
      </c>
      <c r="AA47" s="2" t="s">
        <v>411</v>
      </c>
      <c r="AB47" s="2" t="s">
        <v>896</v>
      </c>
      <c r="AC47" s="2" t="s">
        <v>579</v>
      </c>
      <c r="AD47" s="2"/>
      <c r="AE47" s="2"/>
      <c r="AF47" s="2">
        <v>174.87180499999999</v>
      </c>
      <c r="AG47" s="2">
        <v>-36.975523000000003</v>
      </c>
      <c r="AH47" s="2">
        <v>3</v>
      </c>
      <c r="AI47" s="2" t="s">
        <v>239</v>
      </c>
      <c r="AJ47" s="2">
        <v>1497</v>
      </c>
      <c r="AK47" s="2">
        <v>76</v>
      </c>
      <c r="AL47" s="2">
        <v>235</v>
      </c>
      <c r="AM47" s="2">
        <v>422</v>
      </c>
      <c r="AN47" s="2">
        <v>704</v>
      </c>
      <c r="AO47" s="2">
        <v>35</v>
      </c>
      <c r="AP47" s="2">
        <v>5</v>
      </c>
      <c r="AQ47" s="4">
        <v>20</v>
      </c>
    </row>
    <row r="48" spans="1:43" x14ac:dyDescent="0.25">
      <c r="A48" s="1">
        <v>25</v>
      </c>
      <c r="B48" s="2" t="s">
        <v>252</v>
      </c>
      <c r="C48" s="2" t="s">
        <v>253</v>
      </c>
      <c r="D48" s="2"/>
      <c r="E48" s="2" t="s">
        <v>254</v>
      </c>
      <c r="F48" s="2" t="s">
        <v>255</v>
      </c>
      <c r="G48" s="2" t="s">
        <v>256</v>
      </c>
      <c r="H48" s="2" t="s">
        <v>257</v>
      </c>
      <c r="I48" s="2"/>
      <c r="J48" s="2" t="s">
        <v>258</v>
      </c>
      <c r="K48" s="2" t="s">
        <v>259</v>
      </c>
      <c r="L48" s="2"/>
      <c r="M48" s="2" t="s">
        <v>258</v>
      </c>
      <c r="N48" s="3">
        <v>946</v>
      </c>
      <c r="O48" s="2" t="s">
        <v>133</v>
      </c>
      <c r="P48" s="2" t="s">
        <v>43</v>
      </c>
      <c r="Q48" s="2" t="s">
        <v>10</v>
      </c>
      <c r="R48" s="2" t="s">
        <v>11</v>
      </c>
      <c r="S48" s="2" t="s">
        <v>12</v>
      </c>
      <c r="T48" s="2" t="s">
        <v>260</v>
      </c>
      <c r="U48" s="44">
        <v>0.60910745246566023</v>
      </c>
      <c r="V48" s="2">
        <f t="shared" si="1"/>
        <v>47</v>
      </c>
      <c r="W48" s="2" t="s">
        <v>239</v>
      </c>
      <c r="X48" s="2" t="s">
        <v>240</v>
      </c>
      <c r="Y48" s="2" t="s">
        <v>241</v>
      </c>
      <c r="Z48" s="2" t="s">
        <v>251</v>
      </c>
      <c r="AA48" s="2" t="s">
        <v>18</v>
      </c>
      <c r="AB48" s="2" t="s">
        <v>258</v>
      </c>
      <c r="AC48" s="2" t="s">
        <v>261</v>
      </c>
      <c r="AD48" s="2">
        <v>99069</v>
      </c>
      <c r="AE48" s="2" t="s">
        <v>262</v>
      </c>
      <c r="AF48" s="2">
        <v>174.68974700000001</v>
      </c>
      <c r="AG48" s="2">
        <v>-36.591698000000001</v>
      </c>
      <c r="AH48" s="2">
        <v>9</v>
      </c>
      <c r="AI48" s="2" t="s">
        <v>239</v>
      </c>
      <c r="AJ48" s="2">
        <v>1964</v>
      </c>
      <c r="AK48" s="2">
        <v>1490</v>
      </c>
      <c r="AL48" s="2">
        <v>231</v>
      </c>
      <c r="AM48" s="2">
        <v>59</v>
      </c>
      <c r="AN48" s="2">
        <v>77</v>
      </c>
      <c r="AO48" s="2">
        <v>17</v>
      </c>
      <c r="AP48" s="2">
        <v>19</v>
      </c>
      <c r="AQ48" s="4">
        <v>71</v>
      </c>
    </row>
    <row r="49" spans="1:43" x14ac:dyDescent="0.25">
      <c r="A49" s="1">
        <v>1595</v>
      </c>
      <c r="B49" s="2" t="s">
        <v>4346</v>
      </c>
      <c r="C49" s="2" t="s">
        <v>4347</v>
      </c>
      <c r="D49" s="2" t="s">
        <v>4348</v>
      </c>
      <c r="E49" s="2" t="s">
        <v>4349</v>
      </c>
      <c r="F49" s="2" t="s">
        <v>4350</v>
      </c>
      <c r="G49" s="2" t="s">
        <v>4351</v>
      </c>
      <c r="H49" s="2" t="s">
        <v>4352</v>
      </c>
      <c r="I49" s="2" t="s">
        <v>4353</v>
      </c>
      <c r="J49" s="2" t="s">
        <v>241</v>
      </c>
      <c r="K49" s="2" t="s">
        <v>4354</v>
      </c>
      <c r="L49" s="2" t="s">
        <v>4353</v>
      </c>
      <c r="M49" s="2" t="s">
        <v>241</v>
      </c>
      <c r="N49" s="3">
        <v>642</v>
      </c>
      <c r="O49" s="2" t="s">
        <v>133</v>
      </c>
      <c r="P49" s="2" t="s">
        <v>9</v>
      </c>
      <c r="Q49" s="2" t="s">
        <v>10</v>
      </c>
      <c r="R49" s="2" t="s">
        <v>302</v>
      </c>
      <c r="S49" s="2" t="s">
        <v>12</v>
      </c>
      <c r="T49" s="2" t="s">
        <v>2526</v>
      </c>
      <c r="U49" s="44">
        <v>0.59972114837475021</v>
      </c>
      <c r="V49" s="2">
        <f t="shared" si="1"/>
        <v>48</v>
      </c>
      <c r="W49" s="2" t="s">
        <v>239</v>
      </c>
      <c r="X49" s="2" t="s">
        <v>240</v>
      </c>
      <c r="Y49" s="2" t="s">
        <v>241</v>
      </c>
      <c r="Z49" s="2" t="s">
        <v>270</v>
      </c>
      <c r="AA49" s="2" t="s">
        <v>411</v>
      </c>
      <c r="AB49" s="2" t="s">
        <v>4355</v>
      </c>
      <c r="AC49" s="2" t="s">
        <v>396</v>
      </c>
      <c r="AD49" s="2"/>
      <c r="AE49" s="2"/>
      <c r="AF49" s="2">
        <v>174.64077599999999</v>
      </c>
      <c r="AG49" s="2">
        <v>-36.952033999999998</v>
      </c>
      <c r="AH49" s="2">
        <v>9</v>
      </c>
      <c r="AI49" s="2" t="s">
        <v>239</v>
      </c>
      <c r="AJ49" s="2">
        <v>197</v>
      </c>
      <c r="AK49" s="2">
        <v>129</v>
      </c>
      <c r="AL49" s="2">
        <v>8</v>
      </c>
      <c r="AM49" s="2">
        <v>4</v>
      </c>
      <c r="AN49" s="2">
        <v>16</v>
      </c>
      <c r="AO49" s="2">
        <v>9</v>
      </c>
      <c r="AP49" s="2">
        <v>7</v>
      </c>
      <c r="AQ49" s="4">
        <v>24</v>
      </c>
    </row>
    <row r="50" spans="1:43" x14ac:dyDescent="0.25">
      <c r="A50" s="1">
        <v>50</v>
      </c>
      <c r="B50" s="2" t="s">
        <v>498</v>
      </c>
      <c r="C50" s="2" t="s">
        <v>499</v>
      </c>
      <c r="D50" s="2" t="s">
        <v>500</v>
      </c>
      <c r="E50" s="2" t="s">
        <v>501</v>
      </c>
      <c r="F50" s="2" t="s">
        <v>502</v>
      </c>
      <c r="G50" s="2" t="s">
        <v>503</v>
      </c>
      <c r="H50" s="2" t="s">
        <v>504</v>
      </c>
      <c r="I50" s="2" t="s">
        <v>505</v>
      </c>
      <c r="J50" s="2" t="s">
        <v>241</v>
      </c>
      <c r="K50" s="2" t="s">
        <v>506</v>
      </c>
      <c r="L50" s="2" t="s">
        <v>505</v>
      </c>
      <c r="M50" s="2" t="s">
        <v>241</v>
      </c>
      <c r="N50" s="3">
        <v>1144</v>
      </c>
      <c r="O50" s="2" t="s">
        <v>133</v>
      </c>
      <c r="P50" s="2" t="s">
        <v>43</v>
      </c>
      <c r="Q50" s="2" t="s">
        <v>10</v>
      </c>
      <c r="R50" s="2" t="s">
        <v>178</v>
      </c>
      <c r="S50" s="2" t="s">
        <v>167</v>
      </c>
      <c r="T50" s="2" t="s">
        <v>481</v>
      </c>
      <c r="U50" s="44">
        <v>0.58392688863826003</v>
      </c>
      <c r="V50" s="2">
        <f t="shared" si="1"/>
        <v>49</v>
      </c>
      <c r="W50" s="2" t="s">
        <v>239</v>
      </c>
      <c r="X50" s="2" t="s">
        <v>409</v>
      </c>
      <c r="Y50" s="2" t="s">
        <v>241</v>
      </c>
      <c r="Z50" s="2" t="s">
        <v>507</v>
      </c>
      <c r="AA50" s="2" t="s">
        <v>411</v>
      </c>
      <c r="AB50" s="2" t="s">
        <v>508</v>
      </c>
      <c r="AC50" s="2" t="s">
        <v>484</v>
      </c>
      <c r="AD50" s="2">
        <v>99030</v>
      </c>
      <c r="AE50" s="2" t="s">
        <v>509</v>
      </c>
      <c r="AF50" s="2">
        <v>174.748234</v>
      </c>
      <c r="AG50" s="2">
        <v>-36.846003000000003</v>
      </c>
      <c r="AH50" s="2">
        <v>8</v>
      </c>
      <c r="AI50" s="2" t="s">
        <v>239</v>
      </c>
      <c r="AJ50" s="2">
        <v>989</v>
      </c>
      <c r="AK50" s="2">
        <v>646</v>
      </c>
      <c r="AL50" s="2">
        <v>69</v>
      </c>
      <c r="AM50" s="2">
        <v>137</v>
      </c>
      <c r="AN50" s="2">
        <v>91</v>
      </c>
      <c r="AO50" s="2">
        <v>2</v>
      </c>
      <c r="AP50" s="2">
        <v>3</v>
      </c>
      <c r="AQ50" s="4">
        <v>41</v>
      </c>
    </row>
    <row r="51" spans="1:43" x14ac:dyDescent="0.25">
      <c r="A51" s="1">
        <v>484</v>
      </c>
      <c r="B51" s="2" t="s">
        <v>3830</v>
      </c>
      <c r="C51" s="2" t="s">
        <v>3831</v>
      </c>
      <c r="D51" s="2"/>
      <c r="E51" s="2" t="s">
        <v>3832</v>
      </c>
      <c r="F51" s="2" t="s">
        <v>3833</v>
      </c>
      <c r="G51" s="2" t="s">
        <v>3834</v>
      </c>
      <c r="H51" s="2" t="s">
        <v>3835</v>
      </c>
      <c r="I51" s="2" t="s">
        <v>3836</v>
      </c>
      <c r="J51" s="2" t="s">
        <v>3837</v>
      </c>
      <c r="K51" s="2" t="s">
        <v>3838</v>
      </c>
      <c r="L51" s="2"/>
      <c r="M51" s="2" t="s">
        <v>3837</v>
      </c>
      <c r="N51" s="3">
        <v>943</v>
      </c>
      <c r="O51" s="2" t="s">
        <v>133</v>
      </c>
      <c r="P51" s="2" t="s">
        <v>43</v>
      </c>
      <c r="Q51" s="2" t="s">
        <v>10</v>
      </c>
      <c r="R51" s="2" t="s">
        <v>302</v>
      </c>
      <c r="S51" s="2" t="s">
        <v>12</v>
      </c>
      <c r="T51" s="2" t="s">
        <v>260</v>
      </c>
      <c r="U51" s="44">
        <v>0.56864072363526408</v>
      </c>
      <c r="V51" s="2">
        <f t="shared" si="1"/>
        <v>50</v>
      </c>
      <c r="W51" s="2" t="s">
        <v>239</v>
      </c>
      <c r="X51" s="2" t="s">
        <v>240</v>
      </c>
      <c r="Y51" s="2" t="s">
        <v>241</v>
      </c>
      <c r="Z51" s="2" t="s">
        <v>251</v>
      </c>
      <c r="AA51" s="2" t="s">
        <v>18</v>
      </c>
      <c r="AB51" s="2" t="s">
        <v>3839</v>
      </c>
      <c r="AC51" s="2" t="s">
        <v>261</v>
      </c>
      <c r="AD51" s="2"/>
      <c r="AE51" s="2"/>
      <c r="AF51" s="2">
        <v>174.791292</v>
      </c>
      <c r="AG51" s="2">
        <v>-36.613154000000002</v>
      </c>
      <c r="AH51" s="2">
        <v>10</v>
      </c>
      <c r="AI51" s="2" t="s">
        <v>239</v>
      </c>
      <c r="AJ51" s="2">
        <v>193</v>
      </c>
      <c r="AK51" s="2">
        <v>156</v>
      </c>
      <c r="AL51" s="2">
        <v>7</v>
      </c>
      <c r="AM51" s="2">
        <v>1</v>
      </c>
      <c r="AN51" s="2">
        <v>3</v>
      </c>
      <c r="AO51" s="2">
        <v>4</v>
      </c>
      <c r="AP51" s="2">
        <v>0</v>
      </c>
      <c r="AQ51" s="4">
        <v>22</v>
      </c>
    </row>
    <row r="52" spans="1:43" x14ac:dyDescent="0.25">
      <c r="A52" s="1">
        <v>471</v>
      </c>
      <c r="B52" s="2" t="s">
        <v>3772</v>
      </c>
      <c r="C52" s="2" t="s">
        <v>3773</v>
      </c>
      <c r="D52" s="2" t="s">
        <v>3774</v>
      </c>
      <c r="E52" s="2" t="s">
        <v>3775</v>
      </c>
      <c r="F52" s="2" t="s">
        <v>3776</v>
      </c>
      <c r="G52" s="2" t="s">
        <v>3777</v>
      </c>
      <c r="H52" s="2" t="s">
        <v>3778</v>
      </c>
      <c r="I52" s="2" t="s">
        <v>865</v>
      </c>
      <c r="J52" s="2" t="s">
        <v>241</v>
      </c>
      <c r="K52" s="2" t="s">
        <v>3779</v>
      </c>
      <c r="L52" s="2" t="s">
        <v>865</v>
      </c>
      <c r="M52" s="2" t="s">
        <v>241</v>
      </c>
      <c r="N52" s="3">
        <v>2153</v>
      </c>
      <c r="O52" s="2" t="s">
        <v>133</v>
      </c>
      <c r="P52" s="2" t="s">
        <v>43</v>
      </c>
      <c r="Q52" s="2" t="s">
        <v>10</v>
      </c>
      <c r="R52" s="2" t="s">
        <v>178</v>
      </c>
      <c r="S52" s="2" t="s">
        <v>167</v>
      </c>
      <c r="T52" s="2" t="s">
        <v>837</v>
      </c>
      <c r="U52" s="44">
        <v>0.5667110547864983</v>
      </c>
      <c r="V52" s="2">
        <f t="shared" si="1"/>
        <v>51</v>
      </c>
      <c r="W52" s="2" t="s">
        <v>239</v>
      </c>
      <c r="X52" s="2" t="s">
        <v>409</v>
      </c>
      <c r="Y52" s="2" t="s">
        <v>241</v>
      </c>
      <c r="Z52" s="2" t="s">
        <v>865</v>
      </c>
      <c r="AA52" s="2" t="s">
        <v>411</v>
      </c>
      <c r="AB52" s="2" t="s">
        <v>3780</v>
      </c>
      <c r="AC52" s="2" t="s">
        <v>579</v>
      </c>
      <c r="AD52" s="2"/>
      <c r="AE52" s="2"/>
      <c r="AF52" s="2">
        <v>174.79073399999999</v>
      </c>
      <c r="AG52" s="2">
        <v>-36.979109000000001</v>
      </c>
      <c r="AH52" s="2">
        <v>3</v>
      </c>
      <c r="AI52" s="2" t="s">
        <v>239</v>
      </c>
      <c r="AJ52" s="2">
        <v>90</v>
      </c>
      <c r="AK52" s="2">
        <v>1</v>
      </c>
      <c r="AL52" s="2">
        <v>3</v>
      </c>
      <c r="AM52" s="2">
        <v>8</v>
      </c>
      <c r="AN52" s="2">
        <v>51</v>
      </c>
      <c r="AO52" s="2">
        <v>25</v>
      </c>
      <c r="AP52" s="2">
        <v>0</v>
      </c>
      <c r="AQ52" s="4">
        <v>2</v>
      </c>
    </row>
    <row r="53" spans="1:43" x14ac:dyDescent="0.25">
      <c r="A53" s="1">
        <v>424</v>
      </c>
      <c r="B53" s="2" t="s">
        <v>3616</v>
      </c>
      <c r="C53" s="2" t="s">
        <v>3617</v>
      </c>
      <c r="D53" s="2" t="s">
        <v>3618</v>
      </c>
      <c r="E53" s="2" t="s">
        <v>3619</v>
      </c>
      <c r="F53" s="2" t="s">
        <v>3620</v>
      </c>
      <c r="G53" s="2" t="s">
        <v>3621</v>
      </c>
      <c r="H53" s="2" t="s">
        <v>3622</v>
      </c>
      <c r="I53" s="2" t="s">
        <v>3623</v>
      </c>
      <c r="J53" s="2" t="s">
        <v>241</v>
      </c>
      <c r="K53" s="2" t="s">
        <v>3624</v>
      </c>
      <c r="L53" s="2" t="s">
        <v>3625</v>
      </c>
      <c r="M53" s="2" t="s">
        <v>241</v>
      </c>
      <c r="N53" s="3">
        <v>1542</v>
      </c>
      <c r="O53" s="2" t="s">
        <v>133</v>
      </c>
      <c r="P53" s="2" t="s">
        <v>9</v>
      </c>
      <c r="Q53" s="2" t="s">
        <v>10</v>
      </c>
      <c r="R53" s="2" t="s">
        <v>178</v>
      </c>
      <c r="S53" s="2" t="s">
        <v>12</v>
      </c>
      <c r="T53" s="2" t="s">
        <v>494</v>
      </c>
      <c r="U53" s="44">
        <v>0.55238381184931729</v>
      </c>
      <c r="V53" s="2">
        <f t="shared" si="1"/>
        <v>52</v>
      </c>
      <c r="W53" s="2" t="s">
        <v>239</v>
      </c>
      <c r="X53" s="2" t="s">
        <v>409</v>
      </c>
      <c r="Y53" s="2" t="s">
        <v>241</v>
      </c>
      <c r="Z53" s="2" t="s">
        <v>807</v>
      </c>
      <c r="AA53" s="2" t="s">
        <v>411</v>
      </c>
      <c r="AB53" s="2" t="s">
        <v>3626</v>
      </c>
      <c r="AC53" s="2" t="s">
        <v>497</v>
      </c>
      <c r="AD53" s="2"/>
      <c r="AE53" s="2"/>
      <c r="AF53" s="2">
        <v>174.81565499999999</v>
      </c>
      <c r="AG53" s="2">
        <v>-36.893517000000003</v>
      </c>
      <c r="AH53" s="2">
        <v>8</v>
      </c>
      <c r="AI53" s="2" t="s">
        <v>239</v>
      </c>
      <c r="AJ53" s="2">
        <v>384</v>
      </c>
      <c r="AK53" s="2">
        <v>253</v>
      </c>
      <c r="AL53" s="2">
        <v>45</v>
      </c>
      <c r="AM53" s="2">
        <v>7</v>
      </c>
      <c r="AN53" s="2">
        <v>63</v>
      </c>
      <c r="AO53" s="2">
        <v>8</v>
      </c>
      <c r="AP53" s="2">
        <v>6</v>
      </c>
      <c r="AQ53" s="4">
        <v>2</v>
      </c>
    </row>
    <row r="54" spans="1:43" x14ac:dyDescent="0.25">
      <c r="A54" s="1">
        <v>79</v>
      </c>
      <c r="B54" s="2" t="s">
        <v>736</v>
      </c>
      <c r="C54" s="2" t="s">
        <v>737</v>
      </c>
      <c r="D54" s="2" t="s">
        <v>738</v>
      </c>
      <c r="E54" s="2" t="s">
        <v>739</v>
      </c>
      <c r="F54" s="2" t="s">
        <v>740</v>
      </c>
      <c r="G54" s="2" t="s">
        <v>741</v>
      </c>
      <c r="H54" s="2" t="s">
        <v>742</v>
      </c>
      <c r="I54" s="2" t="s">
        <v>410</v>
      </c>
      <c r="J54" s="2" t="s">
        <v>241</v>
      </c>
      <c r="K54" s="2" t="s">
        <v>742</v>
      </c>
      <c r="L54" s="2" t="s">
        <v>410</v>
      </c>
      <c r="M54" s="2" t="s">
        <v>527</v>
      </c>
      <c r="N54" s="3">
        <v>2010</v>
      </c>
      <c r="O54" s="2" t="s">
        <v>133</v>
      </c>
      <c r="P54" s="2" t="s">
        <v>31</v>
      </c>
      <c r="Q54" s="2" t="s">
        <v>10</v>
      </c>
      <c r="R54" s="2" t="s">
        <v>11</v>
      </c>
      <c r="S54" s="2" t="s">
        <v>12</v>
      </c>
      <c r="T54" s="2" t="s">
        <v>408</v>
      </c>
      <c r="U54" s="44">
        <v>0.54409421977970607</v>
      </c>
      <c r="V54" s="2">
        <f t="shared" si="1"/>
        <v>53</v>
      </c>
      <c r="W54" s="2" t="s">
        <v>239</v>
      </c>
      <c r="X54" s="2" t="s">
        <v>409</v>
      </c>
      <c r="Y54" s="2" t="s">
        <v>241</v>
      </c>
      <c r="Z54" s="2" t="s">
        <v>410</v>
      </c>
      <c r="AA54" s="2" t="s">
        <v>411</v>
      </c>
      <c r="AB54" s="2" t="s">
        <v>743</v>
      </c>
      <c r="AC54" s="2" t="s">
        <v>413</v>
      </c>
      <c r="AD54" s="2"/>
      <c r="AE54" s="2"/>
      <c r="AF54" s="2">
        <v>174.87474599999999</v>
      </c>
      <c r="AG54" s="2">
        <v>-36.922507000000003</v>
      </c>
      <c r="AH54" s="2">
        <v>2</v>
      </c>
      <c r="AI54" s="2" t="s">
        <v>239</v>
      </c>
      <c r="AJ54" s="2">
        <v>676</v>
      </c>
      <c r="AK54" s="2">
        <v>68</v>
      </c>
      <c r="AL54" s="2">
        <v>144</v>
      </c>
      <c r="AM54" s="2">
        <v>294</v>
      </c>
      <c r="AN54" s="2">
        <v>105</v>
      </c>
      <c r="AO54" s="2">
        <v>34</v>
      </c>
      <c r="AP54" s="2">
        <v>2</v>
      </c>
      <c r="AQ54" s="4">
        <v>29</v>
      </c>
    </row>
    <row r="55" spans="1:43" x14ac:dyDescent="0.25">
      <c r="A55" s="1">
        <v>80</v>
      </c>
      <c r="B55" s="2" t="s">
        <v>744</v>
      </c>
      <c r="C55" s="2" t="s">
        <v>745</v>
      </c>
      <c r="D55" s="2" t="s">
        <v>746</v>
      </c>
      <c r="E55" s="2" t="s">
        <v>747</v>
      </c>
      <c r="F55" s="2" t="s">
        <v>748</v>
      </c>
      <c r="G55" s="2" t="s">
        <v>749</v>
      </c>
      <c r="H55" s="2" t="s">
        <v>750</v>
      </c>
      <c r="I55" s="2" t="s">
        <v>405</v>
      </c>
      <c r="J55" s="2" t="s">
        <v>241</v>
      </c>
      <c r="K55" s="2" t="s">
        <v>751</v>
      </c>
      <c r="L55" s="2" t="s">
        <v>752</v>
      </c>
      <c r="M55" s="2" t="s">
        <v>527</v>
      </c>
      <c r="N55" s="3">
        <v>2012</v>
      </c>
      <c r="O55" s="2" t="s">
        <v>133</v>
      </c>
      <c r="P55" s="2" t="s">
        <v>31</v>
      </c>
      <c r="Q55" s="2" t="s">
        <v>10</v>
      </c>
      <c r="R55" s="2" t="s">
        <v>11</v>
      </c>
      <c r="S55" s="2" t="s">
        <v>12</v>
      </c>
      <c r="T55" s="2" t="s">
        <v>408</v>
      </c>
      <c r="U55" s="44">
        <v>0.54166404637567889</v>
      </c>
      <c r="V55" s="2">
        <f t="shared" si="1"/>
        <v>54</v>
      </c>
      <c r="W55" s="2" t="s">
        <v>239</v>
      </c>
      <c r="X55" s="2" t="s">
        <v>409</v>
      </c>
      <c r="Y55" s="2" t="s">
        <v>241</v>
      </c>
      <c r="Z55" s="2" t="s">
        <v>410</v>
      </c>
      <c r="AA55" s="2" t="s">
        <v>411</v>
      </c>
      <c r="AB55" s="2" t="s">
        <v>753</v>
      </c>
      <c r="AC55" s="2" t="s">
        <v>413</v>
      </c>
      <c r="AD55" s="2"/>
      <c r="AE55" s="2"/>
      <c r="AF55" s="2">
        <v>174.901771</v>
      </c>
      <c r="AG55" s="2">
        <v>-36.897629999999999</v>
      </c>
      <c r="AH55" s="2">
        <v>7</v>
      </c>
      <c r="AI55" s="2" t="s">
        <v>239</v>
      </c>
      <c r="AJ55" s="2">
        <v>2191</v>
      </c>
      <c r="AK55" s="2">
        <v>850</v>
      </c>
      <c r="AL55" s="2">
        <v>206</v>
      </c>
      <c r="AM55" s="2">
        <v>172</v>
      </c>
      <c r="AN55" s="2">
        <v>641</v>
      </c>
      <c r="AO55" s="2">
        <v>112</v>
      </c>
      <c r="AP55" s="2">
        <v>23</v>
      </c>
      <c r="AQ55" s="4">
        <v>187</v>
      </c>
    </row>
    <row r="56" spans="1:43" x14ac:dyDescent="0.25">
      <c r="A56" s="1">
        <v>37</v>
      </c>
      <c r="B56" s="2" t="s">
        <v>361</v>
      </c>
      <c r="C56" s="2" t="s">
        <v>362</v>
      </c>
      <c r="D56" s="2" t="s">
        <v>363</v>
      </c>
      <c r="E56" s="2" t="s">
        <v>364</v>
      </c>
      <c r="F56" s="2" t="s">
        <v>365</v>
      </c>
      <c r="G56" s="2" t="s">
        <v>366</v>
      </c>
      <c r="H56" s="2" t="s">
        <v>367</v>
      </c>
      <c r="I56" s="2" t="s">
        <v>357</v>
      </c>
      <c r="J56" s="2" t="s">
        <v>241</v>
      </c>
      <c r="K56" s="2" t="s">
        <v>368</v>
      </c>
      <c r="L56" s="2" t="s">
        <v>369</v>
      </c>
      <c r="M56" s="2" t="s">
        <v>313</v>
      </c>
      <c r="N56" s="3">
        <v>620</v>
      </c>
      <c r="O56" s="2" t="s">
        <v>133</v>
      </c>
      <c r="P56" s="2" t="s">
        <v>31</v>
      </c>
      <c r="Q56" s="2" t="s">
        <v>10</v>
      </c>
      <c r="R56" s="2" t="s">
        <v>11</v>
      </c>
      <c r="S56" s="2" t="s">
        <v>156</v>
      </c>
      <c r="T56" s="2" t="s">
        <v>347</v>
      </c>
      <c r="U56" s="44">
        <v>0.53246448598285878</v>
      </c>
      <c r="V56" s="2">
        <f t="shared" si="1"/>
        <v>55</v>
      </c>
      <c r="W56" s="2" t="s">
        <v>239</v>
      </c>
      <c r="X56" s="2" t="s">
        <v>240</v>
      </c>
      <c r="Y56" s="2" t="s">
        <v>241</v>
      </c>
      <c r="Z56" s="2" t="s">
        <v>348</v>
      </c>
      <c r="AA56" s="2" t="s">
        <v>18</v>
      </c>
      <c r="AB56" s="2" t="s">
        <v>349</v>
      </c>
      <c r="AC56" s="2" t="s">
        <v>317</v>
      </c>
      <c r="AD56" s="2"/>
      <c r="AE56" s="2"/>
      <c r="AF56" s="2">
        <v>174.74949100000001</v>
      </c>
      <c r="AG56" s="2">
        <v>-36.777366000000001</v>
      </c>
      <c r="AH56" s="2">
        <v>9</v>
      </c>
      <c r="AI56" s="2" t="s">
        <v>239</v>
      </c>
      <c r="AJ56" s="2">
        <v>2307</v>
      </c>
      <c r="AK56" s="2">
        <v>1033</v>
      </c>
      <c r="AL56" s="2">
        <v>147</v>
      </c>
      <c r="AM56" s="2">
        <v>97</v>
      </c>
      <c r="AN56" s="2">
        <v>758</v>
      </c>
      <c r="AO56" s="2">
        <v>58</v>
      </c>
      <c r="AP56" s="2">
        <v>11</v>
      </c>
      <c r="AQ56" s="4">
        <v>203</v>
      </c>
    </row>
    <row r="57" spans="1:43" x14ac:dyDescent="0.25">
      <c r="A57" s="14">
        <v>6763</v>
      </c>
      <c r="B57" s="10" t="s">
        <v>4636</v>
      </c>
      <c r="C57" s="10" t="s">
        <v>4637</v>
      </c>
      <c r="D57" s="10" t="s">
        <v>4638</v>
      </c>
      <c r="E57" s="10" t="s">
        <v>4639</v>
      </c>
      <c r="F57" s="10" t="s">
        <v>4640</v>
      </c>
      <c r="G57" s="10" t="s">
        <v>4641</v>
      </c>
      <c r="H57" s="10" t="s">
        <v>4642</v>
      </c>
      <c r="I57" s="10"/>
      <c r="J57" s="10" t="s">
        <v>4643</v>
      </c>
      <c r="K57" s="10" t="s">
        <v>4644</v>
      </c>
      <c r="L57" s="10"/>
      <c r="M57" s="10" t="s">
        <v>3837</v>
      </c>
      <c r="N57" s="15">
        <v>943</v>
      </c>
      <c r="O57" s="10" t="s">
        <v>133</v>
      </c>
      <c r="P57" s="10" t="s">
        <v>43</v>
      </c>
      <c r="Q57" s="10" t="s">
        <v>10</v>
      </c>
      <c r="R57" s="10" t="s">
        <v>11</v>
      </c>
      <c r="S57" s="10" t="s">
        <v>12</v>
      </c>
      <c r="T57" s="2" t="s">
        <v>260</v>
      </c>
      <c r="U57" s="44">
        <v>0.51085343690059715</v>
      </c>
      <c r="V57" s="2">
        <f t="shared" si="1"/>
        <v>56</v>
      </c>
      <c r="W57" s="10" t="s">
        <v>239</v>
      </c>
      <c r="X57" s="10" t="s">
        <v>240</v>
      </c>
      <c r="Y57" s="2" t="s">
        <v>241</v>
      </c>
      <c r="Z57" s="10" t="s">
        <v>251</v>
      </c>
      <c r="AA57" s="10" t="s">
        <v>18</v>
      </c>
      <c r="AB57" s="10" t="s">
        <v>4645</v>
      </c>
      <c r="AC57" s="10" t="s">
        <v>261</v>
      </c>
      <c r="AD57" s="10">
        <v>99095</v>
      </c>
      <c r="AE57" s="10" t="s">
        <v>4646</v>
      </c>
      <c r="AF57" s="10">
        <v>174.745363</v>
      </c>
      <c r="AG57" s="10">
        <v>-36.632624</v>
      </c>
      <c r="AH57" s="10">
        <v>9</v>
      </c>
      <c r="AI57" s="10" t="s">
        <v>239</v>
      </c>
      <c r="AJ57" s="10">
        <v>1346</v>
      </c>
      <c r="AK57" s="10">
        <v>1005</v>
      </c>
      <c r="AL57" s="10">
        <v>124</v>
      </c>
      <c r="AM57" s="10">
        <v>29</v>
      </c>
      <c r="AN57" s="10">
        <v>62</v>
      </c>
      <c r="AO57" s="10">
        <v>58</v>
      </c>
      <c r="AP57" s="10">
        <v>6</v>
      </c>
      <c r="AQ57" s="16">
        <v>62</v>
      </c>
    </row>
    <row r="58" spans="1:43" x14ac:dyDescent="0.25">
      <c r="A58" s="1">
        <v>544</v>
      </c>
      <c r="B58" s="2" t="s">
        <v>3972</v>
      </c>
      <c r="C58" s="2" t="s">
        <v>3973</v>
      </c>
      <c r="D58" s="2" t="s">
        <v>3974</v>
      </c>
      <c r="E58" s="2" t="s">
        <v>3975</v>
      </c>
      <c r="F58" s="2" t="s">
        <v>3976</v>
      </c>
      <c r="G58" s="2" t="s">
        <v>3977</v>
      </c>
      <c r="H58" s="2" t="s">
        <v>3978</v>
      </c>
      <c r="I58" s="2" t="s">
        <v>865</v>
      </c>
      <c r="J58" s="2" t="s">
        <v>241</v>
      </c>
      <c r="K58" s="2" t="s">
        <v>3979</v>
      </c>
      <c r="L58" s="2" t="s">
        <v>865</v>
      </c>
      <c r="M58" s="2" t="s">
        <v>527</v>
      </c>
      <c r="N58" s="3">
        <v>2153</v>
      </c>
      <c r="O58" s="2" t="s">
        <v>133</v>
      </c>
      <c r="P58" s="2" t="s">
        <v>9</v>
      </c>
      <c r="Q58" s="2" t="s">
        <v>10</v>
      </c>
      <c r="R58" s="2" t="s">
        <v>178</v>
      </c>
      <c r="S58" s="2" t="s">
        <v>12</v>
      </c>
      <c r="T58" s="2" t="s">
        <v>837</v>
      </c>
      <c r="U58" s="44">
        <v>0.51018132796569715</v>
      </c>
      <c r="V58" s="2">
        <f t="shared" si="1"/>
        <v>57</v>
      </c>
      <c r="W58" s="2" t="s">
        <v>239</v>
      </c>
      <c r="X58" s="2" t="s">
        <v>409</v>
      </c>
      <c r="Y58" s="2" t="s">
        <v>241</v>
      </c>
      <c r="Z58" s="2" t="s">
        <v>865</v>
      </c>
      <c r="AA58" s="2" t="s">
        <v>411</v>
      </c>
      <c r="AB58" s="2" t="s">
        <v>3780</v>
      </c>
      <c r="AC58" s="2" t="s">
        <v>579</v>
      </c>
      <c r="AD58" s="2"/>
      <c r="AE58" s="2"/>
      <c r="AF58" s="2">
        <v>174.792438</v>
      </c>
      <c r="AG58" s="2">
        <v>-36.97636</v>
      </c>
      <c r="AH58" s="2">
        <v>2</v>
      </c>
      <c r="AI58" s="2" t="s">
        <v>239</v>
      </c>
      <c r="AJ58" s="2">
        <v>542</v>
      </c>
      <c r="AK58" s="2">
        <v>2</v>
      </c>
      <c r="AL58" s="2">
        <v>2</v>
      </c>
      <c r="AM58" s="2">
        <v>45</v>
      </c>
      <c r="AN58" s="2">
        <v>447</v>
      </c>
      <c r="AO58" s="2">
        <v>42</v>
      </c>
      <c r="AP58" s="2">
        <v>3</v>
      </c>
      <c r="AQ58" s="4">
        <v>1</v>
      </c>
    </row>
    <row r="59" spans="1:43" x14ac:dyDescent="0.25">
      <c r="A59" s="1">
        <v>1605</v>
      </c>
      <c r="B59" s="2" t="s">
        <v>4356</v>
      </c>
      <c r="C59" s="2" t="s">
        <v>4357</v>
      </c>
      <c r="D59" s="2" t="s">
        <v>4358</v>
      </c>
      <c r="E59" s="2" t="s">
        <v>4359</v>
      </c>
      <c r="F59" s="2" t="s">
        <v>4360</v>
      </c>
      <c r="G59" s="2" t="s">
        <v>4361</v>
      </c>
      <c r="H59" s="2" t="s">
        <v>4362</v>
      </c>
      <c r="I59" s="2" t="s">
        <v>4363</v>
      </c>
      <c r="J59" s="2" t="s">
        <v>241</v>
      </c>
      <c r="K59" s="2" t="s">
        <v>4364</v>
      </c>
      <c r="L59" s="2" t="s">
        <v>3990</v>
      </c>
      <c r="M59" s="2" t="s">
        <v>241</v>
      </c>
      <c r="N59" s="3">
        <v>1141</v>
      </c>
      <c r="O59" s="2" t="s">
        <v>133</v>
      </c>
      <c r="P59" s="2" t="s">
        <v>31</v>
      </c>
      <c r="Q59" s="2" t="s">
        <v>10</v>
      </c>
      <c r="R59" s="2" t="s">
        <v>302</v>
      </c>
      <c r="S59" s="2" t="s">
        <v>12</v>
      </c>
      <c r="T59" s="2" t="s">
        <v>481</v>
      </c>
      <c r="U59" s="44">
        <v>0.50678467516936598</v>
      </c>
      <c r="V59" s="2">
        <f t="shared" si="1"/>
        <v>58</v>
      </c>
      <c r="W59" s="2" t="s">
        <v>239</v>
      </c>
      <c r="X59" s="2" t="s">
        <v>409</v>
      </c>
      <c r="Y59" s="2" t="s">
        <v>241</v>
      </c>
      <c r="Z59" s="2" t="s">
        <v>507</v>
      </c>
      <c r="AA59" s="2" t="s">
        <v>411</v>
      </c>
      <c r="AB59" s="2" t="s">
        <v>4365</v>
      </c>
      <c r="AC59" s="2" t="s">
        <v>484</v>
      </c>
      <c r="AD59" s="2"/>
      <c r="AE59" s="2"/>
      <c r="AF59" s="2">
        <v>174.765196</v>
      </c>
      <c r="AG59" s="2">
        <v>-36.852328999999997</v>
      </c>
      <c r="AH59" s="2">
        <v>99</v>
      </c>
      <c r="AI59" s="2" t="s">
        <v>239</v>
      </c>
      <c r="AJ59" s="2">
        <v>202</v>
      </c>
      <c r="AK59" s="2">
        <v>66</v>
      </c>
      <c r="AL59" s="2">
        <v>7</v>
      </c>
      <c r="AM59" s="2">
        <v>1</v>
      </c>
      <c r="AN59" s="2">
        <v>31</v>
      </c>
      <c r="AO59" s="2">
        <v>3</v>
      </c>
      <c r="AP59" s="2">
        <v>1</v>
      </c>
      <c r="AQ59" s="4">
        <v>93</v>
      </c>
    </row>
    <row r="60" spans="1:43" x14ac:dyDescent="0.25">
      <c r="A60" s="1">
        <v>101</v>
      </c>
      <c r="B60" s="2" t="s">
        <v>936</v>
      </c>
      <c r="C60" s="2" t="s">
        <v>937</v>
      </c>
      <c r="D60" s="2" t="s">
        <v>938</v>
      </c>
      <c r="E60" s="2" t="s">
        <v>939</v>
      </c>
      <c r="F60" s="2" t="s">
        <v>940</v>
      </c>
      <c r="G60" s="2" t="s">
        <v>941</v>
      </c>
      <c r="H60" s="2" t="s">
        <v>942</v>
      </c>
      <c r="I60" s="2"/>
      <c r="J60" s="2" t="s">
        <v>943</v>
      </c>
      <c r="K60" s="2" t="s">
        <v>944</v>
      </c>
      <c r="L60" s="2"/>
      <c r="M60" s="2" t="s">
        <v>943</v>
      </c>
      <c r="N60" s="3">
        <v>2244</v>
      </c>
      <c r="O60" s="2" t="s">
        <v>133</v>
      </c>
      <c r="P60" s="2" t="s">
        <v>31</v>
      </c>
      <c r="Q60" s="2" t="s">
        <v>10</v>
      </c>
      <c r="R60" s="2" t="s">
        <v>11</v>
      </c>
      <c r="S60" s="2" t="s">
        <v>12</v>
      </c>
      <c r="T60" s="2" t="s">
        <v>945</v>
      </c>
      <c r="U60" s="44">
        <v>0.49547817667823857</v>
      </c>
      <c r="V60" s="2">
        <f t="shared" si="1"/>
        <v>59</v>
      </c>
      <c r="W60" s="2" t="s">
        <v>239</v>
      </c>
      <c r="X60" s="2" t="s">
        <v>409</v>
      </c>
      <c r="Y60" s="2" t="s">
        <v>241</v>
      </c>
      <c r="Z60" s="2" t="s">
        <v>943</v>
      </c>
      <c r="AA60" s="2" t="s">
        <v>529</v>
      </c>
      <c r="AB60" s="2" t="s">
        <v>946</v>
      </c>
      <c r="AC60" s="2" t="s">
        <v>926</v>
      </c>
      <c r="AD60" s="2"/>
      <c r="AE60" s="2"/>
      <c r="AF60" s="2">
        <v>174.95080100000001</v>
      </c>
      <c r="AG60" s="2">
        <v>-37.062944999999999</v>
      </c>
      <c r="AH60" s="2">
        <v>1</v>
      </c>
      <c r="AI60" s="2" t="s">
        <v>239</v>
      </c>
      <c r="AJ60" s="2">
        <v>650</v>
      </c>
      <c r="AK60" s="2">
        <v>50</v>
      </c>
      <c r="AL60" s="2">
        <v>408</v>
      </c>
      <c r="AM60" s="2">
        <v>163</v>
      </c>
      <c r="AN60" s="2">
        <v>23</v>
      </c>
      <c r="AO60" s="2">
        <v>5</v>
      </c>
      <c r="AP60" s="2">
        <v>1</v>
      </c>
      <c r="AQ60" s="4">
        <v>0</v>
      </c>
    </row>
    <row r="61" spans="1:43" x14ac:dyDescent="0.25">
      <c r="A61" s="1">
        <v>23</v>
      </c>
      <c r="B61" s="2" t="s">
        <v>230</v>
      </c>
      <c r="C61" s="2" t="s">
        <v>231</v>
      </c>
      <c r="D61" s="2" t="s">
        <v>232</v>
      </c>
      <c r="E61" s="2" t="s">
        <v>233</v>
      </c>
      <c r="F61" s="2" t="s">
        <v>234</v>
      </c>
      <c r="G61" s="2" t="s">
        <v>235</v>
      </c>
      <c r="H61" s="2" t="s">
        <v>236</v>
      </c>
      <c r="I61" s="2"/>
      <c r="J61" s="2" t="s">
        <v>237</v>
      </c>
      <c r="K61" s="2" t="s">
        <v>236</v>
      </c>
      <c r="L61" s="2"/>
      <c r="M61" s="2" t="s">
        <v>237</v>
      </c>
      <c r="N61" s="3">
        <v>900</v>
      </c>
      <c r="O61" s="2" t="s">
        <v>8</v>
      </c>
      <c r="P61" s="2" t="s">
        <v>31</v>
      </c>
      <c r="Q61" s="2" t="s">
        <v>10</v>
      </c>
      <c r="R61" s="2" t="s">
        <v>11</v>
      </c>
      <c r="S61" s="2" t="s">
        <v>12</v>
      </c>
      <c r="T61" s="2" t="s">
        <v>238</v>
      </c>
      <c r="U61" s="44">
        <v>0.49326611995903336</v>
      </c>
      <c r="V61" s="2">
        <f t="shared" si="1"/>
        <v>60</v>
      </c>
      <c r="W61" s="2" t="s">
        <v>239</v>
      </c>
      <c r="X61" s="2" t="s">
        <v>240</v>
      </c>
      <c r="Y61" s="2" t="s">
        <v>241</v>
      </c>
      <c r="Z61" s="2" t="s">
        <v>17</v>
      </c>
      <c r="AA61" s="2" t="s">
        <v>18</v>
      </c>
      <c r="AB61" s="2" t="s">
        <v>237</v>
      </c>
      <c r="AC61" s="2" t="s">
        <v>242</v>
      </c>
      <c r="AD61" s="2"/>
      <c r="AE61" s="2"/>
      <c r="AF61" s="2">
        <v>174.52083099999999</v>
      </c>
      <c r="AG61" s="2">
        <v>-36.288159999999998</v>
      </c>
      <c r="AH61" s="2">
        <v>4</v>
      </c>
      <c r="AI61" s="2" t="s">
        <v>239</v>
      </c>
      <c r="AJ61" s="2">
        <v>368</v>
      </c>
      <c r="AK61" s="2">
        <v>224</v>
      </c>
      <c r="AL61" s="2">
        <v>116</v>
      </c>
      <c r="AM61" s="2">
        <v>5</v>
      </c>
      <c r="AN61" s="2">
        <v>12</v>
      </c>
      <c r="AO61" s="2">
        <v>2</v>
      </c>
      <c r="AP61" s="2">
        <v>1</v>
      </c>
      <c r="AQ61" s="4">
        <v>8</v>
      </c>
    </row>
    <row r="62" spans="1:43" x14ac:dyDescent="0.25">
      <c r="A62" s="1">
        <v>47</v>
      </c>
      <c r="B62" s="2" t="s">
        <v>465</v>
      </c>
      <c r="C62" s="2" t="s">
        <v>466</v>
      </c>
      <c r="D62" s="2" t="s">
        <v>467</v>
      </c>
      <c r="E62" s="2" t="s">
        <v>468</v>
      </c>
      <c r="F62" s="2" t="s">
        <v>469</v>
      </c>
      <c r="G62" s="2" t="s">
        <v>470</v>
      </c>
      <c r="H62" s="2" t="s">
        <v>471</v>
      </c>
      <c r="I62" s="2" t="s">
        <v>444</v>
      </c>
      <c r="J62" s="2" t="s">
        <v>241</v>
      </c>
      <c r="K62" s="2" t="s">
        <v>472</v>
      </c>
      <c r="L62" s="2" t="s">
        <v>444</v>
      </c>
      <c r="M62" s="2" t="s">
        <v>393</v>
      </c>
      <c r="N62" s="3">
        <v>650</v>
      </c>
      <c r="O62" s="2" t="s">
        <v>133</v>
      </c>
      <c r="P62" s="2" t="s">
        <v>43</v>
      </c>
      <c r="Q62" s="2" t="s">
        <v>10</v>
      </c>
      <c r="R62" s="2" t="s">
        <v>178</v>
      </c>
      <c r="S62" s="2" t="s">
        <v>167</v>
      </c>
      <c r="T62" s="2" t="s">
        <v>394</v>
      </c>
      <c r="U62" s="44">
        <v>0.48781887125823975</v>
      </c>
      <c r="V62" s="2">
        <f t="shared" si="1"/>
        <v>61</v>
      </c>
      <c r="W62" s="2" t="s">
        <v>239</v>
      </c>
      <c r="X62" s="2" t="s">
        <v>240</v>
      </c>
      <c r="Y62" s="2" t="s">
        <v>241</v>
      </c>
      <c r="Z62" s="2" t="s">
        <v>391</v>
      </c>
      <c r="AA62" s="2" t="s">
        <v>18</v>
      </c>
      <c r="AB62" s="2" t="s">
        <v>446</v>
      </c>
      <c r="AC62" s="2" t="s">
        <v>396</v>
      </c>
      <c r="AD62" s="2">
        <v>99092</v>
      </c>
      <c r="AE62" s="2" t="s">
        <v>447</v>
      </c>
      <c r="AF62" s="2">
        <v>174.621071</v>
      </c>
      <c r="AG62" s="2">
        <v>-36.868859</v>
      </c>
      <c r="AH62" s="2">
        <v>5</v>
      </c>
      <c r="AI62" s="2" t="s">
        <v>239</v>
      </c>
      <c r="AJ62" s="2">
        <v>922</v>
      </c>
      <c r="AK62" s="2">
        <v>318</v>
      </c>
      <c r="AL62" s="2">
        <v>82</v>
      </c>
      <c r="AM62" s="2">
        <v>190</v>
      </c>
      <c r="AN62" s="2">
        <v>216</v>
      </c>
      <c r="AO62" s="2">
        <v>40</v>
      </c>
      <c r="AP62" s="2">
        <v>2</v>
      </c>
      <c r="AQ62" s="4">
        <v>74</v>
      </c>
    </row>
    <row r="63" spans="1:43" x14ac:dyDescent="0.25">
      <c r="A63" s="1">
        <v>45</v>
      </c>
      <c r="B63" s="2" t="s">
        <v>448</v>
      </c>
      <c r="C63" s="2" t="s">
        <v>449</v>
      </c>
      <c r="D63" s="2" t="s">
        <v>450</v>
      </c>
      <c r="E63" s="2" t="s">
        <v>451</v>
      </c>
      <c r="F63" s="2" t="s">
        <v>452</v>
      </c>
      <c r="G63" s="2" t="s">
        <v>453</v>
      </c>
      <c r="H63" s="2" t="s">
        <v>454</v>
      </c>
      <c r="I63" s="2" t="s">
        <v>444</v>
      </c>
      <c r="J63" s="2" t="s">
        <v>241</v>
      </c>
      <c r="K63" s="2" t="s">
        <v>455</v>
      </c>
      <c r="L63" s="2" t="s">
        <v>444</v>
      </c>
      <c r="M63" s="2" t="s">
        <v>393</v>
      </c>
      <c r="N63" s="3">
        <v>650</v>
      </c>
      <c r="O63" s="2" t="s">
        <v>133</v>
      </c>
      <c r="P63" s="2" t="s">
        <v>31</v>
      </c>
      <c r="Q63" s="2" t="s">
        <v>10</v>
      </c>
      <c r="R63" s="2" t="s">
        <v>11</v>
      </c>
      <c r="S63" s="2" t="s">
        <v>12</v>
      </c>
      <c r="T63" s="2" t="s">
        <v>394</v>
      </c>
      <c r="U63" s="44">
        <v>0.48687267187894989</v>
      </c>
      <c r="V63" s="2">
        <f t="shared" si="1"/>
        <v>62</v>
      </c>
      <c r="W63" s="2" t="s">
        <v>239</v>
      </c>
      <c r="X63" s="2" t="s">
        <v>240</v>
      </c>
      <c r="Y63" s="2" t="s">
        <v>241</v>
      </c>
      <c r="Z63" s="2" t="s">
        <v>391</v>
      </c>
      <c r="AA63" s="2" t="s">
        <v>18</v>
      </c>
      <c r="AB63" s="2" t="s">
        <v>456</v>
      </c>
      <c r="AC63" s="2" t="s">
        <v>396</v>
      </c>
      <c r="AD63" s="2">
        <v>99029</v>
      </c>
      <c r="AE63" s="2" t="s">
        <v>457</v>
      </c>
      <c r="AF63" s="2">
        <v>174.62820500000001</v>
      </c>
      <c r="AG63" s="2">
        <v>-36.883656000000002</v>
      </c>
      <c r="AH63" s="2">
        <v>3</v>
      </c>
      <c r="AI63" s="2" t="s">
        <v>239</v>
      </c>
      <c r="AJ63" s="2">
        <v>736</v>
      </c>
      <c r="AK63" s="2">
        <v>326</v>
      </c>
      <c r="AL63" s="2">
        <v>196</v>
      </c>
      <c r="AM63" s="2">
        <v>116</v>
      </c>
      <c r="AN63" s="2">
        <v>59</v>
      </c>
      <c r="AO63" s="2">
        <v>30</v>
      </c>
      <c r="AP63" s="2">
        <v>1</v>
      </c>
      <c r="AQ63" s="4">
        <v>8</v>
      </c>
    </row>
    <row r="64" spans="1:43" x14ac:dyDescent="0.25">
      <c r="A64" s="1">
        <v>48</v>
      </c>
      <c r="B64" s="2" t="s">
        <v>473</v>
      </c>
      <c r="C64" s="2" t="s">
        <v>474</v>
      </c>
      <c r="D64" s="2" t="s">
        <v>475</v>
      </c>
      <c r="E64" s="2" t="s">
        <v>476</v>
      </c>
      <c r="F64" s="2" t="s">
        <v>477</v>
      </c>
      <c r="G64" s="2" t="s">
        <v>478</v>
      </c>
      <c r="H64" s="2" t="s">
        <v>479</v>
      </c>
      <c r="I64" s="2" t="s">
        <v>480</v>
      </c>
      <c r="J64" s="2" t="s">
        <v>241</v>
      </c>
      <c r="K64" s="2" t="s">
        <v>479</v>
      </c>
      <c r="L64" s="2" t="s">
        <v>480</v>
      </c>
      <c r="M64" s="2" t="s">
        <v>241</v>
      </c>
      <c r="N64" s="3">
        <v>1022</v>
      </c>
      <c r="O64" s="2" t="s">
        <v>133</v>
      </c>
      <c r="P64" s="2" t="s">
        <v>31</v>
      </c>
      <c r="Q64" s="2" t="s">
        <v>10</v>
      </c>
      <c r="R64" s="2" t="s">
        <v>11</v>
      </c>
      <c r="S64" s="2" t="s">
        <v>12</v>
      </c>
      <c r="T64" s="2" t="s">
        <v>481</v>
      </c>
      <c r="U64" s="44">
        <v>0.47950106524640124</v>
      </c>
      <c r="V64" s="2">
        <f t="shared" si="1"/>
        <v>63</v>
      </c>
      <c r="W64" s="2" t="s">
        <v>239</v>
      </c>
      <c r="X64" s="2" t="s">
        <v>409</v>
      </c>
      <c r="Y64" s="2" t="s">
        <v>241</v>
      </c>
      <c r="Z64" s="2" t="s">
        <v>482</v>
      </c>
      <c r="AA64" s="2" t="s">
        <v>411</v>
      </c>
      <c r="AB64" s="2" t="s">
        <v>483</v>
      </c>
      <c r="AC64" s="2" t="s">
        <v>484</v>
      </c>
      <c r="AD64" s="2"/>
      <c r="AE64" s="2"/>
      <c r="AF64" s="2">
        <v>174.717535</v>
      </c>
      <c r="AG64" s="2">
        <v>-36.861975999999999</v>
      </c>
      <c r="AH64" s="2">
        <v>8</v>
      </c>
      <c r="AI64" s="2" t="s">
        <v>239</v>
      </c>
      <c r="AJ64" s="2">
        <v>1451</v>
      </c>
      <c r="AK64" s="2">
        <v>767</v>
      </c>
      <c r="AL64" s="2">
        <v>362</v>
      </c>
      <c r="AM64" s="2">
        <v>110</v>
      </c>
      <c r="AN64" s="2">
        <v>90</v>
      </c>
      <c r="AO64" s="2">
        <v>19</v>
      </c>
      <c r="AP64" s="2">
        <v>9</v>
      </c>
      <c r="AQ64" s="4">
        <v>94</v>
      </c>
    </row>
    <row r="65" spans="1:43" x14ac:dyDescent="0.25">
      <c r="A65" s="1">
        <v>83</v>
      </c>
      <c r="B65" s="2" t="s">
        <v>779</v>
      </c>
      <c r="C65" s="2" t="s">
        <v>780</v>
      </c>
      <c r="D65" s="2" t="s">
        <v>781</v>
      </c>
      <c r="E65" s="2" t="s">
        <v>782</v>
      </c>
      <c r="F65" s="2" t="s">
        <v>783</v>
      </c>
      <c r="G65" s="2" t="s">
        <v>784</v>
      </c>
      <c r="H65" s="2" t="s">
        <v>785</v>
      </c>
      <c r="I65" s="2" t="s">
        <v>424</v>
      </c>
      <c r="J65" s="2" t="s">
        <v>241</v>
      </c>
      <c r="K65" s="2" t="s">
        <v>786</v>
      </c>
      <c r="L65" s="2" t="s">
        <v>424</v>
      </c>
      <c r="M65" s="2" t="s">
        <v>393</v>
      </c>
      <c r="N65" s="3">
        <v>640</v>
      </c>
      <c r="O65" s="2" t="s">
        <v>133</v>
      </c>
      <c r="P65" s="2" t="s">
        <v>31</v>
      </c>
      <c r="Q65" s="2" t="s">
        <v>10</v>
      </c>
      <c r="R65" s="2" t="s">
        <v>11</v>
      </c>
      <c r="S65" s="2" t="s">
        <v>156</v>
      </c>
      <c r="T65" s="2" t="s">
        <v>423</v>
      </c>
      <c r="U65" s="44">
        <v>0.474157864334394</v>
      </c>
      <c r="V65" s="2">
        <f t="shared" si="1"/>
        <v>64</v>
      </c>
      <c r="W65" s="2" t="s">
        <v>239</v>
      </c>
      <c r="X65" s="2" t="s">
        <v>240</v>
      </c>
      <c r="Y65" s="2" t="s">
        <v>241</v>
      </c>
      <c r="Z65" s="2" t="s">
        <v>734</v>
      </c>
      <c r="AA65" s="2" t="s">
        <v>411</v>
      </c>
      <c r="AB65" s="2" t="s">
        <v>787</v>
      </c>
      <c r="AC65" s="2" t="s">
        <v>425</v>
      </c>
      <c r="AD65" s="2">
        <v>99011</v>
      </c>
      <c r="AE65" s="2" t="s">
        <v>788</v>
      </c>
      <c r="AF65" s="2">
        <v>174.66688600000001</v>
      </c>
      <c r="AG65" s="2">
        <v>-36.898784999999997</v>
      </c>
      <c r="AH65" s="2">
        <v>3</v>
      </c>
      <c r="AI65" s="2" t="s">
        <v>239</v>
      </c>
      <c r="AJ65" s="2">
        <v>745</v>
      </c>
      <c r="AK65" s="2">
        <v>65</v>
      </c>
      <c r="AL65" s="2">
        <v>128</v>
      </c>
      <c r="AM65" s="2">
        <v>433</v>
      </c>
      <c r="AN65" s="2">
        <v>62</v>
      </c>
      <c r="AO65" s="2">
        <v>23</v>
      </c>
      <c r="AP65" s="2">
        <v>5</v>
      </c>
      <c r="AQ65" s="4">
        <v>29</v>
      </c>
    </row>
    <row r="66" spans="1:43" x14ac:dyDescent="0.25">
      <c r="A66" s="1">
        <v>94</v>
      </c>
      <c r="B66" s="2" t="s">
        <v>877</v>
      </c>
      <c r="C66" s="2" t="s">
        <v>878</v>
      </c>
      <c r="D66" s="2" t="s">
        <v>879</v>
      </c>
      <c r="E66" s="2" t="s">
        <v>880</v>
      </c>
      <c r="F66" s="2" t="s">
        <v>881</v>
      </c>
      <c r="G66" s="2" t="s">
        <v>882</v>
      </c>
      <c r="H66" s="2" t="s">
        <v>883</v>
      </c>
      <c r="I66" s="2" t="s">
        <v>884</v>
      </c>
      <c r="J66" s="2" t="s">
        <v>241</v>
      </c>
      <c r="K66" s="2" t="s">
        <v>885</v>
      </c>
      <c r="L66" s="2" t="s">
        <v>884</v>
      </c>
      <c r="M66" s="2" t="s">
        <v>527</v>
      </c>
      <c r="N66" s="3">
        <v>2158</v>
      </c>
      <c r="O66" s="2" t="s">
        <v>133</v>
      </c>
      <c r="P66" s="2" t="s">
        <v>43</v>
      </c>
      <c r="Q66" s="2" t="s">
        <v>10</v>
      </c>
      <c r="R66" s="2" t="s">
        <v>178</v>
      </c>
      <c r="S66" s="2" t="s">
        <v>156</v>
      </c>
      <c r="T66" s="2" t="s">
        <v>576</v>
      </c>
      <c r="U66" s="44">
        <v>0.47347098004484489</v>
      </c>
      <c r="V66" s="2">
        <f t="shared" ref="V66:V97" si="2">RANK(U66,U$2:U$108)</f>
        <v>65</v>
      </c>
      <c r="W66" s="2" t="s">
        <v>239</v>
      </c>
      <c r="X66" s="2" t="s">
        <v>409</v>
      </c>
      <c r="Y66" s="2" t="s">
        <v>241</v>
      </c>
      <c r="Z66" s="2" t="s">
        <v>865</v>
      </c>
      <c r="AA66" s="2" t="s">
        <v>411</v>
      </c>
      <c r="AB66" s="2" t="s">
        <v>884</v>
      </c>
      <c r="AC66" s="2" t="s">
        <v>579</v>
      </c>
      <c r="AD66" s="2"/>
      <c r="AE66" s="2"/>
      <c r="AF66" s="2">
        <v>174.83776399999999</v>
      </c>
      <c r="AG66" s="2">
        <v>-36.964806000000003</v>
      </c>
      <c r="AH66" s="2">
        <v>1</v>
      </c>
      <c r="AI66" s="2" t="s">
        <v>239</v>
      </c>
      <c r="AJ66" s="2">
        <v>993</v>
      </c>
      <c r="AK66" s="2">
        <v>5</v>
      </c>
      <c r="AL66" s="2">
        <v>64</v>
      </c>
      <c r="AM66" s="2">
        <v>891</v>
      </c>
      <c r="AN66" s="2">
        <v>30</v>
      </c>
      <c r="AO66" s="2">
        <v>1</v>
      </c>
      <c r="AP66" s="2">
        <v>2</v>
      </c>
      <c r="AQ66" s="4">
        <v>0</v>
      </c>
    </row>
    <row r="67" spans="1:43" x14ac:dyDescent="0.25">
      <c r="A67" s="1">
        <v>97</v>
      </c>
      <c r="B67" s="2" t="s">
        <v>906</v>
      </c>
      <c r="C67" s="2" t="s">
        <v>907</v>
      </c>
      <c r="D67" s="2" t="s">
        <v>908</v>
      </c>
      <c r="E67" s="2" t="s">
        <v>909</v>
      </c>
      <c r="F67" s="2" t="s">
        <v>910</v>
      </c>
      <c r="G67" s="2" t="s">
        <v>911</v>
      </c>
      <c r="H67" s="2" t="s">
        <v>912</v>
      </c>
      <c r="I67" s="2" t="s">
        <v>574</v>
      </c>
      <c r="J67" s="2" t="s">
        <v>241</v>
      </c>
      <c r="K67" s="2" t="s">
        <v>913</v>
      </c>
      <c r="L67" s="2" t="s">
        <v>574</v>
      </c>
      <c r="M67" s="2" t="s">
        <v>527</v>
      </c>
      <c r="N67" s="3">
        <v>2159</v>
      </c>
      <c r="O67" s="2" t="s">
        <v>133</v>
      </c>
      <c r="P67" s="2" t="s">
        <v>31</v>
      </c>
      <c r="Q67" s="2" t="s">
        <v>10</v>
      </c>
      <c r="R67" s="2" t="s">
        <v>11</v>
      </c>
      <c r="S67" s="2" t="s">
        <v>12</v>
      </c>
      <c r="T67" s="2" t="s">
        <v>576</v>
      </c>
      <c r="U67" s="44">
        <v>0.46554302660101077</v>
      </c>
      <c r="V67" s="2">
        <f t="shared" si="2"/>
        <v>66</v>
      </c>
      <c r="W67" s="2" t="s">
        <v>239</v>
      </c>
      <c r="X67" s="2" t="s">
        <v>409</v>
      </c>
      <c r="Y67" s="2" t="s">
        <v>241</v>
      </c>
      <c r="Z67" s="2" t="s">
        <v>838</v>
      </c>
      <c r="AA67" s="2" t="s">
        <v>411</v>
      </c>
      <c r="AB67" s="2" t="s">
        <v>914</v>
      </c>
      <c r="AC67" s="2" t="s">
        <v>579</v>
      </c>
      <c r="AD67" s="2"/>
      <c r="AE67" s="2"/>
      <c r="AF67" s="2">
        <v>174.87553</v>
      </c>
      <c r="AG67" s="2">
        <v>-36.951275000000003</v>
      </c>
      <c r="AH67" s="2">
        <v>1</v>
      </c>
      <c r="AI67" s="2" t="s">
        <v>239</v>
      </c>
      <c r="AJ67" s="2">
        <v>519</v>
      </c>
      <c r="AK67" s="2">
        <v>5</v>
      </c>
      <c r="AL67" s="2">
        <v>97</v>
      </c>
      <c r="AM67" s="2">
        <v>408</v>
      </c>
      <c r="AN67" s="2">
        <v>5</v>
      </c>
      <c r="AO67" s="2">
        <v>0</v>
      </c>
      <c r="AP67" s="2">
        <v>4</v>
      </c>
      <c r="AQ67" s="4">
        <v>0</v>
      </c>
    </row>
    <row r="68" spans="1:43" x14ac:dyDescent="0.25">
      <c r="A68" s="1">
        <v>472</v>
      </c>
      <c r="B68" s="2" t="s">
        <v>3781</v>
      </c>
      <c r="C68" s="2" t="s">
        <v>3782</v>
      </c>
      <c r="D68" s="2" t="s">
        <v>3783</v>
      </c>
      <c r="E68" s="2" t="s">
        <v>3784</v>
      </c>
      <c r="F68" s="2" t="s">
        <v>3785</v>
      </c>
      <c r="G68" s="2" t="s">
        <v>3786</v>
      </c>
      <c r="H68" s="2" t="s">
        <v>3787</v>
      </c>
      <c r="I68" s="2" t="s">
        <v>865</v>
      </c>
      <c r="J68" s="2" t="s">
        <v>241</v>
      </c>
      <c r="K68" s="2" t="s">
        <v>3788</v>
      </c>
      <c r="L68" s="2" t="s">
        <v>816</v>
      </c>
      <c r="M68" s="2" t="s">
        <v>241</v>
      </c>
      <c r="N68" s="3">
        <v>1643</v>
      </c>
      <c r="O68" s="2" t="s">
        <v>10</v>
      </c>
      <c r="P68" s="2" t="s">
        <v>9</v>
      </c>
      <c r="Q68" s="2" t="s">
        <v>10</v>
      </c>
      <c r="R68" s="2" t="s">
        <v>302</v>
      </c>
      <c r="S68" s="2" t="s">
        <v>12</v>
      </c>
      <c r="T68" s="2" t="s">
        <v>10</v>
      </c>
      <c r="U68" s="44">
        <v>0.45620766012246461</v>
      </c>
      <c r="V68" s="2">
        <f t="shared" si="2"/>
        <v>67</v>
      </c>
      <c r="W68" s="2" t="s">
        <v>239</v>
      </c>
      <c r="X68" s="2" t="s">
        <v>409</v>
      </c>
      <c r="Y68" s="2" t="s">
        <v>241</v>
      </c>
      <c r="Z68" s="2" t="s">
        <v>10</v>
      </c>
      <c r="AA68" s="2" t="s">
        <v>10</v>
      </c>
      <c r="AB68" s="2" t="s">
        <v>3789</v>
      </c>
      <c r="AC68" s="2" t="s">
        <v>1442</v>
      </c>
      <c r="AD68" s="2"/>
      <c r="AE68" s="2"/>
      <c r="AF68" s="2">
        <v>174.790413</v>
      </c>
      <c r="AG68" s="2">
        <v>-36.954478999999999</v>
      </c>
      <c r="AH68" s="2">
        <v>9</v>
      </c>
      <c r="AI68" s="2" t="s">
        <v>239</v>
      </c>
      <c r="AJ68" s="2">
        <v>1662</v>
      </c>
      <c r="AK68" s="2">
        <v>1658</v>
      </c>
      <c r="AL68" s="2">
        <v>3</v>
      </c>
      <c r="AM68" s="2">
        <v>0</v>
      </c>
      <c r="AN68" s="2">
        <v>0</v>
      </c>
      <c r="AO68" s="2">
        <v>0</v>
      </c>
      <c r="AP68" s="2">
        <v>1</v>
      </c>
      <c r="AQ68" s="4">
        <v>0</v>
      </c>
    </row>
    <row r="69" spans="1:43" x14ac:dyDescent="0.25">
      <c r="A69" s="1">
        <v>70</v>
      </c>
      <c r="B69" s="2" t="s">
        <v>672</v>
      </c>
      <c r="C69" s="2" t="s">
        <v>673</v>
      </c>
      <c r="D69" s="2" t="s">
        <v>674</v>
      </c>
      <c r="E69" s="2" t="s">
        <v>675</v>
      </c>
      <c r="F69" s="2" t="s">
        <v>676</v>
      </c>
      <c r="G69" s="2" t="s">
        <v>677</v>
      </c>
      <c r="H69" s="2" t="s">
        <v>678</v>
      </c>
      <c r="I69" s="2" t="s">
        <v>669</v>
      </c>
      <c r="J69" s="2" t="s">
        <v>241</v>
      </c>
      <c r="K69" s="2" t="s">
        <v>678</v>
      </c>
      <c r="L69" s="2" t="s">
        <v>669</v>
      </c>
      <c r="M69" s="2" t="s">
        <v>241</v>
      </c>
      <c r="N69" s="3">
        <v>1025</v>
      </c>
      <c r="O69" s="2" t="s">
        <v>133</v>
      </c>
      <c r="P69" s="2" t="s">
        <v>43</v>
      </c>
      <c r="Q69" s="2" t="s">
        <v>10</v>
      </c>
      <c r="R69" s="2" t="s">
        <v>178</v>
      </c>
      <c r="S69" s="2" t="s">
        <v>167</v>
      </c>
      <c r="T69" s="2" t="s">
        <v>551</v>
      </c>
      <c r="U69" s="44">
        <v>0.45105265251277515</v>
      </c>
      <c r="V69" s="2">
        <f t="shared" si="2"/>
        <v>68</v>
      </c>
      <c r="W69" s="2" t="s">
        <v>239</v>
      </c>
      <c r="X69" s="2" t="s">
        <v>409</v>
      </c>
      <c r="Y69" s="2" t="s">
        <v>241</v>
      </c>
      <c r="Z69" s="2" t="s">
        <v>482</v>
      </c>
      <c r="AA69" s="2" t="s">
        <v>411</v>
      </c>
      <c r="AB69" s="2" t="s">
        <v>671</v>
      </c>
      <c r="AC69" s="2" t="s">
        <v>553</v>
      </c>
      <c r="AD69" s="2">
        <v>99030</v>
      </c>
      <c r="AE69" s="2" t="s">
        <v>509</v>
      </c>
      <c r="AF69" s="2">
        <v>174.72613200000001</v>
      </c>
      <c r="AG69" s="2">
        <v>-36.881937999999998</v>
      </c>
      <c r="AH69" s="2">
        <v>7</v>
      </c>
      <c r="AI69" s="2" t="s">
        <v>239</v>
      </c>
      <c r="AJ69" s="2">
        <v>757</v>
      </c>
      <c r="AK69" s="2">
        <v>328</v>
      </c>
      <c r="AL69" s="2">
        <v>71</v>
      </c>
      <c r="AM69" s="2">
        <v>154</v>
      </c>
      <c r="AN69" s="2">
        <v>179</v>
      </c>
      <c r="AO69" s="2">
        <v>15</v>
      </c>
      <c r="AP69" s="2">
        <v>4</v>
      </c>
      <c r="AQ69" s="4">
        <v>6</v>
      </c>
    </row>
    <row r="70" spans="1:43" x14ac:dyDescent="0.25">
      <c r="A70" s="1">
        <v>104</v>
      </c>
      <c r="B70" s="2" t="s">
        <v>970</v>
      </c>
      <c r="C70" s="2" t="s">
        <v>971</v>
      </c>
      <c r="D70" s="2" t="s">
        <v>972</v>
      </c>
      <c r="E70" s="2" t="s">
        <v>973</v>
      </c>
      <c r="F70" s="2" t="s">
        <v>974</v>
      </c>
      <c r="G70" s="2" t="s">
        <v>975</v>
      </c>
      <c r="H70" s="2" t="s">
        <v>976</v>
      </c>
      <c r="I70" s="2"/>
      <c r="J70" s="2" t="s">
        <v>963</v>
      </c>
      <c r="K70" s="2" t="s">
        <v>83</v>
      </c>
      <c r="L70" s="2"/>
      <c r="M70" s="2" t="s">
        <v>963</v>
      </c>
      <c r="N70" s="3">
        <v>2340</v>
      </c>
      <c r="O70" s="2" t="s">
        <v>42</v>
      </c>
      <c r="P70" s="2" t="s">
        <v>43</v>
      </c>
      <c r="Q70" s="2" t="s">
        <v>155</v>
      </c>
      <c r="R70" s="2" t="s">
        <v>178</v>
      </c>
      <c r="S70" s="2" t="s">
        <v>12</v>
      </c>
      <c r="T70" s="2" t="s">
        <v>966</v>
      </c>
      <c r="U70" s="44">
        <v>0.44570096533956671</v>
      </c>
      <c r="V70" s="2">
        <f t="shared" si="2"/>
        <v>69</v>
      </c>
      <c r="W70" s="2" t="s">
        <v>239</v>
      </c>
      <c r="X70" s="2" t="s">
        <v>409</v>
      </c>
      <c r="Y70" s="2" t="s">
        <v>241</v>
      </c>
      <c r="Z70" s="2" t="s">
        <v>528</v>
      </c>
      <c r="AA70" s="2" t="s">
        <v>529</v>
      </c>
      <c r="AB70" s="2" t="s">
        <v>977</v>
      </c>
      <c r="AC70" s="2" t="s">
        <v>968</v>
      </c>
      <c r="AD70" s="2"/>
      <c r="AE70" s="2"/>
      <c r="AF70" s="2">
        <v>174.890163</v>
      </c>
      <c r="AG70" s="2">
        <v>-37.148293000000002</v>
      </c>
      <c r="AH70" s="2">
        <v>1</v>
      </c>
      <c r="AI70" s="2" t="s">
        <v>239</v>
      </c>
      <c r="AJ70" s="2">
        <v>326</v>
      </c>
      <c r="AK70" s="2">
        <v>11</v>
      </c>
      <c r="AL70" s="2">
        <v>67</v>
      </c>
      <c r="AM70" s="2">
        <v>238</v>
      </c>
      <c r="AN70" s="2">
        <v>0</v>
      </c>
      <c r="AO70" s="2">
        <v>0</v>
      </c>
      <c r="AP70" s="2">
        <v>1</v>
      </c>
      <c r="AQ70" s="4">
        <v>9</v>
      </c>
    </row>
    <row r="71" spans="1:43" x14ac:dyDescent="0.25">
      <c r="A71" s="1">
        <v>462</v>
      </c>
      <c r="B71" s="2" t="s">
        <v>3736</v>
      </c>
      <c r="C71" s="2" t="s">
        <v>3737</v>
      </c>
      <c r="D71" s="2" t="s">
        <v>3738</v>
      </c>
      <c r="E71" s="2" t="s">
        <v>3739</v>
      </c>
      <c r="F71" s="2" t="s">
        <v>3740</v>
      </c>
      <c r="G71" s="2" t="s">
        <v>3741</v>
      </c>
      <c r="H71" s="2" t="s">
        <v>3742</v>
      </c>
      <c r="I71" s="2" t="s">
        <v>875</v>
      </c>
      <c r="J71" s="2" t="s">
        <v>241</v>
      </c>
      <c r="K71" s="2" t="s">
        <v>3743</v>
      </c>
      <c r="L71" s="2" t="s">
        <v>875</v>
      </c>
      <c r="M71" s="2" t="s">
        <v>527</v>
      </c>
      <c r="N71" s="3">
        <v>2151</v>
      </c>
      <c r="O71" s="2" t="s">
        <v>133</v>
      </c>
      <c r="P71" s="2" t="s">
        <v>31</v>
      </c>
      <c r="Q71" s="2" t="s">
        <v>10</v>
      </c>
      <c r="R71" s="2" t="s">
        <v>302</v>
      </c>
      <c r="S71" s="2" t="s">
        <v>12</v>
      </c>
      <c r="T71" s="2" t="s">
        <v>837</v>
      </c>
      <c r="U71" s="44">
        <v>0.44351740581002752</v>
      </c>
      <c r="V71" s="2">
        <f t="shared" si="2"/>
        <v>70</v>
      </c>
      <c r="W71" s="2" t="s">
        <v>239</v>
      </c>
      <c r="X71" s="2" t="s">
        <v>409</v>
      </c>
      <c r="Y71" s="2" t="s">
        <v>241</v>
      </c>
      <c r="Z71" s="2" t="s">
        <v>865</v>
      </c>
      <c r="AA71" s="2" t="s">
        <v>411</v>
      </c>
      <c r="AB71" s="2" t="s">
        <v>3744</v>
      </c>
      <c r="AC71" s="2" t="s">
        <v>579</v>
      </c>
      <c r="AD71" s="2"/>
      <c r="AE71" s="2"/>
      <c r="AF71" s="2">
        <v>174.77128999999999</v>
      </c>
      <c r="AG71" s="2">
        <v>-36.953223000000001</v>
      </c>
      <c r="AH71" s="2">
        <v>99</v>
      </c>
      <c r="AI71" s="2" t="s">
        <v>239</v>
      </c>
      <c r="AJ71" s="2">
        <v>54</v>
      </c>
      <c r="AK71" s="2">
        <v>29</v>
      </c>
      <c r="AL71" s="2">
        <v>16</v>
      </c>
      <c r="AM71" s="2">
        <v>3</v>
      </c>
      <c r="AN71" s="2">
        <v>4</v>
      </c>
      <c r="AO71" s="2">
        <v>2</v>
      </c>
      <c r="AP71" s="2">
        <v>0</v>
      </c>
      <c r="AQ71" s="4">
        <v>0</v>
      </c>
    </row>
    <row r="72" spans="1:43" x14ac:dyDescent="0.25">
      <c r="A72" s="1">
        <v>36</v>
      </c>
      <c r="B72" s="2" t="s">
        <v>350</v>
      </c>
      <c r="C72" s="2" t="s">
        <v>351</v>
      </c>
      <c r="D72" s="2" t="s">
        <v>352</v>
      </c>
      <c r="E72" s="2" t="s">
        <v>353</v>
      </c>
      <c r="F72" s="2" t="s">
        <v>354</v>
      </c>
      <c r="G72" s="2" t="s">
        <v>355</v>
      </c>
      <c r="H72" s="2" t="s">
        <v>356</v>
      </c>
      <c r="I72" s="2" t="s">
        <v>357</v>
      </c>
      <c r="J72" s="2" t="s">
        <v>241</v>
      </c>
      <c r="K72" s="2" t="s">
        <v>358</v>
      </c>
      <c r="L72" s="2" t="s">
        <v>357</v>
      </c>
      <c r="M72" s="2" t="s">
        <v>241</v>
      </c>
      <c r="N72" s="3">
        <v>740</v>
      </c>
      <c r="O72" s="2" t="s">
        <v>133</v>
      </c>
      <c r="P72" s="2" t="s">
        <v>31</v>
      </c>
      <c r="Q72" s="2" t="s">
        <v>10</v>
      </c>
      <c r="R72" s="2" t="s">
        <v>11</v>
      </c>
      <c r="S72" s="2" t="s">
        <v>12</v>
      </c>
      <c r="T72" s="2" t="s">
        <v>347</v>
      </c>
      <c r="U72" s="44">
        <v>0.43177760359284312</v>
      </c>
      <c r="V72" s="2">
        <f t="shared" si="2"/>
        <v>71</v>
      </c>
      <c r="W72" s="2" t="s">
        <v>239</v>
      </c>
      <c r="X72" s="2" t="s">
        <v>240</v>
      </c>
      <c r="Y72" s="2" t="s">
        <v>241</v>
      </c>
      <c r="Z72" s="2" t="s">
        <v>348</v>
      </c>
      <c r="AA72" s="2" t="s">
        <v>18</v>
      </c>
      <c r="AB72" s="2" t="s">
        <v>359</v>
      </c>
      <c r="AC72" s="2" t="s">
        <v>317</v>
      </c>
      <c r="AD72" s="2">
        <v>99048</v>
      </c>
      <c r="AE72" s="2" t="s">
        <v>360</v>
      </c>
      <c r="AF72" s="2">
        <v>174.788477</v>
      </c>
      <c r="AG72" s="2">
        <v>-36.800615999999998</v>
      </c>
      <c r="AH72" s="2">
        <v>10</v>
      </c>
      <c r="AI72" s="2" t="s">
        <v>239</v>
      </c>
      <c r="AJ72" s="2">
        <v>1702</v>
      </c>
      <c r="AK72" s="2">
        <v>1088</v>
      </c>
      <c r="AL72" s="2">
        <v>84</v>
      </c>
      <c r="AM72" s="2">
        <v>44</v>
      </c>
      <c r="AN72" s="2">
        <v>212</v>
      </c>
      <c r="AO72" s="2">
        <v>40</v>
      </c>
      <c r="AP72" s="2">
        <v>22</v>
      </c>
      <c r="AQ72" s="4">
        <v>212</v>
      </c>
    </row>
    <row r="73" spans="1:43" x14ac:dyDescent="0.25">
      <c r="A73" s="1">
        <v>93</v>
      </c>
      <c r="B73" s="2" t="s">
        <v>868</v>
      </c>
      <c r="C73" s="2" t="s">
        <v>869</v>
      </c>
      <c r="D73" s="2" t="s">
        <v>870</v>
      </c>
      <c r="E73" s="2" t="s">
        <v>871</v>
      </c>
      <c r="F73" s="2" t="s">
        <v>872</v>
      </c>
      <c r="G73" s="2" t="s">
        <v>873</v>
      </c>
      <c r="H73" s="2" t="s">
        <v>874</v>
      </c>
      <c r="I73" s="2" t="s">
        <v>875</v>
      </c>
      <c r="J73" s="2" t="s">
        <v>241</v>
      </c>
      <c r="K73" s="2" t="s">
        <v>876</v>
      </c>
      <c r="L73" s="2" t="s">
        <v>875</v>
      </c>
      <c r="M73" s="2" t="s">
        <v>527</v>
      </c>
      <c r="N73" s="3">
        <v>2022</v>
      </c>
      <c r="O73" s="2" t="s">
        <v>133</v>
      </c>
      <c r="P73" s="2" t="s">
        <v>31</v>
      </c>
      <c r="Q73" s="2" t="s">
        <v>10</v>
      </c>
      <c r="R73" s="2" t="s">
        <v>178</v>
      </c>
      <c r="S73" s="2" t="s">
        <v>12</v>
      </c>
      <c r="T73" s="2" t="s">
        <v>837</v>
      </c>
      <c r="U73" s="44">
        <v>0.40855536909874157</v>
      </c>
      <c r="V73" s="2">
        <f t="shared" si="2"/>
        <v>72</v>
      </c>
      <c r="W73" s="2" t="s">
        <v>239</v>
      </c>
      <c r="X73" s="2" t="s">
        <v>409</v>
      </c>
      <c r="Y73" s="2" t="s">
        <v>241</v>
      </c>
      <c r="Z73" s="2" t="s">
        <v>865</v>
      </c>
      <c r="AA73" s="2" t="s">
        <v>411</v>
      </c>
      <c r="AB73" s="2" t="s">
        <v>875</v>
      </c>
      <c r="AC73" s="2" t="s">
        <v>579</v>
      </c>
      <c r="AD73" s="2"/>
      <c r="AE73" s="2"/>
      <c r="AF73" s="2">
        <v>174.78500299999999</v>
      </c>
      <c r="AG73" s="2">
        <v>-36.956392999999998</v>
      </c>
      <c r="AH73" s="2">
        <v>1</v>
      </c>
      <c r="AI73" s="2" t="s">
        <v>239</v>
      </c>
      <c r="AJ73" s="2">
        <v>204</v>
      </c>
      <c r="AK73" s="2">
        <v>2</v>
      </c>
      <c r="AL73" s="2">
        <v>13</v>
      </c>
      <c r="AM73" s="2">
        <v>184</v>
      </c>
      <c r="AN73" s="2">
        <v>4</v>
      </c>
      <c r="AO73" s="2">
        <v>0</v>
      </c>
      <c r="AP73" s="2">
        <v>1</v>
      </c>
      <c r="AQ73" s="4">
        <v>0</v>
      </c>
    </row>
    <row r="74" spans="1:43" x14ac:dyDescent="0.25">
      <c r="A74" s="1">
        <v>459</v>
      </c>
      <c r="B74" s="2" t="s">
        <v>3728</v>
      </c>
      <c r="C74" s="2" t="s">
        <v>3729</v>
      </c>
      <c r="D74" s="2" t="s">
        <v>3730</v>
      </c>
      <c r="E74" s="2" t="s">
        <v>3731</v>
      </c>
      <c r="F74" s="2" t="s">
        <v>3732</v>
      </c>
      <c r="G74" s="2" t="s">
        <v>3733</v>
      </c>
      <c r="H74" s="2" t="s">
        <v>3734</v>
      </c>
      <c r="I74" s="2" t="s">
        <v>732</v>
      </c>
      <c r="J74" s="2" t="s">
        <v>241</v>
      </c>
      <c r="K74" s="2" t="s">
        <v>3734</v>
      </c>
      <c r="L74" s="2" t="s">
        <v>732</v>
      </c>
      <c r="M74" s="2" t="s">
        <v>241</v>
      </c>
      <c r="N74" s="3">
        <v>600</v>
      </c>
      <c r="O74" s="2" t="s">
        <v>133</v>
      </c>
      <c r="P74" s="2" t="s">
        <v>9</v>
      </c>
      <c r="Q74" s="2" t="s">
        <v>10</v>
      </c>
      <c r="R74" s="2" t="s">
        <v>302</v>
      </c>
      <c r="S74" s="2" t="s">
        <v>12</v>
      </c>
      <c r="T74" s="2" t="s">
        <v>423</v>
      </c>
      <c r="U74" s="44">
        <v>0.38134120726357157</v>
      </c>
      <c r="V74" s="2">
        <f t="shared" si="2"/>
        <v>73</v>
      </c>
      <c r="W74" s="2" t="s">
        <v>239</v>
      </c>
      <c r="X74" s="2" t="s">
        <v>409</v>
      </c>
      <c r="Y74" s="2" t="s">
        <v>241</v>
      </c>
      <c r="Z74" s="2" t="s">
        <v>424</v>
      </c>
      <c r="AA74" s="2" t="s">
        <v>411</v>
      </c>
      <c r="AB74" s="2" t="s">
        <v>3735</v>
      </c>
      <c r="AC74" s="2" t="s">
        <v>425</v>
      </c>
      <c r="AD74" s="2"/>
      <c r="AE74" s="2"/>
      <c r="AF74" s="2">
        <v>174.69659200000001</v>
      </c>
      <c r="AG74" s="2">
        <v>-36.902500000000003</v>
      </c>
      <c r="AH74" s="2">
        <v>99</v>
      </c>
      <c r="AI74" s="2" t="s">
        <v>239</v>
      </c>
      <c r="AJ74" s="2">
        <v>87</v>
      </c>
      <c r="AK74" s="2">
        <v>50</v>
      </c>
      <c r="AL74" s="2">
        <v>6</v>
      </c>
      <c r="AM74" s="2">
        <v>5</v>
      </c>
      <c r="AN74" s="2">
        <v>23</v>
      </c>
      <c r="AO74" s="2">
        <v>2</v>
      </c>
      <c r="AP74" s="2">
        <v>0</v>
      </c>
      <c r="AQ74" s="4">
        <v>1</v>
      </c>
    </row>
    <row r="75" spans="1:43" x14ac:dyDescent="0.25">
      <c r="A75" s="1">
        <v>88</v>
      </c>
      <c r="B75" s="2" t="s">
        <v>828</v>
      </c>
      <c r="C75" s="2" t="s">
        <v>829</v>
      </c>
      <c r="D75" s="2" t="s">
        <v>830</v>
      </c>
      <c r="E75" s="2" t="s">
        <v>831</v>
      </c>
      <c r="F75" s="2" t="s">
        <v>832</v>
      </c>
      <c r="G75" s="2" t="s">
        <v>833</v>
      </c>
      <c r="H75" s="2" t="s">
        <v>834</v>
      </c>
      <c r="I75" s="2" t="s">
        <v>835</v>
      </c>
      <c r="J75" s="2" t="s">
        <v>241</v>
      </c>
      <c r="K75" s="2" t="s">
        <v>836</v>
      </c>
      <c r="L75" s="2" t="s">
        <v>835</v>
      </c>
      <c r="M75" s="2" t="s">
        <v>241</v>
      </c>
      <c r="N75" s="3">
        <v>1640</v>
      </c>
      <c r="O75" s="2" t="s">
        <v>133</v>
      </c>
      <c r="P75" s="2" t="s">
        <v>31</v>
      </c>
      <c r="Q75" s="2" t="s">
        <v>10</v>
      </c>
      <c r="R75" s="2" t="s">
        <v>11</v>
      </c>
      <c r="S75" s="2" t="s">
        <v>12</v>
      </c>
      <c r="T75" s="2" t="s">
        <v>837</v>
      </c>
      <c r="U75" s="44">
        <v>0.37562887003313694</v>
      </c>
      <c r="V75" s="2">
        <f t="shared" si="2"/>
        <v>74</v>
      </c>
      <c r="W75" s="2" t="s">
        <v>239</v>
      </c>
      <c r="X75" s="2" t="s">
        <v>409</v>
      </c>
      <c r="Y75" s="2" t="s">
        <v>241</v>
      </c>
      <c r="Z75" s="2" t="s">
        <v>838</v>
      </c>
      <c r="AA75" s="2" t="s">
        <v>411</v>
      </c>
      <c r="AB75" s="2" t="s">
        <v>839</v>
      </c>
      <c r="AC75" s="2" t="s">
        <v>579</v>
      </c>
      <c r="AD75" s="2"/>
      <c r="AE75" s="2"/>
      <c r="AF75" s="2">
        <v>174.84064499999999</v>
      </c>
      <c r="AG75" s="2">
        <v>-36.953118000000003</v>
      </c>
      <c r="AH75" s="2">
        <v>1</v>
      </c>
      <c r="AI75" s="2" t="s">
        <v>239</v>
      </c>
      <c r="AJ75" s="2">
        <v>1089</v>
      </c>
      <c r="AK75" s="2">
        <v>11</v>
      </c>
      <c r="AL75" s="2">
        <v>146</v>
      </c>
      <c r="AM75" s="2">
        <v>790</v>
      </c>
      <c r="AN75" s="2">
        <v>136</v>
      </c>
      <c r="AO75" s="2">
        <v>3</v>
      </c>
      <c r="AP75" s="2">
        <v>3</v>
      </c>
      <c r="AQ75" s="4">
        <v>0</v>
      </c>
    </row>
    <row r="76" spans="1:43" x14ac:dyDescent="0.25">
      <c r="A76" s="1">
        <v>41</v>
      </c>
      <c r="B76" s="2" t="s">
        <v>398</v>
      </c>
      <c r="C76" s="2" t="s">
        <v>399</v>
      </c>
      <c r="D76" s="2" t="s">
        <v>400</v>
      </c>
      <c r="E76" s="2" t="s">
        <v>401</v>
      </c>
      <c r="F76" s="2" t="s">
        <v>402</v>
      </c>
      <c r="G76" s="2" t="s">
        <v>403</v>
      </c>
      <c r="H76" s="2" t="s">
        <v>404</v>
      </c>
      <c r="I76" s="2" t="s">
        <v>405</v>
      </c>
      <c r="J76" s="2" t="s">
        <v>241</v>
      </c>
      <c r="K76" s="2" t="s">
        <v>406</v>
      </c>
      <c r="L76" s="2" t="s">
        <v>407</v>
      </c>
      <c r="M76" s="2" t="s">
        <v>241</v>
      </c>
      <c r="N76" s="3">
        <v>2145</v>
      </c>
      <c r="O76" s="2" t="s">
        <v>133</v>
      </c>
      <c r="P76" s="2" t="s">
        <v>31</v>
      </c>
      <c r="Q76" s="2" t="s">
        <v>10</v>
      </c>
      <c r="R76" s="2" t="s">
        <v>11</v>
      </c>
      <c r="S76" s="2" t="s">
        <v>12</v>
      </c>
      <c r="T76" s="2" t="s">
        <v>408</v>
      </c>
      <c r="U76" s="44">
        <v>0.36890975720991603</v>
      </c>
      <c r="V76" s="2">
        <f t="shared" si="2"/>
        <v>75</v>
      </c>
      <c r="W76" s="2" t="s">
        <v>239</v>
      </c>
      <c r="X76" s="2" t="s">
        <v>409</v>
      </c>
      <c r="Y76" s="2" t="s">
        <v>241</v>
      </c>
      <c r="Z76" s="2" t="s">
        <v>410</v>
      </c>
      <c r="AA76" s="2" t="s">
        <v>411</v>
      </c>
      <c r="AB76" s="2" t="s">
        <v>412</v>
      </c>
      <c r="AC76" s="2" t="s">
        <v>413</v>
      </c>
      <c r="AD76" s="2"/>
      <c r="AE76" s="2"/>
      <c r="AF76" s="2">
        <v>174.914424</v>
      </c>
      <c r="AG76" s="2">
        <v>-36.882722000000001</v>
      </c>
      <c r="AH76" s="2">
        <v>9</v>
      </c>
      <c r="AI76" s="2" t="s">
        <v>239</v>
      </c>
      <c r="AJ76" s="2">
        <v>2541</v>
      </c>
      <c r="AK76" s="2">
        <v>843</v>
      </c>
      <c r="AL76" s="2">
        <v>79</v>
      </c>
      <c r="AM76" s="2">
        <v>24</v>
      </c>
      <c r="AN76" s="2">
        <v>1209</v>
      </c>
      <c r="AO76" s="2">
        <v>61</v>
      </c>
      <c r="AP76" s="2">
        <v>5</v>
      </c>
      <c r="AQ76" s="4">
        <v>320</v>
      </c>
    </row>
    <row r="77" spans="1:43" x14ac:dyDescent="0.25">
      <c r="A77" s="1">
        <v>571</v>
      </c>
      <c r="B77" s="2" t="s">
        <v>4057</v>
      </c>
      <c r="C77" s="2" t="s">
        <v>4058</v>
      </c>
      <c r="D77" s="2" t="s">
        <v>4059</v>
      </c>
      <c r="E77" s="2" t="s">
        <v>4060</v>
      </c>
      <c r="F77" s="2" t="s">
        <v>4061</v>
      </c>
      <c r="G77" s="2" t="s">
        <v>4062</v>
      </c>
      <c r="H77" s="2" t="s">
        <v>4063</v>
      </c>
      <c r="I77" s="2" t="s">
        <v>444</v>
      </c>
      <c r="J77" s="2" t="s">
        <v>393</v>
      </c>
      <c r="K77" s="2" t="s">
        <v>4063</v>
      </c>
      <c r="L77" s="2" t="s">
        <v>444</v>
      </c>
      <c r="M77" s="2" t="s">
        <v>393</v>
      </c>
      <c r="N77" s="3">
        <v>610</v>
      </c>
      <c r="O77" s="2" t="s">
        <v>133</v>
      </c>
      <c r="P77" s="2" t="s">
        <v>9</v>
      </c>
      <c r="Q77" s="2" t="s">
        <v>10</v>
      </c>
      <c r="R77" s="2" t="s">
        <v>302</v>
      </c>
      <c r="S77" s="2" t="s">
        <v>12</v>
      </c>
      <c r="T77" s="2" t="s">
        <v>394</v>
      </c>
      <c r="U77" s="44">
        <v>0.34710163811410455</v>
      </c>
      <c r="V77" s="2">
        <f t="shared" si="2"/>
        <v>76</v>
      </c>
      <c r="W77" s="2" t="s">
        <v>239</v>
      </c>
      <c r="X77" s="2" t="s">
        <v>240</v>
      </c>
      <c r="Y77" s="2" t="s">
        <v>241</v>
      </c>
      <c r="Z77" s="2" t="s">
        <v>391</v>
      </c>
      <c r="AA77" s="2" t="s">
        <v>18</v>
      </c>
      <c r="AB77" s="2" t="s">
        <v>446</v>
      </c>
      <c r="AC77" s="2" t="s">
        <v>396</v>
      </c>
      <c r="AD77" s="2"/>
      <c r="AE77" s="2"/>
      <c r="AF77" s="2">
        <v>174.63379499999999</v>
      </c>
      <c r="AG77" s="2">
        <v>-36.864303</v>
      </c>
      <c r="AH77" s="2">
        <v>99</v>
      </c>
      <c r="AI77" s="2" t="s">
        <v>239</v>
      </c>
      <c r="AJ77" s="2">
        <v>309</v>
      </c>
      <c r="AK77" s="2">
        <v>125</v>
      </c>
      <c r="AL77" s="2">
        <v>14</v>
      </c>
      <c r="AM77" s="2">
        <v>14</v>
      </c>
      <c r="AN77" s="2">
        <v>91</v>
      </c>
      <c r="AO77" s="2">
        <v>13</v>
      </c>
      <c r="AP77" s="2">
        <v>3</v>
      </c>
      <c r="AQ77" s="4">
        <v>49</v>
      </c>
    </row>
    <row r="78" spans="1:43" x14ac:dyDescent="0.25">
      <c r="A78" s="1">
        <v>103</v>
      </c>
      <c r="B78" s="2" t="s">
        <v>956</v>
      </c>
      <c r="C78" s="2" t="s">
        <v>957</v>
      </c>
      <c r="D78" s="2" t="s">
        <v>958</v>
      </c>
      <c r="E78" s="2" t="s">
        <v>959</v>
      </c>
      <c r="F78" s="2" t="s">
        <v>960</v>
      </c>
      <c r="G78" s="2" t="s">
        <v>961</v>
      </c>
      <c r="H78" s="2" t="s">
        <v>962</v>
      </c>
      <c r="I78" s="2"/>
      <c r="J78" s="2" t="s">
        <v>963</v>
      </c>
      <c r="K78" s="2" t="s">
        <v>964</v>
      </c>
      <c r="L78" s="2"/>
      <c r="M78" s="2" t="s">
        <v>963</v>
      </c>
      <c r="N78" s="3">
        <v>2340</v>
      </c>
      <c r="O78" s="2" t="s">
        <v>965</v>
      </c>
      <c r="P78" s="2" t="s">
        <v>31</v>
      </c>
      <c r="Q78" s="2" t="s">
        <v>10</v>
      </c>
      <c r="R78" s="2" t="s">
        <v>11</v>
      </c>
      <c r="S78" s="2" t="s">
        <v>12</v>
      </c>
      <c r="T78" s="2" t="s">
        <v>966</v>
      </c>
      <c r="U78" s="44">
        <v>0.34663468397513264</v>
      </c>
      <c r="V78" s="2">
        <f t="shared" si="2"/>
        <v>77</v>
      </c>
      <c r="W78" s="2" t="s">
        <v>239</v>
      </c>
      <c r="X78" s="2" t="s">
        <v>409</v>
      </c>
      <c r="Y78" s="2" t="s">
        <v>241</v>
      </c>
      <c r="Z78" s="2" t="s">
        <v>528</v>
      </c>
      <c r="AA78" s="2" t="s">
        <v>529</v>
      </c>
      <c r="AB78" s="2" t="s">
        <v>967</v>
      </c>
      <c r="AC78" s="2" t="s">
        <v>968</v>
      </c>
      <c r="AD78" s="2">
        <v>99075</v>
      </c>
      <c r="AE78" s="2" t="s">
        <v>969</v>
      </c>
      <c r="AF78" s="2">
        <v>174.90582599999999</v>
      </c>
      <c r="AG78" s="2">
        <v>-37.204552</v>
      </c>
      <c r="AH78" s="2">
        <v>6</v>
      </c>
      <c r="AI78" s="2" t="s">
        <v>239</v>
      </c>
      <c r="AJ78" s="2">
        <v>1670</v>
      </c>
      <c r="AK78" s="2">
        <v>983</v>
      </c>
      <c r="AL78" s="2">
        <v>356</v>
      </c>
      <c r="AM78" s="2">
        <v>106</v>
      </c>
      <c r="AN78" s="2">
        <v>148</v>
      </c>
      <c r="AO78" s="2">
        <v>22</v>
      </c>
      <c r="AP78" s="2">
        <v>7</v>
      </c>
      <c r="AQ78" s="4">
        <v>48</v>
      </c>
    </row>
    <row r="79" spans="1:43" x14ac:dyDescent="0.25">
      <c r="A79" s="14">
        <v>6977</v>
      </c>
      <c r="B79" s="10" t="s">
        <v>4694</v>
      </c>
      <c r="C79" s="10" t="s">
        <v>4695</v>
      </c>
      <c r="D79" s="10"/>
      <c r="E79" s="10"/>
      <c r="F79" s="10" t="s">
        <v>4696</v>
      </c>
      <c r="G79" s="10" t="s">
        <v>4697</v>
      </c>
      <c r="H79" s="10" t="s">
        <v>4698</v>
      </c>
      <c r="I79" s="10" t="s">
        <v>4699</v>
      </c>
      <c r="J79" s="10" t="s">
        <v>241</v>
      </c>
      <c r="K79" s="10" t="s">
        <v>4700</v>
      </c>
      <c r="L79" s="10" t="s">
        <v>4701</v>
      </c>
      <c r="M79" s="10" t="s">
        <v>241</v>
      </c>
      <c r="N79" s="15">
        <v>657</v>
      </c>
      <c r="O79" s="10" t="s">
        <v>133</v>
      </c>
      <c r="P79" s="10" t="s">
        <v>31</v>
      </c>
      <c r="Q79" s="10" t="s">
        <v>10</v>
      </c>
      <c r="R79" s="10" t="s">
        <v>11</v>
      </c>
      <c r="S79" s="10" t="s">
        <v>12</v>
      </c>
      <c r="T79" s="2" t="s">
        <v>291</v>
      </c>
      <c r="U79" s="44">
        <v>0.32008170603481245</v>
      </c>
      <c r="V79" s="2">
        <f t="shared" si="2"/>
        <v>78</v>
      </c>
      <c r="W79" s="10" t="s">
        <v>239</v>
      </c>
      <c r="X79" s="10" t="s">
        <v>240</v>
      </c>
      <c r="Y79" s="2" t="s">
        <v>241</v>
      </c>
      <c r="Z79" s="10" t="s">
        <v>435</v>
      </c>
      <c r="AA79" s="10" t="s">
        <v>18</v>
      </c>
      <c r="AB79" s="10" t="s">
        <v>4702</v>
      </c>
      <c r="AC79" s="10" t="s">
        <v>261</v>
      </c>
      <c r="AD79" s="10"/>
      <c r="AE79" s="10"/>
      <c r="AF79" s="10">
        <v>174.65521000000001</v>
      </c>
      <c r="AG79" s="10">
        <v>-36.794089999999997</v>
      </c>
      <c r="AH79" s="10">
        <v>10</v>
      </c>
      <c r="AI79" s="10" t="s">
        <v>239</v>
      </c>
      <c r="AJ79" s="10">
        <v>346</v>
      </c>
      <c r="AK79" s="10">
        <v>234</v>
      </c>
      <c r="AL79" s="10">
        <v>39</v>
      </c>
      <c r="AM79" s="10">
        <v>20</v>
      </c>
      <c r="AN79" s="10">
        <v>42</v>
      </c>
      <c r="AO79" s="10">
        <v>10</v>
      </c>
      <c r="AP79" s="10">
        <v>1</v>
      </c>
      <c r="AQ79" s="16">
        <v>0</v>
      </c>
    </row>
    <row r="80" spans="1:43" x14ac:dyDescent="0.25">
      <c r="A80" s="1">
        <v>42</v>
      </c>
      <c r="B80" s="2" t="s">
        <v>414</v>
      </c>
      <c r="C80" s="2" t="s">
        <v>415</v>
      </c>
      <c r="D80" s="2" t="s">
        <v>416</v>
      </c>
      <c r="E80" s="2" t="s">
        <v>417</v>
      </c>
      <c r="F80" s="2" t="s">
        <v>418</v>
      </c>
      <c r="G80" s="2" t="s">
        <v>419</v>
      </c>
      <c r="H80" s="2" t="s">
        <v>420</v>
      </c>
      <c r="I80" s="2" t="s">
        <v>421</v>
      </c>
      <c r="J80" s="2" t="s">
        <v>241</v>
      </c>
      <c r="K80" s="2" t="s">
        <v>422</v>
      </c>
      <c r="L80" s="2" t="s">
        <v>421</v>
      </c>
      <c r="M80" s="2" t="s">
        <v>393</v>
      </c>
      <c r="N80" s="3">
        <v>604</v>
      </c>
      <c r="O80" s="2" t="s">
        <v>133</v>
      </c>
      <c r="P80" s="2" t="s">
        <v>31</v>
      </c>
      <c r="Q80" s="2" t="s">
        <v>10</v>
      </c>
      <c r="R80" s="2" t="s">
        <v>11</v>
      </c>
      <c r="S80" s="2" t="s">
        <v>12</v>
      </c>
      <c r="T80" s="2" t="s">
        <v>423</v>
      </c>
      <c r="U80" s="44">
        <v>0.31566449709964139</v>
      </c>
      <c r="V80" s="2">
        <f t="shared" si="2"/>
        <v>79</v>
      </c>
      <c r="W80" s="2" t="s">
        <v>239</v>
      </c>
      <c r="X80" s="2" t="s">
        <v>240</v>
      </c>
      <c r="Y80" s="2" t="s">
        <v>241</v>
      </c>
      <c r="Z80" s="2" t="s">
        <v>424</v>
      </c>
      <c r="AA80" s="2" t="s">
        <v>411</v>
      </c>
      <c r="AB80" s="2" t="s">
        <v>421</v>
      </c>
      <c r="AC80" s="2" t="s">
        <v>425</v>
      </c>
      <c r="AD80" s="2">
        <v>99062</v>
      </c>
      <c r="AE80" s="2" t="s">
        <v>426</v>
      </c>
      <c r="AF80" s="2">
        <v>174.66939500000001</v>
      </c>
      <c r="AG80" s="2">
        <v>-36.930950000000003</v>
      </c>
      <c r="AH80" s="2">
        <v>8</v>
      </c>
      <c r="AI80" s="2" t="s">
        <v>239</v>
      </c>
      <c r="AJ80" s="2">
        <v>1493</v>
      </c>
      <c r="AK80" s="2">
        <v>1059</v>
      </c>
      <c r="AL80" s="2">
        <v>211</v>
      </c>
      <c r="AM80" s="2">
        <v>75</v>
      </c>
      <c r="AN80" s="2">
        <v>86</v>
      </c>
      <c r="AO80" s="2">
        <v>25</v>
      </c>
      <c r="AP80" s="2">
        <v>8</v>
      </c>
      <c r="AQ80" s="4">
        <v>29</v>
      </c>
    </row>
    <row r="81" spans="1:43" x14ac:dyDescent="0.25">
      <c r="A81" s="1">
        <v>78</v>
      </c>
      <c r="B81" s="2" t="s">
        <v>725</v>
      </c>
      <c r="C81" s="2" t="s">
        <v>726</v>
      </c>
      <c r="D81" s="2" t="s">
        <v>727</v>
      </c>
      <c r="E81" s="2" t="s">
        <v>728</v>
      </c>
      <c r="F81" s="2" t="s">
        <v>729</v>
      </c>
      <c r="G81" s="2" t="s">
        <v>730</v>
      </c>
      <c r="H81" s="2" t="s">
        <v>731</v>
      </c>
      <c r="I81" s="2" t="s">
        <v>732</v>
      </c>
      <c r="J81" s="2" t="s">
        <v>241</v>
      </c>
      <c r="K81" s="2" t="s">
        <v>733</v>
      </c>
      <c r="L81" s="2" t="s">
        <v>732</v>
      </c>
      <c r="M81" s="2" t="s">
        <v>241</v>
      </c>
      <c r="N81" s="3">
        <v>1026</v>
      </c>
      <c r="O81" s="2" t="s">
        <v>133</v>
      </c>
      <c r="P81" s="2" t="s">
        <v>31</v>
      </c>
      <c r="Q81" s="2" t="s">
        <v>10</v>
      </c>
      <c r="R81" s="2" t="s">
        <v>11</v>
      </c>
      <c r="S81" s="2" t="s">
        <v>12</v>
      </c>
      <c r="T81" s="2" t="s">
        <v>423</v>
      </c>
      <c r="U81" s="44">
        <v>0.3118315598552035</v>
      </c>
      <c r="V81" s="2">
        <f t="shared" si="2"/>
        <v>80</v>
      </c>
      <c r="W81" s="2" t="s">
        <v>239</v>
      </c>
      <c r="X81" s="2" t="s">
        <v>409</v>
      </c>
      <c r="Y81" s="2" t="s">
        <v>241</v>
      </c>
      <c r="Z81" s="2" t="s">
        <v>734</v>
      </c>
      <c r="AA81" s="2" t="s">
        <v>411</v>
      </c>
      <c r="AB81" s="2" t="s">
        <v>735</v>
      </c>
      <c r="AC81" s="2" t="s">
        <v>425</v>
      </c>
      <c r="AD81" s="2"/>
      <c r="AE81" s="2"/>
      <c r="AF81" s="2">
        <v>174.691137</v>
      </c>
      <c r="AG81" s="2">
        <v>-36.891482000000003</v>
      </c>
      <c r="AH81" s="2">
        <v>4</v>
      </c>
      <c r="AI81" s="2" t="s">
        <v>239</v>
      </c>
      <c r="AJ81" s="2">
        <v>2727</v>
      </c>
      <c r="AK81" s="2">
        <v>607</v>
      </c>
      <c r="AL81" s="2">
        <v>310</v>
      </c>
      <c r="AM81" s="2">
        <v>724</v>
      </c>
      <c r="AN81" s="2">
        <v>743</v>
      </c>
      <c r="AO81" s="2">
        <v>164</v>
      </c>
      <c r="AP81" s="2">
        <v>22</v>
      </c>
      <c r="AQ81" s="4">
        <v>157</v>
      </c>
    </row>
    <row r="82" spans="1:43" x14ac:dyDescent="0.25">
      <c r="A82" s="1">
        <v>530</v>
      </c>
      <c r="B82" s="2" t="s">
        <v>3915</v>
      </c>
      <c r="C82" s="2" t="s">
        <v>3916</v>
      </c>
      <c r="D82" s="2" t="s">
        <v>3917</v>
      </c>
      <c r="E82" s="2" t="s">
        <v>3918</v>
      </c>
      <c r="F82" s="2" t="s">
        <v>3919</v>
      </c>
      <c r="G82" s="2" t="s">
        <v>3920</v>
      </c>
      <c r="H82" s="2" t="s">
        <v>3921</v>
      </c>
      <c r="I82" s="2"/>
      <c r="J82" s="2" t="s">
        <v>3922</v>
      </c>
      <c r="K82" s="2" t="s">
        <v>3921</v>
      </c>
      <c r="L82" s="2" t="s">
        <v>3923</v>
      </c>
      <c r="M82" s="2" t="s">
        <v>3922</v>
      </c>
      <c r="N82" s="3">
        <v>1081</v>
      </c>
      <c r="O82" s="2" t="s">
        <v>8</v>
      </c>
      <c r="P82" s="2" t="s">
        <v>43</v>
      </c>
      <c r="Q82" s="2" t="s">
        <v>10</v>
      </c>
      <c r="R82" s="2" t="s">
        <v>11</v>
      </c>
      <c r="S82" s="2" t="s">
        <v>12</v>
      </c>
      <c r="T82" s="2" t="s">
        <v>3924</v>
      </c>
      <c r="U82" s="44">
        <v>0.30476226397815043</v>
      </c>
      <c r="V82" s="2">
        <f t="shared" si="2"/>
        <v>81</v>
      </c>
      <c r="W82" s="2" t="s">
        <v>239</v>
      </c>
      <c r="X82" s="2" t="s">
        <v>409</v>
      </c>
      <c r="Y82" s="2" t="s">
        <v>241</v>
      </c>
      <c r="Z82" s="2" t="s">
        <v>507</v>
      </c>
      <c r="AA82" s="2" t="s">
        <v>529</v>
      </c>
      <c r="AB82" s="2" t="s">
        <v>3922</v>
      </c>
      <c r="AC82" s="2" t="s">
        <v>484</v>
      </c>
      <c r="AD82" s="2">
        <v>99088</v>
      </c>
      <c r="AE82" s="2" t="s">
        <v>3925</v>
      </c>
      <c r="AF82" s="2">
        <v>175.027615</v>
      </c>
      <c r="AG82" s="2">
        <v>-36.801065999999999</v>
      </c>
      <c r="AH82" s="2">
        <v>7</v>
      </c>
      <c r="AI82" s="2" t="s">
        <v>239</v>
      </c>
      <c r="AJ82" s="2">
        <v>511</v>
      </c>
      <c r="AK82" s="2">
        <v>357</v>
      </c>
      <c r="AL82" s="2">
        <v>85</v>
      </c>
      <c r="AM82" s="2">
        <v>17</v>
      </c>
      <c r="AN82" s="2">
        <v>18</v>
      </c>
      <c r="AO82" s="2">
        <v>10</v>
      </c>
      <c r="AP82" s="2">
        <v>2</v>
      </c>
      <c r="AQ82" s="4">
        <v>22</v>
      </c>
    </row>
    <row r="83" spans="1:43" x14ac:dyDescent="0.25">
      <c r="A83" s="1">
        <v>87</v>
      </c>
      <c r="B83" s="2" t="s">
        <v>818</v>
      </c>
      <c r="C83" s="2" t="s">
        <v>819</v>
      </c>
      <c r="D83" s="2" t="s">
        <v>820</v>
      </c>
      <c r="E83" s="2" t="s">
        <v>821</v>
      </c>
      <c r="F83" s="2" t="s">
        <v>822</v>
      </c>
      <c r="G83" s="2" t="s">
        <v>823</v>
      </c>
      <c r="H83" s="2" t="s">
        <v>824</v>
      </c>
      <c r="I83" s="2" t="s">
        <v>825</v>
      </c>
      <c r="J83" s="2" t="s">
        <v>241</v>
      </c>
      <c r="K83" s="2" t="s">
        <v>826</v>
      </c>
      <c r="L83" s="2" t="s">
        <v>407</v>
      </c>
      <c r="M83" s="2" t="s">
        <v>527</v>
      </c>
      <c r="N83" s="3">
        <v>2145</v>
      </c>
      <c r="O83" s="2" t="s">
        <v>133</v>
      </c>
      <c r="P83" s="2" t="s">
        <v>31</v>
      </c>
      <c r="Q83" s="2" t="s">
        <v>10</v>
      </c>
      <c r="R83" s="2" t="s">
        <v>11</v>
      </c>
      <c r="S83" s="2" t="s">
        <v>12</v>
      </c>
      <c r="T83" s="2" t="s">
        <v>408</v>
      </c>
      <c r="U83" s="44">
        <v>0.29381343413564853</v>
      </c>
      <c r="V83" s="2">
        <f t="shared" si="2"/>
        <v>82</v>
      </c>
      <c r="W83" s="2" t="s">
        <v>239</v>
      </c>
      <c r="X83" s="2" t="s">
        <v>409</v>
      </c>
      <c r="Y83" s="2" t="s">
        <v>241</v>
      </c>
      <c r="Z83" s="2" t="s">
        <v>577</v>
      </c>
      <c r="AA83" s="2" t="s">
        <v>411</v>
      </c>
      <c r="AB83" s="2" t="s">
        <v>827</v>
      </c>
      <c r="AC83" s="2" t="s">
        <v>413</v>
      </c>
      <c r="AD83" s="2"/>
      <c r="AE83" s="2"/>
      <c r="AF83" s="2">
        <v>174.939278</v>
      </c>
      <c r="AG83" s="2">
        <v>-36.906570000000002</v>
      </c>
      <c r="AH83" s="2">
        <v>8</v>
      </c>
      <c r="AI83" s="2" t="s">
        <v>239</v>
      </c>
      <c r="AJ83" s="2">
        <v>2028</v>
      </c>
      <c r="AK83" s="2">
        <v>1115</v>
      </c>
      <c r="AL83" s="2">
        <v>245</v>
      </c>
      <c r="AM83" s="2">
        <v>156</v>
      </c>
      <c r="AN83" s="2">
        <v>284</v>
      </c>
      <c r="AO83" s="2">
        <v>126</v>
      </c>
      <c r="AP83" s="2">
        <v>9</v>
      </c>
      <c r="AQ83" s="4">
        <v>93</v>
      </c>
    </row>
    <row r="84" spans="1:43" x14ac:dyDescent="0.25">
      <c r="A84" s="1">
        <v>52</v>
      </c>
      <c r="B84" s="2" t="s">
        <v>519</v>
      </c>
      <c r="C84" s="2" t="s">
        <v>520</v>
      </c>
      <c r="D84" s="2" t="s">
        <v>521</v>
      </c>
      <c r="E84" s="2" t="s">
        <v>522</v>
      </c>
      <c r="F84" s="2" t="s">
        <v>523</v>
      </c>
      <c r="G84" s="2" t="s">
        <v>524</v>
      </c>
      <c r="H84" s="2" t="s">
        <v>525</v>
      </c>
      <c r="I84" s="2" t="s">
        <v>526</v>
      </c>
      <c r="J84" s="2" t="s">
        <v>527</v>
      </c>
      <c r="K84" s="2" t="s">
        <v>525</v>
      </c>
      <c r="L84" s="2" t="s">
        <v>526</v>
      </c>
      <c r="M84" s="2" t="s">
        <v>527</v>
      </c>
      <c r="N84" s="3">
        <v>2019</v>
      </c>
      <c r="O84" s="2" t="s">
        <v>133</v>
      </c>
      <c r="P84" s="2" t="s">
        <v>9</v>
      </c>
      <c r="Q84" s="2" t="s">
        <v>10</v>
      </c>
      <c r="R84" s="2" t="s">
        <v>302</v>
      </c>
      <c r="S84" s="2" t="s">
        <v>12</v>
      </c>
      <c r="T84" s="2" t="s">
        <v>408</v>
      </c>
      <c r="U84" s="44">
        <v>0.29228358267471333</v>
      </c>
      <c r="V84" s="2">
        <f t="shared" si="2"/>
        <v>83</v>
      </c>
      <c r="W84" s="2" t="s">
        <v>239</v>
      </c>
      <c r="X84" s="2" t="s">
        <v>409</v>
      </c>
      <c r="Y84" s="2" t="s">
        <v>241</v>
      </c>
      <c r="Z84" s="2" t="s">
        <v>528</v>
      </c>
      <c r="AA84" s="2" t="s">
        <v>529</v>
      </c>
      <c r="AB84" s="2" t="s">
        <v>530</v>
      </c>
      <c r="AC84" s="2" t="s">
        <v>413</v>
      </c>
      <c r="AD84" s="2"/>
      <c r="AE84" s="2"/>
      <c r="AF84" s="2">
        <v>174.92223899999999</v>
      </c>
      <c r="AG84" s="2">
        <v>-36.974545999999997</v>
      </c>
      <c r="AH84" s="2">
        <v>99</v>
      </c>
      <c r="AI84" s="2" t="s">
        <v>239</v>
      </c>
      <c r="AJ84" s="2">
        <v>108</v>
      </c>
      <c r="AK84" s="2">
        <v>18</v>
      </c>
      <c r="AL84" s="2">
        <v>4</v>
      </c>
      <c r="AM84" s="2">
        <v>10</v>
      </c>
      <c r="AN84" s="2">
        <v>33</v>
      </c>
      <c r="AO84" s="2">
        <v>2</v>
      </c>
      <c r="AP84" s="2">
        <v>41</v>
      </c>
      <c r="AQ84" s="4">
        <v>0</v>
      </c>
    </row>
    <row r="85" spans="1:43" x14ac:dyDescent="0.25">
      <c r="A85" s="1">
        <v>59</v>
      </c>
      <c r="B85" s="2" t="s">
        <v>580</v>
      </c>
      <c r="C85" s="2" t="s">
        <v>581</v>
      </c>
      <c r="D85" s="2" t="s">
        <v>582</v>
      </c>
      <c r="E85" s="2" t="s">
        <v>583</v>
      </c>
      <c r="F85" s="2" t="s">
        <v>584</v>
      </c>
      <c r="G85" s="2" t="s">
        <v>585</v>
      </c>
      <c r="H85" s="2" t="s">
        <v>586</v>
      </c>
      <c r="I85" s="2" t="s">
        <v>587</v>
      </c>
      <c r="J85" s="2" t="s">
        <v>241</v>
      </c>
      <c r="K85" s="2" t="s">
        <v>586</v>
      </c>
      <c r="L85" s="2" t="s">
        <v>587</v>
      </c>
      <c r="M85" s="2" t="s">
        <v>241</v>
      </c>
      <c r="N85" s="3">
        <v>1071</v>
      </c>
      <c r="O85" s="2" t="s">
        <v>133</v>
      </c>
      <c r="P85" s="2" t="s">
        <v>43</v>
      </c>
      <c r="Q85" s="2" t="s">
        <v>155</v>
      </c>
      <c r="R85" s="2" t="s">
        <v>178</v>
      </c>
      <c r="S85" s="2" t="s">
        <v>156</v>
      </c>
      <c r="T85" s="2" t="s">
        <v>494</v>
      </c>
      <c r="U85" s="44">
        <v>0.27578532418596291</v>
      </c>
      <c r="V85" s="2">
        <f t="shared" si="2"/>
        <v>84</v>
      </c>
      <c r="W85" s="2" t="s">
        <v>239</v>
      </c>
      <c r="X85" s="2" t="s">
        <v>409</v>
      </c>
      <c r="Y85" s="2" t="s">
        <v>241</v>
      </c>
      <c r="Z85" s="2" t="s">
        <v>495</v>
      </c>
      <c r="AA85" s="2" t="s">
        <v>411</v>
      </c>
      <c r="AB85" s="2" t="s">
        <v>588</v>
      </c>
      <c r="AC85" s="2" t="s">
        <v>497</v>
      </c>
      <c r="AD85" s="2"/>
      <c r="AE85" s="2"/>
      <c r="AF85" s="2">
        <v>174.87241299999999</v>
      </c>
      <c r="AG85" s="2">
        <v>-36.868893999999997</v>
      </c>
      <c r="AH85" s="2">
        <v>8</v>
      </c>
      <c r="AI85" s="2" t="s">
        <v>239</v>
      </c>
      <c r="AJ85" s="2">
        <v>1286</v>
      </c>
      <c r="AK85" s="2">
        <v>803</v>
      </c>
      <c r="AL85" s="2">
        <v>106</v>
      </c>
      <c r="AM85" s="2">
        <v>162</v>
      </c>
      <c r="AN85" s="2">
        <v>110</v>
      </c>
      <c r="AO85" s="2">
        <v>23</v>
      </c>
      <c r="AP85" s="2">
        <v>6</v>
      </c>
      <c r="AQ85" s="4">
        <v>76</v>
      </c>
    </row>
    <row r="86" spans="1:43" x14ac:dyDescent="0.25">
      <c r="A86" s="1">
        <v>89</v>
      </c>
      <c r="B86" s="2" t="s">
        <v>840</v>
      </c>
      <c r="C86" s="2" t="s">
        <v>841</v>
      </c>
      <c r="D86" s="2" t="s">
        <v>842</v>
      </c>
      <c r="E86" s="2" t="s">
        <v>843</v>
      </c>
      <c r="F86" s="2" t="s">
        <v>844</v>
      </c>
      <c r="G86" s="2" t="s">
        <v>845</v>
      </c>
      <c r="H86" s="2" t="s">
        <v>846</v>
      </c>
      <c r="I86" s="2" t="s">
        <v>835</v>
      </c>
      <c r="J86" s="2" t="s">
        <v>241</v>
      </c>
      <c r="K86" s="2" t="s">
        <v>847</v>
      </c>
      <c r="L86" s="2" t="s">
        <v>835</v>
      </c>
      <c r="M86" s="2" t="s">
        <v>241</v>
      </c>
      <c r="N86" s="3">
        <v>1640</v>
      </c>
      <c r="O86" s="2" t="s">
        <v>133</v>
      </c>
      <c r="P86" s="2" t="s">
        <v>31</v>
      </c>
      <c r="Q86" s="2" t="s">
        <v>155</v>
      </c>
      <c r="R86" s="2" t="s">
        <v>302</v>
      </c>
      <c r="S86" s="2" t="s">
        <v>848</v>
      </c>
      <c r="T86" s="2" t="s">
        <v>837</v>
      </c>
      <c r="U86" s="44">
        <v>0.26792290620698189</v>
      </c>
      <c r="V86" s="2">
        <f t="shared" si="2"/>
        <v>85</v>
      </c>
      <c r="W86" s="2" t="s">
        <v>239</v>
      </c>
      <c r="X86" s="2" t="s">
        <v>409</v>
      </c>
      <c r="Y86" s="2" t="s">
        <v>241</v>
      </c>
      <c r="Z86" s="2" t="s">
        <v>838</v>
      </c>
      <c r="AA86" s="2" t="s">
        <v>411</v>
      </c>
      <c r="AB86" s="2" t="s">
        <v>839</v>
      </c>
      <c r="AC86" s="2" t="s">
        <v>579</v>
      </c>
      <c r="AD86" s="2"/>
      <c r="AE86" s="2"/>
      <c r="AF86" s="2">
        <v>174.837266</v>
      </c>
      <c r="AG86" s="2">
        <v>-36.959802000000003</v>
      </c>
      <c r="AH86" s="2">
        <v>10</v>
      </c>
      <c r="AI86" s="2" t="s">
        <v>239</v>
      </c>
      <c r="AJ86" s="2">
        <v>1031</v>
      </c>
      <c r="AK86" s="2">
        <v>633</v>
      </c>
      <c r="AL86" s="2">
        <v>75</v>
      </c>
      <c r="AM86" s="2">
        <v>64</v>
      </c>
      <c r="AN86" s="2">
        <v>190</v>
      </c>
      <c r="AO86" s="2">
        <v>10</v>
      </c>
      <c r="AP86" s="2">
        <v>5</v>
      </c>
      <c r="AQ86" s="4">
        <v>54</v>
      </c>
    </row>
    <row r="87" spans="1:43" x14ac:dyDescent="0.25">
      <c r="A87" s="1">
        <v>65</v>
      </c>
      <c r="B87" s="2" t="s">
        <v>629</v>
      </c>
      <c r="C87" s="2" t="s">
        <v>630</v>
      </c>
      <c r="D87" s="2" t="s">
        <v>631</v>
      </c>
      <c r="E87" s="2" t="s">
        <v>632</v>
      </c>
      <c r="F87" s="2" t="s">
        <v>633</v>
      </c>
      <c r="G87" s="2" t="s">
        <v>634</v>
      </c>
      <c r="H87" s="2" t="s">
        <v>635</v>
      </c>
      <c r="I87" s="2" t="s">
        <v>587</v>
      </c>
      <c r="J87" s="2" t="s">
        <v>241</v>
      </c>
      <c r="K87" s="2" t="s">
        <v>636</v>
      </c>
      <c r="L87" s="2" t="s">
        <v>587</v>
      </c>
      <c r="M87" s="2" t="s">
        <v>241</v>
      </c>
      <c r="N87" s="3">
        <v>1071</v>
      </c>
      <c r="O87" s="2" t="s">
        <v>133</v>
      </c>
      <c r="P87" s="2" t="s">
        <v>31</v>
      </c>
      <c r="Q87" s="2" t="s">
        <v>10</v>
      </c>
      <c r="R87" s="2" t="s">
        <v>11</v>
      </c>
      <c r="S87" s="2" t="s">
        <v>12</v>
      </c>
      <c r="T87" s="2" t="s">
        <v>494</v>
      </c>
      <c r="U87" s="44">
        <v>0.2633420040519614</v>
      </c>
      <c r="V87" s="2">
        <f t="shared" si="2"/>
        <v>86</v>
      </c>
      <c r="W87" s="2" t="s">
        <v>239</v>
      </c>
      <c r="X87" s="2" t="s">
        <v>409</v>
      </c>
      <c r="Y87" s="2" t="s">
        <v>241</v>
      </c>
      <c r="Z87" s="2" t="s">
        <v>495</v>
      </c>
      <c r="AA87" s="2" t="s">
        <v>411</v>
      </c>
      <c r="AB87" s="2" t="s">
        <v>588</v>
      </c>
      <c r="AC87" s="2" t="s">
        <v>497</v>
      </c>
      <c r="AD87" s="2"/>
      <c r="AE87" s="2"/>
      <c r="AF87" s="2">
        <v>174.86813699999999</v>
      </c>
      <c r="AG87" s="2">
        <v>-36.862577999999999</v>
      </c>
      <c r="AH87" s="2">
        <v>10</v>
      </c>
      <c r="AI87" s="2" t="s">
        <v>239</v>
      </c>
      <c r="AJ87" s="2">
        <v>1188</v>
      </c>
      <c r="AK87" s="2">
        <v>703</v>
      </c>
      <c r="AL87" s="2">
        <v>63</v>
      </c>
      <c r="AM87" s="2">
        <v>55</v>
      </c>
      <c r="AN87" s="2">
        <v>214</v>
      </c>
      <c r="AO87" s="2">
        <v>42</v>
      </c>
      <c r="AP87" s="2">
        <v>23</v>
      </c>
      <c r="AQ87" s="4">
        <v>88</v>
      </c>
    </row>
    <row r="88" spans="1:43" x14ac:dyDescent="0.25">
      <c r="A88" s="1">
        <v>694</v>
      </c>
      <c r="B88" s="2" t="s">
        <v>4186</v>
      </c>
      <c r="C88" s="2" t="s">
        <v>4187</v>
      </c>
      <c r="D88" s="2"/>
      <c r="E88" s="2" t="s">
        <v>4188</v>
      </c>
      <c r="F88" s="2" t="s">
        <v>4189</v>
      </c>
      <c r="G88" s="2" t="s">
        <v>4190</v>
      </c>
      <c r="H88" s="2" t="s">
        <v>4191</v>
      </c>
      <c r="I88" s="2" t="s">
        <v>4037</v>
      </c>
      <c r="J88" s="2" t="s">
        <v>241</v>
      </c>
      <c r="K88" s="2" t="s">
        <v>4192</v>
      </c>
      <c r="L88" s="2" t="s">
        <v>3682</v>
      </c>
      <c r="M88" s="2" t="s">
        <v>241</v>
      </c>
      <c r="N88" s="3">
        <v>751</v>
      </c>
      <c r="O88" s="2" t="s">
        <v>133</v>
      </c>
      <c r="P88" s="2" t="s">
        <v>31</v>
      </c>
      <c r="Q88" s="2" t="s">
        <v>10</v>
      </c>
      <c r="R88" s="2" t="s">
        <v>4178</v>
      </c>
      <c r="S88" s="2" t="s">
        <v>12</v>
      </c>
      <c r="T88" s="2" t="s">
        <v>291</v>
      </c>
      <c r="U88" s="44">
        <v>0.24498277508660293</v>
      </c>
      <c r="V88" s="2">
        <f t="shared" si="2"/>
        <v>87</v>
      </c>
      <c r="W88" s="2" t="s">
        <v>239</v>
      </c>
      <c r="X88" s="2" t="s">
        <v>409</v>
      </c>
      <c r="Y88" s="2" t="s">
        <v>241</v>
      </c>
      <c r="Z88" s="2" t="s">
        <v>280</v>
      </c>
      <c r="AA88" s="2" t="s">
        <v>18</v>
      </c>
      <c r="AB88" s="2" t="s">
        <v>3683</v>
      </c>
      <c r="AC88" s="2" t="s">
        <v>261</v>
      </c>
      <c r="AD88" s="2"/>
      <c r="AE88" s="2"/>
      <c r="AF88" s="2">
        <v>174.698733</v>
      </c>
      <c r="AG88" s="2">
        <v>-36.751725999999998</v>
      </c>
      <c r="AH88" s="2">
        <v>99</v>
      </c>
      <c r="AI88" s="2" t="s">
        <v>239</v>
      </c>
      <c r="AJ88" s="2">
        <v>152</v>
      </c>
      <c r="AK88" s="2">
        <v>65</v>
      </c>
      <c r="AL88" s="2">
        <v>57</v>
      </c>
      <c r="AM88" s="2">
        <v>23</v>
      </c>
      <c r="AN88" s="2">
        <v>5</v>
      </c>
      <c r="AO88" s="2">
        <v>2</v>
      </c>
      <c r="AP88" s="2">
        <v>0</v>
      </c>
      <c r="AQ88" s="4">
        <v>0</v>
      </c>
    </row>
    <row r="89" spans="1:43" x14ac:dyDescent="0.25">
      <c r="A89" s="1">
        <v>63</v>
      </c>
      <c r="B89" s="2" t="s">
        <v>608</v>
      </c>
      <c r="C89" s="2" t="s">
        <v>609</v>
      </c>
      <c r="D89" s="2" t="s">
        <v>610</v>
      </c>
      <c r="E89" s="2" t="s">
        <v>611</v>
      </c>
      <c r="F89" s="2" t="s">
        <v>612</v>
      </c>
      <c r="G89" s="2" t="s">
        <v>613</v>
      </c>
      <c r="H89" s="2" t="s">
        <v>614</v>
      </c>
      <c r="I89" s="2" t="s">
        <v>615</v>
      </c>
      <c r="J89" s="2" t="s">
        <v>241</v>
      </c>
      <c r="K89" s="2" t="s">
        <v>616</v>
      </c>
      <c r="L89" s="2" t="s">
        <v>615</v>
      </c>
      <c r="M89" s="2" t="s">
        <v>241</v>
      </c>
      <c r="N89" s="3">
        <v>1345</v>
      </c>
      <c r="O89" s="2" t="s">
        <v>133</v>
      </c>
      <c r="P89" s="2" t="s">
        <v>43</v>
      </c>
      <c r="Q89" s="2" t="s">
        <v>10</v>
      </c>
      <c r="R89" s="2" t="s">
        <v>178</v>
      </c>
      <c r="S89" s="2" t="s">
        <v>12</v>
      </c>
      <c r="T89" s="2" t="s">
        <v>617</v>
      </c>
      <c r="U89" s="44">
        <v>0.2348778377548677</v>
      </c>
      <c r="V89" s="2">
        <f t="shared" si="2"/>
        <v>88</v>
      </c>
      <c r="W89" s="2" t="s">
        <v>239</v>
      </c>
      <c r="X89" s="2" t="s">
        <v>409</v>
      </c>
      <c r="Y89" s="2" t="s">
        <v>241</v>
      </c>
      <c r="Z89" s="2" t="s">
        <v>618</v>
      </c>
      <c r="AA89" s="2" t="s">
        <v>411</v>
      </c>
      <c r="AB89" s="2" t="s">
        <v>619</v>
      </c>
      <c r="AC89" s="2" t="s">
        <v>553</v>
      </c>
      <c r="AD89" s="2"/>
      <c r="AE89" s="2"/>
      <c r="AF89" s="2">
        <v>174.766435</v>
      </c>
      <c r="AG89" s="2">
        <v>-36.910130000000002</v>
      </c>
      <c r="AH89" s="2">
        <v>2</v>
      </c>
      <c r="AI89" s="2" t="s">
        <v>239</v>
      </c>
      <c r="AJ89" s="2">
        <v>588</v>
      </c>
      <c r="AK89" s="2">
        <v>33</v>
      </c>
      <c r="AL89" s="2">
        <v>50</v>
      </c>
      <c r="AM89" s="2">
        <v>352</v>
      </c>
      <c r="AN89" s="2">
        <v>135</v>
      </c>
      <c r="AO89" s="2">
        <v>13</v>
      </c>
      <c r="AP89" s="2">
        <v>2</v>
      </c>
      <c r="AQ89" s="4">
        <v>3</v>
      </c>
    </row>
    <row r="90" spans="1:43" x14ac:dyDescent="0.25">
      <c r="A90" s="1">
        <v>44</v>
      </c>
      <c r="B90" s="2" t="s">
        <v>437</v>
      </c>
      <c r="C90" s="2" t="s">
        <v>438</v>
      </c>
      <c r="D90" s="2" t="s">
        <v>439</v>
      </c>
      <c r="E90" s="2" t="s">
        <v>440</v>
      </c>
      <c r="F90" s="2" t="s">
        <v>441</v>
      </c>
      <c r="G90" s="2" t="s">
        <v>442</v>
      </c>
      <c r="H90" s="2" t="s">
        <v>443</v>
      </c>
      <c r="I90" s="2" t="s">
        <v>444</v>
      </c>
      <c r="J90" s="2" t="s">
        <v>241</v>
      </c>
      <c r="K90" s="2" t="s">
        <v>445</v>
      </c>
      <c r="L90" s="2" t="s">
        <v>444</v>
      </c>
      <c r="M90" s="2" t="s">
        <v>393</v>
      </c>
      <c r="N90" s="3">
        <v>650</v>
      </c>
      <c r="O90" s="2" t="s">
        <v>133</v>
      </c>
      <c r="P90" s="2" t="s">
        <v>31</v>
      </c>
      <c r="Q90" s="2" t="s">
        <v>10</v>
      </c>
      <c r="R90" s="2" t="s">
        <v>11</v>
      </c>
      <c r="S90" s="2" t="s">
        <v>12</v>
      </c>
      <c r="T90" s="2" t="s">
        <v>394</v>
      </c>
      <c r="U90" s="44">
        <v>0.23022752304743854</v>
      </c>
      <c r="V90" s="2">
        <f t="shared" si="2"/>
        <v>89</v>
      </c>
      <c r="W90" s="2" t="s">
        <v>239</v>
      </c>
      <c r="X90" s="2" t="s">
        <v>240</v>
      </c>
      <c r="Y90" s="2" t="s">
        <v>241</v>
      </c>
      <c r="Z90" s="2" t="s">
        <v>391</v>
      </c>
      <c r="AA90" s="2" t="s">
        <v>18</v>
      </c>
      <c r="AB90" s="2" t="s">
        <v>446</v>
      </c>
      <c r="AC90" s="2" t="s">
        <v>396</v>
      </c>
      <c r="AD90" s="2">
        <v>99092</v>
      </c>
      <c r="AE90" s="2" t="s">
        <v>447</v>
      </c>
      <c r="AF90" s="2">
        <v>174.620712</v>
      </c>
      <c r="AG90" s="2">
        <v>-36.867097000000001</v>
      </c>
      <c r="AH90" s="2">
        <v>3</v>
      </c>
      <c r="AI90" s="2" t="s">
        <v>239</v>
      </c>
      <c r="AJ90" s="2">
        <v>1300</v>
      </c>
      <c r="AK90" s="2">
        <v>403</v>
      </c>
      <c r="AL90" s="2">
        <v>265</v>
      </c>
      <c r="AM90" s="2">
        <v>410</v>
      </c>
      <c r="AN90" s="2">
        <v>159</v>
      </c>
      <c r="AO90" s="2">
        <v>43</v>
      </c>
      <c r="AP90" s="2">
        <v>8</v>
      </c>
      <c r="AQ90" s="4">
        <v>12</v>
      </c>
    </row>
    <row r="91" spans="1:43" x14ac:dyDescent="0.25">
      <c r="A91" s="1">
        <v>631</v>
      </c>
      <c r="B91" s="2" t="s">
        <v>4117</v>
      </c>
      <c r="C91" s="2" t="s">
        <v>4118</v>
      </c>
      <c r="D91" s="2" t="s">
        <v>4119</v>
      </c>
      <c r="E91" s="2" t="s">
        <v>4120</v>
      </c>
      <c r="F91" s="2" t="s">
        <v>4121</v>
      </c>
      <c r="G91" s="2" t="s">
        <v>4122</v>
      </c>
      <c r="H91" s="2" t="s">
        <v>4123</v>
      </c>
      <c r="I91" s="2" t="s">
        <v>574</v>
      </c>
      <c r="J91" s="2" t="s">
        <v>241</v>
      </c>
      <c r="K91" s="2" t="s">
        <v>4124</v>
      </c>
      <c r="L91" s="2" t="s">
        <v>574</v>
      </c>
      <c r="M91" s="2" t="s">
        <v>241</v>
      </c>
      <c r="N91" s="3">
        <v>2023</v>
      </c>
      <c r="O91" s="2" t="s">
        <v>133</v>
      </c>
      <c r="P91" s="2" t="s">
        <v>43</v>
      </c>
      <c r="Q91" s="2" t="s">
        <v>3034</v>
      </c>
      <c r="R91" s="2" t="s">
        <v>11</v>
      </c>
      <c r="S91" s="2" t="s">
        <v>12</v>
      </c>
      <c r="T91" s="2" t="s">
        <v>576</v>
      </c>
      <c r="U91" s="44">
        <v>0.21861921157238706</v>
      </c>
      <c r="V91" s="2">
        <f t="shared" si="2"/>
        <v>90</v>
      </c>
      <c r="W91" s="2" t="s">
        <v>239</v>
      </c>
      <c r="X91" s="10" t="s">
        <v>409</v>
      </c>
      <c r="Y91" s="2" t="s">
        <v>241</v>
      </c>
      <c r="Z91" s="10" t="s">
        <v>577</v>
      </c>
      <c r="AA91" s="10" t="s">
        <v>411</v>
      </c>
      <c r="AB91" s="2" t="s">
        <v>4125</v>
      </c>
      <c r="AC91" s="2" t="s">
        <v>579</v>
      </c>
      <c r="AD91" s="2"/>
      <c r="AE91" s="2"/>
      <c r="AF91" s="2">
        <v>174.89276799999999</v>
      </c>
      <c r="AG91" s="2">
        <v>-36.980854000000001</v>
      </c>
      <c r="AH91" s="2">
        <v>1</v>
      </c>
      <c r="AI91" s="2" t="s">
        <v>239</v>
      </c>
      <c r="AJ91" s="2">
        <v>308</v>
      </c>
      <c r="AK91" s="2">
        <v>4</v>
      </c>
      <c r="AL91" s="2">
        <v>138</v>
      </c>
      <c r="AM91" s="2">
        <v>155</v>
      </c>
      <c r="AN91" s="2">
        <v>11</v>
      </c>
      <c r="AO91" s="2">
        <v>0</v>
      </c>
      <c r="AP91" s="2">
        <v>0</v>
      </c>
      <c r="AQ91" s="4">
        <v>0</v>
      </c>
    </row>
    <row r="92" spans="1:43" x14ac:dyDescent="0.25">
      <c r="A92" s="1">
        <v>68</v>
      </c>
      <c r="B92" s="2" t="s">
        <v>654</v>
      </c>
      <c r="C92" s="2" t="s">
        <v>655</v>
      </c>
      <c r="D92" s="2" t="s">
        <v>656</v>
      </c>
      <c r="E92" s="2" t="s">
        <v>657</v>
      </c>
      <c r="F92" s="2" t="s">
        <v>658</v>
      </c>
      <c r="G92" s="2" t="s">
        <v>659</v>
      </c>
      <c r="H92" s="2" t="s">
        <v>660</v>
      </c>
      <c r="I92" s="2" t="s">
        <v>548</v>
      </c>
      <c r="J92" s="2" t="s">
        <v>241</v>
      </c>
      <c r="K92" s="2" t="s">
        <v>661</v>
      </c>
      <c r="L92" s="2" t="s">
        <v>548</v>
      </c>
      <c r="M92" s="2" t="s">
        <v>241</v>
      </c>
      <c r="N92" s="3">
        <v>1344</v>
      </c>
      <c r="O92" s="2" t="s">
        <v>133</v>
      </c>
      <c r="P92" s="2" t="s">
        <v>9</v>
      </c>
      <c r="Q92" s="2" t="s">
        <v>155</v>
      </c>
      <c r="R92" s="2" t="s">
        <v>302</v>
      </c>
      <c r="S92" s="2" t="s">
        <v>167</v>
      </c>
      <c r="T92" s="2" t="s">
        <v>551</v>
      </c>
      <c r="U92" s="44">
        <v>0.21089692183782671</v>
      </c>
      <c r="V92" s="2">
        <f t="shared" si="2"/>
        <v>91</v>
      </c>
      <c r="W92" s="2" t="s">
        <v>239</v>
      </c>
      <c r="X92" s="2" t="s">
        <v>409</v>
      </c>
      <c r="Y92" s="2" t="s">
        <v>241</v>
      </c>
      <c r="Z92" s="2" t="s">
        <v>548</v>
      </c>
      <c r="AA92" s="2" t="s">
        <v>411</v>
      </c>
      <c r="AB92" s="2" t="s">
        <v>645</v>
      </c>
      <c r="AC92" s="2" t="s">
        <v>553</v>
      </c>
      <c r="AD92" s="2"/>
      <c r="AE92" s="2"/>
      <c r="AF92" s="2">
        <v>174.77825000000001</v>
      </c>
      <c r="AG92" s="2">
        <v>-36.887580999999997</v>
      </c>
      <c r="AH92" s="2">
        <v>10</v>
      </c>
      <c r="AI92" s="2" t="s">
        <v>239</v>
      </c>
      <c r="AJ92" s="2">
        <v>1359</v>
      </c>
      <c r="AK92" s="2">
        <v>743</v>
      </c>
      <c r="AL92" s="2">
        <v>56</v>
      </c>
      <c r="AM92" s="2">
        <v>60</v>
      </c>
      <c r="AN92" s="2">
        <v>425</v>
      </c>
      <c r="AO92" s="2">
        <v>17</v>
      </c>
      <c r="AP92" s="2">
        <v>8</v>
      </c>
      <c r="AQ92" s="4">
        <v>50</v>
      </c>
    </row>
    <row r="93" spans="1:43" x14ac:dyDescent="0.25">
      <c r="A93" s="1">
        <v>62</v>
      </c>
      <c r="B93" s="2" t="s">
        <v>599</v>
      </c>
      <c r="C93" s="2" t="s">
        <v>600</v>
      </c>
      <c r="D93" s="2" t="s">
        <v>601</v>
      </c>
      <c r="E93" s="2" t="s">
        <v>602</v>
      </c>
      <c r="F93" s="2" t="s">
        <v>603</v>
      </c>
      <c r="G93" s="2" t="s">
        <v>604</v>
      </c>
      <c r="H93" s="2" t="s">
        <v>547</v>
      </c>
      <c r="I93" s="2" t="s">
        <v>605</v>
      </c>
      <c r="J93" s="2" t="s">
        <v>241</v>
      </c>
      <c r="K93" s="2" t="s">
        <v>606</v>
      </c>
      <c r="L93" s="2" t="s">
        <v>548</v>
      </c>
      <c r="M93" s="2" t="s">
        <v>241</v>
      </c>
      <c r="N93" s="3">
        <v>1023</v>
      </c>
      <c r="O93" s="2" t="s">
        <v>133</v>
      </c>
      <c r="P93" s="2" t="s">
        <v>43</v>
      </c>
      <c r="Q93" s="2" t="s">
        <v>10</v>
      </c>
      <c r="R93" s="2" t="s">
        <v>178</v>
      </c>
      <c r="S93" s="2" t="s">
        <v>156</v>
      </c>
      <c r="T93" s="2" t="s">
        <v>481</v>
      </c>
      <c r="U93" s="44">
        <v>0.19851793868137912</v>
      </c>
      <c r="V93" s="2">
        <f t="shared" si="2"/>
        <v>92</v>
      </c>
      <c r="W93" s="2" t="s">
        <v>239</v>
      </c>
      <c r="X93" s="2" t="s">
        <v>409</v>
      </c>
      <c r="Y93" s="2" t="s">
        <v>241</v>
      </c>
      <c r="Z93" s="2" t="s">
        <v>548</v>
      </c>
      <c r="AA93" s="2" t="s">
        <v>411</v>
      </c>
      <c r="AB93" s="2" t="s">
        <v>607</v>
      </c>
      <c r="AC93" s="2" t="s">
        <v>484</v>
      </c>
      <c r="AD93" s="2">
        <v>99030</v>
      </c>
      <c r="AE93" s="2" t="s">
        <v>509</v>
      </c>
      <c r="AF93" s="2">
        <v>174.76967300000001</v>
      </c>
      <c r="AG93" s="2">
        <v>-36.867787</v>
      </c>
      <c r="AH93" s="2">
        <v>8</v>
      </c>
      <c r="AI93" s="2" t="s">
        <v>239</v>
      </c>
      <c r="AJ93" s="2">
        <v>1354</v>
      </c>
      <c r="AK93" s="2">
        <v>755</v>
      </c>
      <c r="AL93" s="2">
        <v>107</v>
      </c>
      <c r="AM93" s="2">
        <v>214</v>
      </c>
      <c r="AN93" s="2">
        <v>215</v>
      </c>
      <c r="AO93" s="2">
        <v>17</v>
      </c>
      <c r="AP93" s="2">
        <v>6</v>
      </c>
      <c r="AQ93" s="4">
        <v>40</v>
      </c>
    </row>
    <row r="94" spans="1:43" x14ac:dyDescent="0.25">
      <c r="A94" s="1">
        <v>441</v>
      </c>
      <c r="B94" s="2" t="s">
        <v>3684</v>
      </c>
      <c r="C94" s="2" t="s">
        <v>3685</v>
      </c>
      <c r="D94" s="2" t="s">
        <v>3686</v>
      </c>
      <c r="E94" s="2" t="s">
        <v>3687</v>
      </c>
      <c r="F94" s="2" t="s">
        <v>3688</v>
      </c>
      <c r="G94" s="2" t="s">
        <v>3689</v>
      </c>
      <c r="H94" s="2" t="s">
        <v>3690</v>
      </c>
      <c r="I94" s="2"/>
      <c r="J94" s="2" t="s">
        <v>3691</v>
      </c>
      <c r="K94" s="2" t="s">
        <v>3692</v>
      </c>
      <c r="L94" s="2"/>
      <c r="M94" s="2" t="s">
        <v>943</v>
      </c>
      <c r="N94" s="3">
        <v>2580</v>
      </c>
      <c r="O94" s="2" t="s">
        <v>133</v>
      </c>
      <c r="P94" s="2" t="s">
        <v>9</v>
      </c>
      <c r="Q94" s="2" t="s">
        <v>10</v>
      </c>
      <c r="R94" s="2" t="s">
        <v>302</v>
      </c>
      <c r="S94" s="2" t="s">
        <v>12</v>
      </c>
      <c r="T94" s="2" t="s">
        <v>945</v>
      </c>
      <c r="U94" s="44">
        <v>0.17694725947842083</v>
      </c>
      <c r="V94" s="2">
        <f t="shared" si="2"/>
        <v>93</v>
      </c>
      <c r="W94" s="2" t="s">
        <v>239</v>
      </c>
      <c r="X94" s="2" t="s">
        <v>409</v>
      </c>
      <c r="Y94" s="2" t="s">
        <v>241</v>
      </c>
      <c r="Z94" s="2" t="s">
        <v>943</v>
      </c>
      <c r="AA94" s="2" t="s">
        <v>529</v>
      </c>
      <c r="AB94" s="2" t="s">
        <v>3693</v>
      </c>
      <c r="AC94" s="2" t="s">
        <v>926</v>
      </c>
      <c r="AD94" s="2"/>
      <c r="AE94" s="2"/>
      <c r="AF94" s="2">
        <v>174.90370300000001</v>
      </c>
      <c r="AG94" s="2">
        <v>-37.081862000000001</v>
      </c>
      <c r="AH94" s="2">
        <v>99</v>
      </c>
      <c r="AI94" s="2" t="s">
        <v>239</v>
      </c>
      <c r="AJ94" s="2">
        <v>873</v>
      </c>
      <c r="AK94" s="2">
        <v>497</v>
      </c>
      <c r="AL94" s="2">
        <v>33</v>
      </c>
      <c r="AM94" s="2">
        <v>10</v>
      </c>
      <c r="AN94" s="2">
        <v>225</v>
      </c>
      <c r="AO94" s="2">
        <v>13</v>
      </c>
      <c r="AP94" s="2">
        <v>2</v>
      </c>
      <c r="AQ94" s="4">
        <v>93</v>
      </c>
    </row>
    <row r="95" spans="1:43" x14ac:dyDescent="0.25">
      <c r="A95" s="1">
        <v>58</v>
      </c>
      <c r="B95" s="2" t="s">
        <v>567</v>
      </c>
      <c r="C95" s="2" t="s">
        <v>568</v>
      </c>
      <c r="D95" s="2" t="s">
        <v>569</v>
      </c>
      <c r="E95" s="2" t="s">
        <v>570</v>
      </c>
      <c r="F95" s="2" t="s">
        <v>571</v>
      </c>
      <c r="G95" s="2" t="s">
        <v>572</v>
      </c>
      <c r="H95" s="2" t="s">
        <v>573</v>
      </c>
      <c r="I95" s="2" t="s">
        <v>574</v>
      </c>
      <c r="J95" s="2" t="s">
        <v>241</v>
      </c>
      <c r="K95" s="2" t="s">
        <v>575</v>
      </c>
      <c r="L95" s="2" t="s">
        <v>574</v>
      </c>
      <c r="M95" s="2" t="s">
        <v>527</v>
      </c>
      <c r="N95" s="3">
        <v>2159</v>
      </c>
      <c r="O95" s="2" t="s">
        <v>133</v>
      </c>
      <c r="P95" s="2" t="s">
        <v>31</v>
      </c>
      <c r="Q95" s="2" t="s">
        <v>10</v>
      </c>
      <c r="R95" s="2" t="s">
        <v>11</v>
      </c>
      <c r="S95" s="2" t="s">
        <v>12</v>
      </c>
      <c r="T95" s="2" t="s">
        <v>576</v>
      </c>
      <c r="U95" s="44">
        <v>0.148703777572329</v>
      </c>
      <c r="V95" s="2">
        <f t="shared" si="2"/>
        <v>94</v>
      </c>
      <c r="W95" s="2" t="s">
        <v>239</v>
      </c>
      <c r="X95" s="2" t="s">
        <v>409</v>
      </c>
      <c r="Y95" s="2" t="s">
        <v>241</v>
      </c>
      <c r="Z95" s="2" t="s">
        <v>577</v>
      </c>
      <c r="AA95" s="2" t="s">
        <v>411</v>
      </c>
      <c r="AB95" s="2" t="s">
        <v>578</v>
      </c>
      <c r="AC95" s="2" t="s">
        <v>579</v>
      </c>
      <c r="AD95" s="2"/>
      <c r="AE95" s="2"/>
      <c r="AF95" s="2">
        <v>174.892909</v>
      </c>
      <c r="AG95" s="2">
        <v>-36.972904999999997</v>
      </c>
      <c r="AH95" s="2">
        <v>1</v>
      </c>
      <c r="AI95" s="2" t="s">
        <v>239</v>
      </c>
      <c r="AJ95" s="2">
        <v>952</v>
      </c>
      <c r="AK95" s="2">
        <v>57</v>
      </c>
      <c r="AL95" s="2">
        <v>175</v>
      </c>
      <c r="AM95" s="2">
        <v>689</v>
      </c>
      <c r="AN95" s="2">
        <v>16</v>
      </c>
      <c r="AO95" s="2">
        <v>2</v>
      </c>
      <c r="AP95" s="2">
        <v>4</v>
      </c>
      <c r="AQ95" s="4">
        <v>9</v>
      </c>
    </row>
    <row r="96" spans="1:43" x14ac:dyDescent="0.25">
      <c r="A96" s="14">
        <v>6929</v>
      </c>
      <c r="B96" s="10" t="s">
        <v>4647</v>
      </c>
      <c r="C96" s="10" t="s">
        <v>4648</v>
      </c>
      <c r="D96" s="10" t="s">
        <v>4649</v>
      </c>
      <c r="E96" s="10" t="s">
        <v>4650</v>
      </c>
      <c r="F96" s="10" t="s">
        <v>4651</v>
      </c>
      <c r="G96" s="10" t="s">
        <v>4652</v>
      </c>
      <c r="H96" s="10" t="s">
        <v>4653</v>
      </c>
      <c r="I96" s="10" t="s">
        <v>922</v>
      </c>
      <c r="J96" s="10" t="s">
        <v>241</v>
      </c>
      <c r="K96" s="10" t="s">
        <v>4654</v>
      </c>
      <c r="L96" s="10" t="s">
        <v>922</v>
      </c>
      <c r="M96" s="10" t="s">
        <v>527</v>
      </c>
      <c r="N96" s="15">
        <v>2243</v>
      </c>
      <c r="O96" s="10" t="s">
        <v>133</v>
      </c>
      <c r="P96" s="10" t="s">
        <v>31</v>
      </c>
      <c r="Q96" s="10" t="s">
        <v>10</v>
      </c>
      <c r="R96" s="10" t="s">
        <v>11</v>
      </c>
      <c r="S96" s="10" t="s">
        <v>12</v>
      </c>
      <c r="T96" s="2" t="s">
        <v>924</v>
      </c>
      <c r="U96" s="44">
        <v>0.14271084781813748</v>
      </c>
      <c r="V96" s="2">
        <f t="shared" si="2"/>
        <v>95</v>
      </c>
      <c r="W96" s="10" t="s">
        <v>239</v>
      </c>
      <c r="X96" s="10" t="s">
        <v>409</v>
      </c>
      <c r="Y96" s="2" t="s">
        <v>241</v>
      </c>
      <c r="Z96" s="10" t="s">
        <v>943</v>
      </c>
      <c r="AA96" s="10" t="s">
        <v>529</v>
      </c>
      <c r="AB96" s="10" t="s">
        <v>4655</v>
      </c>
      <c r="AC96" s="10" t="s">
        <v>926</v>
      </c>
      <c r="AD96" s="10"/>
      <c r="AE96" s="10"/>
      <c r="AF96" s="10">
        <v>174.919792</v>
      </c>
      <c r="AG96" s="10">
        <v>-37.017648999999999</v>
      </c>
      <c r="AH96" s="10">
        <v>2</v>
      </c>
      <c r="AI96" s="10" t="s">
        <v>239</v>
      </c>
      <c r="AJ96" s="10">
        <v>1357</v>
      </c>
      <c r="AK96" s="10">
        <v>199</v>
      </c>
      <c r="AL96" s="10">
        <v>527</v>
      </c>
      <c r="AM96" s="10">
        <v>304</v>
      </c>
      <c r="AN96" s="10">
        <v>270</v>
      </c>
      <c r="AO96" s="10">
        <v>41</v>
      </c>
      <c r="AP96" s="10">
        <v>2</v>
      </c>
      <c r="AQ96" s="16">
        <v>14</v>
      </c>
    </row>
    <row r="97" spans="1:43" x14ac:dyDescent="0.25">
      <c r="A97" s="1">
        <v>84</v>
      </c>
      <c r="B97" s="2" t="s">
        <v>789</v>
      </c>
      <c r="C97" s="2" t="s">
        <v>790</v>
      </c>
      <c r="D97" s="2" t="s">
        <v>791</v>
      </c>
      <c r="E97" s="2" t="s">
        <v>792</v>
      </c>
      <c r="F97" s="2" t="s">
        <v>793</v>
      </c>
      <c r="G97" s="2" t="s">
        <v>794</v>
      </c>
      <c r="H97" s="2" t="s">
        <v>795</v>
      </c>
      <c r="I97" s="2" t="s">
        <v>424</v>
      </c>
      <c r="J97" s="2" t="s">
        <v>241</v>
      </c>
      <c r="K97" s="2" t="s">
        <v>796</v>
      </c>
      <c r="L97" s="2" t="s">
        <v>424</v>
      </c>
      <c r="M97" s="2" t="s">
        <v>393</v>
      </c>
      <c r="N97" s="3">
        <v>640</v>
      </c>
      <c r="O97" s="2" t="s">
        <v>133</v>
      </c>
      <c r="P97" s="2" t="s">
        <v>31</v>
      </c>
      <c r="Q97" s="2" t="s">
        <v>10</v>
      </c>
      <c r="R97" s="2" t="s">
        <v>11</v>
      </c>
      <c r="S97" s="2" t="s">
        <v>167</v>
      </c>
      <c r="T97" s="2" t="s">
        <v>423</v>
      </c>
      <c r="U97" s="44">
        <v>0.13021181451824337</v>
      </c>
      <c r="V97" s="2">
        <f t="shared" si="2"/>
        <v>96</v>
      </c>
      <c r="W97" s="2" t="s">
        <v>239</v>
      </c>
      <c r="X97" s="2" t="s">
        <v>240</v>
      </c>
      <c r="Y97" s="2" t="s">
        <v>241</v>
      </c>
      <c r="Z97" s="2" t="s">
        <v>734</v>
      </c>
      <c r="AA97" s="2" t="s">
        <v>411</v>
      </c>
      <c r="AB97" s="2" t="s">
        <v>787</v>
      </c>
      <c r="AC97" s="2" t="s">
        <v>425</v>
      </c>
      <c r="AD97" s="2">
        <v>99011</v>
      </c>
      <c r="AE97" s="2" t="s">
        <v>788</v>
      </c>
      <c r="AF97" s="2">
        <v>174.66436100000001</v>
      </c>
      <c r="AG97" s="2">
        <v>-36.908062999999999</v>
      </c>
      <c r="AH97" s="2">
        <v>2</v>
      </c>
      <c r="AI97" s="2" t="s">
        <v>239</v>
      </c>
      <c r="AJ97" s="2">
        <v>523</v>
      </c>
      <c r="AK97" s="2">
        <v>17</v>
      </c>
      <c r="AL97" s="2">
        <v>94</v>
      </c>
      <c r="AM97" s="2">
        <v>302</v>
      </c>
      <c r="AN97" s="2">
        <v>62</v>
      </c>
      <c r="AO97" s="2">
        <v>33</v>
      </c>
      <c r="AP97" s="2">
        <v>7</v>
      </c>
      <c r="AQ97" s="4">
        <v>8</v>
      </c>
    </row>
    <row r="98" spans="1:43" x14ac:dyDescent="0.25">
      <c r="A98" s="1">
        <v>30</v>
      </c>
      <c r="B98" s="2" t="s">
        <v>304</v>
      </c>
      <c r="C98" s="2" t="s">
        <v>305</v>
      </c>
      <c r="D98" s="2" t="s">
        <v>306</v>
      </c>
      <c r="E98" s="2" t="s">
        <v>307</v>
      </c>
      <c r="F98" s="2" t="s">
        <v>308</v>
      </c>
      <c r="G98" s="2" t="s">
        <v>309</v>
      </c>
      <c r="H98" s="2" t="s">
        <v>310</v>
      </c>
      <c r="I98" s="2" t="s">
        <v>311</v>
      </c>
      <c r="J98" s="2" t="s">
        <v>241</v>
      </c>
      <c r="K98" s="2" t="s">
        <v>312</v>
      </c>
      <c r="L98" s="2" t="s">
        <v>311</v>
      </c>
      <c r="M98" s="2" t="s">
        <v>313</v>
      </c>
      <c r="N98" s="3">
        <v>747</v>
      </c>
      <c r="O98" s="2" t="s">
        <v>133</v>
      </c>
      <c r="P98" s="2" t="s">
        <v>31</v>
      </c>
      <c r="Q98" s="2" t="s">
        <v>10</v>
      </c>
      <c r="R98" s="2" t="s">
        <v>11</v>
      </c>
      <c r="S98" s="2" t="s">
        <v>12</v>
      </c>
      <c r="T98" s="2" t="s">
        <v>314</v>
      </c>
      <c r="U98" s="44">
        <v>0.10326916274067621</v>
      </c>
      <c r="V98" s="2">
        <f t="shared" ref="V98:V108" si="3">RANK(U98,U$2:U$108)</f>
        <v>97</v>
      </c>
      <c r="W98" s="2" t="s">
        <v>239</v>
      </c>
      <c r="X98" s="2" t="s">
        <v>240</v>
      </c>
      <c r="Y98" s="2" t="s">
        <v>241</v>
      </c>
      <c r="Z98" s="2" t="s">
        <v>315</v>
      </c>
      <c r="AA98" s="2" t="s">
        <v>18</v>
      </c>
      <c r="AB98" s="2" t="s">
        <v>316</v>
      </c>
      <c r="AC98" s="2" t="s">
        <v>317</v>
      </c>
      <c r="AD98" s="2"/>
      <c r="AE98" s="2"/>
      <c r="AF98" s="2">
        <v>174.71495300000001</v>
      </c>
      <c r="AG98" s="2">
        <v>-36.779800999999999</v>
      </c>
      <c r="AH98" s="2">
        <v>6</v>
      </c>
      <c r="AI98" s="2" t="s">
        <v>239</v>
      </c>
      <c r="AJ98" s="2">
        <v>522</v>
      </c>
      <c r="AK98" s="2">
        <v>169</v>
      </c>
      <c r="AL98" s="2">
        <v>104</v>
      </c>
      <c r="AM98" s="2">
        <v>49</v>
      </c>
      <c r="AN98" s="2">
        <v>115</v>
      </c>
      <c r="AO98" s="2">
        <v>36</v>
      </c>
      <c r="AP98" s="2">
        <v>3</v>
      </c>
      <c r="AQ98" s="4">
        <v>46</v>
      </c>
    </row>
    <row r="99" spans="1:43" x14ac:dyDescent="0.25">
      <c r="A99" s="1">
        <v>1190</v>
      </c>
      <c r="B99" s="2" t="s">
        <v>4329</v>
      </c>
      <c r="C99" s="2" t="s">
        <v>4330</v>
      </c>
      <c r="D99" s="2" t="s">
        <v>4331</v>
      </c>
      <c r="E99" s="2" t="s">
        <v>4332</v>
      </c>
      <c r="F99" s="2" t="s">
        <v>4333</v>
      </c>
      <c r="G99" s="2" t="s">
        <v>4334</v>
      </c>
      <c r="H99" s="2" t="s">
        <v>4335</v>
      </c>
      <c r="I99" s="2" t="s">
        <v>825</v>
      </c>
      <c r="J99" s="2" t="s">
        <v>241</v>
      </c>
      <c r="K99" s="2" t="s">
        <v>4336</v>
      </c>
      <c r="L99" s="2" t="s">
        <v>577</v>
      </c>
      <c r="M99" s="2" t="s">
        <v>527</v>
      </c>
      <c r="N99" s="3">
        <v>2163</v>
      </c>
      <c r="O99" s="2" t="s">
        <v>133</v>
      </c>
      <c r="P99" s="2" t="s">
        <v>9</v>
      </c>
      <c r="Q99" s="2" t="s">
        <v>10</v>
      </c>
      <c r="R99" s="2" t="s">
        <v>178</v>
      </c>
      <c r="S99" s="2" t="s">
        <v>12</v>
      </c>
      <c r="T99" s="2" t="s">
        <v>408</v>
      </c>
      <c r="U99" s="44">
        <v>0.10038803598708101</v>
      </c>
      <c r="V99" s="2">
        <f t="shared" si="3"/>
        <v>98</v>
      </c>
      <c r="W99" s="2" t="s">
        <v>239</v>
      </c>
      <c r="X99" s="2" t="s">
        <v>409</v>
      </c>
      <c r="Y99" s="2" t="s">
        <v>241</v>
      </c>
      <c r="Z99" s="2" t="s">
        <v>577</v>
      </c>
      <c r="AA99" s="2" t="s">
        <v>411</v>
      </c>
      <c r="AB99" s="2" t="s">
        <v>825</v>
      </c>
      <c r="AC99" s="2" t="s">
        <v>413</v>
      </c>
      <c r="AD99" s="2"/>
      <c r="AE99" s="2"/>
      <c r="AF99" s="2">
        <v>174.91574900000001</v>
      </c>
      <c r="AG99" s="2">
        <v>-36.913921999999999</v>
      </c>
      <c r="AH99" s="2">
        <v>8</v>
      </c>
      <c r="AI99" s="2" t="s">
        <v>239</v>
      </c>
      <c r="AJ99" s="2">
        <v>992</v>
      </c>
      <c r="AK99" s="2">
        <v>553</v>
      </c>
      <c r="AL99" s="2">
        <v>52</v>
      </c>
      <c r="AM99" s="2">
        <v>63</v>
      </c>
      <c r="AN99" s="2">
        <v>256</v>
      </c>
      <c r="AO99" s="2">
        <v>25</v>
      </c>
      <c r="AP99" s="2">
        <v>6</v>
      </c>
      <c r="AQ99" s="4">
        <v>37</v>
      </c>
    </row>
    <row r="100" spans="1:43" x14ac:dyDescent="0.25">
      <c r="A100" s="1">
        <v>90</v>
      </c>
      <c r="B100" s="2" t="s">
        <v>849</v>
      </c>
      <c r="C100" s="2" t="s">
        <v>850</v>
      </c>
      <c r="D100" s="2" t="s">
        <v>851</v>
      </c>
      <c r="E100" s="2" t="s">
        <v>852</v>
      </c>
      <c r="F100" s="2" t="s">
        <v>853</v>
      </c>
      <c r="G100" s="2" t="s">
        <v>854</v>
      </c>
      <c r="H100" s="2" t="s">
        <v>855</v>
      </c>
      <c r="I100" s="2" t="s">
        <v>835</v>
      </c>
      <c r="J100" s="2" t="s">
        <v>241</v>
      </c>
      <c r="K100" s="2" t="s">
        <v>856</v>
      </c>
      <c r="L100" s="2" t="s">
        <v>835</v>
      </c>
      <c r="M100" s="2" t="s">
        <v>241</v>
      </c>
      <c r="N100" s="3">
        <v>1640</v>
      </c>
      <c r="O100" s="2" t="s">
        <v>133</v>
      </c>
      <c r="P100" s="2" t="s">
        <v>31</v>
      </c>
      <c r="Q100" s="2" t="s">
        <v>10</v>
      </c>
      <c r="R100" s="2" t="s">
        <v>178</v>
      </c>
      <c r="S100" s="2" t="s">
        <v>167</v>
      </c>
      <c r="T100" s="2" t="s">
        <v>837</v>
      </c>
      <c r="U100" s="44">
        <v>9.3019728381248945E-2</v>
      </c>
      <c r="V100" s="2">
        <f t="shared" si="3"/>
        <v>99</v>
      </c>
      <c r="W100" s="2" t="s">
        <v>239</v>
      </c>
      <c r="X100" s="2" t="s">
        <v>409</v>
      </c>
      <c r="Y100" s="2" t="s">
        <v>241</v>
      </c>
      <c r="Z100" s="2" t="s">
        <v>838</v>
      </c>
      <c r="AA100" s="2" t="s">
        <v>411</v>
      </c>
      <c r="AB100" s="2" t="s">
        <v>857</v>
      </c>
      <c r="AC100" s="2" t="s">
        <v>579</v>
      </c>
      <c r="AD100" s="2"/>
      <c r="AE100" s="2"/>
      <c r="AF100" s="2">
        <v>174.847352</v>
      </c>
      <c r="AG100" s="2">
        <v>-36.944408000000003</v>
      </c>
      <c r="AH100" s="2">
        <v>1</v>
      </c>
      <c r="AI100" s="2" t="s">
        <v>239</v>
      </c>
      <c r="AJ100" s="2">
        <v>786</v>
      </c>
      <c r="AK100" s="2">
        <v>13</v>
      </c>
      <c r="AL100" s="2">
        <v>38</v>
      </c>
      <c r="AM100" s="2">
        <v>680</v>
      </c>
      <c r="AN100" s="2">
        <v>41</v>
      </c>
      <c r="AO100" s="2">
        <v>14</v>
      </c>
      <c r="AP100" s="2">
        <v>0</v>
      </c>
      <c r="AQ100" s="4">
        <v>0</v>
      </c>
    </row>
    <row r="101" spans="1:43" x14ac:dyDescent="0.25">
      <c r="A101" s="1">
        <v>46</v>
      </c>
      <c r="B101" s="2" t="s">
        <v>458</v>
      </c>
      <c r="C101" s="2" t="s">
        <v>459</v>
      </c>
      <c r="D101" s="2" t="s">
        <v>460</v>
      </c>
      <c r="E101" s="2" t="s">
        <v>461</v>
      </c>
      <c r="F101" s="2" t="s">
        <v>462</v>
      </c>
      <c r="G101" s="2" t="s">
        <v>463</v>
      </c>
      <c r="H101" s="2" t="s">
        <v>464</v>
      </c>
      <c r="I101" s="2" t="s">
        <v>444</v>
      </c>
      <c r="J101" s="2" t="s">
        <v>241</v>
      </c>
      <c r="K101" s="2" t="s">
        <v>464</v>
      </c>
      <c r="L101" s="2" t="s">
        <v>444</v>
      </c>
      <c r="M101" s="2" t="s">
        <v>393</v>
      </c>
      <c r="N101" s="3">
        <v>610</v>
      </c>
      <c r="O101" s="2" t="s">
        <v>133</v>
      </c>
      <c r="P101" s="2" t="s">
        <v>43</v>
      </c>
      <c r="Q101" s="2" t="s">
        <v>10</v>
      </c>
      <c r="R101" s="2" t="s">
        <v>178</v>
      </c>
      <c r="S101" s="2" t="s">
        <v>156</v>
      </c>
      <c r="T101" s="2" t="s">
        <v>394</v>
      </c>
      <c r="U101" s="44">
        <v>9.2768989737650798E-2</v>
      </c>
      <c r="V101" s="2">
        <f t="shared" si="3"/>
        <v>100</v>
      </c>
      <c r="W101" s="2" t="s">
        <v>239</v>
      </c>
      <c r="X101" s="2" t="s">
        <v>240</v>
      </c>
      <c r="Y101" s="2" t="s">
        <v>241</v>
      </c>
      <c r="Z101" s="2" t="s">
        <v>391</v>
      </c>
      <c r="AA101" s="2" t="s">
        <v>18</v>
      </c>
      <c r="AB101" s="2" t="s">
        <v>446</v>
      </c>
      <c r="AC101" s="2" t="s">
        <v>396</v>
      </c>
      <c r="AD101" s="2">
        <v>99092</v>
      </c>
      <c r="AE101" s="2" t="s">
        <v>447</v>
      </c>
      <c r="AF101" s="2">
        <v>174.62315899999999</v>
      </c>
      <c r="AG101" s="2">
        <v>-36.866064000000001</v>
      </c>
      <c r="AH101" s="2">
        <v>5</v>
      </c>
      <c r="AI101" s="2" t="s">
        <v>239</v>
      </c>
      <c r="AJ101" s="2">
        <v>857</v>
      </c>
      <c r="AK101" s="2">
        <v>294</v>
      </c>
      <c r="AL101" s="2">
        <v>66</v>
      </c>
      <c r="AM101" s="2">
        <v>155</v>
      </c>
      <c r="AN101" s="2">
        <v>255</v>
      </c>
      <c r="AO101" s="2">
        <v>47</v>
      </c>
      <c r="AP101" s="2">
        <v>4</v>
      </c>
      <c r="AQ101" s="4">
        <v>36</v>
      </c>
    </row>
    <row r="102" spans="1:43" x14ac:dyDescent="0.25">
      <c r="A102" s="1">
        <v>31</v>
      </c>
      <c r="B102" s="2" t="s">
        <v>318</v>
      </c>
      <c r="C102" s="2" t="s">
        <v>319</v>
      </c>
      <c r="D102" s="2" t="s">
        <v>320</v>
      </c>
      <c r="E102" s="2" t="s">
        <v>321</v>
      </c>
      <c r="F102" s="2" t="s">
        <v>322</v>
      </c>
      <c r="G102" s="2" t="s">
        <v>323</v>
      </c>
      <c r="H102" s="2" t="s">
        <v>324</v>
      </c>
      <c r="I102" s="2" t="s">
        <v>325</v>
      </c>
      <c r="J102" s="2" t="s">
        <v>241</v>
      </c>
      <c r="K102" s="2" t="s">
        <v>326</v>
      </c>
      <c r="L102" s="2" t="s">
        <v>325</v>
      </c>
      <c r="M102" s="2" t="s">
        <v>313</v>
      </c>
      <c r="N102" s="3">
        <v>746</v>
      </c>
      <c r="O102" s="2" t="s">
        <v>133</v>
      </c>
      <c r="P102" s="2" t="s">
        <v>31</v>
      </c>
      <c r="Q102" s="2" t="s">
        <v>10</v>
      </c>
      <c r="R102" s="2" t="s">
        <v>11</v>
      </c>
      <c r="S102" s="2" t="s">
        <v>12</v>
      </c>
      <c r="T102" s="2" t="s">
        <v>314</v>
      </c>
      <c r="U102" s="44">
        <v>7.1385574919636818E-2</v>
      </c>
      <c r="V102" s="2">
        <f t="shared" si="3"/>
        <v>101</v>
      </c>
      <c r="W102" s="2" t="s">
        <v>239</v>
      </c>
      <c r="X102" s="2" t="s">
        <v>240</v>
      </c>
      <c r="Y102" s="2" t="s">
        <v>241</v>
      </c>
      <c r="Z102" s="2" t="s">
        <v>315</v>
      </c>
      <c r="AA102" s="2" t="s">
        <v>18</v>
      </c>
      <c r="AB102" s="2" t="s">
        <v>327</v>
      </c>
      <c r="AC102" s="2" t="s">
        <v>317</v>
      </c>
      <c r="AD102" s="2"/>
      <c r="AE102" s="2"/>
      <c r="AF102" s="2">
        <v>174.70115100000001</v>
      </c>
      <c r="AG102" s="2">
        <v>-36.799174999999998</v>
      </c>
      <c r="AH102" s="2">
        <v>6</v>
      </c>
      <c r="AI102" s="2" t="s">
        <v>239</v>
      </c>
      <c r="AJ102" s="2">
        <v>671</v>
      </c>
      <c r="AK102" s="2">
        <v>304</v>
      </c>
      <c r="AL102" s="2">
        <v>109</v>
      </c>
      <c r="AM102" s="2">
        <v>110</v>
      </c>
      <c r="AN102" s="2">
        <v>67</v>
      </c>
      <c r="AO102" s="2">
        <v>32</v>
      </c>
      <c r="AP102" s="2">
        <v>4</v>
      </c>
      <c r="AQ102" s="4">
        <v>45</v>
      </c>
    </row>
    <row r="103" spans="1:43" x14ac:dyDescent="0.25">
      <c r="A103" s="1">
        <v>1606</v>
      </c>
      <c r="B103" s="2" t="s">
        <v>4366</v>
      </c>
      <c r="C103" s="2" t="s">
        <v>4367</v>
      </c>
      <c r="D103" s="2" t="s">
        <v>4368</v>
      </c>
      <c r="E103" s="2" t="s">
        <v>4369</v>
      </c>
      <c r="F103" s="2" t="s">
        <v>4370</v>
      </c>
      <c r="G103" s="2" t="s">
        <v>4371</v>
      </c>
      <c r="H103" s="2" t="s">
        <v>4372</v>
      </c>
      <c r="I103" s="2" t="s">
        <v>4363</v>
      </c>
      <c r="J103" s="2" t="s">
        <v>241</v>
      </c>
      <c r="K103" s="2" t="s">
        <v>4373</v>
      </c>
      <c r="L103" s="2" t="s">
        <v>3990</v>
      </c>
      <c r="M103" s="2" t="s">
        <v>241</v>
      </c>
      <c r="N103" s="3">
        <v>1141</v>
      </c>
      <c r="O103" s="2" t="s">
        <v>133</v>
      </c>
      <c r="P103" s="2" t="s">
        <v>31</v>
      </c>
      <c r="Q103" s="2" t="s">
        <v>10</v>
      </c>
      <c r="R103" s="2" t="s">
        <v>302</v>
      </c>
      <c r="S103" s="2" t="s">
        <v>12</v>
      </c>
      <c r="T103" s="2" t="s">
        <v>481</v>
      </c>
      <c r="U103" s="44">
        <v>5.9173939822555255E-2</v>
      </c>
      <c r="V103" s="2">
        <f t="shared" si="3"/>
        <v>102</v>
      </c>
      <c r="W103" s="2" t="s">
        <v>239</v>
      </c>
      <c r="X103" s="2" t="s">
        <v>409</v>
      </c>
      <c r="Y103" s="2" t="s">
        <v>241</v>
      </c>
      <c r="Z103" s="2" t="s">
        <v>507</v>
      </c>
      <c r="AA103" s="2" t="s">
        <v>411</v>
      </c>
      <c r="AB103" s="2" t="s">
        <v>3991</v>
      </c>
      <c r="AC103" s="2" t="s">
        <v>484</v>
      </c>
      <c r="AD103" s="2"/>
      <c r="AE103" s="2"/>
      <c r="AF103" s="2">
        <v>174.762486</v>
      </c>
      <c r="AG103" s="2">
        <v>-36.854546999999997</v>
      </c>
      <c r="AH103" s="2">
        <v>7</v>
      </c>
      <c r="AI103" s="2" t="s">
        <v>239</v>
      </c>
      <c r="AJ103" s="2">
        <v>779</v>
      </c>
      <c r="AK103" s="2">
        <v>1</v>
      </c>
      <c r="AL103" s="2">
        <v>0</v>
      </c>
      <c r="AM103" s="2">
        <v>0</v>
      </c>
      <c r="AN103" s="2">
        <v>18</v>
      </c>
      <c r="AO103" s="2">
        <v>1</v>
      </c>
      <c r="AP103" s="2">
        <v>0</v>
      </c>
      <c r="AQ103" s="4">
        <v>759</v>
      </c>
    </row>
    <row r="104" spans="1:43" x14ac:dyDescent="0.25">
      <c r="A104" s="1">
        <v>86</v>
      </c>
      <c r="B104" s="2" t="s">
        <v>809</v>
      </c>
      <c r="C104" s="2" t="s">
        <v>810</v>
      </c>
      <c r="D104" s="2" t="s">
        <v>811</v>
      </c>
      <c r="E104" s="2" t="s">
        <v>812</v>
      </c>
      <c r="F104" s="2" t="s">
        <v>813</v>
      </c>
      <c r="G104" s="2" t="s">
        <v>814</v>
      </c>
      <c r="H104" s="2" t="s">
        <v>815</v>
      </c>
      <c r="I104" s="2" t="s">
        <v>816</v>
      </c>
      <c r="J104" s="2" t="s">
        <v>241</v>
      </c>
      <c r="K104" s="2" t="s">
        <v>815</v>
      </c>
      <c r="L104" s="2" t="s">
        <v>816</v>
      </c>
      <c r="M104" s="2" t="s">
        <v>241</v>
      </c>
      <c r="N104" s="3">
        <v>1061</v>
      </c>
      <c r="O104" s="2" t="s">
        <v>133</v>
      </c>
      <c r="P104" s="2" t="s">
        <v>31</v>
      </c>
      <c r="Q104" s="2" t="s">
        <v>10</v>
      </c>
      <c r="R104" s="2" t="s">
        <v>11</v>
      </c>
      <c r="S104" s="2" t="s">
        <v>12</v>
      </c>
      <c r="T104" s="2" t="s">
        <v>563</v>
      </c>
      <c r="U104" s="44">
        <v>5.9045045006680175E-2</v>
      </c>
      <c r="V104" s="2">
        <f t="shared" si="3"/>
        <v>103</v>
      </c>
      <c r="W104" s="2" t="s">
        <v>239</v>
      </c>
      <c r="X104" s="2" t="s">
        <v>409</v>
      </c>
      <c r="Y104" s="2" t="s">
        <v>241</v>
      </c>
      <c r="Z104" s="2" t="s">
        <v>807</v>
      </c>
      <c r="AA104" s="2" t="s">
        <v>411</v>
      </c>
      <c r="AB104" s="2" t="s">
        <v>817</v>
      </c>
      <c r="AC104" s="2" t="s">
        <v>565</v>
      </c>
      <c r="AD104" s="2"/>
      <c r="AE104" s="2"/>
      <c r="AF104" s="2">
        <v>174.770962</v>
      </c>
      <c r="AG104" s="2">
        <v>-36.919500999999997</v>
      </c>
      <c r="AH104" s="2">
        <v>3</v>
      </c>
      <c r="AI104" s="2" t="s">
        <v>239</v>
      </c>
      <c r="AJ104" s="2">
        <v>1157</v>
      </c>
      <c r="AK104" s="2">
        <v>180</v>
      </c>
      <c r="AL104" s="2">
        <v>214</v>
      </c>
      <c r="AM104" s="2">
        <v>596</v>
      </c>
      <c r="AN104" s="2">
        <v>127</v>
      </c>
      <c r="AO104" s="2">
        <v>17</v>
      </c>
      <c r="AP104" s="2">
        <v>7</v>
      </c>
      <c r="AQ104" s="4">
        <v>16</v>
      </c>
    </row>
    <row r="105" spans="1:43" x14ac:dyDescent="0.25">
      <c r="A105" s="14">
        <v>4228</v>
      </c>
      <c r="B105" s="10" t="s">
        <v>4622</v>
      </c>
      <c r="C105" s="10" t="s">
        <v>4623</v>
      </c>
      <c r="D105" s="10" t="s">
        <v>4624</v>
      </c>
      <c r="E105" s="10"/>
      <c r="F105" s="10" t="s">
        <v>4625</v>
      </c>
      <c r="G105" s="10"/>
      <c r="H105" s="10" t="s">
        <v>4626</v>
      </c>
      <c r="I105" s="10" t="s">
        <v>561</v>
      </c>
      <c r="J105" s="10" t="s">
        <v>241</v>
      </c>
      <c r="K105" s="10" t="s">
        <v>4627</v>
      </c>
      <c r="L105" s="10" t="s">
        <v>561</v>
      </c>
      <c r="M105" s="10" t="s">
        <v>241</v>
      </c>
      <c r="N105" s="15">
        <v>1743</v>
      </c>
      <c r="O105" s="10" t="s">
        <v>133</v>
      </c>
      <c r="P105" s="10" t="s">
        <v>9</v>
      </c>
      <c r="Q105" s="10" t="s">
        <v>2018</v>
      </c>
      <c r="R105" s="10" t="s">
        <v>11</v>
      </c>
      <c r="S105" s="10" t="s">
        <v>12</v>
      </c>
      <c r="T105" s="2" t="s">
        <v>563</v>
      </c>
      <c r="U105" s="44">
        <v>5.5762028210279757E-2</v>
      </c>
      <c r="V105" s="2">
        <f t="shared" si="3"/>
        <v>104</v>
      </c>
      <c r="W105" s="10" t="s">
        <v>239</v>
      </c>
      <c r="X105" s="10" t="s">
        <v>409</v>
      </c>
      <c r="Y105" s="2" t="s">
        <v>241</v>
      </c>
      <c r="Z105" s="10" t="s">
        <v>495</v>
      </c>
      <c r="AA105" s="10" t="s">
        <v>411</v>
      </c>
      <c r="AB105" s="10" t="s">
        <v>4628</v>
      </c>
      <c r="AC105" s="10" t="s">
        <v>565</v>
      </c>
      <c r="AD105" s="10"/>
      <c r="AE105" s="10"/>
      <c r="AF105" s="10">
        <v>174.86017899999999</v>
      </c>
      <c r="AG105" s="10">
        <v>-36.873519000000002</v>
      </c>
      <c r="AH105" s="10">
        <v>2</v>
      </c>
      <c r="AI105" s="10" t="s">
        <v>239</v>
      </c>
      <c r="AJ105" s="10">
        <v>153</v>
      </c>
      <c r="AK105" s="10">
        <v>0</v>
      </c>
      <c r="AL105" s="10">
        <v>153</v>
      </c>
      <c r="AM105" s="10">
        <v>0</v>
      </c>
      <c r="AN105" s="10">
        <v>0</v>
      </c>
      <c r="AO105" s="10">
        <v>0</v>
      </c>
      <c r="AP105" s="10">
        <v>0</v>
      </c>
      <c r="AQ105" s="16">
        <v>0</v>
      </c>
    </row>
    <row r="106" spans="1:43" x14ac:dyDescent="0.25">
      <c r="A106" s="1">
        <v>491</v>
      </c>
      <c r="B106" s="2" t="s">
        <v>3849</v>
      </c>
      <c r="C106" s="2" t="s">
        <v>3850</v>
      </c>
      <c r="D106" s="2" t="s">
        <v>3851</v>
      </c>
      <c r="E106" s="2" t="s">
        <v>3852</v>
      </c>
      <c r="F106" s="2" t="s">
        <v>3853</v>
      </c>
      <c r="G106" s="2" t="s">
        <v>3854</v>
      </c>
      <c r="H106" s="2" t="s">
        <v>3855</v>
      </c>
      <c r="I106" s="2" t="s">
        <v>825</v>
      </c>
      <c r="J106" s="2" t="s">
        <v>527</v>
      </c>
      <c r="K106" s="2" t="s">
        <v>3856</v>
      </c>
      <c r="L106" s="2" t="s">
        <v>577</v>
      </c>
      <c r="M106" s="2" t="s">
        <v>527</v>
      </c>
      <c r="N106" s="3">
        <v>2163</v>
      </c>
      <c r="O106" s="2" t="s">
        <v>133</v>
      </c>
      <c r="P106" s="2" t="s">
        <v>43</v>
      </c>
      <c r="Q106" s="2" t="s">
        <v>10</v>
      </c>
      <c r="R106" s="2" t="s">
        <v>178</v>
      </c>
      <c r="S106" s="2" t="s">
        <v>12</v>
      </c>
      <c r="T106" s="2" t="s">
        <v>408</v>
      </c>
      <c r="U106" s="44">
        <v>5.4576367092462275E-2</v>
      </c>
      <c r="V106" s="2">
        <f t="shared" si="3"/>
        <v>105</v>
      </c>
      <c r="W106" s="2" t="s">
        <v>239</v>
      </c>
      <c r="X106" s="2" t="s">
        <v>409</v>
      </c>
      <c r="Y106" s="2" t="s">
        <v>241</v>
      </c>
      <c r="Z106" s="2" t="s">
        <v>577</v>
      </c>
      <c r="AA106" s="2" t="s">
        <v>411</v>
      </c>
      <c r="AB106" s="2" t="s">
        <v>530</v>
      </c>
      <c r="AC106" s="2" t="s">
        <v>413</v>
      </c>
      <c r="AD106" s="2"/>
      <c r="AE106" s="2"/>
      <c r="AF106" s="2">
        <v>174.90487999999999</v>
      </c>
      <c r="AG106" s="2">
        <v>-36.957847999999998</v>
      </c>
      <c r="AH106" s="2">
        <v>7</v>
      </c>
      <c r="AI106" s="2" t="s">
        <v>239</v>
      </c>
      <c r="AJ106" s="2">
        <v>1034</v>
      </c>
      <c r="AK106" s="2">
        <v>382</v>
      </c>
      <c r="AL106" s="2">
        <v>32</v>
      </c>
      <c r="AM106" s="2">
        <v>95</v>
      </c>
      <c r="AN106" s="2">
        <v>419</v>
      </c>
      <c r="AO106" s="2">
        <v>40</v>
      </c>
      <c r="AP106" s="2">
        <v>20</v>
      </c>
      <c r="AQ106" s="4">
        <v>46</v>
      </c>
    </row>
    <row r="107" spans="1:43" x14ac:dyDescent="0.25">
      <c r="A107" s="1">
        <v>29</v>
      </c>
      <c r="B107" s="2" t="s">
        <v>294</v>
      </c>
      <c r="C107" s="2" t="s">
        <v>295</v>
      </c>
      <c r="D107" s="2"/>
      <c r="E107" s="2" t="s">
        <v>296</v>
      </c>
      <c r="F107" s="2" t="s">
        <v>297</v>
      </c>
      <c r="G107" s="2" t="s">
        <v>298</v>
      </c>
      <c r="H107" s="2" t="s">
        <v>299</v>
      </c>
      <c r="I107" s="2" t="s">
        <v>300</v>
      </c>
      <c r="J107" s="2" t="s">
        <v>241</v>
      </c>
      <c r="K107" s="2" t="s">
        <v>301</v>
      </c>
      <c r="L107" s="2" t="s">
        <v>300</v>
      </c>
      <c r="M107" s="2" t="s">
        <v>241</v>
      </c>
      <c r="N107" s="3">
        <v>752</v>
      </c>
      <c r="O107" s="2" t="s">
        <v>133</v>
      </c>
      <c r="P107" s="2" t="s">
        <v>9</v>
      </c>
      <c r="Q107" s="2" t="s">
        <v>10</v>
      </c>
      <c r="R107" s="2" t="s">
        <v>302</v>
      </c>
      <c r="S107" s="2" t="s">
        <v>12</v>
      </c>
      <c r="T107" s="2" t="s">
        <v>291</v>
      </c>
      <c r="U107" s="44">
        <v>4.8163758199875839E-2</v>
      </c>
      <c r="V107" s="2">
        <f t="shared" si="3"/>
        <v>106</v>
      </c>
      <c r="W107" s="2" t="s">
        <v>239</v>
      </c>
      <c r="X107" s="2" t="s">
        <v>240</v>
      </c>
      <c r="Y107" s="2" t="s">
        <v>241</v>
      </c>
      <c r="Z107" s="2" t="s">
        <v>280</v>
      </c>
      <c r="AA107" s="2" t="s">
        <v>18</v>
      </c>
      <c r="AB107" s="2" t="s">
        <v>303</v>
      </c>
      <c r="AC107" s="2" t="s">
        <v>261</v>
      </c>
      <c r="AD107" s="2"/>
      <c r="AE107" s="2"/>
      <c r="AF107" s="2">
        <v>174.69224299999999</v>
      </c>
      <c r="AG107" s="2">
        <v>-36.742989000000001</v>
      </c>
      <c r="AH107" s="2">
        <v>10</v>
      </c>
      <c r="AI107" s="2" t="s">
        <v>239</v>
      </c>
      <c r="AJ107" s="2">
        <v>1521</v>
      </c>
      <c r="AK107" s="2">
        <v>957</v>
      </c>
      <c r="AL107" s="2">
        <v>27</v>
      </c>
      <c r="AM107" s="2">
        <v>7</v>
      </c>
      <c r="AN107" s="2">
        <v>430</v>
      </c>
      <c r="AO107" s="2">
        <v>30</v>
      </c>
      <c r="AP107" s="2">
        <v>2</v>
      </c>
      <c r="AQ107" s="4">
        <v>68</v>
      </c>
    </row>
    <row r="108" spans="1:43" x14ac:dyDescent="0.25">
      <c r="A108" s="1">
        <v>466</v>
      </c>
      <c r="B108" s="2" t="s">
        <v>3763</v>
      </c>
      <c r="C108" s="2" t="s">
        <v>3764</v>
      </c>
      <c r="D108" s="2" t="s">
        <v>3765</v>
      </c>
      <c r="E108" s="2" t="s">
        <v>3766</v>
      </c>
      <c r="F108" s="2" t="s">
        <v>3767</v>
      </c>
      <c r="G108" s="2" t="s">
        <v>3768</v>
      </c>
      <c r="H108" s="2" t="s">
        <v>3769</v>
      </c>
      <c r="I108" s="2" t="s">
        <v>922</v>
      </c>
      <c r="J108" s="2" t="s">
        <v>241</v>
      </c>
      <c r="K108" s="2" t="s">
        <v>3770</v>
      </c>
      <c r="L108" s="2" t="s">
        <v>922</v>
      </c>
      <c r="M108" s="2" t="s">
        <v>527</v>
      </c>
      <c r="N108" s="3">
        <v>2243</v>
      </c>
      <c r="O108" s="2" t="s">
        <v>133</v>
      </c>
      <c r="P108" s="2" t="s">
        <v>9</v>
      </c>
      <c r="Q108" s="2" t="s">
        <v>10</v>
      </c>
      <c r="R108" s="2" t="s">
        <v>302</v>
      </c>
      <c r="S108" s="2" t="s">
        <v>12</v>
      </c>
      <c r="T108" s="2" t="s">
        <v>924</v>
      </c>
      <c r="U108" s="44">
        <v>3.1717870718698027E-2</v>
      </c>
      <c r="V108" s="2">
        <f t="shared" si="3"/>
        <v>107</v>
      </c>
      <c r="W108" s="2" t="s">
        <v>239</v>
      </c>
      <c r="X108" s="2" t="s">
        <v>409</v>
      </c>
      <c r="Y108" s="2" t="s">
        <v>241</v>
      </c>
      <c r="Z108" s="2" t="s">
        <v>922</v>
      </c>
      <c r="AA108" s="2" t="s">
        <v>411</v>
      </c>
      <c r="AB108" s="2" t="s">
        <v>3771</v>
      </c>
      <c r="AC108" s="2" t="s">
        <v>926</v>
      </c>
      <c r="AD108" s="2"/>
      <c r="AE108" s="2"/>
      <c r="AF108" s="2">
        <v>174.89978199999999</v>
      </c>
      <c r="AG108" s="2">
        <v>-37.027835000000003</v>
      </c>
      <c r="AH108" s="2">
        <v>99</v>
      </c>
      <c r="AI108" s="2" t="s">
        <v>239</v>
      </c>
      <c r="AJ108" s="2">
        <v>175</v>
      </c>
      <c r="AK108" s="2">
        <v>41</v>
      </c>
      <c r="AL108" s="2">
        <v>10</v>
      </c>
      <c r="AM108" s="2">
        <v>35</v>
      </c>
      <c r="AN108" s="2">
        <v>81</v>
      </c>
      <c r="AO108" s="2">
        <v>4</v>
      </c>
      <c r="AP108" s="2">
        <v>0</v>
      </c>
      <c r="AQ108" s="4">
        <v>4</v>
      </c>
    </row>
    <row r="109" spans="1:43" x14ac:dyDescent="0.25">
      <c r="A109" s="1">
        <v>627</v>
      </c>
      <c r="B109" s="2" t="s">
        <v>4100</v>
      </c>
      <c r="C109" s="2" t="s">
        <v>4101</v>
      </c>
      <c r="D109" s="2" t="s">
        <v>4102</v>
      </c>
      <c r="E109" s="2" t="s">
        <v>4103</v>
      </c>
      <c r="F109" s="2" t="s">
        <v>4104</v>
      </c>
      <c r="G109" s="2" t="s">
        <v>4105</v>
      </c>
      <c r="H109" s="2" t="s">
        <v>4106</v>
      </c>
      <c r="I109" s="2" t="s">
        <v>4107</v>
      </c>
      <c r="J109" s="2" t="s">
        <v>721</v>
      </c>
      <c r="K109" s="2" t="s">
        <v>4108</v>
      </c>
      <c r="L109" s="2" t="s">
        <v>4107</v>
      </c>
      <c r="M109" s="2" t="s">
        <v>721</v>
      </c>
      <c r="N109" s="3">
        <v>3015</v>
      </c>
      <c r="O109" s="2" t="s">
        <v>133</v>
      </c>
      <c r="P109" s="2" t="s">
        <v>9</v>
      </c>
      <c r="Q109" s="2" t="s">
        <v>10</v>
      </c>
      <c r="R109" s="2" t="s">
        <v>302</v>
      </c>
      <c r="S109" s="2" t="s">
        <v>12</v>
      </c>
      <c r="T109" s="2" t="s">
        <v>1440</v>
      </c>
      <c r="U109" s="44">
        <v>0.98146534776953398</v>
      </c>
      <c r="V109" s="2">
        <f t="shared" ref="V109:V140" si="4">RANK(U109,U$109:U$140)</f>
        <v>1</v>
      </c>
      <c r="W109" s="2" t="s">
        <v>720</v>
      </c>
      <c r="X109" s="10" t="s">
        <v>721</v>
      </c>
      <c r="Y109" s="2" t="s">
        <v>722</v>
      </c>
      <c r="Z109" s="2" t="s">
        <v>721</v>
      </c>
      <c r="AA109" s="2" t="s">
        <v>723</v>
      </c>
      <c r="AB109" s="2" t="s">
        <v>4107</v>
      </c>
      <c r="AC109" s="2" t="s">
        <v>1442</v>
      </c>
      <c r="AD109" s="2"/>
      <c r="AE109" s="2"/>
      <c r="AF109" s="2">
        <v>176.236392</v>
      </c>
      <c r="AG109" s="2">
        <v>-38.131568999999999</v>
      </c>
      <c r="AH109" s="2">
        <v>7</v>
      </c>
      <c r="AI109" s="2" t="s">
        <v>720</v>
      </c>
      <c r="AJ109" s="2">
        <v>60</v>
      </c>
      <c r="AK109" s="2">
        <v>39</v>
      </c>
      <c r="AL109" s="2">
        <v>9</v>
      </c>
      <c r="AM109" s="2">
        <v>2</v>
      </c>
      <c r="AN109" s="2">
        <v>9</v>
      </c>
      <c r="AO109" s="2">
        <v>1</v>
      </c>
      <c r="AP109" s="2">
        <v>0</v>
      </c>
      <c r="AQ109" s="4">
        <v>0</v>
      </c>
    </row>
    <row r="110" spans="1:43" x14ac:dyDescent="0.25">
      <c r="A110" s="1">
        <v>122</v>
      </c>
      <c r="B110" s="2" t="s">
        <v>1157</v>
      </c>
      <c r="C110" s="2" t="s">
        <v>1158</v>
      </c>
      <c r="D110" s="2" t="s">
        <v>1159</v>
      </c>
      <c r="E110" s="2" t="s">
        <v>1160</v>
      </c>
      <c r="F110" s="2" t="s">
        <v>1161</v>
      </c>
      <c r="G110" s="2" t="s">
        <v>1162</v>
      </c>
      <c r="H110" s="2" t="s">
        <v>1163</v>
      </c>
      <c r="I110" s="2" t="s">
        <v>1164</v>
      </c>
      <c r="J110" s="2" t="s">
        <v>716</v>
      </c>
      <c r="K110" s="2" t="s">
        <v>1163</v>
      </c>
      <c r="L110" s="2" t="s">
        <v>1164</v>
      </c>
      <c r="M110" s="2" t="s">
        <v>716</v>
      </c>
      <c r="N110" s="3">
        <v>3112</v>
      </c>
      <c r="O110" s="2" t="s">
        <v>133</v>
      </c>
      <c r="P110" s="2" t="s">
        <v>31</v>
      </c>
      <c r="Q110" s="2" t="s">
        <v>10</v>
      </c>
      <c r="R110" s="2" t="s">
        <v>11</v>
      </c>
      <c r="S110" s="2" t="s">
        <v>167</v>
      </c>
      <c r="T110" s="2" t="s">
        <v>719</v>
      </c>
      <c r="U110" s="44">
        <v>0.97106839997886751</v>
      </c>
      <c r="V110" s="2">
        <f t="shared" si="4"/>
        <v>2</v>
      </c>
      <c r="W110" s="2" t="s">
        <v>720</v>
      </c>
      <c r="X110" s="2" t="s">
        <v>721</v>
      </c>
      <c r="Y110" s="2" t="s">
        <v>722</v>
      </c>
      <c r="Z110" s="2" t="s">
        <v>716</v>
      </c>
      <c r="AA110" s="2" t="s">
        <v>723</v>
      </c>
      <c r="AB110" s="2" t="s">
        <v>1154</v>
      </c>
      <c r="AC110" s="2" t="s">
        <v>1155</v>
      </c>
      <c r="AD110" s="2">
        <v>99085</v>
      </c>
      <c r="AE110" s="2" t="s">
        <v>1156</v>
      </c>
      <c r="AF110" s="2">
        <v>176.144959</v>
      </c>
      <c r="AG110" s="2">
        <v>-37.712366000000003</v>
      </c>
      <c r="AH110" s="2">
        <v>6</v>
      </c>
      <c r="AI110" s="2" t="s">
        <v>720</v>
      </c>
      <c r="AJ110" s="2">
        <v>1407</v>
      </c>
      <c r="AK110" s="2">
        <v>778</v>
      </c>
      <c r="AL110" s="2">
        <v>422</v>
      </c>
      <c r="AM110" s="2">
        <v>55</v>
      </c>
      <c r="AN110" s="2">
        <v>97</v>
      </c>
      <c r="AO110" s="2">
        <v>7</v>
      </c>
      <c r="AP110" s="2">
        <v>5</v>
      </c>
      <c r="AQ110" s="4">
        <v>43</v>
      </c>
    </row>
    <row r="111" spans="1:43" x14ac:dyDescent="0.25">
      <c r="A111" s="1">
        <v>123</v>
      </c>
      <c r="B111" s="2" t="s">
        <v>1165</v>
      </c>
      <c r="C111" s="2" t="s">
        <v>1166</v>
      </c>
      <c r="D111" s="2" t="s">
        <v>1167</v>
      </c>
      <c r="E111" s="2"/>
      <c r="F111" s="2" t="s">
        <v>1168</v>
      </c>
      <c r="G111" s="2" t="s">
        <v>1169</v>
      </c>
      <c r="H111" s="2" t="s">
        <v>1170</v>
      </c>
      <c r="I111" s="2"/>
      <c r="J111" s="2" t="s">
        <v>1171</v>
      </c>
      <c r="K111" s="2" t="s">
        <v>1172</v>
      </c>
      <c r="L111" s="2"/>
      <c r="M111" s="2" t="s">
        <v>1171</v>
      </c>
      <c r="N111" s="3">
        <v>3153</v>
      </c>
      <c r="O111" s="2" t="s">
        <v>8</v>
      </c>
      <c r="P111" s="2" t="s">
        <v>31</v>
      </c>
      <c r="Q111" s="2" t="s">
        <v>10</v>
      </c>
      <c r="R111" s="2" t="s">
        <v>11</v>
      </c>
      <c r="S111" s="2" t="s">
        <v>12</v>
      </c>
      <c r="T111" s="2" t="s">
        <v>1110</v>
      </c>
      <c r="U111" s="44">
        <v>0.92511933903763111</v>
      </c>
      <c r="V111" s="2">
        <f t="shared" si="4"/>
        <v>3</v>
      </c>
      <c r="W111" s="2" t="s">
        <v>720</v>
      </c>
      <c r="X111" s="2" t="s">
        <v>721</v>
      </c>
      <c r="Y111" s="2" t="s">
        <v>722</v>
      </c>
      <c r="Z111" s="2" t="s">
        <v>721</v>
      </c>
      <c r="AA111" s="2" t="s">
        <v>723</v>
      </c>
      <c r="AB111" s="2" t="s">
        <v>1173</v>
      </c>
      <c r="AC111" s="2" t="s">
        <v>1174</v>
      </c>
      <c r="AD111" s="2">
        <v>99086</v>
      </c>
      <c r="AE111" s="2" t="s">
        <v>1175</v>
      </c>
      <c r="AF111" s="2">
        <v>176.31822099999999</v>
      </c>
      <c r="AG111" s="2">
        <v>-37.788257999999999</v>
      </c>
      <c r="AH111" s="2">
        <v>3</v>
      </c>
      <c r="AI111" s="2" t="s">
        <v>720</v>
      </c>
      <c r="AJ111" s="2">
        <v>897</v>
      </c>
      <c r="AK111" s="2">
        <v>415</v>
      </c>
      <c r="AL111" s="2">
        <v>332</v>
      </c>
      <c r="AM111" s="2">
        <v>45</v>
      </c>
      <c r="AN111" s="2">
        <v>66</v>
      </c>
      <c r="AO111" s="2">
        <v>3</v>
      </c>
      <c r="AP111" s="2">
        <v>2</v>
      </c>
      <c r="AQ111" s="4">
        <v>34</v>
      </c>
    </row>
    <row r="112" spans="1:43" x14ac:dyDescent="0.25">
      <c r="A112" s="1">
        <v>154</v>
      </c>
      <c r="B112" s="2" t="s">
        <v>1462</v>
      </c>
      <c r="C112" s="2" t="s">
        <v>1463</v>
      </c>
      <c r="D112" s="2" t="s">
        <v>1464</v>
      </c>
      <c r="E112" s="2" t="s">
        <v>1465</v>
      </c>
      <c r="F112" s="2" t="s">
        <v>1466</v>
      </c>
      <c r="G112" s="2" t="s">
        <v>1467</v>
      </c>
      <c r="H112" s="2" t="s">
        <v>1468</v>
      </c>
      <c r="I112" s="2" t="s">
        <v>1469</v>
      </c>
      <c r="J112" s="2" t="s">
        <v>721</v>
      </c>
      <c r="K112" s="2" t="s">
        <v>1470</v>
      </c>
      <c r="L112" s="2" t="s">
        <v>1469</v>
      </c>
      <c r="M112" s="2" t="s">
        <v>721</v>
      </c>
      <c r="N112" s="3">
        <v>3042</v>
      </c>
      <c r="O112" s="2" t="s">
        <v>133</v>
      </c>
      <c r="P112" s="2" t="s">
        <v>31</v>
      </c>
      <c r="Q112" s="2" t="s">
        <v>10</v>
      </c>
      <c r="R112" s="2" t="s">
        <v>11</v>
      </c>
      <c r="S112" s="2" t="s">
        <v>12</v>
      </c>
      <c r="T112" s="2" t="s">
        <v>1440</v>
      </c>
      <c r="U112" s="44">
        <v>0.91362319971620698</v>
      </c>
      <c r="V112" s="2">
        <f t="shared" si="4"/>
        <v>4</v>
      </c>
      <c r="W112" s="2" t="s">
        <v>720</v>
      </c>
      <c r="X112" s="2" t="s">
        <v>721</v>
      </c>
      <c r="Y112" s="2" t="s">
        <v>722</v>
      </c>
      <c r="Z112" s="2" t="s">
        <v>721</v>
      </c>
      <c r="AA112" s="2" t="s">
        <v>723</v>
      </c>
      <c r="AB112" s="2" t="s">
        <v>1471</v>
      </c>
      <c r="AC112" s="2" t="s">
        <v>1442</v>
      </c>
      <c r="AD112" s="2">
        <v>99017</v>
      </c>
      <c r="AE112" s="2" t="s">
        <v>1472</v>
      </c>
      <c r="AF112" s="2">
        <v>176.30233000000001</v>
      </c>
      <c r="AG112" s="2">
        <v>-38.136755000000001</v>
      </c>
      <c r="AH112" s="2">
        <v>5</v>
      </c>
      <c r="AI112" s="2" t="s">
        <v>720</v>
      </c>
      <c r="AJ112" s="2">
        <v>659</v>
      </c>
      <c r="AK112" s="2">
        <v>318</v>
      </c>
      <c r="AL112" s="2">
        <v>304</v>
      </c>
      <c r="AM112" s="2">
        <v>6</v>
      </c>
      <c r="AN112" s="2">
        <v>18</v>
      </c>
      <c r="AO112" s="2">
        <v>9</v>
      </c>
      <c r="AP112" s="2">
        <v>0</v>
      </c>
      <c r="AQ112" s="4">
        <v>4</v>
      </c>
    </row>
    <row r="113" spans="1:43" x14ac:dyDescent="0.25">
      <c r="A113" s="1">
        <v>1748</v>
      </c>
      <c r="B113" s="2" t="s">
        <v>4441</v>
      </c>
      <c r="C113" s="2" t="s">
        <v>4442</v>
      </c>
      <c r="D113" s="2" t="s">
        <v>4443</v>
      </c>
      <c r="E113" s="2" t="s">
        <v>4444</v>
      </c>
      <c r="F113" s="2" t="s">
        <v>4445</v>
      </c>
      <c r="G113" s="2"/>
      <c r="H113" s="2" t="s">
        <v>4446</v>
      </c>
      <c r="I113" s="2"/>
      <c r="J113" s="2" t="s">
        <v>4447</v>
      </c>
      <c r="K113" s="2" t="s">
        <v>4448</v>
      </c>
      <c r="L113" s="2" t="s">
        <v>1451</v>
      </c>
      <c r="M113" s="2" t="s">
        <v>721</v>
      </c>
      <c r="N113" s="3">
        <v>3046</v>
      </c>
      <c r="O113" s="2" t="s">
        <v>42</v>
      </c>
      <c r="P113" s="2" t="s">
        <v>9</v>
      </c>
      <c r="Q113" s="2" t="s">
        <v>2018</v>
      </c>
      <c r="R113" s="2" t="s">
        <v>11</v>
      </c>
      <c r="S113" s="2" t="s">
        <v>12</v>
      </c>
      <c r="T113" s="2" t="s">
        <v>1384</v>
      </c>
      <c r="U113" s="44">
        <v>0.89823576682990869</v>
      </c>
      <c r="V113" s="2">
        <f t="shared" si="4"/>
        <v>5</v>
      </c>
      <c r="W113" s="2" t="s">
        <v>720</v>
      </c>
      <c r="X113" s="2" t="s">
        <v>721</v>
      </c>
      <c r="Y113" s="2" t="s">
        <v>722</v>
      </c>
      <c r="Z113" s="2" t="s">
        <v>1385</v>
      </c>
      <c r="AA113" s="2" t="s">
        <v>723</v>
      </c>
      <c r="AB113" s="2" t="s">
        <v>3980</v>
      </c>
      <c r="AC113" s="2" t="s">
        <v>3754</v>
      </c>
      <c r="AD113" s="2"/>
      <c r="AE113" s="2"/>
      <c r="AF113" s="2">
        <v>176.95622</v>
      </c>
      <c r="AG113" s="2">
        <v>-38.606847999999999</v>
      </c>
      <c r="AH113" s="2">
        <v>1</v>
      </c>
      <c r="AI113" s="2" t="s">
        <v>720</v>
      </c>
      <c r="AJ113" s="2">
        <v>64</v>
      </c>
      <c r="AK113" s="2">
        <v>0</v>
      </c>
      <c r="AL113" s="2">
        <v>64</v>
      </c>
      <c r="AM113" s="2">
        <v>0</v>
      </c>
      <c r="AN113" s="2">
        <v>0</v>
      </c>
      <c r="AO113" s="2">
        <v>0</v>
      </c>
      <c r="AP113" s="2">
        <v>0</v>
      </c>
      <c r="AQ113" s="4">
        <v>0</v>
      </c>
    </row>
    <row r="114" spans="1:43" x14ac:dyDescent="0.25">
      <c r="A114" s="1">
        <v>742</v>
      </c>
      <c r="B114" s="2" t="s">
        <v>4231</v>
      </c>
      <c r="C114" s="2" t="s">
        <v>4232</v>
      </c>
      <c r="D114" s="2"/>
      <c r="E114" s="2"/>
      <c r="F114" s="2" t="s">
        <v>4233</v>
      </c>
      <c r="G114" s="2"/>
      <c r="H114" s="2" t="s">
        <v>4234</v>
      </c>
      <c r="I114" s="2"/>
      <c r="J114" s="2" t="s">
        <v>4235</v>
      </c>
      <c r="K114" s="2" t="s">
        <v>4236</v>
      </c>
      <c r="L114" s="2"/>
      <c r="M114" s="2" t="s">
        <v>1426</v>
      </c>
      <c r="N114" s="3">
        <v>3199</v>
      </c>
      <c r="O114" s="2" t="s">
        <v>42</v>
      </c>
      <c r="P114" s="2" t="s">
        <v>9</v>
      </c>
      <c r="Q114" s="2" t="s">
        <v>10</v>
      </c>
      <c r="R114" s="2" t="s">
        <v>11</v>
      </c>
      <c r="S114" s="2" t="s">
        <v>12</v>
      </c>
      <c r="T114" s="2" t="s">
        <v>1428</v>
      </c>
      <c r="U114" s="44">
        <v>0.87551468550490241</v>
      </c>
      <c r="V114" s="2">
        <f t="shared" si="4"/>
        <v>6</v>
      </c>
      <c r="W114" s="2" t="s">
        <v>720</v>
      </c>
      <c r="X114" s="2" t="s">
        <v>721</v>
      </c>
      <c r="Y114" s="2" t="s">
        <v>722</v>
      </c>
      <c r="Z114" s="2" t="s">
        <v>1385</v>
      </c>
      <c r="AA114" s="2" t="s">
        <v>723</v>
      </c>
      <c r="AB114" s="2" t="s">
        <v>4237</v>
      </c>
      <c r="AC114" s="2" t="s">
        <v>4238</v>
      </c>
      <c r="AD114" s="2"/>
      <c r="AE114" s="2"/>
      <c r="AF114" s="2">
        <v>177.695222</v>
      </c>
      <c r="AG114" s="2">
        <v>-37.730395000000001</v>
      </c>
      <c r="AH114" s="2">
        <v>1</v>
      </c>
      <c r="AI114" s="2" t="s">
        <v>720</v>
      </c>
      <c r="AJ114" s="2">
        <v>96</v>
      </c>
      <c r="AK114" s="2">
        <v>0</v>
      </c>
      <c r="AL114" s="2">
        <v>96</v>
      </c>
      <c r="AM114" s="2">
        <v>0</v>
      </c>
      <c r="AN114" s="2">
        <v>0</v>
      </c>
      <c r="AO114" s="2">
        <v>0</v>
      </c>
      <c r="AP114" s="2">
        <v>0</v>
      </c>
      <c r="AQ114" s="4">
        <v>0</v>
      </c>
    </row>
    <row r="115" spans="1:43" x14ac:dyDescent="0.25">
      <c r="A115" s="1">
        <v>707</v>
      </c>
      <c r="B115" s="2" t="s">
        <v>4200</v>
      </c>
      <c r="C115" s="2" t="s">
        <v>4201</v>
      </c>
      <c r="D115" s="2" t="s">
        <v>4202</v>
      </c>
      <c r="E115" s="2"/>
      <c r="F115" s="2" t="s">
        <v>4203</v>
      </c>
      <c r="G115" s="2" t="s">
        <v>4204</v>
      </c>
      <c r="H115" s="2" t="s">
        <v>4205</v>
      </c>
      <c r="I115" s="2" t="s">
        <v>3827</v>
      </c>
      <c r="J115" s="2" t="s">
        <v>716</v>
      </c>
      <c r="K115" s="2" t="s">
        <v>1304</v>
      </c>
      <c r="L115" s="2"/>
      <c r="M115" s="2" t="s">
        <v>716</v>
      </c>
      <c r="N115" s="3">
        <v>3144</v>
      </c>
      <c r="O115" s="2" t="s">
        <v>42</v>
      </c>
      <c r="P115" s="2" t="s">
        <v>9</v>
      </c>
      <c r="Q115" s="2" t="s">
        <v>10</v>
      </c>
      <c r="R115" s="2" t="s">
        <v>302</v>
      </c>
      <c r="S115" s="2" t="s">
        <v>12</v>
      </c>
      <c r="T115" s="2" t="s">
        <v>1110</v>
      </c>
      <c r="U115" s="44">
        <v>0.84377932338235995</v>
      </c>
      <c r="V115" s="2">
        <f t="shared" si="4"/>
        <v>7</v>
      </c>
      <c r="W115" s="2" t="s">
        <v>720</v>
      </c>
      <c r="X115" s="2" t="s">
        <v>721</v>
      </c>
      <c r="Y115" s="2" t="s">
        <v>722</v>
      </c>
      <c r="Z115" s="2" t="s">
        <v>4048</v>
      </c>
      <c r="AA115" s="2" t="s">
        <v>723</v>
      </c>
      <c r="AB115" s="2" t="s">
        <v>4206</v>
      </c>
      <c r="AC115" s="2" t="s">
        <v>4207</v>
      </c>
      <c r="AD115" s="2"/>
      <c r="AE115" s="2"/>
      <c r="AF115" s="2">
        <v>176.11434499999999</v>
      </c>
      <c r="AG115" s="2">
        <v>-37.773054000000002</v>
      </c>
      <c r="AH115" s="2">
        <v>99</v>
      </c>
      <c r="AI115" s="2" t="s">
        <v>720</v>
      </c>
      <c r="AJ115" s="2">
        <v>69</v>
      </c>
      <c r="AK115" s="2">
        <v>49</v>
      </c>
      <c r="AL115" s="2">
        <v>8</v>
      </c>
      <c r="AM115" s="2">
        <v>2</v>
      </c>
      <c r="AN115" s="2">
        <v>7</v>
      </c>
      <c r="AO115" s="2">
        <v>1</v>
      </c>
      <c r="AP115" s="2">
        <v>2</v>
      </c>
      <c r="AQ115" s="4">
        <v>0</v>
      </c>
    </row>
    <row r="116" spans="1:43" x14ac:dyDescent="0.25">
      <c r="A116" s="14">
        <v>6962</v>
      </c>
      <c r="B116" s="10" t="s">
        <v>4666</v>
      </c>
      <c r="C116" s="10" t="s">
        <v>4667</v>
      </c>
      <c r="D116" s="10" t="s">
        <v>4668</v>
      </c>
      <c r="E116" s="10" t="s">
        <v>4669</v>
      </c>
      <c r="F116" s="10" t="s">
        <v>4670</v>
      </c>
      <c r="G116" s="10" t="s">
        <v>4671</v>
      </c>
      <c r="H116" s="10" t="s">
        <v>4672</v>
      </c>
      <c r="I116" s="10" t="s">
        <v>715</v>
      </c>
      <c r="J116" s="10" t="s">
        <v>716</v>
      </c>
      <c r="K116" s="10" t="s">
        <v>4673</v>
      </c>
      <c r="L116" s="10" t="s">
        <v>715</v>
      </c>
      <c r="M116" s="10" t="s">
        <v>716</v>
      </c>
      <c r="N116" s="15">
        <v>3147</v>
      </c>
      <c r="O116" s="10" t="s">
        <v>133</v>
      </c>
      <c r="P116" s="10" t="s">
        <v>43</v>
      </c>
      <c r="Q116" s="10" t="s">
        <v>3034</v>
      </c>
      <c r="R116" s="10" t="s">
        <v>11</v>
      </c>
      <c r="S116" s="10" t="s">
        <v>12</v>
      </c>
      <c r="T116" s="2" t="s">
        <v>719</v>
      </c>
      <c r="U116" s="44">
        <v>0.76259455518001573</v>
      </c>
      <c r="V116" s="2">
        <f t="shared" si="4"/>
        <v>8</v>
      </c>
      <c r="W116" s="10" t="s">
        <v>720</v>
      </c>
      <c r="X116" s="10" t="s">
        <v>721</v>
      </c>
      <c r="Y116" s="2" t="s">
        <v>722</v>
      </c>
      <c r="Z116" s="10" t="s">
        <v>716</v>
      </c>
      <c r="AA116" s="10" t="s">
        <v>723</v>
      </c>
      <c r="AB116" s="10" t="s">
        <v>715</v>
      </c>
      <c r="AC116" s="10" t="s">
        <v>724</v>
      </c>
      <c r="AD116" s="10">
        <v>99036</v>
      </c>
      <c r="AE116" s="10" t="s">
        <v>1146</v>
      </c>
      <c r="AF116" s="10">
        <v>176.109724</v>
      </c>
      <c r="AG116" s="10">
        <v>-37.691215999999997</v>
      </c>
      <c r="AH116" s="10">
        <v>3</v>
      </c>
      <c r="AI116" s="10" t="s">
        <v>720</v>
      </c>
      <c r="AJ116" s="10">
        <v>200</v>
      </c>
      <c r="AK116" s="10">
        <v>3</v>
      </c>
      <c r="AL116" s="10">
        <v>197</v>
      </c>
      <c r="AM116" s="10">
        <v>0</v>
      </c>
      <c r="AN116" s="10">
        <v>0</v>
      </c>
      <c r="AO116" s="10">
        <v>0</v>
      </c>
      <c r="AP116" s="10">
        <v>0</v>
      </c>
      <c r="AQ116" s="16">
        <v>0</v>
      </c>
    </row>
    <row r="117" spans="1:43" x14ac:dyDescent="0.25">
      <c r="A117" s="1">
        <v>152</v>
      </c>
      <c r="B117" s="2" t="s">
        <v>1443</v>
      </c>
      <c r="C117" s="2" t="s">
        <v>1444</v>
      </c>
      <c r="D117" s="2" t="s">
        <v>1445</v>
      </c>
      <c r="E117" s="2" t="s">
        <v>1446</v>
      </c>
      <c r="F117" s="2" t="s">
        <v>1447</v>
      </c>
      <c r="G117" s="2" t="s">
        <v>1448</v>
      </c>
      <c r="H117" s="2" t="s">
        <v>1449</v>
      </c>
      <c r="I117" s="2"/>
      <c r="J117" s="2" t="s">
        <v>721</v>
      </c>
      <c r="K117" s="2" t="s">
        <v>1450</v>
      </c>
      <c r="L117" s="2" t="s">
        <v>1451</v>
      </c>
      <c r="M117" s="2" t="s">
        <v>721</v>
      </c>
      <c r="N117" s="3">
        <v>3046</v>
      </c>
      <c r="O117" s="2" t="s">
        <v>133</v>
      </c>
      <c r="P117" s="2" t="s">
        <v>31</v>
      </c>
      <c r="Q117" s="2" t="s">
        <v>155</v>
      </c>
      <c r="R117" s="2" t="s">
        <v>11</v>
      </c>
      <c r="S117" s="2" t="s">
        <v>156</v>
      </c>
      <c r="T117" s="2" t="s">
        <v>1440</v>
      </c>
      <c r="U117" s="44">
        <v>0.74952399392339419</v>
      </c>
      <c r="V117" s="2">
        <f t="shared" si="4"/>
        <v>9</v>
      </c>
      <c r="W117" s="2" t="s">
        <v>720</v>
      </c>
      <c r="X117" s="2" t="s">
        <v>721</v>
      </c>
      <c r="Y117" s="2" t="s">
        <v>722</v>
      </c>
      <c r="Z117" s="2" t="s">
        <v>721</v>
      </c>
      <c r="AA117" s="2" t="s">
        <v>723</v>
      </c>
      <c r="AB117" s="2" t="s">
        <v>1452</v>
      </c>
      <c r="AC117" s="2" t="s">
        <v>1442</v>
      </c>
      <c r="AD117" s="2">
        <v>99019</v>
      </c>
      <c r="AE117" s="2" t="s">
        <v>1453</v>
      </c>
      <c r="AF117" s="2">
        <v>176.23747700000001</v>
      </c>
      <c r="AG117" s="2">
        <v>-38.137270000000001</v>
      </c>
      <c r="AH117" s="2">
        <v>3</v>
      </c>
      <c r="AI117" s="2" t="s">
        <v>720</v>
      </c>
      <c r="AJ117" s="2">
        <v>922</v>
      </c>
      <c r="AK117" s="2">
        <v>122</v>
      </c>
      <c r="AL117" s="2">
        <v>611</v>
      </c>
      <c r="AM117" s="2">
        <v>43</v>
      </c>
      <c r="AN117" s="2">
        <v>39</v>
      </c>
      <c r="AO117" s="2">
        <v>3</v>
      </c>
      <c r="AP117" s="2">
        <v>1</v>
      </c>
      <c r="AQ117" s="4">
        <v>103</v>
      </c>
    </row>
    <row r="118" spans="1:43" x14ac:dyDescent="0.25">
      <c r="A118" s="1">
        <v>2084</v>
      </c>
      <c r="B118" s="2" t="s">
        <v>4470</v>
      </c>
      <c r="C118" s="2" t="s">
        <v>4471</v>
      </c>
      <c r="D118" s="2"/>
      <c r="E118" s="2" t="s">
        <v>4472</v>
      </c>
      <c r="F118" s="2" t="s">
        <v>4473</v>
      </c>
      <c r="G118" s="2"/>
      <c r="H118" s="2" t="s">
        <v>4474</v>
      </c>
      <c r="I118" s="2" t="s">
        <v>4237</v>
      </c>
      <c r="J118" s="2" t="s">
        <v>1426</v>
      </c>
      <c r="K118" s="2" t="s">
        <v>4475</v>
      </c>
      <c r="L118" s="2"/>
      <c r="M118" s="2" t="s">
        <v>1426</v>
      </c>
      <c r="N118" s="3">
        <v>3199</v>
      </c>
      <c r="O118" s="2" t="s">
        <v>42</v>
      </c>
      <c r="P118" s="2" t="s">
        <v>9</v>
      </c>
      <c r="Q118" s="2" t="s">
        <v>3034</v>
      </c>
      <c r="R118" s="2" t="s">
        <v>11</v>
      </c>
      <c r="S118" s="2" t="s">
        <v>12</v>
      </c>
      <c r="T118" s="2" t="s">
        <v>1428</v>
      </c>
      <c r="U118" s="44">
        <v>0.72827595323347216</v>
      </c>
      <c r="V118" s="2">
        <f t="shared" si="4"/>
        <v>10</v>
      </c>
      <c r="W118" s="2" t="s">
        <v>720</v>
      </c>
      <c r="X118" s="2" t="s">
        <v>721</v>
      </c>
      <c r="Y118" s="2" t="s">
        <v>722</v>
      </c>
      <c r="Z118" s="2" t="s">
        <v>1385</v>
      </c>
      <c r="AA118" s="2" t="s">
        <v>723</v>
      </c>
      <c r="AB118" s="2" t="s">
        <v>4237</v>
      </c>
      <c r="AC118" s="2" t="s">
        <v>4238</v>
      </c>
      <c r="AD118" s="2"/>
      <c r="AE118" s="2"/>
      <c r="AF118" s="2">
        <v>177.997524</v>
      </c>
      <c r="AG118" s="2">
        <v>-37.574821999999998</v>
      </c>
      <c r="AH118" s="2">
        <v>2</v>
      </c>
      <c r="AI118" s="2" t="s">
        <v>720</v>
      </c>
      <c r="AJ118" s="2">
        <v>76</v>
      </c>
      <c r="AK118" s="2">
        <v>0</v>
      </c>
      <c r="AL118" s="2">
        <v>75</v>
      </c>
      <c r="AM118" s="2">
        <v>1</v>
      </c>
      <c r="AN118" s="2">
        <v>0</v>
      </c>
      <c r="AO118" s="2">
        <v>0</v>
      </c>
      <c r="AP118" s="2">
        <v>0</v>
      </c>
      <c r="AQ118" s="4">
        <v>0</v>
      </c>
    </row>
    <row r="119" spans="1:43" x14ac:dyDescent="0.25">
      <c r="A119" s="1">
        <v>558</v>
      </c>
      <c r="B119" s="2" t="s">
        <v>4038</v>
      </c>
      <c r="C119" s="2" t="s">
        <v>4039</v>
      </c>
      <c r="D119" s="2" t="s">
        <v>4040</v>
      </c>
      <c r="E119" s="2" t="s">
        <v>4041</v>
      </c>
      <c r="F119" s="2" t="s">
        <v>4042</v>
      </c>
      <c r="G119" s="2" t="s">
        <v>4043</v>
      </c>
      <c r="H119" s="2" t="s">
        <v>4044</v>
      </c>
      <c r="I119" s="2" t="s">
        <v>4045</v>
      </c>
      <c r="J119" s="2" t="s">
        <v>716</v>
      </c>
      <c r="K119" s="2" t="s">
        <v>4046</v>
      </c>
      <c r="L119" s="2" t="s">
        <v>4047</v>
      </c>
      <c r="M119" s="2" t="s">
        <v>716</v>
      </c>
      <c r="N119" s="3">
        <v>3140</v>
      </c>
      <c r="O119" s="2" t="s">
        <v>133</v>
      </c>
      <c r="P119" s="2" t="s">
        <v>9</v>
      </c>
      <c r="Q119" s="2" t="s">
        <v>2018</v>
      </c>
      <c r="R119" s="2" t="s">
        <v>11</v>
      </c>
      <c r="S119" s="2" t="s">
        <v>12</v>
      </c>
      <c r="T119" s="2" t="s">
        <v>719</v>
      </c>
      <c r="U119" s="44">
        <v>0.66055230173283164</v>
      </c>
      <c r="V119" s="2">
        <f t="shared" si="4"/>
        <v>11</v>
      </c>
      <c r="W119" s="2" t="s">
        <v>720</v>
      </c>
      <c r="X119" s="2" t="s">
        <v>721</v>
      </c>
      <c r="Y119" s="2" t="s">
        <v>722</v>
      </c>
      <c r="Z119" s="2" t="s">
        <v>4048</v>
      </c>
      <c r="AA119" s="2" t="s">
        <v>723</v>
      </c>
      <c r="AB119" s="2" t="s">
        <v>4049</v>
      </c>
      <c r="AC119" s="2" t="s">
        <v>1122</v>
      </c>
      <c r="AD119" s="2"/>
      <c r="AE119" s="2"/>
      <c r="AF119" s="2">
        <v>176.28367900000001</v>
      </c>
      <c r="AG119" s="2">
        <v>-37.723435000000002</v>
      </c>
      <c r="AH119" s="2">
        <v>2</v>
      </c>
      <c r="AI119" s="2" t="s">
        <v>720</v>
      </c>
      <c r="AJ119" s="2">
        <v>127</v>
      </c>
      <c r="AK119" s="2">
        <v>4</v>
      </c>
      <c r="AL119" s="2">
        <v>122</v>
      </c>
      <c r="AM119" s="2">
        <v>1</v>
      </c>
      <c r="AN119" s="2">
        <v>0</v>
      </c>
      <c r="AO119" s="2">
        <v>0</v>
      </c>
      <c r="AP119" s="2">
        <v>0</v>
      </c>
      <c r="AQ119" s="4">
        <v>0</v>
      </c>
    </row>
    <row r="120" spans="1:43" x14ac:dyDescent="0.25">
      <c r="A120" s="14">
        <v>6963</v>
      </c>
      <c r="B120" s="10" t="s">
        <v>4674</v>
      </c>
      <c r="C120" s="10" t="s">
        <v>4675</v>
      </c>
      <c r="D120" s="10" t="s">
        <v>4676</v>
      </c>
      <c r="E120" s="10" t="s">
        <v>4677</v>
      </c>
      <c r="F120" s="10" t="s">
        <v>4678</v>
      </c>
      <c r="G120" s="10" t="s">
        <v>4679</v>
      </c>
      <c r="H120" s="10" t="s">
        <v>4680</v>
      </c>
      <c r="I120" s="10" t="s">
        <v>4681</v>
      </c>
      <c r="J120" s="10" t="s">
        <v>716</v>
      </c>
      <c r="K120" s="10" t="s">
        <v>4682</v>
      </c>
      <c r="L120" s="10" t="s">
        <v>4683</v>
      </c>
      <c r="M120" s="10" t="s">
        <v>4681</v>
      </c>
      <c r="N120" s="15">
        <v>3151</v>
      </c>
      <c r="O120" s="10" t="s">
        <v>133</v>
      </c>
      <c r="P120" s="10" t="s">
        <v>43</v>
      </c>
      <c r="Q120" s="10" t="s">
        <v>10</v>
      </c>
      <c r="R120" s="10" t="s">
        <v>11</v>
      </c>
      <c r="S120" s="10" t="s">
        <v>12</v>
      </c>
      <c r="T120" s="2" t="s">
        <v>719</v>
      </c>
      <c r="U120" s="44">
        <v>0.63737654107343655</v>
      </c>
      <c r="V120" s="2">
        <f t="shared" si="4"/>
        <v>12</v>
      </c>
      <c r="W120" s="10" t="s">
        <v>720</v>
      </c>
      <c r="X120" s="10" t="s">
        <v>721</v>
      </c>
      <c r="Y120" s="2" t="s">
        <v>722</v>
      </c>
      <c r="Z120" s="10" t="s">
        <v>4048</v>
      </c>
      <c r="AA120" s="10" t="s">
        <v>723</v>
      </c>
      <c r="AB120" s="10" t="s">
        <v>4684</v>
      </c>
      <c r="AC120" s="10" t="s">
        <v>1122</v>
      </c>
      <c r="AD120" s="10">
        <v>99073</v>
      </c>
      <c r="AE120" s="10" t="s">
        <v>4685</v>
      </c>
      <c r="AF120" s="10">
        <v>176.302674</v>
      </c>
      <c r="AG120" s="10">
        <v>-37.714027999999999</v>
      </c>
      <c r="AH120" s="10">
        <v>6</v>
      </c>
      <c r="AI120" s="10" t="s">
        <v>720</v>
      </c>
      <c r="AJ120" s="10">
        <v>1047</v>
      </c>
      <c r="AK120" s="10">
        <v>690</v>
      </c>
      <c r="AL120" s="10">
        <v>252</v>
      </c>
      <c r="AM120" s="10">
        <v>24</v>
      </c>
      <c r="AN120" s="10">
        <v>55</v>
      </c>
      <c r="AO120" s="10">
        <v>18</v>
      </c>
      <c r="AP120" s="10">
        <v>8</v>
      </c>
      <c r="AQ120" s="16">
        <v>0</v>
      </c>
    </row>
    <row r="121" spans="1:43" x14ac:dyDescent="0.25">
      <c r="A121" s="1">
        <v>532</v>
      </c>
      <c r="B121" s="2" t="s">
        <v>3934</v>
      </c>
      <c r="C121" s="2" t="s">
        <v>3935</v>
      </c>
      <c r="D121" s="2" t="s">
        <v>3936</v>
      </c>
      <c r="E121" s="2" t="s">
        <v>3937</v>
      </c>
      <c r="F121" s="2" t="s">
        <v>3938</v>
      </c>
      <c r="G121" s="2" t="s">
        <v>3939</v>
      </c>
      <c r="H121" s="2" t="s">
        <v>3940</v>
      </c>
      <c r="I121" s="2" t="s">
        <v>1438</v>
      </c>
      <c r="J121" s="2" t="s">
        <v>721</v>
      </c>
      <c r="K121" s="2" t="s">
        <v>3941</v>
      </c>
      <c r="L121" s="2" t="s">
        <v>3942</v>
      </c>
      <c r="M121" s="2" t="s">
        <v>721</v>
      </c>
      <c r="N121" s="3">
        <v>3044</v>
      </c>
      <c r="O121" s="2" t="s">
        <v>133</v>
      </c>
      <c r="P121" s="2" t="s">
        <v>43</v>
      </c>
      <c r="Q121" s="2" t="s">
        <v>10</v>
      </c>
      <c r="R121" s="2" t="s">
        <v>178</v>
      </c>
      <c r="S121" s="2" t="s">
        <v>12</v>
      </c>
      <c r="T121" s="2" t="s">
        <v>1440</v>
      </c>
      <c r="U121" s="44">
        <v>0.62716443549686973</v>
      </c>
      <c r="V121" s="2">
        <f t="shared" si="4"/>
        <v>13</v>
      </c>
      <c r="W121" s="2" t="s">
        <v>720</v>
      </c>
      <c r="X121" s="2" t="s">
        <v>721</v>
      </c>
      <c r="Y121" s="2" t="s">
        <v>722</v>
      </c>
      <c r="Z121" s="2" t="s">
        <v>721</v>
      </c>
      <c r="AA121" s="2" t="s">
        <v>723</v>
      </c>
      <c r="AB121" s="2" t="s">
        <v>3943</v>
      </c>
      <c r="AC121" s="2" t="s">
        <v>1442</v>
      </c>
      <c r="AD121" s="2">
        <v>99018</v>
      </c>
      <c r="AE121" s="2" t="s">
        <v>3829</v>
      </c>
      <c r="AF121" s="2">
        <v>176.23014499999999</v>
      </c>
      <c r="AG121" s="2">
        <v>-38.142448000000002</v>
      </c>
      <c r="AH121" s="2">
        <v>7</v>
      </c>
      <c r="AI121" s="2" t="s">
        <v>720</v>
      </c>
      <c r="AJ121" s="2">
        <v>1197</v>
      </c>
      <c r="AK121" s="2">
        <v>707</v>
      </c>
      <c r="AL121" s="2">
        <v>206</v>
      </c>
      <c r="AM121" s="2">
        <v>34</v>
      </c>
      <c r="AN121" s="2">
        <v>175</v>
      </c>
      <c r="AO121" s="2">
        <v>19</v>
      </c>
      <c r="AP121" s="2">
        <v>3</v>
      </c>
      <c r="AQ121" s="4">
        <v>53</v>
      </c>
    </row>
    <row r="122" spans="1:43" x14ac:dyDescent="0.25">
      <c r="A122" s="1">
        <v>658</v>
      </c>
      <c r="B122" s="2" t="s">
        <v>4150</v>
      </c>
      <c r="C122" s="2" t="s">
        <v>4151</v>
      </c>
      <c r="D122" s="2" t="s">
        <v>4152</v>
      </c>
      <c r="E122" s="2" t="s">
        <v>4153</v>
      </c>
      <c r="F122" s="2" t="s">
        <v>4154</v>
      </c>
      <c r="G122" s="2" t="s">
        <v>4155</v>
      </c>
      <c r="H122" s="2" t="s">
        <v>4156</v>
      </c>
      <c r="I122" s="2"/>
      <c r="J122" s="2" t="s">
        <v>3752</v>
      </c>
      <c r="K122" s="2" t="s">
        <v>4157</v>
      </c>
      <c r="L122" s="2"/>
      <c r="M122" s="2" t="s">
        <v>3752</v>
      </c>
      <c r="N122" s="3">
        <v>3062</v>
      </c>
      <c r="O122" s="2" t="s">
        <v>8</v>
      </c>
      <c r="P122" s="2" t="s">
        <v>9</v>
      </c>
      <c r="Q122" s="2" t="s">
        <v>10</v>
      </c>
      <c r="R122" s="2" t="s">
        <v>11</v>
      </c>
      <c r="S122" s="2" t="s">
        <v>12</v>
      </c>
      <c r="T122" s="2" t="s">
        <v>1384</v>
      </c>
      <c r="U122" s="44">
        <v>0.51690340011123592</v>
      </c>
      <c r="V122" s="2">
        <f t="shared" si="4"/>
        <v>14</v>
      </c>
      <c r="W122" s="2" t="s">
        <v>720</v>
      </c>
      <c r="X122" s="2" t="s">
        <v>721</v>
      </c>
      <c r="Y122" s="2" t="s">
        <v>722</v>
      </c>
      <c r="Z122" s="2" t="s">
        <v>1385</v>
      </c>
      <c r="AA122" s="2" t="s">
        <v>723</v>
      </c>
      <c r="AB122" s="2" t="s">
        <v>3752</v>
      </c>
      <c r="AC122" s="2" t="s">
        <v>3754</v>
      </c>
      <c r="AD122" s="2"/>
      <c r="AE122" s="2"/>
      <c r="AF122" s="2">
        <v>176.70304300000001</v>
      </c>
      <c r="AG122" s="2">
        <v>-38.455354</v>
      </c>
      <c r="AH122" s="2">
        <v>1</v>
      </c>
      <c r="AI122" s="2" t="s">
        <v>720</v>
      </c>
      <c r="AJ122" s="2">
        <v>339</v>
      </c>
      <c r="AK122" s="2">
        <v>14</v>
      </c>
      <c r="AL122" s="2">
        <v>321</v>
      </c>
      <c r="AM122" s="2">
        <v>1</v>
      </c>
      <c r="AN122" s="2">
        <v>2</v>
      </c>
      <c r="AO122" s="2">
        <v>1</v>
      </c>
      <c r="AP122" s="2">
        <v>0</v>
      </c>
      <c r="AQ122" s="4">
        <v>0</v>
      </c>
    </row>
    <row r="123" spans="1:43" x14ac:dyDescent="0.25">
      <c r="A123" s="1">
        <v>148</v>
      </c>
      <c r="B123" s="2" t="s">
        <v>1419</v>
      </c>
      <c r="C123" s="2" t="s">
        <v>1420</v>
      </c>
      <c r="D123" s="2" t="s">
        <v>1421</v>
      </c>
      <c r="E123" s="2" t="s">
        <v>1422</v>
      </c>
      <c r="F123" s="2" t="s">
        <v>1423</v>
      </c>
      <c r="G123" s="2" t="s">
        <v>1424</v>
      </c>
      <c r="H123" s="2" t="s">
        <v>1425</v>
      </c>
      <c r="I123" s="2"/>
      <c r="J123" s="2" t="s">
        <v>1426</v>
      </c>
      <c r="K123" s="2" t="s">
        <v>1427</v>
      </c>
      <c r="L123" s="2"/>
      <c r="M123" s="2" t="s">
        <v>1426</v>
      </c>
      <c r="N123" s="3">
        <v>3162</v>
      </c>
      <c r="O123" s="2" t="s">
        <v>8</v>
      </c>
      <c r="P123" s="2" t="s">
        <v>31</v>
      </c>
      <c r="Q123" s="2" t="s">
        <v>10</v>
      </c>
      <c r="R123" s="2" t="s">
        <v>11</v>
      </c>
      <c r="S123" s="2" t="s">
        <v>12</v>
      </c>
      <c r="T123" s="2" t="s">
        <v>1428</v>
      </c>
      <c r="U123" s="44">
        <v>0.48271117347729375</v>
      </c>
      <c r="V123" s="2">
        <f t="shared" si="4"/>
        <v>15</v>
      </c>
      <c r="W123" s="2" t="s">
        <v>720</v>
      </c>
      <c r="X123" s="2" t="s">
        <v>721</v>
      </c>
      <c r="Y123" s="2" t="s">
        <v>722</v>
      </c>
      <c r="Z123" s="2" t="s">
        <v>1385</v>
      </c>
      <c r="AA123" s="2" t="s">
        <v>723</v>
      </c>
      <c r="AB123" s="2" t="s">
        <v>1426</v>
      </c>
      <c r="AC123" s="2" t="s">
        <v>1429</v>
      </c>
      <c r="AD123" s="2">
        <v>99037</v>
      </c>
      <c r="AE123" s="2" t="s">
        <v>1430</v>
      </c>
      <c r="AF123" s="2">
        <v>177.28810300000001</v>
      </c>
      <c r="AG123" s="2">
        <v>-38.013131999999999</v>
      </c>
      <c r="AH123" s="2">
        <v>2</v>
      </c>
      <c r="AI123" s="2" t="s">
        <v>720</v>
      </c>
      <c r="AJ123" s="2">
        <v>432</v>
      </c>
      <c r="AK123" s="2">
        <v>49</v>
      </c>
      <c r="AL123" s="2">
        <v>368</v>
      </c>
      <c r="AM123" s="2">
        <v>7</v>
      </c>
      <c r="AN123" s="2">
        <v>2</v>
      </c>
      <c r="AO123" s="2">
        <v>2</v>
      </c>
      <c r="AP123" s="2">
        <v>4</v>
      </c>
      <c r="AQ123" s="4">
        <v>0</v>
      </c>
    </row>
    <row r="124" spans="1:43" x14ac:dyDescent="0.25">
      <c r="A124" s="1">
        <v>145</v>
      </c>
      <c r="B124" s="2" t="s">
        <v>1398</v>
      </c>
      <c r="C124" s="2" t="s">
        <v>1399</v>
      </c>
      <c r="D124" s="2" t="s">
        <v>1400</v>
      </c>
      <c r="E124" s="2" t="s">
        <v>1401</v>
      </c>
      <c r="F124" s="2" t="s">
        <v>1402</v>
      </c>
      <c r="G124" s="2" t="s">
        <v>1403</v>
      </c>
      <c r="H124" s="2" t="s">
        <v>1404</v>
      </c>
      <c r="I124" s="2"/>
      <c r="J124" s="2" t="s">
        <v>1405</v>
      </c>
      <c r="K124" s="2" t="s">
        <v>1404</v>
      </c>
      <c r="L124" s="2"/>
      <c r="M124" s="2" t="s">
        <v>1405</v>
      </c>
      <c r="N124" s="3">
        <v>3120</v>
      </c>
      <c r="O124" s="2" t="s">
        <v>8</v>
      </c>
      <c r="P124" s="2" t="s">
        <v>31</v>
      </c>
      <c r="Q124" s="2" t="s">
        <v>10</v>
      </c>
      <c r="R124" s="2" t="s">
        <v>11</v>
      </c>
      <c r="S124" s="2" t="s">
        <v>12</v>
      </c>
      <c r="T124" s="2" t="s">
        <v>1384</v>
      </c>
      <c r="U124" s="44">
        <v>0.42012191620510309</v>
      </c>
      <c r="V124" s="2">
        <f t="shared" si="4"/>
        <v>16</v>
      </c>
      <c r="W124" s="2" t="s">
        <v>720</v>
      </c>
      <c r="X124" s="2" t="s">
        <v>721</v>
      </c>
      <c r="Y124" s="2" t="s">
        <v>722</v>
      </c>
      <c r="Z124" s="2" t="s">
        <v>1385</v>
      </c>
      <c r="AA124" s="2" t="s">
        <v>723</v>
      </c>
      <c r="AB124" s="2" t="s">
        <v>1405</v>
      </c>
      <c r="AC124" s="2" t="s">
        <v>1406</v>
      </c>
      <c r="AD124" s="2">
        <v>99038</v>
      </c>
      <c r="AE124" s="2" t="s">
        <v>1407</v>
      </c>
      <c r="AF124" s="2">
        <v>176.82753700000001</v>
      </c>
      <c r="AG124" s="2">
        <v>-37.967933000000002</v>
      </c>
      <c r="AH124" s="2">
        <v>3</v>
      </c>
      <c r="AI124" s="2" t="s">
        <v>720</v>
      </c>
      <c r="AJ124" s="2">
        <v>246</v>
      </c>
      <c r="AK124" s="2">
        <v>84</v>
      </c>
      <c r="AL124" s="2">
        <v>153</v>
      </c>
      <c r="AM124" s="2">
        <v>1</v>
      </c>
      <c r="AN124" s="2">
        <v>6</v>
      </c>
      <c r="AO124" s="2">
        <v>1</v>
      </c>
      <c r="AP124" s="2">
        <v>1</v>
      </c>
      <c r="AQ124" s="4">
        <v>0</v>
      </c>
    </row>
    <row r="125" spans="1:43" x14ac:dyDescent="0.25">
      <c r="A125" s="1">
        <v>651</v>
      </c>
      <c r="B125" s="2" t="s">
        <v>4142</v>
      </c>
      <c r="C125" s="2" t="s">
        <v>4143</v>
      </c>
      <c r="D125" s="2" t="s">
        <v>4143</v>
      </c>
      <c r="E125" s="2" t="s">
        <v>4144</v>
      </c>
      <c r="F125" s="2" t="s">
        <v>4145</v>
      </c>
      <c r="G125" s="2" t="s">
        <v>4146</v>
      </c>
      <c r="H125" s="2" t="s">
        <v>4147</v>
      </c>
      <c r="I125" s="2"/>
      <c r="J125" s="2" t="s">
        <v>4148</v>
      </c>
      <c r="K125" s="2" t="s">
        <v>986</v>
      </c>
      <c r="L125" s="2"/>
      <c r="M125" s="2" t="s">
        <v>4148</v>
      </c>
      <c r="N125" s="3">
        <v>3127</v>
      </c>
      <c r="O125" s="2" t="s">
        <v>8</v>
      </c>
      <c r="P125" s="2" t="s">
        <v>9</v>
      </c>
      <c r="Q125" s="2" t="s">
        <v>3034</v>
      </c>
      <c r="R125" s="2" t="s">
        <v>11</v>
      </c>
      <c r="S125" s="2" t="s">
        <v>12</v>
      </c>
      <c r="T125" s="2" t="s">
        <v>4149</v>
      </c>
      <c r="U125" s="44">
        <v>0.4030350232978247</v>
      </c>
      <c r="V125" s="2">
        <f t="shared" si="4"/>
        <v>17</v>
      </c>
      <c r="W125" s="2" t="s">
        <v>720</v>
      </c>
      <c r="X125" s="2" t="s">
        <v>721</v>
      </c>
      <c r="Y125" s="2" t="s">
        <v>722</v>
      </c>
      <c r="Z125" s="2" t="s">
        <v>1385</v>
      </c>
      <c r="AA125" s="2" t="s">
        <v>723</v>
      </c>
      <c r="AB125" s="2" t="s">
        <v>4148</v>
      </c>
      <c r="AC125" s="2" t="s">
        <v>1442</v>
      </c>
      <c r="AD125" s="2">
        <v>99038</v>
      </c>
      <c r="AE125" s="2" t="s">
        <v>1407</v>
      </c>
      <c r="AF125" s="2">
        <v>176.70658399999999</v>
      </c>
      <c r="AG125" s="2">
        <v>-38.083373000000002</v>
      </c>
      <c r="AH125" s="2">
        <v>1</v>
      </c>
      <c r="AI125" s="2" t="s">
        <v>720</v>
      </c>
      <c r="AJ125" s="2">
        <v>108</v>
      </c>
      <c r="AK125" s="2">
        <v>0</v>
      </c>
      <c r="AL125" s="2">
        <v>107</v>
      </c>
      <c r="AM125" s="2">
        <v>1</v>
      </c>
      <c r="AN125" s="2">
        <v>0</v>
      </c>
      <c r="AO125" s="2">
        <v>0</v>
      </c>
      <c r="AP125" s="2">
        <v>0</v>
      </c>
      <c r="AQ125" s="4">
        <v>0</v>
      </c>
    </row>
    <row r="126" spans="1:43" x14ac:dyDescent="0.25">
      <c r="A126" s="1">
        <v>221</v>
      </c>
      <c r="B126" s="2" t="s">
        <v>2010</v>
      </c>
      <c r="C126" s="2" t="s">
        <v>2011</v>
      </c>
      <c r="D126" s="2" t="s">
        <v>2012</v>
      </c>
      <c r="E126" s="2" t="s">
        <v>2013</v>
      </c>
      <c r="F126" s="2" t="s">
        <v>2014</v>
      </c>
      <c r="G126" s="2"/>
      <c r="H126" s="2" t="s">
        <v>2015</v>
      </c>
      <c r="I126" s="2" t="s">
        <v>2016</v>
      </c>
      <c r="J126" s="2" t="s">
        <v>1383</v>
      </c>
      <c r="K126" s="2" t="s">
        <v>2017</v>
      </c>
      <c r="L126" s="2"/>
      <c r="M126" s="2" t="s">
        <v>1383</v>
      </c>
      <c r="N126" s="3">
        <v>3158</v>
      </c>
      <c r="O126" s="2" t="s">
        <v>42</v>
      </c>
      <c r="P126" s="2" t="s">
        <v>9</v>
      </c>
      <c r="Q126" s="2" t="s">
        <v>2018</v>
      </c>
      <c r="R126" s="2" t="s">
        <v>11</v>
      </c>
      <c r="S126" s="2" t="s">
        <v>12</v>
      </c>
      <c r="T126" s="2" t="s">
        <v>1384</v>
      </c>
      <c r="U126" s="44">
        <v>0.36423914332136131</v>
      </c>
      <c r="V126" s="2">
        <f t="shared" si="4"/>
        <v>18</v>
      </c>
      <c r="W126" s="2" t="s">
        <v>720</v>
      </c>
      <c r="X126" s="2" t="s">
        <v>721</v>
      </c>
      <c r="Y126" s="2" t="s">
        <v>722</v>
      </c>
      <c r="Z126" s="2" t="s">
        <v>1385</v>
      </c>
      <c r="AA126" s="2" t="s">
        <v>723</v>
      </c>
      <c r="AB126" s="2" t="s">
        <v>2019</v>
      </c>
      <c r="AC126" s="2" t="s">
        <v>2020</v>
      </c>
      <c r="AD126" s="2"/>
      <c r="AE126" s="2"/>
      <c r="AF126" s="2">
        <v>177.00744800000001</v>
      </c>
      <c r="AG126" s="2">
        <v>-38.148072999999997</v>
      </c>
      <c r="AH126" s="2">
        <v>2</v>
      </c>
      <c r="AI126" s="2" t="s">
        <v>720</v>
      </c>
      <c r="AJ126" s="2">
        <v>207</v>
      </c>
      <c r="AK126" s="2">
        <v>1</v>
      </c>
      <c r="AL126" s="2">
        <v>203</v>
      </c>
      <c r="AM126" s="2">
        <v>3</v>
      </c>
      <c r="AN126" s="2">
        <v>0</v>
      </c>
      <c r="AO126" s="2">
        <v>0</v>
      </c>
      <c r="AP126" s="2">
        <v>0</v>
      </c>
      <c r="AQ126" s="4">
        <v>0</v>
      </c>
    </row>
    <row r="127" spans="1:43" x14ac:dyDescent="0.25">
      <c r="A127" s="1">
        <v>1153</v>
      </c>
      <c r="B127" s="2" t="s">
        <v>4272</v>
      </c>
      <c r="C127" s="2" t="s">
        <v>4273</v>
      </c>
      <c r="D127" s="2" t="s">
        <v>4274</v>
      </c>
      <c r="E127" s="2" t="s">
        <v>4275</v>
      </c>
      <c r="F127" s="2" t="s">
        <v>4276</v>
      </c>
      <c r="G127" s="2" t="s">
        <v>4277</v>
      </c>
      <c r="H127" s="2" t="s">
        <v>4278</v>
      </c>
      <c r="I127" s="2" t="s">
        <v>1438</v>
      </c>
      <c r="J127" s="2" t="s">
        <v>721</v>
      </c>
      <c r="K127" s="2" t="s">
        <v>4279</v>
      </c>
      <c r="L127" s="2"/>
      <c r="M127" s="2" t="s">
        <v>721</v>
      </c>
      <c r="N127" s="3">
        <v>3040</v>
      </c>
      <c r="O127" s="2" t="s">
        <v>133</v>
      </c>
      <c r="P127" s="2" t="s">
        <v>9</v>
      </c>
      <c r="Q127" s="2" t="s">
        <v>2018</v>
      </c>
      <c r="R127" s="2" t="s">
        <v>11</v>
      </c>
      <c r="S127" s="2" t="s">
        <v>12</v>
      </c>
      <c r="T127" s="2" t="s">
        <v>1440</v>
      </c>
      <c r="U127" s="44">
        <v>0.35131155424687444</v>
      </c>
      <c r="V127" s="2">
        <f t="shared" si="4"/>
        <v>19</v>
      </c>
      <c r="W127" s="2" t="s">
        <v>720</v>
      </c>
      <c r="X127" s="2" t="s">
        <v>721</v>
      </c>
      <c r="Y127" s="2" t="s">
        <v>722</v>
      </c>
      <c r="Z127" s="2" t="s">
        <v>721</v>
      </c>
      <c r="AA127" s="2" t="s">
        <v>723</v>
      </c>
      <c r="AB127" s="2" t="s">
        <v>4280</v>
      </c>
      <c r="AC127" s="2" t="s">
        <v>1442</v>
      </c>
      <c r="AD127" s="2"/>
      <c r="AE127" s="2"/>
      <c r="AF127" s="2">
        <v>176.23435900000001</v>
      </c>
      <c r="AG127" s="2">
        <v>-38.119256</v>
      </c>
      <c r="AH127" s="2">
        <v>3</v>
      </c>
      <c r="AI127" s="2" t="s">
        <v>720</v>
      </c>
      <c r="AJ127" s="2">
        <v>214</v>
      </c>
      <c r="AK127" s="2">
        <v>1</v>
      </c>
      <c r="AL127" s="2">
        <v>213</v>
      </c>
      <c r="AM127" s="2">
        <v>0</v>
      </c>
      <c r="AN127" s="2">
        <v>0</v>
      </c>
      <c r="AO127" s="2">
        <v>0</v>
      </c>
      <c r="AP127" s="2">
        <v>0</v>
      </c>
      <c r="AQ127" s="4">
        <v>0</v>
      </c>
    </row>
    <row r="128" spans="1:43" x14ac:dyDescent="0.25">
      <c r="A128" s="1">
        <v>1165</v>
      </c>
      <c r="B128" s="2" t="s">
        <v>4288</v>
      </c>
      <c r="C128" s="2" t="s">
        <v>4289</v>
      </c>
      <c r="D128" s="2" t="s">
        <v>4290</v>
      </c>
      <c r="E128" s="2" t="s">
        <v>4291</v>
      </c>
      <c r="F128" s="2" t="s">
        <v>4292</v>
      </c>
      <c r="G128" s="2" t="s">
        <v>4293</v>
      </c>
      <c r="H128" s="2" t="s">
        <v>4294</v>
      </c>
      <c r="I128" s="2" t="s">
        <v>4295</v>
      </c>
      <c r="J128" s="2" t="s">
        <v>721</v>
      </c>
      <c r="K128" s="2" t="s">
        <v>4296</v>
      </c>
      <c r="L128" s="2"/>
      <c r="M128" s="2" t="s">
        <v>721</v>
      </c>
      <c r="N128" s="3">
        <v>3040</v>
      </c>
      <c r="O128" s="2" t="s">
        <v>42</v>
      </c>
      <c r="P128" s="2" t="s">
        <v>9</v>
      </c>
      <c r="Q128" s="2" t="s">
        <v>2018</v>
      </c>
      <c r="R128" s="2" t="s">
        <v>11</v>
      </c>
      <c r="S128" s="2" t="s">
        <v>12</v>
      </c>
      <c r="T128" s="2" t="s">
        <v>1440</v>
      </c>
      <c r="U128" s="44">
        <v>0.24420687864594615</v>
      </c>
      <c r="V128" s="2">
        <f t="shared" si="4"/>
        <v>20</v>
      </c>
      <c r="W128" s="2" t="s">
        <v>720</v>
      </c>
      <c r="X128" s="2" t="s">
        <v>721</v>
      </c>
      <c r="Y128" s="2" t="s">
        <v>722</v>
      </c>
      <c r="Z128" s="2" t="s">
        <v>721</v>
      </c>
      <c r="AA128" s="2" t="s">
        <v>723</v>
      </c>
      <c r="AB128" s="2" t="s">
        <v>4297</v>
      </c>
      <c r="AC128" s="2" t="s">
        <v>1442</v>
      </c>
      <c r="AD128" s="2"/>
      <c r="AE128" s="2"/>
      <c r="AF128" s="2">
        <v>176.322678</v>
      </c>
      <c r="AG128" s="2">
        <v>-38.095664999999997</v>
      </c>
      <c r="AH128" s="2">
        <v>3</v>
      </c>
      <c r="AI128" s="2" t="s">
        <v>720</v>
      </c>
      <c r="AJ128" s="2">
        <v>191</v>
      </c>
      <c r="AK128" s="2">
        <v>0</v>
      </c>
      <c r="AL128" s="2">
        <v>191</v>
      </c>
      <c r="AM128" s="2">
        <v>0</v>
      </c>
      <c r="AN128" s="2">
        <v>0</v>
      </c>
      <c r="AO128" s="2">
        <v>0</v>
      </c>
      <c r="AP128" s="2">
        <v>0</v>
      </c>
      <c r="AQ128" s="4">
        <v>0</v>
      </c>
    </row>
    <row r="129" spans="1:43" x14ac:dyDescent="0.25">
      <c r="A129" s="11">
        <v>661</v>
      </c>
      <c r="B129" s="8" t="s">
        <v>4158</v>
      </c>
      <c r="C129" s="8" t="s">
        <v>4159</v>
      </c>
      <c r="D129" s="8" t="s">
        <v>4160</v>
      </c>
      <c r="E129" s="8" t="s">
        <v>4161</v>
      </c>
      <c r="F129" s="8" t="s">
        <v>4162</v>
      </c>
      <c r="G129" s="8" t="s">
        <v>4163</v>
      </c>
      <c r="H129" s="8" t="s">
        <v>4164</v>
      </c>
      <c r="I129" s="8"/>
      <c r="J129" s="8" t="s">
        <v>4148</v>
      </c>
      <c r="K129" s="8" t="s">
        <v>62</v>
      </c>
      <c r="L129" s="8"/>
      <c r="M129" s="8" t="s">
        <v>4148</v>
      </c>
      <c r="N129" s="12">
        <v>3169</v>
      </c>
      <c r="O129" s="8" t="s">
        <v>8</v>
      </c>
      <c r="P129" s="8" t="s">
        <v>43</v>
      </c>
      <c r="Q129" s="8" t="s">
        <v>10</v>
      </c>
      <c r="R129" s="8" t="s">
        <v>11</v>
      </c>
      <c r="S129" s="8" t="s">
        <v>12</v>
      </c>
      <c r="T129" s="8" t="s">
        <v>4149</v>
      </c>
      <c r="U129" s="44">
        <v>0.24039026403415698</v>
      </c>
      <c r="V129" s="2">
        <f t="shared" si="4"/>
        <v>21</v>
      </c>
      <c r="W129" s="8" t="s">
        <v>720</v>
      </c>
      <c r="X129" s="8" t="s">
        <v>721</v>
      </c>
      <c r="Y129" s="8" t="s">
        <v>722</v>
      </c>
      <c r="Z129" s="8" t="s">
        <v>1385</v>
      </c>
      <c r="AA129" s="8" t="s">
        <v>723</v>
      </c>
      <c r="AB129" s="8" t="s">
        <v>4148</v>
      </c>
      <c r="AC129" s="8" t="s">
        <v>1442</v>
      </c>
      <c r="AD129" s="8">
        <v>99038</v>
      </c>
      <c r="AE129" s="8" t="s">
        <v>1407</v>
      </c>
      <c r="AF129" s="8">
        <v>176.70939300000001</v>
      </c>
      <c r="AG129" s="8">
        <v>-38.087206999999999</v>
      </c>
      <c r="AH129" s="8">
        <v>1</v>
      </c>
      <c r="AI129" s="8" t="s">
        <v>720</v>
      </c>
      <c r="AJ129" s="8">
        <v>467</v>
      </c>
      <c r="AK129" s="8">
        <v>68</v>
      </c>
      <c r="AL129" s="8">
        <v>394</v>
      </c>
      <c r="AM129" s="8">
        <v>2</v>
      </c>
      <c r="AN129" s="8">
        <v>3</v>
      </c>
      <c r="AO129" s="8">
        <v>0</v>
      </c>
      <c r="AP129" s="8">
        <v>0</v>
      </c>
      <c r="AQ129" s="13">
        <v>0</v>
      </c>
    </row>
    <row r="130" spans="1:43" x14ac:dyDescent="0.25">
      <c r="A130" s="1">
        <v>144</v>
      </c>
      <c r="B130" s="2" t="s">
        <v>1388</v>
      </c>
      <c r="C130" s="2" t="s">
        <v>1389</v>
      </c>
      <c r="D130" s="2" t="s">
        <v>1390</v>
      </c>
      <c r="E130" s="2" t="s">
        <v>1391</v>
      </c>
      <c r="F130" s="2" t="s">
        <v>1392</v>
      </c>
      <c r="G130" s="2" t="s">
        <v>1393</v>
      </c>
      <c r="H130" s="2" t="s">
        <v>1394</v>
      </c>
      <c r="I130" s="2"/>
      <c r="J130" s="2" t="s">
        <v>1383</v>
      </c>
      <c r="K130" s="2" t="s">
        <v>1395</v>
      </c>
      <c r="L130" s="2"/>
      <c r="M130" s="2" t="s">
        <v>1383</v>
      </c>
      <c r="N130" s="3">
        <v>3158</v>
      </c>
      <c r="O130" s="2" t="s">
        <v>965</v>
      </c>
      <c r="P130" s="2" t="s">
        <v>31</v>
      </c>
      <c r="Q130" s="2" t="s">
        <v>10</v>
      </c>
      <c r="R130" s="2" t="s">
        <v>11</v>
      </c>
      <c r="S130" s="2" t="s">
        <v>12</v>
      </c>
      <c r="T130" s="2" t="s">
        <v>1384</v>
      </c>
      <c r="U130" s="44">
        <v>0.17901178805451889</v>
      </c>
      <c r="V130" s="2">
        <f t="shared" si="4"/>
        <v>22</v>
      </c>
      <c r="W130" s="2" t="s">
        <v>720</v>
      </c>
      <c r="X130" s="2" t="s">
        <v>721</v>
      </c>
      <c r="Y130" s="2" t="s">
        <v>722</v>
      </c>
      <c r="Z130" s="2" t="s">
        <v>1385</v>
      </c>
      <c r="AA130" s="2" t="s">
        <v>723</v>
      </c>
      <c r="AB130" s="2" t="s">
        <v>1396</v>
      </c>
      <c r="AC130" s="2" t="s">
        <v>1387</v>
      </c>
      <c r="AD130" s="2">
        <v>99016</v>
      </c>
      <c r="AE130" s="2" t="s">
        <v>1397</v>
      </c>
      <c r="AF130" s="2">
        <v>176.985794</v>
      </c>
      <c r="AG130" s="2">
        <v>-37.962394000000003</v>
      </c>
      <c r="AH130" s="2">
        <v>4</v>
      </c>
      <c r="AI130" s="2" t="s">
        <v>720</v>
      </c>
      <c r="AJ130" s="2">
        <v>817</v>
      </c>
      <c r="AK130" s="2">
        <v>306</v>
      </c>
      <c r="AL130" s="2">
        <v>439</v>
      </c>
      <c r="AM130" s="2">
        <v>6</v>
      </c>
      <c r="AN130" s="2">
        <v>28</v>
      </c>
      <c r="AO130" s="2">
        <v>4</v>
      </c>
      <c r="AP130" s="2">
        <v>5</v>
      </c>
      <c r="AQ130" s="4">
        <v>29</v>
      </c>
    </row>
    <row r="131" spans="1:43" x14ac:dyDescent="0.25">
      <c r="A131" s="1">
        <v>118</v>
      </c>
      <c r="B131" s="2" t="s">
        <v>1113</v>
      </c>
      <c r="C131" s="2" t="s">
        <v>1114</v>
      </c>
      <c r="D131" s="2" t="s">
        <v>1115</v>
      </c>
      <c r="E131" s="2" t="s">
        <v>1116</v>
      </c>
      <c r="F131" s="2" t="s">
        <v>1117</v>
      </c>
      <c r="G131" s="2" t="s">
        <v>1118</v>
      </c>
      <c r="H131" s="2" t="s">
        <v>1119</v>
      </c>
      <c r="I131" s="2"/>
      <c r="J131" s="2" t="s">
        <v>1120</v>
      </c>
      <c r="K131" s="2" t="s">
        <v>1119</v>
      </c>
      <c r="L131" s="2"/>
      <c r="M131" s="2" t="s">
        <v>1120</v>
      </c>
      <c r="N131" s="3">
        <v>3116</v>
      </c>
      <c r="O131" s="2" t="s">
        <v>133</v>
      </c>
      <c r="P131" s="2" t="s">
        <v>31</v>
      </c>
      <c r="Q131" s="2" t="s">
        <v>10</v>
      </c>
      <c r="R131" s="2" t="s">
        <v>11</v>
      </c>
      <c r="S131" s="2" t="s">
        <v>12</v>
      </c>
      <c r="T131" s="2" t="s">
        <v>719</v>
      </c>
      <c r="U131" s="44">
        <v>0.1553875991804029</v>
      </c>
      <c r="V131" s="2">
        <f t="shared" si="4"/>
        <v>23</v>
      </c>
      <c r="W131" s="2" t="s">
        <v>720</v>
      </c>
      <c r="X131" s="2" t="s">
        <v>721</v>
      </c>
      <c r="Y131" s="2" t="s">
        <v>722</v>
      </c>
      <c r="Z131" s="2" t="s">
        <v>716</v>
      </c>
      <c r="AA131" s="2" t="s">
        <v>723</v>
      </c>
      <c r="AB131" s="2" t="s">
        <v>1121</v>
      </c>
      <c r="AC131" s="2" t="s">
        <v>1122</v>
      </c>
      <c r="AD131" s="2">
        <v>99064</v>
      </c>
      <c r="AE131" s="2" t="s">
        <v>1123</v>
      </c>
      <c r="AF131" s="2">
        <v>176.20710399999999</v>
      </c>
      <c r="AG131" s="2">
        <v>-37.662776000000001</v>
      </c>
      <c r="AH131" s="2">
        <v>6</v>
      </c>
      <c r="AI131" s="2" t="s">
        <v>720</v>
      </c>
      <c r="AJ131" s="2">
        <v>1469</v>
      </c>
      <c r="AK131" s="2">
        <v>910</v>
      </c>
      <c r="AL131" s="2">
        <v>388</v>
      </c>
      <c r="AM131" s="2">
        <v>20</v>
      </c>
      <c r="AN131" s="2">
        <v>59</v>
      </c>
      <c r="AO131" s="2">
        <v>20</v>
      </c>
      <c r="AP131" s="2">
        <v>12</v>
      </c>
      <c r="AQ131" s="4">
        <v>60</v>
      </c>
    </row>
    <row r="132" spans="1:43" x14ac:dyDescent="0.25">
      <c r="A132" s="1">
        <v>463</v>
      </c>
      <c r="B132" s="2" t="s">
        <v>3745</v>
      </c>
      <c r="C132" s="2" t="s">
        <v>3746</v>
      </c>
      <c r="D132" s="2" t="s">
        <v>3747</v>
      </c>
      <c r="E132" s="2" t="s">
        <v>3748</v>
      </c>
      <c r="F132" s="2" t="s">
        <v>3749</v>
      </c>
      <c r="G132" s="2" t="s">
        <v>3750</v>
      </c>
      <c r="H132" s="2" t="s">
        <v>3751</v>
      </c>
      <c r="I132" s="2"/>
      <c r="J132" s="2" t="s">
        <v>3752</v>
      </c>
      <c r="K132" s="2" t="s">
        <v>3753</v>
      </c>
      <c r="L132" s="2"/>
      <c r="M132" s="2" t="s">
        <v>3752</v>
      </c>
      <c r="N132" s="3">
        <v>3062</v>
      </c>
      <c r="O132" s="2" t="s">
        <v>8</v>
      </c>
      <c r="P132" s="2" t="s">
        <v>9</v>
      </c>
      <c r="Q132" s="2" t="s">
        <v>3034</v>
      </c>
      <c r="R132" s="2" t="s">
        <v>11</v>
      </c>
      <c r="S132" s="2" t="s">
        <v>12</v>
      </c>
      <c r="T132" s="2" t="s">
        <v>1384</v>
      </c>
      <c r="U132" s="44">
        <v>0.1535234430229746</v>
      </c>
      <c r="V132" s="2">
        <f t="shared" si="4"/>
        <v>24</v>
      </c>
      <c r="W132" s="2" t="s">
        <v>720</v>
      </c>
      <c r="X132" s="2" t="s">
        <v>721</v>
      </c>
      <c r="Y132" s="2" t="s">
        <v>722</v>
      </c>
      <c r="Z132" s="2" t="s">
        <v>1385</v>
      </c>
      <c r="AA132" s="2" t="s">
        <v>723</v>
      </c>
      <c r="AB132" s="2" t="s">
        <v>3752</v>
      </c>
      <c r="AC132" s="2" t="s">
        <v>3754</v>
      </c>
      <c r="AD132" s="2"/>
      <c r="AE132" s="2"/>
      <c r="AF132" s="2">
        <v>176.70927</v>
      </c>
      <c r="AG132" s="2">
        <v>-38.460993999999999</v>
      </c>
      <c r="AH132" s="2">
        <v>1</v>
      </c>
      <c r="AI132" s="2" t="s">
        <v>720</v>
      </c>
      <c r="AJ132" s="2">
        <v>118</v>
      </c>
      <c r="AK132" s="2">
        <v>2</v>
      </c>
      <c r="AL132" s="2">
        <v>114</v>
      </c>
      <c r="AM132" s="2">
        <v>0</v>
      </c>
      <c r="AN132" s="2">
        <v>2</v>
      </c>
      <c r="AO132" s="2">
        <v>0</v>
      </c>
      <c r="AP132" s="2">
        <v>0</v>
      </c>
      <c r="AQ132" s="4">
        <v>0</v>
      </c>
    </row>
    <row r="133" spans="1:43" x14ac:dyDescent="0.25">
      <c r="A133" s="1">
        <v>153</v>
      </c>
      <c r="B133" s="2" t="s">
        <v>1454</v>
      </c>
      <c r="C133" s="2" t="s">
        <v>1455</v>
      </c>
      <c r="D133" s="2" t="s">
        <v>1456</v>
      </c>
      <c r="E133" s="2" t="s">
        <v>1457</v>
      </c>
      <c r="F133" s="2" t="s">
        <v>1458</v>
      </c>
      <c r="G133" s="2" t="s">
        <v>1459</v>
      </c>
      <c r="H133" s="2" t="s">
        <v>1460</v>
      </c>
      <c r="I133" s="2" t="s">
        <v>1314</v>
      </c>
      <c r="J133" s="2" t="s">
        <v>721</v>
      </c>
      <c r="K133" s="2" t="s">
        <v>1461</v>
      </c>
      <c r="L133" s="2"/>
      <c r="M133" s="2" t="s">
        <v>721</v>
      </c>
      <c r="N133" s="3">
        <v>3010</v>
      </c>
      <c r="O133" s="2" t="s">
        <v>133</v>
      </c>
      <c r="P133" s="2" t="s">
        <v>31</v>
      </c>
      <c r="Q133" s="2" t="s">
        <v>10</v>
      </c>
      <c r="R133" s="2" t="s">
        <v>11</v>
      </c>
      <c r="S133" s="2" t="s">
        <v>167</v>
      </c>
      <c r="T133" s="2" t="s">
        <v>1440</v>
      </c>
      <c r="U133" s="44">
        <v>0.1469032804124687</v>
      </c>
      <c r="V133" s="2">
        <f t="shared" si="4"/>
        <v>25</v>
      </c>
      <c r="W133" s="2" t="s">
        <v>720</v>
      </c>
      <c r="X133" s="2" t="s">
        <v>721</v>
      </c>
      <c r="Y133" s="2" t="s">
        <v>722</v>
      </c>
      <c r="Z133" s="2" t="s">
        <v>721</v>
      </c>
      <c r="AA133" s="2" t="s">
        <v>723</v>
      </c>
      <c r="AB133" s="2" t="s">
        <v>1314</v>
      </c>
      <c r="AC133" s="2" t="s">
        <v>1442</v>
      </c>
      <c r="AD133" s="2">
        <v>99019</v>
      </c>
      <c r="AE133" s="2" t="s">
        <v>1453</v>
      </c>
      <c r="AF133" s="2">
        <v>176.23838599999999</v>
      </c>
      <c r="AG133" s="2">
        <v>-38.147857000000002</v>
      </c>
      <c r="AH133" s="2">
        <v>3</v>
      </c>
      <c r="AI133" s="2" t="s">
        <v>720</v>
      </c>
      <c r="AJ133" s="2">
        <v>591</v>
      </c>
      <c r="AK133" s="2">
        <v>75</v>
      </c>
      <c r="AL133" s="2">
        <v>438</v>
      </c>
      <c r="AM133" s="2">
        <v>37</v>
      </c>
      <c r="AN133" s="2">
        <v>37</v>
      </c>
      <c r="AO133" s="2">
        <v>2</v>
      </c>
      <c r="AP133" s="2">
        <v>1</v>
      </c>
      <c r="AQ133" s="4">
        <v>1</v>
      </c>
    </row>
    <row r="134" spans="1:43" x14ac:dyDescent="0.25">
      <c r="A134" s="1">
        <v>117</v>
      </c>
      <c r="B134" s="2" t="s">
        <v>1102</v>
      </c>
      <c r="C134" s="2" t="s">
        <v>1103</v>
      </c>
      <c r="D134" s="2" t="s">
        <v>1104</v>
      </c>
      <c r="E134" s="2" t="s">
        <v>1105</v>
      </c>
      <c r="F134" s="2" t="s">
        <v>1106</v>
      </c>
      <c r="G134" s="2" t="s">
        <v>1107</v>
      </c>
      <c r="H134" s="2" t="s">
        <v>1108</v>
      </c>
      <c r="I134" s="2"/>
      <c r="J134" s="2" t="s">
        <v>1109</v>
      </c>
      <c r="K134" s="2" t="s">
        <v>1108</v>
      </c>
      <c r="L134" s="2"/>
      <c r="M134" s="2" t="s">
        <v>1109</v>
      </c>
      <c r="N134" s="3">
        <v>3129</v>
      </c>
      <c r="O134" s="2" t="s">
        <v>8</v>
      </c>
      <c r="P134" s="2" t="s">
        <v>43</v>
      </c>
      <c r="Q134" s="2" t="s">
        <v>10</v>
      </c>
      <c r="R134" s="2" t="s">
        <v>11</v>
      </c>
      <c r="S134" s="2" t="s">
        <v>12</v>
      </c>
      <c r="T134" s="2" t="s">
        <v>1110</v>
      </c>
      <c r="U134" s="44">
        <v>0.1298215743207467</v>
      </c>
      <c r="V134" s="2">
        <f t="shared" si="4"/>
        <v>26</v>
      </c>
      <c r="W134" s="2" t="s">
        <v>720</v>
      </c>
      <c r="X134" s="2" t="s">
        <v>721</v>
      </c>
      <c r="Y134" s="2" t="s">
        <v>722</v>
      </c>
      <c r="Z134" s="2" t="s">
        <v>1020</v>
      </c>
      <c r="AA134" s="2" t="s">
        <v>723</v>
      </c>
      <c r="AB134" s="2" t="s">
        <v>1111</v>
      </c>
      <c r="AC134" s="2" t="s">
        <v>1112</v>
      </c>
      <c r="AD134" s="2"/>
      <c r="AE134" s="2"/>
      <c r="AF134" s="2">
        <v>175.92177899999999</v>
      </c>
      <c r="AG134" s="2">
        <v>-37.552923</v>
      </c>
      <c r="AH134" s="2">
        <v>6</v>
      </c>
      <c r="AI134" s="2" t="s">
        <v>720</v>
      </c>
      <c r="AJ134" s="2">
        <v>872</v>
      </c>
      <c r="AK134" s="2">
        <v>614</v>
      </c>
      <c r="AL134" s="2">
        <v>139</v>
      </c>
      <c r="AM134" s="2">
        <v>38</v>
      </c>
      <c r="AN134" s="2">
        <v>48</v>
      </c>
      <c r="AO134" s="2">
        <v>4</v>
      </c>
      <c r="AP134" s="2">
        <v>9</v>
      </c>
      <c r="AQ134" s="4">
        <v>20</v>
      </c>
    </row>
    <row r="135" spans="1:43" x14ac:dyDescent="0.25">
      <c r="A135" s="1">
        <v>482</v>
      </c>
      <c r="B135" s="2" t="s">
        <v>3820</v>
      </c>
      <c r="C135" s="2" t="s">
        <v>3821</v>
      </c>
      <c r="D135" s="2" t="s">
        <v>3822</v>
      </c>
      <c r="E135" s="2" t="s">
        <v>3823</v>
      </c>
      <c r="F135" s="2" t="s">
        <v>3824</v>
      </c>
      <c r="G135" s="2" t="s">
        <v>3825</v>
      </c>
      <c r="H135" s="2" t="s">
        <v>3826</v>
      </c>
      <c r="I135" s="2" t="s">
        <v>3827</v>
      </c>
      <c r="J135" s="2" t="s">
        <v>716</v>
      </c>
      <c r="K135" s="2" t="s">
        <v>3828</v>
      </c>
      <c r="L135" s="2"/>
      <c r="M135" s="2" t="s">
        <v>716</v>
      </c>
      <c r="N135" s="3">
        <v>3173</v>
      </c>
      <c r="O135" s="2" t="s">
        <v>133</v>
      </c>
      <c r="P135" s="2" t="s">
        <v>43</v>
      </c>
      <c r="Q135" s="2" t="s">
        <v>10</v>
      </c>
      <c r="R135" s="2" t="s">
        <v>178</v>
      </c>
      <c r="S135" s="2" t="s">
        <v>12</v>
      </c>
      <c r="T135" s="2" t="s">
        <v>719</v>
      </c>
      <c r="U135" s="44">
        <v>0.11620947790854042</v>
      </c>
      <c r="V135" s="2">
        <f t="shared" si="4"/>
        <v>27</v>
      </c>
      <c r="W135" s="2" t="s">
        <v>720</v>
      </c>
      <c r="X135" s="2" t="s">
        <v>721</v>
      </c>
      <c r="Y135" s="2" t="s">
        <v>722</v>
      </c>
      <c r="Z135" s="2" t="s">
        <v>716</v>
      </c>
      <c r="AA135" s="2" t="s">
        <v>723</v>
      </c>
      <c r="AB135" s="2" t="s">
        <v>3827</v>
      </c>
      <c r="AC135" s="2" t="s">
        <v>724</v>
      </c>
      <c r="AD135" s="2">
        <v>99018</v>
      </c>
      <c r="AE135" s="2" t="s">
        <v>3829</v>
      </c>
      <c r="AF135" s="2">
        <v>176.12198100000001</v>
      </c>
      <c r="AG135" s="2">
        <v>-37.750884999999997</v>
      </c>
      <c r="AH135" s="2">
        <v>8</v>
      </c>
      <c r="AI135" s="2" t="s">
        <v>720</v>
      </c>
      <c r="AJ135" s="2">
        <v>791</v>
      </c>
      <c r="AK135" s="2">
        <v>623</v>
      </c>
      <c r="AL135" s="2">
        <v>79</v>
      </c>
      <c r="AM135" s="2">
        <v>11</v>
      </c>
      <c r="AN135" s="2">
        <v>41</v>
      </c>
      <c r="AO135" s="2">
        <v>8</v>
      </c>
      <c r="AP135" s="2">
        <v>2</v>
      </c>
      <c r="AQ135" s="4">
        <v>27</v>
      </c>
    </row>
    <row r="136" spans="1:43" x14ac:dyDescent="0.25">
      <c r="A136" s="1">
        <v>121</v>
      </c>
      <c r="B136" s="2" t="s">
        <v>1147</v>
      </c>
      <c r="C136" s="2" t="s">
        <v>1148</v>
      </c>
      <c r="D136" s="2" t="s">
        <v>1149</v>
      </c>
      <c r="E136" s="2" t="s">
        <v>1150</v>
      </c>
      <c r="F136" s="2" t="s">
        <v>1151</v>
      </c>
      <c r="G136" s="2" t="s">
        <v>1152</v>
      </c>
      <c r="H136" s="2" t="s">
        <v>1153</v>
      </c>
      <c r="I136" s="2"/>
      <c r="J136" s="2" t="s">
        <v>716</v>
      </c>
      <c r="K136" s="2" t="s">
        <v>1153</v>
      </c>
      <c r="L136" s="2" t="s">
        <v>1154</v>
      </c>
      <c r="M136" s="2" t="s">
        <v>716</v>
      </c>
      <c r="N136" s="3">
        <v>3112</v>
      </c>
      <c r="O136" s="2" t="s">
        <v>133</v>
      </c>
      <c r="P136" s="2" t="s">
        <v>31</v>
      </c>
      <c r="Q136" s="2" t="s">
        <v>10</v>
      </c>
      <c r="R136" s="2" t="s">
        <v>11</v>
      </c>
      <c r="S136" s="2" t="s">
        <v>156</v>
      </c>
      <c r="T136" s="2" t="s">
        <v>719</v>
      </c>
      <c r="U136" s="44">
        <v>9.5445759596096469E-2</v>
      </c>
      <c r="V136" s="2">
        <f t="shared" si="4"/>
        <v>28</v>
      </c>
      <c r="W136" s="2" t="s">
        <v>720</v>
      </c>
      <c r="X136" s="2" t="s">
        <v>721</v>
      </c>
      <c r="Y136" s="2" t="s">
        <v>722</v>
      </c>
      <c r="Z136" s="2" t="s">
        <v>716</v>
      </c>
      <c r="AA136" s="2" t="s">
        <v>723</v>
      </c>
      <c r="AB136" s="2" t="s">
        <v>1154</v>
      </c>
      <c r="AC136" s="2" t="s">
        <v>1155</v>
      </c>
      <c r="AD136" s="2">
        <v>99085</v>
      </c>
      <c r="AE136" s="2" t="s">
        <v>1156</v>
      </c>
      <c r="AF136" s="2">
        <v>176.156216</v>
      </c>
      <c r="AG136" s="2">
        <v>-37.70214</v>
      </c>
      <c r="AH136" s="2">
        <v>6</v>
      </c>
      <c r="AI136" s="2" t="s">
        <v>720</v>
      </c>
      <c r="AJ136" s="2">
        <v>1941</v>
      </c>
      <c r="AK136" s="2">
        <v>1221</v>
      </c>
      <c r="AL136" s="2">
        <v>500</v>
      </c>
      <c r="AM136" s="2">
        <v>69</v>
      </c>
      <c r="AN136" s="2">
        <v>98</v>
      </c>
      <c r="AO136" s="2">
        <v>7</v>
      </c>
      <c r="AP136" s="2">
        <v>1</v>
      </c>
      <c r="AQ136" s="4">
        <v>45</v>
      </c>
    </row>
    <row r="137" spans="1:43" x14ac:dyDescent="0.25">
      <c r="A137" s="1">
        <v>77</v>
      </c>
      <c r="B137" s="2" t="s">
        <v>708</v>
      </c>
      <c r="C137" s="2" t="s">
        <v>709</v>
      </c>
      <c r="D137" s="2" t="s">
        <v>710</v>
      </c>
      <c r="E137" s="2" t="s">
        <v>711</v>
      </c>
      <c r="F137" s="2" t="s">
        <v>712</v>
      </c>
      <c r="G137" s="2" t="s">
        <v>713</v>
      </c>
      <c r="H137" s="2" t="s">
        <v>714</v>
      </c>
      <c r="I137" s="2" t="s">
        <v>715</v>
      </c>
      <c r="J137" s="2" t="s">
        <v>716</v>
      </c>
      <c r="K137" s="2" t="s">
        <v>717</v>
      </c>
      <c r="L137" s="2" t="s">
        <v>718</v>
      </c>
      <c r="M137" s="2" t="s">
        <v>716</v>
      </c>
      <c r="N137" s="3">
        <v>3143</v>
      </c>
      <c r="O137" s="2" t="s">
        <v>133</v>
      </c>
      <c r="P137" s="2" t="s">
        <v>9</v>
      </c>
      <c r="Q137" s="2" t="s">
        <v>10</v>
      </c>
      <c r="R137" s="2" t="s">
        <v>178</v>
      </c>
      <c r="S137" s="2" t="s">
        <v>12</v>
      </c>
      <c r="T137" s="2" t="s">
        <v>719</v>
      </c>
      <c r="U137" s="44">
        <v>7.5611182821106571E-2</v>
      </c>
      <c r="V137" s="2">
        <f t="shared" si="4"/>
        <v>29</v>
      </c>
      <c r="W137" s="2" t="s">
        <v>720</v>
      </c>
      <c r="X137" s="2" t="s">
        <v>721</v>
      </c>
      <c r="Y137" s="2" t="s">
        <v>722</v>
      </c>
      <c r="Z137" s="2" t="s">
        <v>716</v>
      </c>
      <c r="AA137" s="2" t="s">
        <v>723</v>
      </c>
      <c r="AB137" s="2" t="s">
        <v>715</v>
      </c>
      <c r="AC137" s="2" t="s">
        <v>724</v>
      </c>
      <c r="AD137" s="2"/>
      <c r="AE137" s="2"/>
      <c r="AF137" s="2">
        <v>176.11123000000001</v>
      </c>
      <c r="AG137" s="2">
        <v>-37.704974</v>
      </c>
      <c r="AH137" s="2">
        <v>9</v>
      </c>
      <c r="AI137" s="2" t="s">
        <v>720</v>
      </c>
      <c r="AJ137" s="2">
        <v>1588</v>
      </c>
      <c r="AK137" s="2">
        <v>1188</v>
      </c>
      <c r="AL137" s="2">
        <v>91</v>
      </c>
      <c r="AM137" s="2">
        <v>14</v>
      </c>
      <c r="AN137" s="2">
        <v>170</v>
      </c>
      <c r="AO137" s="2">
        <v>35</v>
      </c>
      <c r="AP137" s="2">
        <v>21</v>
      </c>
      <c r="AQ137" s="4">
        <v>69</v>
      </c>
    </row>
    <row r="138" spans="1:43" x14ac:dyDescent="0.25">
      <c r="A138" s="1">
        <v>151</v>
      </c>
      <c r="B138" s="2" t="s">
        <v>1431</v>
      </c>
      <c r="C138" s="2" t="s">
        <v>1432</v>
      </c>
      <c r="D138" s="2" t="s">
        <v>1433</v>
      </c>
      <c r="E138" s="2" t="s">
        <v>1434</v>
      </c>
      <c r="F138" s="2" t="s">
        <v>1435</v>
      </c>
      <c r="G138" s="2" t="s">
        <v>1436</v>
      </c>
      <c r="H138" s="2" t="s">
        <v>1437</v>
      </c>
      <c r="I138" s="2" t="s">
        <v>1438</v>
      </c>
      <c r="J138" s="2" t="s">
        <v>721</v>
      </c>
      <c r="K138" s="2" t="s">
        <v>1439</v>
      </c>
      <c r="L138" s="2"/>
      <c r="M138" s="2" t="s">
        <v>721</v>
      </c>
      <c r="N138" s="3">
        <v>3040</v>
      </c>
      <c r="O138" s="2" t="s">
        <v>133</v>
      </c>
      <c r="P138" s="2" t="s">
        <v>31</v>
      </c>
      <c r="Q138" s="2" t="s">
        <v>10</v>
      </c>
      <c r="R138" s="2" t="s">
        <v>11</v>
      </c>
      <c r="S138" s="2" t="s">
        <v>12</v>
      </c>
      <c r="T138" s="2" t="s">
        <v>1440</v>
      </c>
      <c r="U138" s="44">
        <v>6.2972326982713822E-2</v>
      </c>
      <c r="V138" s="2">
        <f t="shared" si="4"/>
        <v>30</v>
      </c>
      <c r="W138" s="2" t="s">
        <v>720</v>
      </c>
      <c r="X138" s="2" t="s">
        <v>721</v>
      </c>
      <c r="Y138" s="2" t="s">
        <v>722</v>
      </c>
      <c r="Z138" s="2" t="s">
        <v>721</v>
      </c>
      <c r="AA138" s="2" t="s">
        <v>723</v>
      </c>
      <c r="AB138" s="2" t="s">
        <v>1441</v>
      </c>
      <c r="AC138" s="2" t="s">
        <v>1442</v>
      </c>
      <c r="AD138" s="2"/>
      <c r="AE138" s="2"/>
      <c r="AF138" s="2">
        <v>176.22118699999999</v>
      </c>
      <c r="AG138" s="2">
        <v>-38.119568000000001</v>
      </c>
      <c r="AH138" s="2">
        <v>4</v>
      </c>
      <c r="AI138" s="2" t="s">
        <v>720</v>
      </c>
      <c r="AJ138" s="2">
        <v>1484</v>
      </c>
      <c r="AK138" s="2">
        <v>611</v>
      </c>
      <c r="AL138" s="2">
        <v>781</v>
      </c>
      <c r="AM138" s="2">
        <v>26</v>
      </c>
      <c r="AN138" s="2">
        <v>44</v>
      </c>
      <c r="AO138" s="2">
        <v>5</v>
      </c>
      <c r="AP138" s="2">
        <v>7</v>
      </c>
      <c r="AQ138" s="4">
        <v>10</v>
      </c>
    </row>
    <row r="139" spans="1:43" x14ac:dyDescent="0.25">
      <c r="A139" s="1">
        <v>143</v>
      </c>
      <c r="B139" s="2" t="s">
        <v>1376</v>
      </c>
      <c r="C139" s="2" t="s">
        <v>1377</v>
      </c>
      <c r="D139" s="2" t="s">
        <v>1378</v>
      </c>
      <c r="E139" s="2" t="s">
        <v>1379</v>
      </c>
      <c r="F139" s="2" t="s">
        <v>1380</v>
      </c>
      <c r="G139" s="2" t="s">
        <v>1381</v>
      </c>
      <c r="H139" s="2" t="s">
        <v>1382</v>
      </c>
      <c r="I139" s="2"/>
      <c r="J139" s="2" t="s">
        <v>1383</v>
      </c>
      <c r="K139" s="2" t="s">
        <v>1382</v>
      </c>
      <c r="L139" s="2"/>
      <c r="M139" s="2" t="s">
        <v>1383</v>
      </c>
      <c r="N139" s="3">
        <v>3120</v>
      </c>
      <c r="O139" s="2" t="s">
        <v>965</v>
      </c>
      <c r="P139" s="2" t="s">
        <v>31</v>
      </c>
      <c r="Q139" s="2" t="s">
        <v>10</v>
      </c>
      <c r="R139" s="2" t="s">
        <v>11</v>
      </c>
      <c r="S139" s="2" t="s">
        <v>12</v>
      </c>
      <c r="T139" s="2" t="s">
        <v>1384</v>
      </c>
      <c r="U139" s="44">
        <v>5.969104765805977E-2</v>
      </c>
      <c r="V139" s="2">
        <f t="shared" si="4"/>
        <v>31</v>
      </c>
      <c r="W139" s="2" t="s">
        <v>720</v>
      </c>
      <c r="X139" s="2" t="s">
        <v>721</v>
      </c>
      <c r="Y139" s="2" t="s">
        <v>722</v>
      </c>
      <c r="Z139" s="2" t="s">
        <v>1385</v>
      </c>
      <c r="AA139" s="2" t="s">
        <v>723</v>
      </c>
      <c r="AB139" s="2" t="s">
        <v>1386</v>
      </c>
      <c r="AC139" s="2" t="s">
        <v>1387</v>
      </c>
      <c r="AD139" s="2"/>
      <c r="AE139" s="2"/>
      <c r="AF139" s="2">
        <v>176.975956</v>
      </c>
      <c r="AG139" s="2">
        <v>-37.973481</v>
      </c>
      <c r="AH139" s="2">
        <v>4</v>
      </c>
      <c r="AI139" s="2" t="s">
        <v>720</v>
      </c>
      <c r="AJ139" s="2">
        <v>1208</v>
      </c>
      <c r="AK139" s="2">
        <v>535</v>
      </c>
      <c r="AL139" s="2">
        <v>630</v>
      </c>
      <c r="AM139" s="2">
        <v>6</v>
      </c>
      <c r="AN139" s="2">
        <v>26</v>
      </c>
      <c r="AO139" s="2">
        <v>9</v>
      </c>
      <c r="AP139" s="2">
        <v>1</v>
      </c>
      <c r="AQ139" s="4">
        <v>1</v>
      </c>
    </row>
    <row r="140" spans="1:43" x14ac:dyDescent="0.25">
      <c r="A140" s="1">
        <v>120</v>
      </c>
      <c r="B140" s="2" t="s">
        <v>1135</v>
      </c>
      <c r="C140" s="2" t="s">
        <v>1136</v>
      </c>
      <c r="D140" s="2" t="s">
        <v>1137</v>
      </c>
      <c r="E140" s="2" t="s">
        <v>1138</v>
      </c>
      <c r="F140" s="2" t="s">
        <v>1139</v>
      </c>
      <c r="G140" s="2" t="s">
        <v>1140</v>
      </c>
      <c r="H140" s="2" t="s">
        <v>1141</v>
      </c>
      <c r="I140" s="2" t="s">
        <v>1142</v>
      </c>
      <c r="J140" s="2" t="s">
        <v>716</v>
      </c>
      <c r="K140" s="2" t="s">
        <v>1143</v>
      </c>
      <c r="L140" s="2" t="s">
        <v>1144</v>
      </c>
      <c r="M140" s="2" t="s">
        <v>716</v>
      </c>
      <c r="N140" s="3">
        <v>3145</v>
      </c>
      <c r="O140" s="2" t="s">
        <v>133</v>
      </c>
      <c r="P140" s="2" t="s">
        <v>31</v>
      </c>
      <c r="Q140" s="2" t="s">
        <v>10</v>
      </c>
      <c r="R140" s="2" t="s">
        <v>11</v>
      </c>
      <c r="S140" s="2" t="s">
        <v>12</v>
      </c>
      <c r="T140" s="2" t="s">
        <v>719</v>
      </c>
      <c r="U140" s="44">
        <v>4.3866103549595636E-2</v>
      </c>
      <c r="V140" s="2">
        <f t="shared" si="4"/>
        <v>32</v>
      </c>
      <c r="W140" s="2" t="s">
        <v>720</v>
      </c>
      <c r="X140" s="2" t="s">
        <v>721</v>
      </c>
      <c r="Y140" s="2" t="s">
        <v>722</v>
      </c>
      <c r="Z140" s="2" t="s">
        <v>716</v>
      </c>
      <c r="AA140" s="2" t="s">
        <v>723</v>
      </c>
      <c r="AB140" s="2" t="s">
        <v>1145</v>
      </c>
      <c r="AC140" s="2" t="s">
        <v>724</v>
      </c>
      <c r="AD140" s="2">
        <v>99036</v>
      </c>
      <c r="AE140" s="2" t="s">
        <v>1146</v>
      </c>
      <c r="AF140" s="2">
        <v>176.12910600000001</v>
      </c>
      <c r="AG140" s="2">
        <v>-37.678753999999998</v>
      </c>
      <c r="AH140" s="2">
        <v>7</v>
      </c>
      <c r="AI140" s="2" t="s">
        <v>720</v>
      </c>
      <c r="AJ140" s="2">
        <v>1998</v>
      </c>
      <c r="AK140" s="2">
        <v>1142</v>
      </c>
      <c r="AL140" s="2">
        <v>387</v>
      </c>
      <c r="AM140" s="2">
        <v>25</v>
      </c>
      <c r="AN140" s="2">
        <v>110</v>
      </c>
      <c r="AO140" s="2">
        <v>22</v>
      </c>
      <c r="AP140" s="2">
        <v>245</v>
      </c>
      <c r="AQ140" s="4">
        <v>67</v>
      </c>
    </row>
    <row r="141" spans="1:43" x14ac:dyDescent="0.25">
      <c r="A141" s="1">
        <v>307</v>
      </c>
      <c r="B141" s="2" t="s">
        <v>2774</v>
      </c>
      <c r="C141" s="2" t="s">
        <v>2775</v>
      </c>
      <c r="D141" s="2" t="s">
        <v>2776</v>
      </c>
      <c r="E141" s="2" t="s">
        <v>2777</v>
      </c>
      <c r="F141" s="2" t="s">
        <v>2778</v>
      </c>
      <c r="G141" s="2" t="s">
        <v>2779</v>
      </c>
      <c r="H141" s="2" t="s">
        <v>2780</v>
      </c>
      <c r="I141" s="2"/>
      <c r="J141" s="2" t="s">
        <v>2579</v>
      </c>
      <c r="K141" s="2" t="s">
        <v>2781</v>
      </c>
      <c r="L141" s="2"/>
      <c r="M141" s="2" t="s">
        <v>2579</v>
      </c>
      <c r="N141" s="3">
        <v>7340</v>
      </c>
      <c r="O141" s="2" t="s">
        <v>42</v>
      </c>
      <c r="P141" s="2" t="s">
        <v>43</v>
      </c>
      <c r="Q141" s="2" t="s">
        <v>10</v>
      </c>
      <c r="R141" s="2" t="s">
        <v>11</v>
      </c>
      <c r="S141" s="2" t="s">
        <v>12</v>
      </c>
      <c r="T141" s="2" t="s">
        <v>2782</v>
      </c>
      <c r="U141" s="44">
        <v>0.94346936128810754</v>
      </c>
      <c r="V141" s="2">
        <f t="shared" ref="V141:V172" si="5">RANK(U141,U$141:U$199)</f>
        <v>1</v>
      </c>
      <c r="W141" s="2" t="s">
        <v>773</v>
      </c>
      <c r="X141" s="2" t="s">
        <v>2577</v>
      </c>
      <c r="Y141" s="2" t="s">
        <v>2578</v>
      </c>
      <c r="Z141" s="2" t="s">
        <v>2579</v>
      </c>
      <c r="AA141" s="2" t="s">
        <v>776</v>
      </c>
      <c r="AB141" s="2" t="s">
        <v>2783</v>
      </c>
      <c r="AC141" s="2" t="s">
        <v>1442</v>
      </c>
      <c r="AD141" s="2">
        <v>99025</v>
      </c>
      <c r="AE141" s="2" t="s">
        <v>2784</v>
      </c>
      <c r="AF141" s="2">
        <v>173.674454</v>
      </c>
      <c r="AG141" s="2">
        <v>-42.400438000000001</v>
      </c>
      <c r="AH141" s="2">
        <v>4</v>
      </c>
      <c r="AI141" s="2" t="s">
        <v>773</v>
      </c>
      <c r="AJ141" s="2">
        <v>196</v>
      </c>
      <c r="AK141" s="2">
        <v>117</v>
      </c>
      <c r="AL141" s="2">
        <v>73</v>
      </c>
      <c r="AM141" s="2">
        <v>2</v>
      </c>
      <c r="AN141" s="2">
        <v>3</v>
      </c>
      <c r="AO141" s="2">
        <v>0</v>
      </c>
      <c r="AP141" s="2">
        <v>0</v>
      </c>
      <c r="AQ141" s="4">
        <v>1</v>
      </c>
    </row>
    <row r="142" spans="1:43" x14ac:dyDescent="0.25">
      <c r="A142" s="1">
        <v>361</v>
      </c>
      <c r="B142" s="2" t="s">
        <v>3228</v>
      </c>
      <c r="C142" s="2" t="s">
        <v>3229</v>
      </c>
      <c r="D142" s="2" t="s">
        <v>3230</v>
      </c>
      <c r="E142" s="2" t="s">
        <v>3231</v>
      </c>
      <c r="F142" s="2" t="s">
        <v>3232</v>
      </c>
      <c r="G142" s="2" t="s">
        <v>3233</v>
      </c>
      <c r="H142" s="2" t="s">
        <v>3234</v>
      </c>
      <c r="I142" s="2"/>
      <c r="J142" s="2" t="s">
        <v>3197</v>
      </c>
      <c r="K142" s="2" t="s">
        <v>3235</v>
      </c>
      <c r="L142" s="2"/>
      <c r="M142" s="2" t="s">
        <v>3197</v>
      </c>
      <c r="N142" s="3">
        <v>7940</v>
      </c>
      <c r="O142" s="2" t="s">
        <v>965</v>
      </c>
      <c r="P142" s="2" t="s">
        <v>31</v>
      </c>
      <c r="Q142" s="2" t="s">
        <v>155</v>
      </c>
      <c r="R142" s="2" t="s">
        <v>11</v>
      </c>
      <c r="S142" s="2" t="s">
        <v>167</v>
      </c>
      <c r="T142" s="2" t="s">
        <v>3167</v>
      </c>
      <c r="U142" s="44">
        <v>0.93453373141713847</v>
      </c>
      <c r="V142" s="2">
        <f t="shared" si="5"/>
        <v>2</v>
      </c>
      <c r="W142" s="2" t="s">
        <v>773</v>
      </c>
      <c r="X142" s="2" t="s">
        <v>771</v>
      </c>
      <c r="Y142" s="2" t="s">
        <v>774</v>
      </c>
      <c r="Z142" s="2" t="s">
        <v>3127</v>
      </c>
      <c r="AA142" s="2" t="s">
        <v>776</v>
      </c>
      <c r="AB142" s="2" t="s">
        <v>3209</v>
      </c>
      <c r="AC142" s="2" t="s">
        <v>3200</v>
      </c>
      <c r="AD142" s="2"/>
      <c r="AE142" s="2"/>
      <c r="AF142" s="2">
        <v>171.244212</v>
      </c>
      <c r="AG142" s="2">
        <v>-44.405382000000003</v>
      </c>
      <c r="AH142" s="2">
        <v>6</v>
      </c>
      <c r="AI142" s="2" t="s">
        <v>773</v>
      </c>
      <c r="AJ142" s="2">
        <v>476</v>
      </c>
      <c r="AK142" s="2">
        <v>381</v>
      </c>
      <c r="AL142" s="2">
        <v>52</v>
      </c>
      <c r="AM142" s="2">
        <v>10</v>
      </c>
      <c r="AN142" s="2">
        <v>11</v>
      </c>
      <c r="AO142" s="2">
        <v>6</v>
      </c>
      <c r="AP142" s="2">
        <v>1</v>
      </c>
      <c r="AQ142" s="4">
        <v>15</v>
      </c>
    </row>
    <row r="143" spans="1:43" x14ac:dyDescent="0.25">
      <c r="A143" s="1">
        <v>331</v>
      </c>
      <c r="B143" s="2" t="s">
        <v>2994</v>
      </c>
      <c r="C143" s="2" t="s">
        <v>2995</v>
      </c>
      <c r="D143" s="2" t="s">
        <v>2996</v>
      </c>
      <c r="E143" s="2" t="s">
        <v>2997</v>
      </c>
      <c r="F143" s="2" t="s">
        <v>2998</v>
      </c>
      <c r="G143" s="2" t="s">
        <v>2999</v>
      </c>
      <c r="H143" s="2" t="s">
        <v>3000</v>
      </c>
      <c r="I143" s="2" t="s">
        <v>3001</v>
      </c>
      <c r="J143" s="2" t="s">
        <v>771</v>
      </c>
      <c r="K143" s="2" t="s">
        <v>3002</v>
      </c>
      <c r="L143" s="2" t="s">
        <v>3001</v>
      </c>
      <c r="M143" s="2" t="s">
        <v>771</v>
      </c>
      <c r="N143" s="3">
        <v>8443</v>
      </c>
      <c r="O143" s="2" t="s">
        <v>133</v>
      </c>
      <c r="P143" s="2" t="s">
        <v>43</v>
      </c>
      <c r="Q143" s="2" t="s">
        <v>10</v>
      </c>
      <c r="R143" s="2" t="s">
        <v>178</v>
      </c>
      <c r="S143" s="2" t="s">
        <v>156</v>
      </c>
      <c r="T143" s="2" t="s">
        <v>772</v>
      </c>
      <c r="U143" s="44">
        <v>0.92606987904139715</v>
      </c>
      <c r="V143" s="2">
        <f t="shared" si="5"/>
        <v>3</v>
      </c>
      <c r="W143" s="2" t="s">
        <v>773</v>
      </c>
      <c r="X143" s="2" t="s">
        <v>771</v>
      </c>
      <c r="Y143" s="2" t="s">
        <v>774</v>
      </c>
      <c r="Z143" s="2" t="s">
        <v>775</v>
      </c>
      <c r="AA143" s="2" t="s">
        <v>776</v>
      </c>
      <c r="AB143" s="2" t="s">
        <v>3001</v>
      </c>
      <c r="AC143" s="2" t="s">
        <v>778</v>
      </c>
      <c r="AD143" s="2"/>
      <c r="AE143" s="2"/>
      <c r="AF143" s="2">
        <v>172.55621199999999</v>
      </c>
      <c r="AG143" s="2">
        <v>-43.533611999999998</v>
      </c>
      <c r="AH143" s="2">
        <v>8</v>
      </c>
      <c r="AI143" s="2" t="s">
        <v>773</v>
      </c>
      <c r="AJ143" s="2">
        <v>607</v>
      </c>
      <c r="AK143" s="2">
        <v>381</v>
      </c>
      <c r="AL143" s="2">
        <v>98</v>
      </c>
      <c r="AM143" s="2">
        <v>61</v>
      </c>
      <c r="AN143" s="2">
        <v>38</v>
      </c>
      <c r="AO143" s="2">
        <v>6</v>
      </c>
      <c r="AP143" s="2">
        <v>3</v>
      </c>
      <c r="AQ143" s="4">
        <v>20</v>
      </c>
    </row>
    <row r="144" spans="1:43" x14ac:dyDescent="0.25">
      <c r="A144" s="1">
        <v>336</v>
      </c>
      <c r="B144" s="2" t="s">
        <v>3026</v>
      </c>
      <c r="C144" s="2" t="s">
        <v>3027</v>
      </c>
      <c r="D144" s="2" t="s">
        <v>3028</v>
      </c>
      <c r="E144" s="2" t="s">
        <v>3029</v>
      </c>
      <c r="F144" s="2" t="s">
        <v>3030</v>
      </c>
      <c r="G144" s="2" t="s">
        <v>3031</v>
      </c>
      <c r="H144" s="2" t="s">
        <v>3032</v>
      </c>
      <c r="I144" s="2"/>
      <c r="J144" s="2" t="s">
        <v>771</v>
      </c>
      <c r="K144" s="2" t="s">
        <v>3033</v>
      </c>
      <c r="L144" s="2"/>
      <c r="M144" s="2" t="s">
        <v>771</v>
      </c>
      <c r="N144" s="3">
        <v>8140</v>
      </c>
      <c r="O144" s="2" t="s">
        <v>133</v>
      </c>
      <c r="P144" s="2" t="s">
        <v>31</v>
      </c>
      <c r="Q144" s="2" t="s">
        <v>3034</v>
      </c>
      <c r="R144" s="2" t="s">
        <v>11</v>
      </c>
      <c r="S144" s="2" t="s">
        <v>12</v>
      </c>
      <c r="T144" s="2" t="s">
        <v>772</v>
      </c>
      <c r="U144" s="44">
        <v>0.92339622191935811</v>
      </c>
      <c r="V144" s="2">
        <f t="shared" si="5"/>
        <v>4</v>
      </c>
      <c r="W144" s="2" t="s">
        <v>773</v>
      </c>
      <c r="X144" s="2" t="s">
        <v>771</v>
      </c>
      <c r="Y144" s="2" t="s">
        <v>774</v>
      </c>
      <c r="Z144" s="2" t="s">
        <v>2859</v>
      </c>
      <c r="AA144" s="2" t="s">
        <v>776</v>
      </c>
      <c r="AB144" s="2" t="s">
        <v>3035</v>
      </c>
      <c r="AC144" s="2" t="s">
        <v>2939</v>
      </c>
      <c r="AD144" s="2"/>
      <c r="AE144" s="2"/>
      <c r="AF144" s="2">
        <v>172.623008</v>
      </c>
      <c r="AG144" s="2">
        <v>-43.537242999999997</v>
      </c>
      <c r="AH144" s="2">
        <v>6</v>
      </c>
      <c r="AI144" s="2" t="s">
        <v>773</v>
      </c>
      <c r="AJ144" s="2">
        <v>2203</v>
      </c>
      <c r="AK144" s="2">
        <v>1577</v>
      </c>
      <c r="AL144" s="2">
        <v>169</v>
      </c>
      <c r="AM144" s="2">
        <v>24</v>
      </c>
      <c r="AN144" s="2">
        <v>301</v>
      </c>
      <c r="AO144" s="2">
        <v>115</v>
      </c>
      <c r="AP144" s="2">
        <v>16</v>
      </c>
      <c r="AQ144" s="4">
        <v>1</v>
      </c>
    </row>
    <row r="145" spans="1:43" x14ac:dyDescent="0.25">
      <c r="A145" s="1">
        <v>347</v>
      </c>
      <c r="B145" s="2" t="s">
        <v>3109</v>
      </c>
      <c r="C145" s="2" t="s">
        <v>3110</v>
      </c>
      <c r="D145" s="2" t="s">
        <v>3111</v>
      </c>
      <c r="E145" s="2" t="s">
        <v>3112</v>
      </c>
      <c r="F145" s="2" t="s">
        <v>3113</v>
      </c>
      <c r="G145" s="2" t="s">
        <v>3114</v>
      </c>
      <c r="H145" s="2" t="s">
        <v>3115</v>
      </c>
      <c r="I145" s="2"/>
      <c r="J145" s="2" t="s">
        <v>3116</v>
      </c>
      <c r="K145" s="2" t="s">
        <v>3117</v>
      </c>
      <c r="L145" s="2"/>
      <c r="M145" s="2" t="s">
        <v>3116</v>
      </c>
      <c r="N145" s="3">
        <v>7640</v>
      </c>
      <c r="O145" s="2" t="s">
        <v>8</v>
      </c>
      <c r="P145" s="2" t="s">
        <v>31</v>
      </c>
      <c r="Q145" s="2" t="s">
        <v>10</v>
      </c>
      <c r="R145" s="2" t="s">
        <v>11</v>
      </c>
      <c r="S145" s="2" t="s">
        <v>12</v>
      </c>
      <c r="T145" s="2" t="s">
        <v>3105</v>
      </c>
      <c r="U145" s="44">
        <v>0.90494034770278176</v>
      </c>
      <c r="V145" s="2">
        <f t="shared" si="5"/>
        <v>5</v>
      </c>
      <c r="W145" s="2" t="s">
        <v>773</v>
      </c>
      <c r="X145" s="2" t="s">
        <v>771</v>
      </c>
      <c r="Y145" s="2" t="s">
        <v>774</v>
      </c>
      <c r="Z145" s="2" t="s">
        <v>3106</v>
      </c>
      <c r="AA145" s="2" t="s">
        <v>776</v>
      </c>
      <c r="AB145" s="2" t="s">
        <v>3116</v>
      </c>
      <c r="AC145" s="2" t="s">
        <v>3118</v>
      </c>
      <c r="AD145" s="2"/>
      <c r="AE145" s="2"/>
      <c r="AF145" s="2">
        <v>172.48567299999999</v>
      </c>
      <c r="AG145" s="2">
        <v>-43.635765999999997</v>
      </c>
      <c r="AH145" s="2">
        <v>10</v>
      </c>
      <c r="AI145" s="2" t="s">
        <v>773</v>
      </c>
      <c r="AJ145" s="2">
        <v>1684</v>
      </c>
      <c r="AK145" s="2">
        <v>1365</v>
      </c>
      <c r="AL145" s="2">
        <v>160</v>
      </c>
      <c r="AM145" s="2">
        <v>16</v>
      </c>
      <c r="AN145" s="2">
        <v>46</v>
      </c>
      <c r="AO145" s="2">
        <v>10</v>
      </c>
      <c r="AP145" s="2">
        <v>11</v>
      </c>
      <c r="AQ145" s="4">
        <v>76</v>
      </c>
    </row>
    <row r="146" spans="1:43" x14ac:dyDescent="0.25">
      <c r="A146" s="1">
        <v>608</v>
      </c>
      <c r="B146" s="2" t="s">
        <v>4064</v>
      </c>
      <c r="C146" s="2" t="s">
        <v>4065</v>
      </c>
      <c r="D146" s="2"/>
      <c r="E146" s="2" t="s">
        <v>4066</v>
      </c>
      <c r="F146" s="2" t="s">
        <v>4067</v>
      </c>
      <c r="G146" s="2" t="s">
        <v>4068</v>
      </c>
      <c r="H146" s="2" t="s">
        <v>4069</v>
      </c>
      <c r="I146" s="2" t="s">
        <v>4070</v>
      </c>
      <c r="J146" s="2" t="s">
        <v>3154</v>
      </c>
      <c r="K146" s="2" t="s">
        <v>4071</v>
      </c>
      <c r="L146" s="2"/>
      <c r="M146" s="2" t="s">
        <v>3154</v>
      </c>
      <c r="N146" s="3">
        <v>7740</v>
      </c>
      <c r="O146" s="2" t="s">
        <v>965</v>
      </c>
      <c r="P146" s="2" t="s">
        <v>9</v>
      </c>
      <c r="Q146" s="2" t="s">
        <v>10</v>
      </c>
      <c r="R146" s="2" t="s">
        <v>178</v>
      </c>
      <c r="S146" s="2" t="s">
        <v>12</v>
      </c>
      <c r="T146" s="2" t="s">
        <v>3126</v>
      </c>
      <c r="U146" s="44">
        <v>0.90074282671570494</v>
      </c>
      <c r="V146" s="2">
        <f t="shared" si="5"/>
        <v>6</v>
      </c>
      <c r="W146" s="2" t="s">
        <v>773</v>
      </c>
      <c r="X146" s="2" t="s">
        <v>771</v>
      </c>
      <c r="Y146" s="2" t="s">
        <v>774</v>
      </c>
      <c r="Z146" s="2" t="s">
        <v>3127</v>
      </c>
      <c r="AA146" s="2" t="s">
        <v>776</v>
      </c>
      <c r="AB146" s="2" t="s">
        <v>4072</v>
      </c>
      <c r="AC146" s="2" t="s">
        <v>2328</v>
      </c>
      <c r="AD146" s="2">
        <v>99043</v>
      </c>
      <c r="AE146" s="2" t="s">
        <v>3157</v>
      </c>
      <c r="AF146" s="2">
        <v>171.77208999999999</v>
      </c>
      <c r="AG146" s="2">
        <v>-43.911169000000001</v>
      </c>
      <c r="AH146" s="2">
        <v>6</v>
      </c>
      <c r="AI146" s="2" t="s">
        <v>773</v>
      </c>
      <c r="AJ146" s="2">
        <v>95</v>
      </c>
      <c r="AK146" s="2">
        <v>58</v>
      </c>
      <c r="AL146" s="2">
        <v>6</v>
      </c>
      <c r="AM146" s="2">
        <v>2</v>
      </c>
      <c r="AN146" s="2">
        <v>20</v>
      </c>
      <c r="AO146" s="2">
        <v>9</v>
      </c>
      <c r="AP146" s="2">
        <v>0</v>
      </c>
      <c r="AQ146" s="4">
        <v>0</v>
      </c>
    </row>
    <row r="147" spans="1:43" x14ac:dyDescent="0.25">
      <c r="A147" s="1">
        <v>334</v>
      </c>
      <c r="B147" s="2" t="s">
        <v>3011</v>
      </c>
      <c r="C147" s="2" t="s">
        <v>3012</v>
      </c>
      <c r="D147" s="2" t="s">
        <v>3013</v>
      </c>
      <c r="E147" s="2" t="s">
        <v>3014</v>
      </c>
      <c r="F147" s="2" t="s">
        <v>3015</v>
      </c>
      <c r="G147" s="2" t="s">
        <v>3016</v>
      </c>
      <c r="H147" s="2" t="s">
        <v>3017</v>
      </c>
      <c r="I147" s="2" t="s">
        <v>3001</v>
      </c>
      <c r="J147" s="2" t="s">
        <v>771</v>
      </c>
      <c r="K147" s="2" t="s">
        <v>3017</v>
      </c>
      <c r="L147" s="2" t="s">
        <v>3001</v>
      </c>
      <c r="M147" s="2" t="s">
        <v>771</v>
      </c>
      <c r="N147" s="3">
        <v>8042</v>
      </c>
      <c r="O147" s="2" t="s">
        <v>133</v>
      </c>
      <c r="P147" s="2" t="s">
        <v>31</v>
      </c>
      <c r="Q147" s="2" t="s">
        <v>10</v>
      </c>
      <c r="R147" s="2" t="s">
        <v>11</v>
      </c>
      <c r="S147" s="2" t="s">
        <v>12</v>
      </c>
      <c r="T147" s="2" t="s">
        <v>772</v>
      </c>
      <c r="U147" s="44">
        <v>0.89053269962178239</v>
      </c>
      <c r="V147" s="2">
        <f t="shared" si="5"/>
        <v>7</v>
      </c>
      <c r="W147" s="2" t="s">
        <v>773</v>
      </c>
      <c r="X147" s="2" t="s">
        <v>771</v>
      </c>
      <c r="Y147" s="2" t="s">
        <v>774</v>
      </c>
      <c r="Z147" s="2" t="s">
        <v>775</v>
      </c>
      <c r="AA147" s="2" t="s">
        <v>776</v>
      </c>
      <c r="AB147" s="2" t="s">
        <v>3001</v>
      </c>
      <c r="AC147" s="2" t="s">
        <v>778</v>
      </c>
      <c r="AD147" s="2"/>
      <c r="AE147" s="2"/>
      <c r="AF147" s="2">
        <v>172.56636499999999</v>
      </c>
      <c r="AG147" s="2">
        <v>-43.535894999999996</v>
      </c>
      <c r="AH147" s="2">
        <v>6</v>
      </c>
      <c r="AI147" s="2" t="s">
        <v>773</v>
      </c>
      <c r="AJ147" s="2">
        <v>1010</v>
      </c>
      <c r="AK147" s="2">
        <v>552</v>
      </c>
      <c r="AL147" s="2">
        <v>92</v>
      </c>
      <c r="AM147" s="2">
        <v>58</v>
      </c>
      <c r="AN147" s="2">
        <v>205</v>
      </c>
      <c r="AO147" s="2">
        <v>43</v>
      </c>
      <c r="AP147" s="2">
        <v>9</v>
      </c>
      <c r="AQ147" s="4">
        <v>51</v>
      </c>
    </row>
    <row r="148" spans="1:43" x14ac:dyDescent="0.25">
      <c r="A148" s="1">
        <v>311</v>
      </c>
      <c r="B148" s="2" t="s">
        <v>2817</v>
      </c>
      <c r="C148" s="2" t="s">
        <v>2818</v>
      </c>
      <c r="D148" s="2" t="s">
        <v>2819</v>
      </c>
      <c r="E148" s="2" t="s">
        <v>2820</v>
      </c>
      <c r="F148" s="2" t="s">
        <v>2821</v>
      </c>
      <c r="G148" s="2" t="s">
        <v>2822</v>
      </c>
      <c r="H148" s="2" t="s">
        <v>2823</v>
      </c>
      <c r="I148" s="2"/>
      <c r="J148" s="2" t="s">
        <v>2824</v>
      </c>
      <c r="K148" s="2" t="s">
        <v>62</v>
      </c>
      <c r="L148" s="2"/>
      <c r="M148" s="2" t="s">
        <v>2824</v>
      </c>
      <c r="N148" s="3">
        <v>7348</v>
      </c>
      <c r="O148" s="2" t="s">
        <v>42</v>
      </c>
      <c r="P148" s="2" t="s">
        <v>9</v>
      </c>
      <c r="Q148" s="2" t="s">
        <v>10</v>
      </c>
      <c r="R148" s="2" t="s">
        <v>11</v>
      </c>
      <c r="S148" s="2" t="s">
        <v>12</v>
      </c>
      <c r="T148" s="2" t="s">
        <v>2793</v>
      </c>
      <c r="U148" s="44">
        <v>0.86457294329673828</v>
      </c>
      <c r="V148" s="2">
        <f t="shared" si="5"/>
        <v>8</v>
      </c>
      <c r="W148" s="2" t="s">
        <v>773</v>
      </c>
      <c r="X148" s="2" t="s">
        <v>771</v>
      </c>
      <c r="Y148" s="2" t="s">
        <v>774</v>
      </c>
      <c r="Z148" s="2" t="s">
        <v>2579</v>
      </c>
      <c r="AA148" s="2" t="s">
        <v>776</v>
      </c>
      <c r="AB148" s="2" t="s">
        <v>2825</v>
      </c>
      <c r="AC148" s="2" t="s">
        <v>2794</v>
      </c>
      <c r="AD148" s="2">
        <v>99066</v>
      </c>
      <c r="AE148" s="2" t="s">
        <v>2795</v>
      </c>
      <c r="AF148" s="2">
        <v>172.63703699999999</v>
      </c>
      <c r="AG148" s="2">
        <v>-42.923810000000003</v>
      </c>
      <c r="AH148" s="2">
        <v>7</v>
      </c>
      <c r="AI148" s="2" t="s">
        <v>773</v>
      </c>
      <c r="AJ148" s="2">
        <v>239</v>
      </c>
      <c r="AK148" s="2">
        <v>184</v>
      </c>
      <c r="AL148" s="2">
        <v>44</v>
      </c>
      <c r="AM148" s="2">
        <v>2</v>
      </c>
      <c r="AN148" s="2">
        <v>9</v>
      </c>
      <c r="AO148" s="2">
        <v>0</v>
      </c>
      <c r="AP148" s="2">
        <v>0</v>
      </c>
      <c r="AQ148" s="4">
        <v>0</v>
      </c>
    </row>
    <row r="149" spans="1:43" x14ac:dyDescent="0.25">
      <c r="A149" s="1">
        <v>348</v>
      </c>
      <c r="B149" s="2" t="s">
        <v>3119</v>
      </c>
      <c r="C149" s="2" t="s">
        <v>3120</v>
      </c>
      <c r="D149" s="2" t="s">
        <v>3121</v>
      </c>
      <c r="E149" s="2" t="s">
        <v>3122</v>
      </c>
      <c r="F149" s="2" t="s">
        <v>3123</v>
      </c>
      <c r="G149" s="2" t="s">
        <v>3124</v>
      </c>
      <c r="H149" s="2" t="s">
        <v>2684</v>
      </c>
      <c r="I149" s="2"/>
      <c r="J149" s="2" t="s">
        <v>3125</v>
      </c>
      <c r="K149" s="2" t="s">
        <v>83</v>
      </c>
      <c r="L149" s="2"/>
      <c r="M149" s="2" t="s">
        <v>3125</v>
      </c>
      <c r="N149" s="3">
        <v>7745</v>
      </c>
      <c r="O149" s="2" t="s">
        <v>8</v>
      </c>
      <c r="P149" s="2" t="s">
        <v>43</v>
      </c>
      <c r="Q149" s="2" t="s">
        <v>10</v>
      </c>
      <c r="R149" s="2" t="s">
        <v>11</v>
      </c>
      <c r="S149" s="2" t="s">
        <v>12</v>
      </c>
      <c r="T149" s="2" t="s">
        <v>3126</v>
      </c>
      <c r="U149" s="44">
        <v>0.83741278150307208</v>
      </c>
      <c r="V149" s="2">
        <f t="shared" si="5"/>
        <v>9</v>
      </c>
      <c r="W149" s="2" t="s">
        <v>773</v>
      </c>
      <c r="X149" s="2" t="s">
        <v>771</v>
      </c>
      <c r="Y149" s="2" t="s">
        <v>774</v>
      </c>
      <c r="Z149" s="2" t="s">
        <v>3127</v>
      </c>
      <c r="AA149" s="2" t="s">
        <v>776</v>
      </c>
      <c r="AB149" s="2" t="s">
        <v>3125</v>
      </c>
      <c r="AC149" s="2" t="s">
        <v>1279</v>
      </c>
      <c r="AD149" s="2">
        <v>99009</v>
      </c>
      <c r="AE149" s="2" t="s">
        <v>3128</v>
      </c>
      <c r="AF149" s="2">
        <v>171.649416</v>
      </c>
      <c r="AG149" s="2">
        <v>-43.636476000000002</v>
      </c>
      <c r="AH149" s="2">
        <v>9</v>
      </c>
      <c r="AI149" s="2" t="s">
        <v>773</v>
      </c>
      <c r="AJ149" s="2">
        <v>476</v>
      </c>
      <c r="AK149" s="2">
        <v>379</v>
      </c>
      <c r="AL149" s="2">
        <v>37</v>
      </c>
      <c r="AM149" s="2">
        <v>3</v>
      </c>
      <c r="AN149" s="2">
        <v>32</v>
      </c>
      <c r="AO149" s="2">
        <v>11</v>
      </c>
      <c r="AP149" s="2">
        <v>1</v>
      </c>
      <c r="AQ149" s="4">
        <v>13</v>
      </c>
    </row>
    <row r="150" spans="1:43" x14ac:dyDescent="0.25">
      <c r="A150" s="1">
        <v>359</v>
      </c>
      <c r="B150" s="2" t="s">
        <v>3210</v>
      </c>
      <c r="C150" s="2" t="s">
        <v>3211</v>
      </c>
      <c r="D150" s="2" t="s">
        <v>3212</v>
      </c>
      <c r="E150" s="2" t="s">
        <v>3213</v>
      </c>
      <c r="F150" s="2" t="s">
        <v>3214</v>
      </c>
      <c r="G150" s="2" t="s">
        <v>3215</v>
      </c>
      <c r="H150" s="2" t="s">
        <v>3216</v>
      </c>
      <c r="I150" s="2"/>
      <c r="J150" s="2" t="s">
        <v>3197</v>
      </c>
      <c r="K150" s="2" t="s">
        <v>3217</v>
      </c>
      <c r="L150" s="2"/>
      <c r="M150" s="2" t="s">
        <v>3197</v>
      </c>
      <c r="N150" s="3">
        <v>7940</v>
      </c>
      <c r="O150" s="2" t="s">
        <v>965</v>
      </c>
      <c r="P150" s="2" t="s">
        <v>31</v>
      </c>
      <c r="Q150" s="2" t="s">
        <v>10</v>
      </c>
      <c r="R150" s="2" t="s">
        <v>11</v>
      </c>
      <c r="S150" s="2" t="s">
        <v>12</v>
      </c>
      <c r="T150" s="2" t="s">
        <v>3167</v>
      </c>
      <c r="U150" s="44">
        <v>0.82703068917010936</v>
      </c>
      <c r="V150" s="2">
        <f t="shared" si="5"/>
        <v>10</v>
      </c>
      <c r="W150" s="2" t="s">
        <v>773</v>
      </c>
      <c r="X150" s="2" t="s">
        <v>771</v>
      </c>
      <c r="Y150" s="2" t="s">
        <v>774</v>
      </c>
      <c r="Z150" s="2" t="s">
        <v>3127</v>
      </c>
      <c r="AA150" s="2" t="s">
        <v>776</v>
      </c>
      <c r="AB150" s="2" t="s">
        <v>3218</v>
      </c>
      <c r="AC150" s="2" t="s">
        <v>3200</v>
      </c>
      <c r="AD150" s="2"/>
      <c r="AE150" s="2"/>
      <c r="AF150" s="2">
        <v>171.21953500000001</v>
      </c>
      <c r="AG150" s="2">
        <v>-44.376707000000003</v>
      </c>
      <c r="AH150" s="2">
        <v>6</v>
      </c>
      <c r="AI150" s="2" t="s">
        <v>773</v>
      </c>
      <c r="AJ150" s="2">
        <v>506</v>
      </c>
      <c r="AK150" s="2">
        <v>389</v>
      </c>
      <c r="AL150" s="2">
        <v>56</v>
      </c>
      <c r="AM150" s="2">
        <v>12</v>
      </c>
      <c r="AN150" s="2">
        <v>10</v>
      </c>
      <c r="AO150" s="2">
        <v>9</v>
      </c>
      <c r="AP150" s="2">
        <v>2</v>
      </c>
      <c r="AQ150" s="4">
        <v>28</v>
      </c>
    </row>
    <row r="151" spans="1:43" x14ac:dyDescent="0.25">
      <c r="A151" s="1">
        <v>346</v>
      </c>
      <c r="B151" s="2" t="s">
        <v>3096</v>
      </c>
      <c r="C151" s="2" t="s">
        <v>3097</v>
      </c>
      <c r="D151" s="2" t="s">
        <v>3098</v>
      </c>
      <c r="E151" s="2" t="s">
        <v>3099</v>
      </c>
      <c r="F151" s="2" t="s">
        <v>3100</v>
      </c>
      <c r="G151" s="2" t="s">
        <v>3101</v>
      </c>
      <c r="H151" s="2" t="s">
        <v>3102</v>
      </c>
      <c r="I151" s="2"/>
      <c r="J151" s="2" t="s">
        <v>3103</v>
      </c>
      <c r="K151" s="2" t="s">
        <v>3104</v>
      </c>
      <c r="L151" s="2"/>
      <c r="M151" s="2" t="s">
        <v>3103</v>
      </c>
      <c r="N151" s="3">
        <v>7541</v>
      </c>
      <c r="O151" s="2" t="s">
        <v>8</v>
      </c>
      <c r="P151" s="2" t="s">
        <v>43</v>
      </c>
      <c r="Q151" s="2" t="s">
        <v>10</v>
      </c>
      <c r="R151" s="2" t="s">
        <v>11</v>
      </c>
      <c r="S151" s="2" t="s">
        <v>12</v>
      </c>
      <c r="T151" s="2" t="s">
        <v>3105</v>
      </c>
      <c r="U151" s="44">
        <v>0.8117578587878691</v>
      </c>
      <c r="V151" s="2">
        <f t="shared" si="5"/>
        <v>11</v>
      </c>
      <c r="W151" s="2" t="s">
        <v>773</v>
      </c>
      <c r="X151" s="2" t="s">
        <v>771</v>
      </c>
      <c r="Y151" s="2" t="s">
        <v>774</v>
      </c>
      <c r="Z151" s="2" t="s">
        <v>3106</v>
      </c>
      <c r="AA151" s="2" t="s">
        <v>776</v>
      </c>
      <c r="AB151" s="2" t="s">
        <v>3103</v>
      </c>
      <c r="AC151" s="2" t="s">
        <v>3107</v>
      </c>
      <c r="AD151" s="2">
        <v>99008</v>
      </c>
      <c r="AE151" s="2" t="s">
        <v>3108</v>
      </c>
      <c r="AF151" s="2">
        <v>172.10366099999999</v>
      </c>
      <c r="AG151" s="2">
        <v>-43.490028000000002</v>
      </c>
      <c r="AH151" s="2">
        <v>9</v>
      </c>
      <c r="AI151" s="2" t="s">
        <v>773</v>
      </c>
      <c r="AJ151" s="2">
        <v>851</v>
      </c>
      <c r="AK151" s="2">
        <v>724</v>
      </c>
      <c r="AL151" s="2">
        <v>72</v>
      </c>
      <c r="AM151" s="2">
        <v>6</v>
      </c>
      <c r="AN151" s="2">
        <v>18</v>
      </c>
      <c r="AO151" s="2">
        <v>2</v>
      </c>
      <c r="AP151" s="2">
        <v>6</v>
      </c>
      <c r="AQ151" s="4">
        <v>23</v>
      </c>
    </row>
    <row r="152" spans="1:43" x14ac:dyDescent="0.25">
      <c r="A152" s="1">
        <v>338</v>
      </c>
      <c r="B152" s="2" t="s">
        <v>3048</v>
      </c>
      <c r="C152" s="2" t="s">
        <v>3049</v>
      </c>
      <c r="D152" s="2" t="s">
        <v>3050</v>
      </c>
      <c r="E152" s="2" t="s">
        <v>3051</v>
      </c>
      <c r="F152" s="2" t="s">
        <v>3052</v>
      </c>
      <c r="G152" s="2" t="s">
        <v>3053</v>
      </c>
      <c r="H152" s="2" t="s">
        <v>3054</v>
      </c>
      <c r="I152" s="2" t="s">
        <v>3055</v>
      </c>
      <c r="J152" s="2" t="s">
        <v>771</v>
      </c>
      <c r="K152" s="2" t="s">
        <v>3054</v>
      </c>
      <c r="L152" s="2" t="s">
        <v>3055</v>
      </c>
      <c r="M152" s="2" t="s">
        <v>771</v>
      </c>
      <c r="N152" s="3">
        <v>8042</v>
      </c>
      <c r="O152" s="2" t="s">
        <v>133</v>
      </c>
      <c r="P152" s="2" t="s">
        <v>43</v>
      </c>
      <c r="Q152" s="2" t="s">
        <v>10</v>
      </c>
      <c r="R152" s="2" t="s">
        <v>11</v>
      </c>
      <c r="S152" s="2" t="s">
        <v>12</v>
      </c>
      <c r="T152" s="2" t="s">
        <v>772</v>
      </c>
      <c r="U152" s="44">
        <v>0.78423493554333124</v>
      </c>
      <c r="V152" s="2">
        <f t="shared" si="5"/>
        <v>12</v>
      </c>
      <c r="W152" s="2" t="s">
        <v>773</v>
      </c>
      <c r="X152" s="2" t="s">
        <v>771</v>
      </c>
      <c r="Y152" s="2" t="s">
        <v>774</v>
      </c>
      <c r="Z152" s="2" t="s">
        <v>775</v>
      </c>
      <c r="AA152" s="2" t="s">
        <v>776</v>
      </c>
      <c r="AB152" s="2" t="s">
        <v>3056</v>
      </c>
      <c r="AC152" s="2" t="s">
        <v>778</v>
      </c>
      <c r="AD152" s="2">
        <v>99045</v>
      </c>
      <c r="AE152" s="2" t="s">
        <v>3057</v>
      </c>
      <c r="AF152" s="2">
        <v>172.527635</v>
      </c>
      <c r="AG152" s="2">
        <v>-43.538179</v>
      </c>
      <c r="AH152" s="2">
        <v>3</v>
      </c>
      <c r="AI152" s="2" t="s">
        <v>773</v>
      </c>
      <c r="AJ152" s="2">
        <v>660</v>
      </c>
      <c r="AK152" s="2">
        <v>329</v>
      </c>
      <c r="AL152" s="2">
        <v>182</v>
      </c>
      <c r="AM152" s="2">
        <v>58</v>
      </c>
      <c r="AN152" s="2">
        <v>85</v>
      </c>
      <c r="AO152" s="2">
        <v>6</v>
      </c>
      <c r="AP152" s="2">
        <v>0</v>
      </c>
      <c r="AQ152" s="4">
        <v>0</v>
      </c>
    </row>
    <row r="153" spans="1:43" x14ac:dyDescent="0.25">
      <c r="A153" s="1">
        <v>333</v>
      </c>
      <c r="B153" s="2" t="s">
        <v>3003</v>
      </c>
      <c r="C153" s="2" t="s">
        <v>3004</v>
      </c>
      <c r="D153" s="2" t="s">
        <v>3005</v>
      </c>
      <c r="E153" s="2" t="s">
        <v>3006</v>
      </c>
      <c r="F153" s="2" t="s">
        <v>3007</v>
      </c>
      <c r="G153" s="2" t="s">
        <v>3008</v>
      </c>
      <c r="H153" s="2" t="s">
        <v>3009</v>
      </c>
      <c r="I153" s="2" t="s">
        <v>2947</v>
      </c>
      <c r="J153" s="2" t="s">
        <v>771</v>
      </c>
      <c r="K153" s="2" t="s">
        <v>3010</v>
      </c>
      <c r="L153" s="2"/>
      <c r="M153" s="2" t="s">
        <v>771</v>
      </c>
      <c r="N153" s="3">
        <v>8144</v>
      </c>
      <c r="O153" s="2" t="s">
        <v>133</v>
      </c>
      <c r="P153" s="2" t="s">
        <v>9</v>
      </c>
      <c r="Q153" s="2" t="s">
        <v>155</v>
      </c>
      <c r="R153" s="2" t="s">
        <v>302</v>
      </c>
      <c r="S153" s="2" t="s">
        <v>167</v>
      </c>
      <c r="T153" s="2" t="s">
        <v>772</v>
      </c>
      <c r="U153" s="44">
        <v>0.75659782470576353</v>
      </c>
      <c r="V153" s="2">
        <f t="shared" si="5"/>
        <v>13</v>
      </c>
      <c r="W153" s="2" t="s">
        <v>773</v>
      </c>
      <c r="X153" s="2" t="s">
        <v>771</v>
      </c>
      <c r="Y153" s="2" t="s">
        <v>774</v>
      </c>
      <c r="Z153" s="2" t="s">
        <v>2888</v>
      </c>
      <c r="AA153" s="2" t="s">
        <v>776</v>
      </c>
      <c r="AB153" s="2" t="s">
        <v>2947</v>
      </c>
      <c r="AC153" s="2" t="s">
        <v>2889</v>
      </c>
      <c r="AD153" s="2"/>
      <c r="AE153" s="2"/>
      <c r="AF153" s="2">
        <v>172.62215900000001</v>
      </c>
      <c r="AG153" s="2">
        <v>-43.519095999999998</v>
      </c>
      <c r="AH153" s="2">
        <v>10</v>
      </c>
      <c r="AI153" s="2" t="s">
        <v>773</v>
      </c>
      <c r="AJ153" s="2">
        <v>725</v>
      </c>
      <c r="AK153" s="2">
        <v>622</v>
      </c>
      <c r="AL153" s="2">
        <v>36</v>
      </c>
      <c r="AM153" s="2">
        <v>5</v>
      </c>
      <c r="AN153" s="2">
        <v>32</v>
      </c>
      <c r="AO153" s="2">
        <v>6</v>
      </c>
      <c r="AP153" s="2">
        <v>4</v>
      </c>
      <c r="AQ153" s="4">
        <v>20</v>
      </c>
    </row>
    <row r="154" spans="1:43" x14ac:dyDescent="0.25">
      <c r="A154" s="1">
        <v>337</v>
      </c>
      <c r="B154" s="2" t="s">
        <v>3036</v>
      </c>
      <c r="C154" s="2" t="s">
        <v>3037</v>
      </c>
      <c r="D154" s="2" t="s">
        <v>3038</v>
      </c>
      <c r="E154" s="2" t="s">
        <v>3039</v>
      </c>
      <c r="F154" s="2" t="s">
        <v>3040</v>
      </c>
      <c r="G154" s="2" t="s">
        <v>3041</v>
      </c>
      <c r="H154" s="2" t="s">
        <v>3042</v>
      </c>
      <c r="I154" s="2" t="s">
        <v>3043</v>
      </c>
      <c r="J154" s="2" t="s">
        <v>771</v>
      </c>
      <c r="K154" s="2" t="s">
        <v>3044</v>
      </c>
      <c r="L154" s="2" t="s">
        <v>3045</v>
      </c>
      <c r="M154" s="2" t="s">
        <v>771</v>
      </c>
      <c r="N154" s="3">
        <v>8642</v>
      </c>
      <c r="O154" s="2" t="s">
        <v>133</v>
      </c>
      <c r="P154" s="2" t="s">
        <v>43</v>
      </c>
      <c r="Q154" s="2" t="s">
        <v>10</v>
      </c>
      <c r="R154" s="2" t="s">
        <v>11</v>
      </c>
      <c r="S154" s="2" t="s">
        <v>12</v>
      </c>
      <c r="T154" s="2" t="s">
        <v>772</v>
      </c>
      <c r="U154" s="44">
        <v>0.74878373051633673</v>
      </c>
      <c r="V154" s="2">
        <f t="shared" si="5"/>
        <v>14</v>
      </c>
      <c r="W154" s="2" t="s">
        <v>773</v>
      </c>
      <c r="X154" s="2" t="s">
        <v>771</v>
      </c>
      <c r="Y154" s="2" t="s">
        <v>774</v>
      </c>
      <c r="Z154" s="2" t="s">
        <v>2859</v>
      </c>
      <c r="AA154" s="2" t="s">
        <v>776</v>
      </c>
      <c r="AB154" s="2" t="s">
        <v>3046</v>
      </c>
      <c r="AC154" s="2" t="s">
        <v>2939</v>
      </c>
      <c r="AD154" s="2">
        <v>99063</v>
      </c>
      <c r="AE154" s="2" t="s">
        <v>3047</v>
      </c>
      <c r="AF154" s="2">
        <v>172.667663</v>
      </c>
      <c r="AG154" s="2">
        <v>-43.538767</v>
      </c>
      <c r="AH154" s="2">
        <v>3</v>
      </c>
      <c r="AI154" s="2" t="s">
        <v>773</v>
      </c>
      <c r="AJ154" s="2">
        <v>708</v>
      </c>
      <c r="AK154" s="2">
        <v>341</v>
      </c>
      <c r="AL154" s="2">
        <v>176</v>
      </c>
      <c r="AM154" s="2">
        <v>82</v>
      </c>
      <c r="AN154" s="2">
        <v>92</v>
      </c>
      <c r="AO154" s="2">
        <v>7</v>
      </c>
      <c r="AP154" s="2">
        <v>5</v>
      </c>
      <c r="AQ154" s="4">
        <v>5</v>
      </c>
    </row>
    <row r="155" spans="1:43" x14ac:dyDescent="0.25">
      <c r="A155" s="1">
        <v>308</v>
      </c>
      <c r="B155" s="2" t="s">
        <v>2785</v>
      </c>
      <c r="C155" s="2" t="s">
        <v>2786</v>
      </c>
      <c r="D155" s="2" t="s">
        <v>2787</v>
      </c>
      <c r="E155" s="2" t="s">
        <v>2788</v>
      </c>
      <c r="F155" s="2" t="s">
        <v>2789</v>
      </c>
      <c r="G155" s="2" t="s">
        <v>2790</v>
      </c>
      <c r="H155" s="2" t="s">
        <v>2791</v>
      </c>
      <c r="I155" s="2"/>
      <c r="J155" s="2" t="s">
        <v>2792</v>
      </c>
      <c r="K155" s="2" t="s">
        <v>1871</v>
      </c>
      <c r="L155" s="2"/>
      <c r="M155" s="2" t="s">
        <v>2792</v>
      </c>
      <c r="N155" s="3">
        <v>7345</v>
      </c>
      <c r="O155" s="2" t="s">
        <v>42</v>
      </c>
      <c r="P155" s="2" t="s">
        <v>9</v>
      </c>
      <c r="Q155" s="2" t="s">
        <v>10</v>
      </c>
      <c r="R155" s="2" t="s">
        <v>11</v>
      </c>
      <c r="S155" s="2" t="s">
        <v>12</v>
      </c>
      <c r="T155" s="2" t="s">
        <v>2793</v>
      </c>
      <c r="U155" s="44">
        <v>0.72159466857397381</v>
      </c>
      <c r="V155" s="2">
        <f t="shared" si="5"/>
        <v>15</v>
      </c>
      <c r="W155" s="2" t="s">
        <v>773</v>
      </c>
      <c r="X155" s="2" t="s">
        <v>771</v>
      </c>
      <c r="Y155" s="2" t="s">
        <v>774</v>
      </c>
      <c r="Z155" s="2" t="s">
        <v>2579</v>
      </c>
      <c r="AA155" s="2" t="s">
        <v>776</v>
      </c>
      <c r="AB155" s="2" t="s">
        <v>2792</v>
      </c>
      <c r="AC155" s="2" t="s">
        <v>2794</v>
      </c>
      <c r="AD155" s="2">
        <v>99066</v>
      </c>
      <c r="AE155" s="2" t="s">
        <v>2795</v>
      </c>
      <c r="AF155" s="2">
        <v>172.84825699999999</v>
      </c>
      <c r="AG155" s="2">
        <v>-42.771116999999997</v>
      </c>
      <c r="AH155" s="2">
        <v>8</v>
      </c>
      <c r="AI155" s="2" t="s">
        <v>773</v>
      </c>
      <c r="AJ155" s="2">
        <v>322</v>
      </c>
      <c r="AK155" s="2">
        <v>238</v>
      </c>
      <c r="AL155" s="2">
        <v>34</v>
      </c>
      <c r="AM155" s="2">
        <v>7</v>
      </c>
      <c r="AN155" s="2">
        <v>31</v>
      </c>
      <c r="AO155" s="2">
        <v>12</v>
      </c>
      <c r="AP155" s="2">
        <v>0</v>
      </c>
      <c r="AQ155" s="4">
        <v>0</v>
      </c>
    </row>
    <row r="156" spans="1:43" x14ac:dyDescent="0.25">
      <c r="A156" s="1">
        <v>317</v>
      </c>
      <c r="B156" s="2" t="s">
        <v>2871</v>
      </c>
      <c r="C156" s="2" t="s">
        <v>2872</v>
      </c>
      <c r="D156" s="2" t="s">
        <v>2873</v>
      </c>
      <c r="E156" s="2" t="s">
        <v>2874</v>
      </c>
      <c r="F156" s="2" t="s">
        <v>2875</v>
      </c>
      <c r="G156" s="2" t="s">
        <v>2876</v>
      </c>
      <c r="H156" s="2" t="s">
        <v>2877</v>
      </c>
      <c r="I156" s="2" t="s">
        <v>2857</v>
      </c>
      <c r="J156" s="2" t="s">
        <v>771</v>
      </c>
      <c r="K156" s="2" t="s">
        <v>2878</v>
      </c>
      <c r="L156" s="2" t="s">
        <v>2857</v>
      </c>
      <c r="M156" s="2" t="s">
        <v>771</v>
      </c>
      <c r="N156" s="3">
        <v>8542</v>
      </c>
      <c r="O156" s="2" t="s">
        <v>133</v>
      </c>
      <c r="P156" s="2" t="s">
        <v>9</v>
      </c>
      <c r="Q156" s="2" t="s">
        <v>10</v>
      </c>
      <c r="R156" s="2" t="s">
        <v>178</v>
      </c>
      <c r="S156" s="2" t="s">
        <v>12</v>
      </c>
      <c r="T156" s="2" t="s">
        <v>772</v>
      </c>
      <c r="U156" s="44">
        <v>0.70846241487121386</v>
      </c>
      <c r="V156" s="2">
        <f t="shared" si="5"/>
        <v>16</v>
      </c>
      <c r="W156" s="2" t="s">
        <v>773</v>
      </c>
      <c r="X156" s="2" t="s">
        <v>771</v>
      </c>
      <c r="Y156" s="2" t="s">
        <v>774</v>
      </c>
      <c r="Z156" s="2" t="s">
        <v>2859</v>
      </c>
      <c r="AA156" s="2" t="s">
        <v>776</v>
      </c>
      <c r="AB156" s="2" t="s">
        <v>2857</v>
      </c>
      <c r="AC156" s="2" t="s">
        <v>2861</v>
      </c>
      <c r="AD156" s="2"/>
      <c r="AE156" s="2"/>
      <c r="AF156" s="2">
        <v>172.611436</v>
      </c>
      <c r="AG156" s="2">
        <v>-43.499023000000001</v>
      </c>
      <c r="AH156" s="2">
        <v>5</v>
      </c>
      <c r="AI156" s="2" t="s">
        <v>773</v>
      </c>
      <c r="AJ156" s="2">
        <v>224</v>
      </c>
      <c r="AK156" s="2">
        <v>72</v>
      </c>
      <c r="AL156" s="2">
        <v>9</v>
      </c>
      <c r="AM156" s="2">
        <v>49</v>
      </c>
      <c r="AN156" s="2">
        <v>60</v>
      </c>
      <c r="AO156" s="2">
        <v>27</v>
      </c>
      <c r="AP156" s="2">
        <v>7</v>
      </c>
      <c r="AQ156" s="4">
        <v>0</v>
      </c>
    </row>
    <row r="157" spans="1:43" x14ac:dyDescent="0.25">
      <c r="A157" s="1">
        <v>418</v>
      </c>
      <c r="B157" s="2" t="s">
        <v>3598</v>
      </c>
      <c r="C157" s="2" t="s">
        <v>3599</v>
      </c>
      <c r="D157" s="2" t="s">
        <v>3600</v>
      </c>
      <c r="E157" s="2" t="s">
        <v>3601</v>
      </c>
      <c r="F157" s="2" t="s">
        <v>3602</v>
      </c>
      <c r="G157" s="2" t="s">
        <v>3603</v>
      </c>
      <c r="H157" s="2" t="s">
        <v>3604</v>
      </c>
      <c r="I157" s="2" t="s">
        <v>3605</v>
      </c>
      <c r="J157" s="2" t="s">
        <v>2833</v>
      </c>
      <c r="K157" s="2" t="s">
        <v>3604</v>
      </c>
      <c r="L157" s="2"/>
      <c r="M157" s="2" t="s">
        <v>2833</v>
      </c>
      <c r="N157" s="3">
        <v>7400</v>
      </c>
      <c r="O157" s="2" t="s">
        <v>965</v>
      </c>
      <c r="P157" s="2" t="s">
        <v>9</v>
      </c>
      <c r="Q157" s="2" t="s">
        <v>10</v>
      </c>
      <c r="R157" s="2" t="s">
        <v>178</v>
      </c>
      <c r="S157" s="2" t="s">
        <v>12</v>
      </c>
      <c r="T157" s="2" t="s">
        <v>2814</v>
      </c>
      <c r="U157" s="44">
        <v>0.65554990563724336</v>
      </c>
      <c r="V157" s="2">
        <f t="shared" si="5"/>
        <v>17</v>
      </c>
      <c r="W157" s="2" t="s">
        <v>773</v>
      </c>
      <c r="X157" s="2" t="s">
        <v>771</v>
      </c>
      <c r="Y157" s="2" t="s">
        <v>774</v>
      </c>
      <c r="Z157" s="2" t="s">
        <v>2815</v>
      </c>
      <c r="AA157" s="2" t="s">
        <v>776</v>
      </c>
      <c r="AB157" s="2" t="s">
        <v>3605</v>
      </c>
      <c r="AC157" s="2" t="s">
        <v>2836</v>
      </c>
      <c r="AD157" s="2">
        <v>99066</v>
      </c>
      <c r="AE157" s="2" t="s">
        <v>2795</v>
      </c>
      <c r="AF157" s="2">
        <v>172.598016</v>
      </c>
      <c r="AG157" s="2">
        <v>-43.320250999999999</v>
      </c>
      <c r="AH157" s="2">
        <v>9</v>
      </c>
      <c r="AI157" s="2" t="s">
        <v>773</v>
      </c>
      <c r="AJ157" s="2">
        <v>402</v>
      </c>
      <c r="AK157" s="2">
        <v>328</v>
      </c>
      <c r="AL157" s="2">
        <v>30</v>
      </c>
      <c r="AM157" s="2">
        <v>7</v>
      </c>
      <c r="AN157" s="2">
        <v>8</v>
      </c>
      <c r="AO157" s="2">
        <v>6</v>
      </c>
      <c r="AP157" s="2">
        <v>8</v>
      </c>
      <c r="AQ157" s="4">
        <v>15</v>
      </c>
    </row>
    <row r="158" spans="1:43" x14ac:dyDescent="0.25">
      <c r="A158" s="1">
        <v>340</v>
      </c>
      <c r="B158" s="2" t="s">
        <v>3069</v>
      </c>
      <c r="C158" s="2" t="s">
        <v>3070</v>
      </c>
      <c r="D158" s="2" t="s">
        <v>3071</v>
      </c>
      <c r="E158" s="2" t="s">
        <v>3072</v>
      </c>
      <c r="F158" s="2" t="s">
        <v>3073</v>
      </c>
      <c r="G158" s="2" t="s">
        <v>3074</v>
      </c>
      <c r="H158" s="2" t="s">
        <v>3075</v>
      </c>
      <c r="I158" s="2"/>
      <c r="J158" s="2" t="s">
        <v>771</v>
      </c>
      <c r="K158" s="2" t="s">
        <v>3076</v>
      </c>
      <c r="L158" s="2" t="s">
        <v>3077</v>
      </c>
      <c r="M158" s="2" t="s">
        <v>771</v>
      </c>
      <c r="N158" s="3">
        <v>8024</v>
      </c>
      <c r="O158" s="2" t="s">
        <v>133</v>
      </c>
      <c r="P158" s="2" t="s">
        <v>31</v>
      </c>
      <c r="Q158" s="2" t="s">
        <v>10</v>
      </c>
      <c r="R158" s="2" t="s">
        <v>11</v>
      </c>
      <c r="S158" s="2" t="s">
        <v>12</v>
      </c>
      <c r="T158" s="2" t="s">
        <v>772</v>
      </c>
      <c r="U158" s="44">
        <v>0.65067524779191865</v>
      </c>
      <c r="V158" s="2">
        <f t="shared" si="5"/>
        <v>18</v>
      </c>
      <c r="W158" s="2" t="s">
        <v>773</v>
      </c>
      <c r="X158" s="2" t="s">
        <v>771</v>
      </c>
      <c r="Y158" s="2" t="s">
        <v>774</v>
      </c>
      <c r="Z158" s="2" t="s">
        <v>3078</v>
      </c>
      <c r="AA158" s="2" t="s">
        <v>776</v>
      </c>
      <c r="AB158" s="2" t="s">
        <v>3079</v>
      </c>
      <c r="AC158" s="2" t="s">
        <v>3068</v>
      </c>
      <c r="AD158" s="2"/>
      <c r="AE158" s="2"/>
      <c r="AF158" s="2">
        <v>172.62386100000001</v>
      </c>
      <c r="AG158" s="2">
        <v>-43.564570000000003</v>
      </c>
      <c r="AH158" s="2">
        <v>9</v>
      </c>
      <c r="AI158" s="2" t="s">
        <v>773</v>
      </c>
      <c r="AJ158" s="2">
        <v>1925</v>
      </c>
      <c r="AK158" s="2">
        <v>1539</v>
      </c>
      <c r="AL158" s="2">
        <v>164</v>
      </c>
      <c r="AM158" s="2">
        <v>39</v>
      </c>
      <c r="AN158" s="2">
        <v>108</v>
      </c>
      <c r="AO158" s="2">
        <v>29</v>
      </c>
      <c r="AP158" s="2">
        <v>2</v>
      </c>
      <c r="AQ158" s="4">
        <v>44</v>
      </c>
    </row>
    <row r="159" spans="1:43" x14ac:dyDescent="0.25">
      <c r="A159" s="1">
        <v>327</v>
      </c>
      <c r="B159" s="2" t="s">
        <v>2957</v>
      </c>
      <c r="C159" s="2" t="s">
        <v>2958</v>
      </c>
      <c r="D159" s="2" t="s">
        <v>2959</v>
      </c>
      <c r="E159" s="2" t="s">
        <v>2960</v>
      </c>
      <c r="F159" s="2" t="s">
        <v>2961</v>
      </c>
      <c r="G159" s="2" t="s">
        <v>2962</v>
      </c>
      <c r="H159" s="2" t="s">
        <v>2963</v>
      </c>
      <c r="I159" s="2" t="s">
        <v>2964</v>
      </c>
      <c r="J159" s="2" t="s">
        <v>771</v>
      </c>
      <c r="K159" s="2" t="s">
        <v>2965</v>
      </c>
      <c r="L159" s="2" t="s">
        <v>2964</v>
      </c>
      <c r="M159" s="2" t="s">
        <v>771</v>
      </c>
      <c r="N159" s="3">
        <v>8440</v>
      </c>
      <c r="O159" s="2" t="s">
        <v>133</v>
      </c>
      <c r="P159" s="2" t="s">
        <v>31</v>
      </c>
      <c r="Q159" s="2" t="s">
        <v>155</v>
      </c>
      <c r="R159" s="2" t="s">
        <v>11</v>
      </c>
      <c r="S159" s="2" t="s">
        <v>156</v>
      </c>
      <c r="T159" s="2" t="s">
        <v>772</v>
      </c>
      <c r="U159" s="44">
        <v>0.64064230751008011</v>
      </c>
      <c r="V159" s="2">
        <f t="shared" si="5"/>
        <v>19</v>
      </c>
      <c r="W159" s="2" t="s">
        <v>773</v>
      </c>
      <c r="X159" s="2" t="s">
        <v>771</v>
      </c>
      <c r="Y159" s="2" t="s">
        <v>774</v>
      </c>
      <c r="Z159" s="2" t="s">
        <v>2888</v>
      </c>
      <c r="AA159" s="2" t="s">
        <v>776</v>
      </c>
      <c r="AB159" s="2" t="s">
        <v>2966</v>
      </c>
      <c r="AC159" s="2" t="s">
        <v>2889</v>
      </c>
      <c r="AD159" s="2"/>
      <c r="AE159" s="2"/>
      <c r="AF159" s="2">
        <v>172.59842</v>
      </c>
      <c r="AG159" s="2">
        <v>-43.524811</v>
      </c>
      <c r="AH159" s="2">
        <v>10</v>
      </c>
      <c r="AI159" s="2" t="s">
        <v>773</v>
      </c>
      <c r="AJ159" s="2">
        <v>1388</v>
      </c>
      <c r="AK159" s="2">
        <v>1072</v>
      </c>
      <c r="AL159" s="2">
        <v>98</v>
      </c>
      <c r="AM159" s="2">
        <v>40</v>
      </c>
      <c r="AN159" s="2">
        <v>104</v>
      </c>
      <c r="AO159" s="2">
        <v>21</v>
      </c>
      <c r="AP159" s="2">
        <v>8</v>
      </c>
      <c r="AQ159" s="4">
        <v>45</v>
      </c>
    </row>
    <row r="160" spans="1:43" x14ac:dyDescent="0.25">
      <c r="A160" s="1">
        <v>323</v>
      </c>
      <c r="B160" s="2" t="s">
        <v>2920</v>
      </c>
      <c r="C160" s="2" t="s">
        <v>2921</v>
      </c>
      <c r="D160" s="2" t="s">
        <v>2922</v>
      </c>
      <c r="E160" s="2" t="s">
        <v>2923</v>
      </c>
      <c r="F160" s="2" t="s">
        <v>2924</v>
      </c>
      <c r="G160" s="2" t="s">
        <v>2925</v>
      </c>
      <c r="H160" s="2" t="s">
        <v>2926</v>
      </c>
      <c r="I160" s="2" t="s">
        <v>2927</v>
      </c>
      <c r="J160" s="2" t="s">
        <v>771</v>
      </c>
      <c r="K160" s="2" t="s">
        <v>2928</v>
      </c>
      <c r="L160" s="2" t="s">
        <v>2927</v>
      </c>
      <c r="M160" s="2" t="s">
        <v>771</v>
      </c>
      <c r="N160" s="3">
        <v>8643</v>
      </c>
      <c r="O160" s="2" t="s">
        <v>133</v>
      </c>
      <c r="P160" s="2" t="s">
        <v>31</v>
      </c>
      <c r="Q160" s="2" t="s">
        <v>10</v>
      </c>
      <c r="R160" s="2" t="s">
        <v>11</v>
      </c>
      <c r="S160" s="2" t="s">
        <v>12</v>
      </c>
      <c r="T160" s="2" t="s">
        <v>772</v>
      </c>
      <c r="U160" s="44">
        <v>0.60978426722094692</v>
      </c>
      <c r="V160" s="2">
        <f t="shared" si="5"/>
        <v>20</v>
      </c>
      <c r="W160" s="2" t="s">
        <v>773</v>
      </c>
      <c r="X160" s="2" t="s">
        <v>771</v>
      </c>
      <c r="Y160" s="2" t="s">
        <v>774</v>
      </c>
      <c r="Z160" s="2" t="s">
        <v>2918</v>
      </c>
      <c r="AA160" s="2" t="s">
        <v>776</v>
      </c>
      <c r="AB160" s="2" t="s">
        <v>2929</v>
      </c>
      <c r="AC160" s="2" t="s">
        <v>2930</v>
      </c>
      <c r="AD160" s="2"/>
      <c r="AE160" s="2"/>
      <c r="AF160" s="2">
        <v>172.69587300000001</v>
      </c>
      <c r="AG160" s="2">
        <v>-43.516308000000002</v>
      </c>
      <c r="AH160" s="2">
        <v>2</v>
      </c>
      <c r="AI160" s="2" t="s">
        <v>773</v>
      </c>
      <c r="AJ160" s="2">
        <v>359</v>
      </c>
      <c r="AK160" s="2">
        <v>144</v>
      </c>
      <c r="AL160" s="2">
        <v>123</v>
      </c>
      <c r="AM160" s="2">
        <v>80</v>
      </c>
      <c r="AN160" s="2">
        <v>4</v>
      </c>
      <c r="AO160" s="2">
        <v>0</v>
      </c>
      <c r="AP160" s="2">
        <v>5</v>
      </c>
      <c r="AQ160" s="4">
        <v>3</v>
      </c>
    </row>
    <row r="161" spans="1:43" x14ac:dyDescent="0.25">
      <c r="A161" s="1">
        <v>419</v>
      </c>
      <c r="B161" s="2" t="s">
        <v>3606</v>
      </c>
      <c r="C161" s="2" t="s">
        <v>3607</v>
      </c>
      <c r="D161" s="2" t="s">
        <v>3608</v>
      </c>
      <c r="E161" s="2" t="s">
        <v>3609</v>
      </c>
      <c r="F161" s="2" t="s">
        <v>3610</v>
      </c>
      <c r="G161" s="2" t="s">
        <v>3611</v>
      </c>
      <c r="H161" s="2" t="s">
        <v>3612</v>
      </c>
      <c r="I161" s="2" t="s">
        <v>3613</v>
      </c>
      <c r="J161" s="2" t="s">
        <v>771</v>
      </c>
      <c r="K161" s="2" t="s">
        <v>3614</v>
      </c>
      <c r="L161" s="2" t="s">
        <v>3615</v>
      </c>
      <c r="M161" s="2" t="s">
        <v>771</v>
      </c>
      <c r="N161" s="3">
        <v>8241</v>
      </c>
      <c r="O161" s="2" t="s">
        <v>133</v>
      </c>
      <c r="P161" s="2" t="s">
        <v>9</v>
      </c>
      <c r="Q161" s="2" t="s">
        <v>10</v>
      </c>
      <c r="R161" s="2" t="s">
        <v>178</v>
      </c>
      <c r="S161" s="2" t="s">
        <v>12</v>
      </c>
      <c r="T161" s="2" t="s">
        <v>772</v>
      </c>
      <c r="U161" s="44">
        <v>0.59885346623828961</v>
      </c>
      <c r="V161" s="2">
        <f t="shared" si="5"/>
        <v>21</v>
      </c>
      <c r="W161" s="2" t="s">
        <v>773</v>
      </c>
      <c r="X161" s="2" t="s">
        <v>771</v>
      </c>
      <c r="Y161" s="2" t="s">
        <v>774</v>
      </c>
      <c r="Z161" s="2" t="s">
        <v>2859</v>
      </c>
      <c r="AA161" s="2" t="s">
        <v>776</v>
      </c>
      <c r="AB161" s="2" t="s">
        <v>3613</v>
      </c>
      <c r="AC161" s="2" t="s">
        <v>3068</v>
      </c>
      <c r="AD161" s="2"/>
      <c r="AE161" s="2"/>
      <c r="AF161" s="2">
        <v>172.65913499999999</v>
      </c>
      <c r="AG161" s="2">
        <v>-43.560087000000003</v>
      </c>
      <c r="AH161" s="2">
        <v>8</v>
      </c>
      <c r="AI161" s="2" t="s">
        <v>773</v>
      </c>
      <c r="AJ161" s="2">
        <v>361</v>
      </c>
      <c r="AK161" s="2">
        <v>287</v>
      </c>
      <c r="AL161" s="2">
        <v>42</v>
      </c>
      <c r="AM161" s="2">
        <v>9</v>
      </c>
      <c r="AN161" s="2">
        <v>19</v>
      </c>
      <c r="AO161" s="2">
        <v>2</v>
      </c>
      <c r="AP161" s="2">
        <v>1</v>
      </c>
      <c r="AQ161" s="4">
        <v>1</v>
      </c>
    </row>
    <row r="162" spans="1:43" x14ac:dyDescent="0.25">
      <c r="A162" s="1">
        <v>312</v>
      </c>
      <c r="B162" s="2" t="s">
        <v>2826</v>
      </c>
      <c r="C162" s="2" t="s">
        <v>2827</v>
      </c>
      <c r="D162" s="2" t="s">
        <v>2828</v>
      </c>
      <c r="E162" s="2" t="s">
        <v>2829</v>
      </c>
      <c r="F162" s="2" t="s">
        <v>2830</v>
      </c>
      <c r="G162" s="2" t="s">
        <v>2831</v>
      </c>
      <c r="H162" s="2" t="s">
        <v>2832</v>
      </c>
      <c r="I162" s="2"/>
      <c r="J162" s="2" t="s">
        <v>2833</v>
      </c>
      <c r="K162" s="2" t="s">
        <v>2834</v>
      </c>
      <c r="L162" s="2"/>
      <c r="M162" s="2" t="s">
        <v>2833</v>
      </c>
      <c r="N162" s="3">
        <v>7400</v>
      </c>
      <c r="O162" s="2" t="s">
        <v>965</v>
      </c>
      <c r="P162" s="2" t="s">
        <v>31</v>
      </c>
      <c r="Q162" s="2" t="s">
        <v>10</v>
      </c>
      <c r="R162" s="2" t="s">
        <v>11</v>
      </c>
      <c r="S162" s="2" t="s">
        <v>12</v>
      </c>
      <c r="T162" s="2" t="s">
        <v>2814</v>
      </c>
      <c r="U162" s="44">
        <v>0.56668234509009519</v>
      </c>
      <c r="V162" s="2">
        <f t="shared" si="5"/>
        <v>22</v>
      </c>
      <c r="W162" s="2" t="s">
        <v>773</v>
      </c>
      <c r="X162" s="2" t="s">
        <v>771</v>
      </c>
      <c r="Y162" s="2" t="s">
        <v>774</v>
      </c>
      <c r="Z162" s="2" t="s">
        <v>2815</v>
      </c>
      <c r="AA162" s="2" t="s">
        <v>776</v>
      </c>
      <c r="AB162" s="2" t="s">
        <v>2835</v>
      </c>
      <c r="AC162" s="2" t="s">
        <v>2836</v>
      </c>
      <c r="AD162" s="2">
        <v>99077</v>
      </c>
      <c r="AE162" s="2" t="s">
        <v>2837</v>
      </c>
      <c r="AF162" s="2">
        <v>172.59872899999999</v>
      </c>
      <c r="AG162" s="2">
        <v>-43.298192</v>
      </c>
      <c r="AH162" s="2">
        <v>9</v>
      </c>
      <c r="AI162" s="2" t="s">
        <v>773</v>
      </c>
      <c r="AJ162" s="2">
        <v>1790</v>
      </c>
      <c r="AK162" s="2">
        <v>1524</v>
      </c>
      <c r="AL162" s="2">
        <v>141</v>
      </c>
      <c r="AM162" s="2">
        <v>23</v>
      </c>
      <c r="AN162" s="2">
        <v>27</v>
      </c>
      <c r="AO162" s="2">
        <v>14</v>
      </c>
      <c r="AP162" s="2">
        <v>8</v>
      </c>
      <c r="AQ162" s="4">
        <v>53</v>
      </c>
    </row>
    <row r="163" spans="1:43" x14ac:dyDescent="0.25">
      <c r="A163" s="1">
        <v>531</v>
      </c>
      <c r="B163" s="2" t="s">
        <v>3926</v>
      </c>
      <c r="C163" s="2" t="s">
        <v>3927</v>
      </c>
      <c r="D163" s="2" t="s">
        <v>3928</v>
      </c>
      <c r="E163" s="2" t="s">
        <v>3929</v>
      </c>
      <c r="F163" s="2" t="s">
        <v>3930</v>
      </c>
      <c r="G163" s="2" t="s">
        <v>3931</v>
      </c>
      <c r="H163" s="2" t="s">
        <v>3932</v>
      </c>
      <c r="I163" s="2"/>
      <c r="J163" s="2" t="s">
        <v>771</v>
      </c>
      <c r="K163" s="2" t="s">
        <v>3933</v>
      </c>
      <c r="L163" s="2" t="s">
        <v>3046</v>
      </c>
      <c r="M163" s="2" t="s">
        <v>771</v>
      </c>
      <c r="N163" s="3">
        <v>8145</v>
      </c>
      <c r="O163" s="2" t="s">
        <v>133</v>
      </c>
      <c r="P163" s="2" t="s">
        <v>43</v>
      </c>
      <c r="Q163" s="2" t="s">
        <v>10</v>
      </c>
      <c r="R163" s="2" t="s">
        <v>178</v>
      </c>
      <c r="S163" s="2" t="s">
        <v>12</v>
      </c>
      <c r="T163" s="2" t="s">
        <v>772</v>
      </c>
      <c r="U163" s="44">
        <v>0.56454640758739372</v>
      </c>
      <c r="V163" s="2">
        <f t="shared" si="5"/>
        <v>23</v>
      </c>
      <c r="W163" s="2" t="s">
        <v>773</v>
      </c>
      <c r="X163" s="2" t="s">
        <v>771</v>
      </c>
      <c r="Y163" s="2" t="s">
        <v>774</v>
      </c>
      <c r="Z163" s="2" t="s">
        <v>2859</v>
      </c>
      <c r="AA163" s="2" t="s">
        <v>776</v>
      </c>
      <c r="AB163" s="2" t="s">
        <v>3035</v>
      </c>
      <c r="AC163" s="2" t="s">
        <v>2939</v>
      </c>
      <c r="AD163" s="2">
        <v>99044</v>
      </c>
      <c r="AE163" s="2" t="s">
        <v>2956</v>
      </c>
      <c r="AF163" s="2">
        <v>172.64659900000001</v>
      </c>
      <c r="AG163" s="2">
        <v>-43.537660000000002</v>
      </c>
      <c r="AH163" s="2">
        <v>4</v>
      </c>
      <c r="AI163" s="2" t="s">
        <v>773</v>
      </c>
      <c r="AJ163" s="2">
        <v>396</v>
      </c>
      <c r="AK163" s="2">
        <v>143</v>
      </c>
      <c r="AL163" s="2">
        <v>43</v>
      </c>
      <c r="AM163" s="2">
        <v>72</v>
      </c>
      <c r="AN163" s="2">
        <v>129</v>
      </c>
      <c r="AO163" s="2">
        <v>5</v>
      </c>
      <c r="AP163" s="2">
        <v>4</v>
      </c>
      <c r="AQ163" s="4">
        <v>0</v>
      </c>
    </row>
    <row r="164" spans="1:43" x14ac:dyDescent="0.25">
      <c r="A164" s="1">
        <v>353</v>
      </c>
      <c r="B164" s="2" t="s">
        <v>3171</v>
      </c>
      <c r="C164" s="2" t="s">
        <v>3172</v>
      </c>
      <c r="D164" s="2" t="s">
        <v>3173</v>
      </c>
      <c r="E164" s="2" t="s">
        <v>3174</v>
      </c>
      <c r="F164" s="2" t="s">
        <v>3175</v>
      </c>
      <c r="G164" s="2" t="s">
        <v>3176</v>
      </c>
      <c r="H164" s="2" t="s">
        <v>3177</v>
      </c>
      <c r="I164" s="2"/>
      <c r="J164" s="2" t="s">
        <v>3178</v>
      </c>
      <c r="K164" s="2" t="s">
        <v>3177</v>
      </c>
      <c r="L164" s="2"/>
      <c r="M164" s="2" t="s">
        <v>3178</v>
      </c>
      <c r="N164" s="3">
        <v>7925</v>
      </c>
      <c r="O164" s="2" t="s">
        <v>42</v>
      </c>
      <c r="P164" s="2" t="s">
        <v>43</v>
      </c>
      <c r="Q164" s="2" t="s">
        <v>10</v>
      </c>
      <c r="R164" s="2" t="s">
        <v>11</v>
      </c>
      <c r="S164" s="2" t="s">
        <v>12</v>
      </c>
      <c r="T164" s="2" t="s">
        <v>3179</v>
      </c>
      <c r="U164" s="44">
        <v>0.5452530575755884</v>
      </c>
      <c r="V164" s="2">
        <f t="shared" si="5"/>
        <v>24</v>
      </c>
      <c r="W164" s="2" t="s">
        <v>773</v>
      </c>
      <c r="X164" s="2" t="s">
        <v>771</v>
      </c>
      <c r="Y164" s="2" t="s">
        <v>774</v>
      </c>
      <c r="Z164" s="2" t="s">
        <v>3168</v>
      </c>
      <c r="AA164" s="2" t="s">
        <v>776</v>
      </c>
      <c r="AB164" s="2" t="s">
        <v>3178</v>
      </c>
      <c r="AC164" s="2" t="s">
        <v>3180</v>
      </c>
      <c r="AD164" s="2"/>
      <c r="AE164" s="2"/>
      <c r="AF164" s="2">
        <v>170.825165</v>
      </c>
      <c r="AG164" s="2">
        <v>-44.101613999999998</v>
      </c>
      <c r="AH164" s="2">
        <v>8</v>
      </c>
      <c r="AI164" s="2" t="s">
        <v>773</v>
      </c>
      <c r="AJ164" s="2">
        <v>191</v>
      </c>
      <c r="AK164" s="2">
        <v>156</v>
      </c>
      <c r="AL164" s="2">
        <v>24</v>
      </c>
      <c r="AM164" s="2">
        <v>0</v>
      </c>
      <c r="AN164" s="2">
        <v>11</v>
      </c>
      <c r="AO164" s="2">
        <v>0</v>
      </c>
      <c r="AP164" s="2">
        <v>0</v>
      </c>
      <c r="AQ164" s="4">
        <v>0</v>
      </c>
    </row>
    <row r="165" spans="1:43" x14ac:dyDescent="0.25">
      <c r="A165" s="1">
        <v>350</v>
      </c>
      <c r="B165" s="2" t="s">
        <v>3139</v>
      </c>
      <c r="C165" s="2" t="s">
        <v>3140</v>
      </c>
      <c r="D165" s="2"/>
      <c r="E165" s="2" t="s">
        <v>3141</v>
      </c>
      <c r="F165" s="2" t="s">
        <v>3142</v>
      </c>
      <c r="G165" s="2" t="s">
        <v>3143</v>
      </c>
      <c r="H165" s="2" t="s">
        <v>3144</v>
      </c>
      <c r="I165" s="2"/>
      <c r="J165" s="2" t="s">
        <v>3145</v>
      </c>
      <c r="K165" s="2" t="s">
        <v>3144</v>
      </c>
      <c r="L165" s="2"/>
      <c r="M165" s="2" t="s">
        <v>3145</v>
      </c>
      <c r="N165" s="3">
        <v>7520</v>
      </c>
      <c r="O165" s="2" t="s">
        <v>42</v>
      </c>
      <c r="P165" s="2" t="s">
        <v>9</v>
      </c>
      <c r="Q165" s="2" t="s">
        <v>10</v>
      </c>
      <c r="R165" s="2" t="s">
        <v>11</v>
      </c>
      <c r="S165" s="2" t="s">
        <v>12</v>
      </c>
      <c r="T165" s="2" t="s">
        <v>772</v>
      </c>
      <c r="U165" s="44">
        <v>0.5430445637497836</v>
      </c>
      <c r="V165" s="2">
        <f t="shared" si="5"/>
        <v>25</v>
      </c>
      <c r="W165" s="2" t="s">
        <v>773</v>
      </c>
      <c r="X165" s="2" t="s">
        <v>771</v>
      </c>
      <c r="Y165" s="2" t="s">
        <v>774</v>
      </c>
      <c r="Z165" s="2" t="s">
        <v>3106</v>
      </c>
      <c r="AA165" s="2" t="s">
        <v>776</v>
      </c>
      <c r="AB165" s="2" t="s">
        <v>3145</v>
      </c>
      <c r="AC165" s="2" t="s">
        <v>3146</v>
      </c>
      <c r="AD165" s="2">
        <v>99066</v>
      </c>
      <c r="AE165" s="2" t="s">
        <v>2795</v>
      </c>
      <c r="AF165" s="2">
        <v>172.962434</v>
      </c>
      <c r="AG165" s="2">
        <v>-43.811179000000003</v>
      </c>
      <c r="AH165" s="2">
        <v>8</v>
      </c>
      <c r="AI165" s="2" t="s">
        <v>773</v>
      </c>
      <c r="AJ165" s="2">
        <v>130</v>
      </c>
      <c r="AK165" s="2">
        <v>92</v>
      </c>
      <c r="AL165" s="2">
        <v>31</v>
      </c>
      <c r="AM165" s="2">
        <v>1</v>
      </c>
      <c r="AN165" s="2">
        <v>4</v>
      </c>
      <c r="AO165" s="2">
        <v>2</v>
      </c>
      <c r="AP165" s="2">
        <v>0</v>
      </c>
      <c r="AQ165" s="4">
        <v>0</v>
      </c>
    </row>
    <row r="166" spans="1:43" x14ac:dyDescent="0.25">
      <c r="A166" s="1">
        <v>360</v>
      </c>
      <c r="B166" s="2" t="s">
        <v>3219</v>
      </c>
      <c r="C166" s="2" t="s">
        <v>3220</v>
      </c>
      <c r="D166" s="2" t="s">
        <v>3221</v>
      </c>
      <c r="E166" s="2" t="s">
        <v>3222</v>
      </c>
      <c r="F166" s="2" t="s">
        <v>3223</v>
      </c>
      <c r="G166" s="2" t="s">
        <v>3224</v>
      </c>
      <c r="H166" s="2" t="s">
        <v>3225</v>
      </c>
      <c r="I166" s="2" t="s">
        <v>1807</v>
      </c>
      <c r="J166" s="2" t="s">
        <v>3197</v>
      </c>
      <c r="K166" s="2" t="s">
        <v>3226</v>
      </c>
      <c r="L166" s="2"/>
      <c r="M166" s="2" t="s">
        <v>3197</v>
      </c>
      <c r="N166" s="3">
        <v>7940</v>
      </c>
      <c r="O166" s="2" t="s">
        <v>965</v>
      </c>
      <c r="P166" s="2" t="s">
        <v>31</v>
      </c>
      <c r="Q166" s="2" t="s">
        <v>155</v>
      </c>
      <c r="R166" s="2" t="s">
        <v>11</v>
      </c>
      <c r="S166" s="2" t="s">
        <v>156</v>
      </c>
      <c r="T166" s="2" t="s">
        <v>3167</v>
      </c>
      <c r="U166" s="44">
        <v>0.54141953036653034</v>
      </c>
      <c r="V166" s="2">
        <f t="shared" si="5"/>
        <v>26</v>
      </c>
      <c r="W166" s="2" t="s">
        <v>773</v>
      </c>
      <c r="X166" s="2" t="s">
        <v>771</v>
      </c>
      <c r="Y166" s="2" t="s">
        <v>774</v>
      </c>
      <c r="Z166" s="2" t="s">
        <v>3127</v>
      </c>
      <c r="AA166" s="2" t="s">
        <v>776</v>
      </c>
      <c r="AB166" s="2" t="s">
        <v>3227</v>
      </c>
      <c r="AC166" s="2" t="s">
        <v>3200</v>
      </c>
      <c r="AD166" s="2"/>
      <c r="AE166" s="2"/>
      <c r="AF166" s="2">
        <v>171.230188</v>
      </c>
      <c r="AG166" s="2">
        <v>-44.400182999999998</v>
      </c>
      <c r="AH166" s="2">
        <v>7</v>
      </c>
      <c r="AI166" s="2" t="s">
        <v>773</v>
      </c>
      <c r="AJ166" s="2">
        <v>665</v>
      </c>
      <c r="AK166" s="2">
        <v>544</v>
      </c>
      <c r="AL166" s="2">
        <v>70</v>
      </c>
      <c r="AM166" s="2">
        <v>11</v>
      </c>
      <c r="AN166" s="2">
        <v>11</v>
      </c>
      <c r="AO166" s="2">
        <v>6</v>
      </c>
      <c r="AP166" s="2">
        <v>2</v>
      </c>
      <c r="AQ166" s="4">
        <v>21</v>
      </c>
    </row>
    <row r="167" spans="1:43" x14ac:dyDescent="0.25">
      <c r="A167" s="14">
        <v>4212</v>
      </c>
      <c r="B167" s="10" t="s">
        <v>4590</v>
      </c>
      <c r="C167" s="10" t="s">
        <v>4591</v>
      </c>
      <c r="D167" s="10" t="s">
        <v>4592</v>
      </c>
      <c r="E167" s="10" t="s">
        <v>4593</v>
      </c>
      <c r="F167" s="10" t="s">
        <v>4594</v>
      </c>
      <c r="G167" s="10" t="s">
        <v>4595</v>
      </c>
      <c r="H167" s="10" t="s">
        <v>4596</v>
      </c>
      <c r="I167" s="10" t="s">
        <v>4597</v>
      </c>
      <c r="J167" s="10" t="s">
        <v>771</v>
      </c>
      <c r="K167" s="10" t="s">
        <v>4596</v>
      </c>
      <c r="L167" s="10" t="s">
        <v>4597</v>
      </c>
      <c r="M167" s="10" t="s">
        <v>771</v>
      </c>
      <c r="N167" s="15">
        <v>8023</v>
      </c>
      <c r="O167" s="10" t="s">
        <v>133</v>
      </c>
      <c r="P167" s="10" t="s">
        <v>9</v>
      </c>
      <c r="Q167" s="10" t="s">
        <v>2018</v>
      </c>
      <c r="R167" s="10" t="s">
        <v>11</v>
      </c>
      <c r="S167" s="10" t="s">
        <v>12</v>
      </c>
      <c r="T167" s="2" t="s">
        <v>772</v>
      </c>
      <c r="U167" s="44">
        <v>0.53143960799779244</v>
      </c>
      <c r="V167" s="2">
        <f t="shared" si="5"/>
        <v>27</v>
      </c>
      <c r="W167" s="10" t="s">
        <v>773</v>
      </c>
      <c r="X167" s="10" t="s">
        <v>771</v>
      </c>
      <c r="Y167" s="2" t="s">
        <v>774</v>
      </c>
      <c r="Z167" s="10" t="s">
        <v>2859</v>
      </c>
      <c r="AA167" s="10" t="s">
        <v>776</v>
      </c>
      <c r="AB167" s="10" t="s">
        <v>3613</v>
      </c>
      <c r="AC167" s="10" t="s">
        <v>3068</v>
      </c>
      <c r="AD167" s="10"/>
      <c r="AE167" s="10"/>
      <c r="AF167" s="10">
        <v>172.65633099999999</v>
      </c>
      <c r="AG167" s="10">
        <v>-43.551181</v>
      </c>
      <c r="AH167" s="10">
        <v>1</v>
      </c>
      <c r="AI167" s="10" t="s">
        <v>773</v>
      </c>
      <c r="AJ167" s="10">
        <v>56</v>
      </c>
      <c r="AK167" s="10">
        <v>0</v>
      </c>
      <c r="AL167" s="10">
        <v>56</v>
      </c>
      <c r="AM167" s="10">
        <v>0</v>
      </c>
      <c r="AN167" s="10">
        <v>0</v>
      </c>
      <c r="AO167" s="10">
        <v>0</v>
      </c>
      <c r="AP167" s="10">
        <v>0</v>
      </c>
      <c r="AQ167" s="16">
        <v>0</v>
      </c>
    </row>
    <row r="168" spans="1:43" x14ac:dyDescent="0.25">
      <c r="A168" s="1">
        <v>683</v>
      </c>
      <c r="B168" s="2" t="s">
        <v>4172</v>
      </c>
      <c r="C168" s="2" t="s">
        <v>4173</v>
      </c>
      <c r="D168" s="2"/>
      <c r="E168" s="2"/>
      <c r="F168" s="2" t="s">
        <v>4174</v>
      </c>
      <c r="G168" s="2" t="s">
        <v>4175</v>
      </c>
      <c r="H168" s="2" t="s">
        <v>4176</v>
      </c>
      <c r="I168" s="2" t="s">
        <v>2888</v>
      </c>
      <c r="J168" s="2" t="s">
        <v>771</v>
      </c>
      <c r="K168" s="2" t="s">
        <v>4177</v>
      </c>
      <c r="L168" s="2"/>
      <c r="M168" s="2" t="s">
        <v>771</v>
      </c>
      <c r="N168" s="3">
        <v>8140</v>
      </c>
      <c r="O168" s="2" t="s">
        <v>133</v>
      </c>
      <c r="P168" s="2" t="s">
        <v>9</v>
      </c>
      <c r="Q168" s="2" t="s">
        <v>3034</v>
      </c>
      <c r="R168" s="2" t="s">
        <v>11</v>
      </c>
      <c r="S168" s="2" t="s">
        <v>12</v>
      </c>
      <c r="T168" s="2" t="s">
        <v>772</v>
      </c>
      <c r="U168" s="44">
        <v>0.5228392264694196</v>
      </c>
      <c r="V168" s="2">
        <f t="shared" si="5"/>
        <v>28</v>
      </c>
      <c r="W168" s="2" t="s">
        <v>773</v>
      </c>
      <c r="X168" s="2" t="s">
        <v>771</v>
      </c>
      <c r="Y168" s="2" t="s">
        <v>774</v>
      </c>
      <c r="Z168" s="2" t="s">
        <v>2888</v>
      </c>
      <c r="AA168" s="2" t="s">
        <v>776</v>
      </c>
      <c r="AB168" s="2" t="s">
        <v>2888</v>
      </c>
      <c r="AC168" s="2" t="s">
        <v>778</v>
      </c>
      <c r="AD168" s="2"/>
      <c r="AE168" s="2"/>
      <c r="AF168" s="2">
        <v>172.56805700000001</v>
      </c>
      <c r="AG168" s="2">
        <v>-43.523017000000003</v>
      </c>
      <c r="AH168" s="2">
        <v>7</v>
      </c>
      <c r="AI168" s="2" t="s">
        <v>773</v>
      </c>
      <c r="AJ168" s="2">
        <v>443</v>
      </c>
      <c r="AK168" s="2">
        <v>358</v>
      </c>
      <c r="AL168" s="2">
        <v>61</v>
      </c>
      <c r="AM168" s="2">
        <v>6</v>
      </c>
      <c r="AN168" s="2">
        <v>10</v>
      </c>
      <c r="AO168" s="2">
        <v>2</v>
      </c>
      <c r="AP168" s="2">
        <v>6</v>
      </c>
      <c r="AQ168" s="4">
        <v>0</v>
      </c>
    </row>
    <row r="169" spans="1:43" x14ac:dyDescent="0.25">
      <c r="A169" s="1">
        <v>351</v>
      </c>
      <c r="B169" s="2" t="s">
        <v>3147</v>
      </c>
      <c r="C169" s="2" t="s">
        <v>3148</v>
      </c>
      <c r="D169" s="2" t="s">
        <v>3149</v>
      </c>
      <c r="E169" s="2" t="s">
        <v>3150</v>
      </c>
      <c r="F169" s="2" t="s">
        <v>3151</v>
      </c>
      <c r="G169" s="2" t="s">
        <v>3152</v>
      </c>
      <c r="H169" s="2" t="s">
        <v>3153</v>
      </c>
      <c r="I169" s="2"/>
      <c r="J169" s="2" t="s">
        <v>3154</v>
      </c>
      <c r="K169" s="2" t="s">
        <v>1652</v>
      </c>
      <c r="L169" s="2"/>
      <c r="M169" s="2" t="s">
        <v>3154</v>
      </c>
      <c r="N169" s="3">
        <v>7740</v>
      </c>
      <c r="O169" s="2" t="s">
        <v>965</v>
      </c>
      <c r="P169" s="2" t="s">
        <v>31</v>
      </c>
      <c r="Q169" s="2" t="s">
        <v>10</v>
      </c>
      <c r="R169" s="2" t="s">
        <v>11</v>
      </c>
      <c r="S169" s="2" t="s">
        <v>12</v>
      </c>
      <c r="T169" s="2" t="s">
        <v>3126</v>
      </c>
      <c r="U169" s="44">
        <v>0.50957663322103286</v>
      </c>
      <c r="V169" s="2">
        <f t="shared" si="5"/>
        <v>29</v>
      </c>
      <c r="W169" s="2" t="s">
        <v>773</v>
      </c>
      <c r="X169" s="2" t="s">
        <v>771</v>
      </c>
      <c r="Y169" s="2" t="s">
        <v>774</v>
      </c>
      <c r="Z169" s="2" t="s">
        <v>3127</v>
      </c>
      <c r="AA169" s="2" t="s">
        <v>776</v>
      </c>
      <c r="AB169" s="2" t="s">
        <v>3155</v>
      </c>
      <c r="AC169" s="2" t="s">
        <v>3156</v>
      </c>
      <c r="AD169" s="2">
        <v>99043</v>
      </c>
      <c r="AE169" s="2" t="s">
        <v>3157</v>
      </c>
      <c r="AF169" s="2">
        <v>171.750169</v>
      </c>
      <c r="AG169" s="2">
        <v>-43.892280999999997</v>
      </c>
      <c r="AH169" s="2">
        <v>6</v>
      </c>
      <c r="AI169" s="2" t="s">
        <v>773</v>
      </c>
      <c r="AJ169" s="2">
        <v>1241</v>
      </c>
      <c r="AK169" s="2">
        <v>889</v>
      </c>
      <c r="AL169" s="2">
        <v>142</v>
      </c>
      <c r="AM169" s="2">
        <v>75</v>
      </c>
      <c r="AN169" s="2">
        <v>98</v>
      </c>
      <c r="AO169" s="2">
        <v>16</v>
      </c>
      <c r="AP169" s="2">
        <v>6</v>
      </c>
      <c r="AQ169" s="4">
        <v>15</v>
      </c>
    </row>
    <row r="170" spans="1:43" x14ac:dyDescent="0.25">
      <c r="A170" s="1">
        <v>321</v>
      </c>
      <c r="B170" s="2" t="s">
        <v>2909</v>
      </c>
      <c r="C170" s="2" t="s">
        <v>2910</v>
      </c>
      <c r="D170" s="2" t="s">
        <v>2911</v>
      </c>
      <c r="E170" s="2" t="s">
        <v>2912</v>
      </c>
      <c r="F170" s="2" t="s">
        <v>2913</v>
      </c>
      <c r="G170" s="2" t="s">
        <v>2914</v>
      </c>
      <c r="H170" s="2" t="s">
        <v>2915</v>
      </c>
      <c r="I170" s="2" t="s">
        <v>2916</v>
      </c>
      <c r="J170" s="2" t="s">
        <v>771</v>
      </c>
      <c r="K170" s="2" t="s">
        <v>2917</v>
      </c>
      <c r="L170" s="2" t="s">
        <v>2916</v>
      </c>
      <c r="M170" s="2" t="s">
        <v>771</v>
      </c>
      <c r="N170" s="3">
        <v>8640</v>
      </c>
      <c r="O170" s="2" t="s">
        <v>133</v>
      </c>
      <c r="P170" s="2" t="s">
        <v>31</v>
      </c>
      <c r="Q170" s="2" t="s">
        <v>10</v>
      </c>
      <c r="R170" s="2" t="s">
        <v>11</v>
      </c>
      <c r="S170" s="2" t="s">
        <v>156</v>
      </c>
      <c r="T170" s="2" t="s">
        <v>772</v>
      </c>
      <c r="U170" s="44">
        <v>0.49989636254379033</v>
      </c>
      <c r="V170" s="2">
        <f t="shared" si="5"/>
        <v>30</v>
      </c>
      <c r="W170" s="2" t="s">
        <v>773</v>
      </c>
      <c r="X170" s="2" t="s">
        <v>771</v>
      </c>
      <c r="Y170" s="2" t="s">
        <v>774</v>
      </c>
      <c r="Z170" s="2" t="s">
        <v>2918</v>
      </c>
      <c r="AA170" s="2" t="s">
        <v>776</v>
      </c>
      <c r="AB170" s="2" t="s">
        <v>2919</v>
      </c>
      <c r="AC170" s="2" t="s">
        <v>2861</v>
      </c>
      <c r="AD170" s="2"/>
      <c r="AE170" s="2"/>
      <c r="AF170" s="2">
        <v>172.66083499999999</v>
      </c>
      <c r="AG170" s="2">
        <v>-43.512348000000003</v>
      </c>
      <c r="AH170" s="2">
        <v>6</v>
      </c>
      <c r="AI170" s="2" t="s">
        <v>773</v>
      </c>
      <c r="AJ170" s="2">
        <v>1232</v>
      </c>
      <c r="AK170" s="2">
        <v>830</v>
      </c>
      <c r="AL170" s="2">
        <v>213</v>
      </c>
      <c r="AM170" s="2">
        <v>87</v>
      </c>
      <c r="AN170" s="2">
        <v>76</v>
      </c>
      <c r="AO170" s="2">
        <v>19</v>
      </c>
      <c r="AP170" s="2">
        <v>3</v>
      </c>
      <c r="AQ170" s="4">
        <v>4</v>
      </c>
    </row>
    <row r="171" spans="1:43" x14ac:dyDescent="0.25">
      <c r="A171" s="1">
        <v>310</v>
      </c>
      <c r="B171" s="2" t="s">
        <v>2806</v>
      </c>
      <c r="C171" s="2" t="s">
        <v>2807</v>
      </c>
      <c r="D171" s="2" t="s">
        <v>2808</v>
      </c>
      <c r="E171" s="2" t="s">
        <v>2809</v>
      </c>
      <c r="F171" s="2" t="s">
        <v>2810</v>
      </c>
      <c r="G171" s="2" t="s">
        <v>2811</v>
      </c>
      <c r="H171" s="2" t="s">
        <v>2812</v>
      </c>
      <c r="I171" s="2"/>
      <c r="J171" s="2" t="s">
        <v>2813</v>
      </c>
      <c r="K171" s="2" t="s">
        <v>2812</v>
      </c>
      <c r="L171" s="2"/>
      <c r="M171" s="2" t="s">
        <v>2813</v>
      </c>
      <c r="N171" s="3">
        <v>7430</v>
      </c>
      <c r="O171" s="2" t="s">
        <v>8</v>
      </c>
      <c r="P171" s="2" t="s">
        <v>9</v>
      </c>
      <c r="Q171" s="2" t="s">
        <v>10</v>
      </c>
      <c r="R171" s="2" t="s">
        <v>11</v>
      </c>
      <c r="S171" s="2" t="s">
        <v>12</v>
      </c>
      <c r="T171" s="2" t="s">
        <v>2814</v>
      </c>
      <c r="U171" s="44">
        <v>0.49078646701468964</v>
      </c>
      <c r="V171" s="2">
        <f t="shared" si="5"/>
        <v>31</v>
      </c>
      <c r="W171" s="2" t="s">
        <v>773</v>
      </c>
      <c r="X171" s="2" t="s">
        <v>771</v>
      </c>
      <c r="Y171" s="2" t="s">
        <v>774</v>
      </c>
      <c r="Z171" s="2" t="s">
        <v>2815</v>
      </c>
      <c r="AA171" s="2" t="s">
        <v>776</v>
      </c>
      <c r="AB171" s="2" t="s">
        <v>2813</v>
      </c>
      <c r="AC171" s="2" t="s">
        <v>2816</v>
      </c>
      <c r="AD171" s="2">
        <v>99066</v>
      </c>
      <c r="AE171" s="2" t="s">
        <v>2795</v>
      </c>
      <c r="AF171" s="2">
        <v>172.187986</v>
      </c>
      <c r="AG171" s="2">
        <v>-43.294199999999996</v>
      </c>
      <c r="AH171" s="2">
        <v>7</v>
      </c>
      <c r="AI171" s="2" t="s">
        <v>773</v>
      </c>
      <c r="AJ171" s="2">
        <v>526</v>
      </c>
      <c r="AK171" s="2">
        <v>462</v>
      </c>
      <c r="AL171" s="2">
        <v>37</v>
      </c>
      <c r="AM171" s="2">
        <v>3</v>
      </c>
      <c r="AN171" s="2">
        <v>8</v>
      </c>
      <c r="AO171" s="2">
        <v>7</v>
      </c>
      <c r="AP171" s="2">
        <v>1</v>
      </c>
      <c r="AQ171" s="4">
        <v>8</v>
      </c>
    </row>
    <row r="172" spans="1:43" x14ac:dyDescent="0.25">
      <c r="A172" s="1">
        <v>1618</v>
      </c>
      <c r="B172" s="2" t="s">
        <v>4390</v>
      </c>
      <c r="C172" s="2" t="s">
        <v>4391</v>
      </c>
      <c r="D172" s="2" t="s">
        <v>4392</v>
      </c>
      <c r="E172" s="2" t="s">
        <v>4393</v>
      </c>
      <c r="F172" s="2" t="s">
        <v>4394</v>
      </c>
      <c r="G172" s="2" t="s">
        <v>4395</v>
      </c>
      <c r="H172" s="2" t="s">
        <v>4396</v>
      </c>
      <c r="I172" s="2" t="s">
        <v>4397</v>
      </c>
      <c r="J172" s="2" t="s">
        <v>771</v>
      </c>
      <c r="K172" s="2" t="s">
        <v>4398</v>
      </c>
      <c r="L172" s="2" t="s">
        <v>3065</v>
      </c>
      <c r="M172" s="2" t="s">
        <v>771</v>
      </c>
      <c r="N172" s="3">
        <v>8244</v>
      </c>
      <c r="O172" s="2" t="s">
        <v>133</v>
      </c>
      <c r="P172" s="2" t="s">
        <v>9</v>
      </c>
      <c r="Q172" s="2" t="s">
        <v>2018</v>
      </c>
      <c r="R172" s="2" t="s">
        <v>11</v>
      </c>
      <c r="S172" s="2" t="s">
        <v>12</v>
      </c>
      <c r="T172" s="2" t="s">
        <v>772</v>
      </c>
      <c r="U172" s="44">
        <v>0.48736981120247402</v>
      </c>
      <c r="V172" s="2">
        <f t="shared" si="5"/>
        <v>32</v>
      </c>
      <c r="W172" s="2" t="s">
        <v>773</v>
      </c>
      <c r="X172" s="2" t="s">
        <v>771</v>
      </c>
      <c r="Y172" s="2" t="s">
        <v>774</v>
      </c>
      <c r="Z172" s="2" t="s">
        <v>3078</v>
      </c>
      <c r="AA172" s="2" t="s">
        <v>776</v>
      </c>
      <c r="AB172" s="2" t="s">
        <v>3079</v>
      </c>
      <c r="AC172" s="2" t="s">
        <v>3068</v>
      </c>
      <c r="AD172" s="2"/>
      <c r="AE172" s="2"/>
      <c r="AF172" s="2">
        <v>172.61459199999999</v>
      </c>
      <c r="AG172" s="2">
        <v>-43.564588000000001</v>
      </c>
      <c r="AH172" s="2">
        <v>3</v>
      </c>
      <c r="AI172" s="2" t="s">
        <v>773</v>
      </c>
      <c r="AJ172" s="2">
        <v>150</v>
      </c>
      <c r="AK172" s="2">
        <v>2</v>
      </c>
      <c r="AL172" s="2">
        <v>147</v>
      </c>
      <c r="AM172" s="2">
        <v>1</v>
      </c>
      <c r="AN172" s="2">
        <v>0</v>
      </c>
      <c r="AO172" s="2">
        <v>0</v>
      </c>
      <c r="AP172" s="2">
        <v>0</v>
      </c>
      <c r="AQ172" s="4">
        <v>0</v>
      </c>
    </row>
    <row r="173" spans="1:43" x14ac:dyDescent="0.25">
      <c r="A173" s="1">
        <v>349</v>
      </c>
      <c r="B173" s="2" t="s">
        <v>3129</v>
      </c>
      <c r="C173" s="2" t="s">
        <v>3130</v>
      </c>
      <c r="D173" s="2" t="s">
        <v>3131</v>
      </c>
      <c r="E173" s="2" t="s">
        <v>3132</v>
      </c>
      <c r="F173" s="2" t="s">
        <v>3133</v>
      </c>
      <c r="G173" s="2" t="s">
        <v>3134</v>
      </c>
      <c r="H173" s="2" t="s">
        <v>3135</v>
      </c>
      <c r="I173" s="2"/>
      <c r="J173" s="2" t="s">
        <v>3136</v>
      </c>
      <c r="K173" s="2" t="s">
        <v>3137</v>
      </c>
      <c r="L173" s="2"/>
      <c r="M173" s="2" t="s">
        <v>3136</v>
      </c>
      <c r="N173" s="3">
        <v>7656</v>
      </c>
      <c r="O173" s="2" t="s">
        <v>8</v>
      </c>
      <c r="P173" s="2" t="s">
        <v>43</v>
      </c>
      <c r="Q173" s="2" t="s">
        <v>10</v>
      </c>
      <c r="R173" s="2" t="s">
        <v>11</v>
      </c>
      <c r="S173" s="2" t="s">
        <v>12</v>
      </c>
      <c r="T173" s="2" t="s">
        <v>3105</v>
      </c>
      <c r="U173" s="44">
        <v>0.48190953564961714</v>
      </c>
      <c r="V173" s="2">
        <f t="shared" ref="V173:V199" si="6">RANK(U173,U$141:U$199)</f>
        <v>33</v>
      </c>
      <c r="W173" s="2" t="s">
        <v>773</v>
      </c>
      <c r="X173" s="2" t="s">
        <v>771</v>
      </c>
      <c r="Y173" s="2" t="s">
        <v>774</v>
      </c>
      <c r="Z173" s="2" t="s">
        <v>3106</v>
      </c>
      <c r="AA173" s="2" t="s">
        <v>776</v>
      </c>
      <c r="AB173" s="2" t="s">
        <v>3136</v>
      </c>
      <c r="AC173" s="2" t="s">
        <v>3138</v>
      </c>
      <c r="AD173" s="2"/>
      <c r="AE173" s="2"/>
      <c r="AF173" s="2">
        <v>172.29241400000001</v>
      </c>
      <c r="AG173" s="2">
        <v>-43.757832000000001</v>
      </c>
      <c r="AH173" s="2">
        <v>8</v>
      </c>
      <c r="AI173" s="2" t="s">
        <v>773</v>
      </c>
      <c r="AJ173" s="2">
        <v>579</v>
      </c>
      <c r="AK173" s="2">
        <v>461</v>
      </c>
      <c r="AL173" s="2">
        <v>67</v>
      </c>
      <c r="AM173" s="2">
        <v>5</v>
      </c>
      <c r="AN173" s="2">
        <v>25</v>
      </c>
      <c r="AO173" s="2">
        <v>7</v>
      </c>
      <c r="AP173" s="2">
        <v>3</v>
      </c>
      <c r="AQ173" s="4">
        <v>11</v>
      </c>
    </row>
    <row r="174" spans="1:43" x14ac:dyDescent="0.25">
      <c r="A174" s="1">
        <v>1611</v>
      </c>
      <c r="B174" s="2" t="s">
        <v>4374</v>
      </c>
      <c r="C174" s="2" t="s">
        <v>4375</v>
      </c>
      <c r="D174" s="2" t="s">
        <v>4376</v>
      </c>
      <c r="E174" s="2" t="s">
        <v>4377</v>
      </c>
      <c r="F174" s="2" t="s">
        <v>4378</v>
      </c>
      <c r="G174" s="2" t="s">
        <v>4379</v>
      </c>
      <c r="H174" s="2" t="s">
        <v>4380</v>
      </c>
      <c r="I174" s="2" t="s">
        <v>4381</v>
      </c>
      <c r="J174" s="2" t="s">
        <v>3197</v>
      </c>
      <c r="K174" s="2" t="s">
        <v>4380</v>
      </c>
      <c r="L174" s="2" t="s">
        <v>4381</v>
      </c>
      <c r="M174" s="2" t="s">
        <v>3197</v>
      </c>
      <c r="N174" s="3">
        <v>7910</v>
      </c>
      <c r="O174" s="2" t="s">
        <v>965</v>
      </c>
      <c r="P174" s="2" t="s">
        <v>9</v>
      </c>
      <c r="Q174" s="2" t="s">
        <v>10</v>
      </c>
      <c r="R174" s="2" t="s">
        <v>178</v>
      </c>
      <c r="S174" s="2" t="s">
        <v>12</v>
      </c>
      <c r="T174" s="2" t="s">
        <v>3167</v>
      </c>
      <c r="U174" s="44">
        <v>0.47735474519586596</v>
      </c>
      <c r="V174" s="2">
        <f t="shared" si="6"/>
        <v>34</v>
      </c>
      <c r="W174" s="2" t="s">
        <v>773</v>
      </c>
      <c r="X174" s="2" t="s">
        <v>771</v>
      </c>
      <c r="Y174" s="2" t="s">
        <v>774</v>
      </c>
      <c r="Z174" s="2" t="s">
        <v>3127</v>
      </c>
      <c r="AA174" s="2" t="s">
        <v>776</v>
      </c>
      <c r="AB174" s="2" t="s">
        <v>4381</v>
      </c>
      <c r="AC174" s="2" t="s">
        <v>3200</v>
      </c>
      <c r="AD174" s="2"/>
      <c r="AE174" s="2"/>
      <c r="AF174" s="2">
        <v>171.22831600000001</v>
      </c>
      <c r="AG174" s="2">
        <v>-44.403579000000001</v>
      </c>
      <c r="AH174" s="2">
        <v>8</v>
      </c>
      <c r="AI174" s="2" t="s">
        <v>773</v>
      </c>
      <c r="AJ174" s="2">
        <v>100</v>
      </c>
      <c r="AK174" s="2">
        <v>73</v>
      </c>
      <c r="AL174" s="2">
        <v>4</v>
      </c>
      <c r="AM174" s="2">
        <v>11</v>
      </c>
      <c r="AN174" s="2">
        <v>11</v>
      </c>
      <c r="AO174" s="2">
        <v>1</v>
      </c>
      <c r="AP174" s="2">
        <v>0</v>
      </c>
      <c r="AQ174" s="4">
        <v>0</v>
      </c>
    </row>
    <row r="175" spans="1:43" x14ac:dyDescent="0.25">
      <c r="A175" s="1">
        <v>309</v>
      </c>
      <c r="B175" s="2" t="s">
        <v>2796</v>
      </c>
      <c r="C175" s="2" t="s">
        <v>2797</v>
      </c>
      <c r="D175" s="2" t="s">
        <v>2798</v>
      </c>
      <c r="E175" s="2" t="s">
        <v>2799</v>
      </c>
      <c r="F175" s="2" t="s">
        <v>2800</v>
      </c>
      <c r="G175" s="2" t="s">
        <v>2801</v>
      </c>
      <c r="H175" s="2" t="s">
        <v>2802</v>
      </c>
      <c r="I175" s="2"/>
      <c r="J175" s="2" t="s">
        <v>2803</v>
      </c>
      <c r="K175" s="2" t="s">
        <v>2804</v>
      </c>
      <c r="L175" s="2"/>
      <c r="M175" s="2" t="s">
        <v>2803</v>
      </c>
      <c r="N175" s="3">
        <v>7341</v>
      </c>
      <c r="O175" s="2" t="s">
        <v>42</v>
      </c>
      <c r="P175" s="2" t="s">
        <v>9</v>
      </c>
      <c r="Q175" s="2" t="s">
        <v>10</v>
      </c>
      <c r="R175" s="2" t="s">
        <v>11</v>
      </c>
      <c r="S175" s="2" t="s">
        <v>12</v>
      </c>
      <c r="T175" s="2" t="s">
        <v>2793</v>
      </c>
      <c r="U175" s="44">
        <v>0.46641956377392213</v>
      </c>
      <c r="V175" s="2">
        <f t="shared" si="6"/>
        <v>35</v>
      </c>
      <c r="W175" s="2" t="s">
        <v>773</v>
      </c>
      <c r="X175" s="2" t="s">
        <v>771</v>
      </c>
      <c r="Y175" s="2" t="s">
        <v>774</v>
      </c>
      <c r="Z175" s="2" t="s">
        <v>2579</v>
      </c>
      <c r="AA175" s="2" t="s">
        <v>776</v>
      </c>
      <c r="AB175" s="2" t="s">
        <v>2803</v>
      </c>
      <c r="AC175" s="2" t="s">
        <v>2805</v>
      </c>
      <c r="AD175" s="2">
        <v>99066</v>
      </c>
      <c r="AE175" s="2" t="s">
        <v>2795</v>
      </c>
      <c r="AF175" s="2">
        <v>173.27554699999999</v>
      </c>
      <c r="AG175" s="2">
        <v>-42.811458999999999</v>
      </c>
      <c r="AH175" s="2">
        <v>4</v>
      </c>
      <c r="AI175" s="2" t="s">
        <v>773</v>
      </c>
      <c r="AJ175" s="2">
        <v>188</v>
      </c>
      <c r="AK175" s="2">
        <v>134</v>
      </c>
      <c r="AL175" s="2">
        <v>47</v>
      </c>
      <c r="AM175" s="2">
        <v>2</v>
      </c>
      <c r="AN175" s="2">
        <v>4</v>
      </c>
      <c r="AO175" s="2">
        <v>0</v>
      </c>
      <c r="AP175" s="2">
        <v>1</v>
      </c>
      <c r="AQ175" s="4">
        <v>0</v>
      </c>
    </row>
    <row r="176" spans="1:43" x14ac:dyDescent="0.25">
      <c r="A176" s="1">
        <v>314</v>
      </c>
      <c r="B176" s="2" t="s">
        <v>2838</v>
      </c>
      <c r="C176" s="2" t="s">
        <v>2839</v>
      </c>
      <c r="D176" s="2" t="s">
        <v>2840</v>
      </c>
      <c r="E176" s="2" t="s">
        <v>2841</v>
      </c>
      <c r="F176" s="2" t="s">
        <v>2842</v>
      </c>
      <c r="G176" s="2" t="s">
        <v>2843</v>
      </c>
      <c r="H176" s="2" t="s">
        <v>2844</v>
      </c>
      <c r="I176" s="2"/>
      <c r="J176" s="2" t="s">
        <v>2845</v>
      </c>
      <c r="K176" s="2" t="s">
        <v>2846</v>
      </c>
      <c r="L176" s="2"/>
      <c r="M176" s="2" t="s">
        <v>2845</v>
      </c>
      <c r="N176" s="3">
        <v>7630</v>
      </c>
      <c r="O176" s="2" t="s">
        <v>133</v>
      </c>
      <c r="P176" s="2" t="s">
        <v>31</v>
      </c>
      <c r="Q176" s="2" t="s">
        <v>10</v>
      </c>
      <c r="R176" s="2" t="s">
        <v>11</v>
      </c>
      <c r="S176" s="2" t="s">
        <v>12</v>
      </c>
      <c r="T176" s="2" t="s">
        <v>2814</v>
      </c>
      <c r="U176" s="44">
        <v>0.4386397572977756</v>
      </c>
      <c r="V176" s="2">
        <f t="shared" si="6"/>
        <v>36</v>
      </c>
      <c r="W176" s="2" t="s">
        <v>773</v>
      </c>
      <c r="X176" s="2" t="s">
        <v>771</v>
      </c>
      <c r="Y176" s="2" t="s">
        <v>774</v>
      </c>
      <c r="Z176" s="2" t="s">
        <v>2815</v>
      </c>
      <c r="AA176" s="2" t="s">
        <v>776</v>
      </c>
      <c r="AB176" s="2" t="s">
        <v>2847</v>
      </c>
      <c r="AC176" s="2" t="s">
        <v>2848</v>
      </c>
      <c r="AD176" s="2">
        <v>99061</v>
      </c>
      <c r="AE176" s="2" t="s">
        <v>2849</v>
      </c>
      <c r="AF176" s="2">
        <v>172.64612600000001</v>
      </c>
      <c r="AG176" s="2">
        <v>-43.387172</v>
      </c>
      <c r="AH176" s="2">
        <v>7</v>
      </c>
      <c r="AI176" s="2" t="s">
        <v>773</v>
      </c>
      <c r="AJ176" s="2">
        <v>845</v>
      </c>
      <c r="AK176" s="2">
        <v>622</v>
      </c>
      <c r="AL176" s="2">
        <v>162</v>
      </c>
      <c r="AM176" s="2">
        <v>16</v>
      </c>
      <c r="AN176" s="2">
        <v>14</v>
      </c>
      <c r="AO176" s="2">
        <v>6</v>
      </c>
      <c r="AP176" s="2">
        <v>4</v>
      </c>
      <c r="AQ176" s="4">
        <v>21</v>
      </c>
    </row>
    <row r="177" spans="1:43" x14ac:dyDescent="0.25">
      <c r="A177" s="1">
        <v>82</v>
      </c>
      <c r="B177" s="2" t="s">
        <v>763</v>
      </c>
      <c r="C177" s="2" t="s">
        <v>764</v>
      </c>
      <c r="D177" s="2" t="s">
        <v>765</v>
      </c>
      <c r="E177" s="2" t="s">
        <v>766</v>
      </c>
      <c r="F177" s="2" t="s">
        <v>767</v>
      </c>
      <c r="G177" s="2" t="s">
        <v>768</v>
      </c>
      <c r="H177" s="2" t="s">
        <v>769</v>
      </c>
      <c r="I177" s="2" t="s">
        <v>770</v>
      </c>
      <c r="J177" s="2" t="s">
        <v>771</v>
      </c>
      <c r="K177" s="2" t="s">
        <v>769</v>
      </c>
      <c r="L177" s="2" t="s">
        <v>770</v>
      </c>
      <c r="M177" s="2" t="s">
        <v>771</v>
      </c>
      <c r="N177" s="3">
        <v>8025</v>
      </c>
      <c r="O177" s="2" t="s">
        <v>133</v>
      </c>
      <c r="P177" s="2" t="s">
        <v>9</v>
      </c>
      <c r="Q177" s="2" t="s">
        <v>10</v>
      </c>
      <c r="R177" s="2" t="s">
        <v>178</v>
      </c>
      <c r="S177" s="2" t="s">
        <v>12</v>
      </c>
      <c r="T177" s="2" t="s">
        <v>772</v>
      </c>
      <c r="U177" s="44">
        <v>0.42960618308422727</v>
      </c>
      <c r="V177" s="2">
        <f t="shared" si="6"/>
        <v>37</v>
      </c>
      <c r="W177" s="2" t="s">
        <v>773</v>
      </c>
      <c r="X177" s="2" t="s">
        <v>771</v>
      </c>
      <c r="Y177" s="2" t="s">
        <v>774</v>
      </c>
      <c r="Z177" s="2" t="s">
        <v>775</v>
      </c>
      <c r="AA177" s="2" t="s">
        <v>776</v>
      </c>
      <c r="AB177" s="2" t="s">
        <v>777</v>
      </c>
      <c r="AC177" s="2" t="s">
        <v>778</v>
      </c>
      <c r="AD177" s="2"/>
      <c r="AE177" s="2"/>
      <c r="AF177" s="2">
        <v>172.571</v>
      </c>
      <c r="AG177" s="2">
        <v>-43.563771000000003</v>
      </c>
      <c r="AH177" s="2">
        <v>8</v>
      </c>
      <c r="AI177" s="2" t="s">
        <v>773</v>
      </c>
      <c r="AJ177" s="2">
        <v>263</v>
      </c>
      <c r="AK177" s="2">
        <v>149</v>
      </c>
      <c r="AL177" s="2">
        <v>17</v>
      </c>
      <c r="AM177" s="2">
        <v>7</v>
      </c>
      <c r="AN177" s="2">
        <v>57</v>
      </c>
      <c r="AO177" s="2">
        <v>27</v>
      </c>
      <c r="AP177" s="2">
        <v>4</v>
      </c>
      <c r="AQ177" s="4">
        <v>2</v>
      </c>
    </row>
    <row r="178" spans="1:43" x14ac:dyDescent="0.25">
      <c r="A178" s="1">
        <v>320</v>
      </c>
      <c r="B178" s="2" t="s">
        <v>2899</v>
      </c>
      <c r="C178" s="2" t="s">
        <v>2900</v>
      </c>
      <c r="D178" s="2" t="s">
        <v>2901</v>
      </c>
      <c r="E178" s="2" t="s">
        <v>2902</v>
      </c>
      <c r="F178" s="2" t="s">
        <v>2903</v>
      </c>
      <c r="G178" s="2" t="s">
        <v>2904</v>
      </c>
      <c r="H178" s="2" t="s">
        <v>2905</v>
      </c>
      <c r="I178" s="2"/>
      <c r="J178" s="2" t="s">
        <v>771</v>
      </c>
      <c r="K178" s="2" t="s">
        <v>2906</v>
      </c>
      <c r="L178" s="2" t="s">
        <v>2907</v>
      </c>
      <c r="M178" s="2" t="s">
        <v>771</v>
      </c>
      <c r="N178" s="3">
        <v>8052</v>
      </c>
      <c r="O178" s="2" t="s">
        <v>133</v>
      </c>
      <c r="P178" s="2" t="s">
        <v>31</v>
      </c>
      <c r="Q178" s="2" t="s">
        <v>10</v>
      </c>
      <c r="R178" s="2" t="s">
        <v>11</v>
      </c>
      <c r="S178" s="2" t="s">
        <v>12</v>
      </c>
      <c r="T178" s="2" t="s">
        <v>772</v>
      </c>
      <c r="U178" s="44">
        <v>0.37045492948967518</v>
      </c>
      <c r="V178" s="2">
        <f t="shared" si="6"/>
        <v>38</v>
      </c>
      <c r="W178" s="2" t="s">
        <v>773</v>
      </c>
      <c r="X178" s="2" t="s">
        <v>771</v>
      </c>
      <c r="Y178" s="2" t="s">
        <v>774</v>
      </c>
      <c r="Z178" s="2" t="s">
        <v>2859</v>
      </c>
      <c r="AA178" s="2" t="s">
        <v>776</v>
      </c>
      <c r="AB178" s="2" t="s">
        <v>2908</v>
      </c>
      <c r="AC178" s="2" t="s">
        <v>2861</v>
      </c>
      <c r="AD178" s="2"/>
      <c r="AE178" s="2"/>
      <c r="AF178" s="2">
        <v>172.648484</v>
      </c>
      <c r="AG178" s="2">
        <v>-43.494020999999996</v>
      </c>
      <c r="AH178" s="2">
        <v>4</v>
      </c>
      <c r="AI178" s="2" t="s">
        <v>773</v>
      </c>
      <c r="AJ178" s="2">
        <v>374</v>
      </c>
      <c r="AK178" s="2">
        <v>253</v>
      </c>
      <c r="AL178" s="2">
        <v>79</v>
      </c>
      <c r="AM178" s="2">
        <v>13</v>
      </c>
      <c r="AN178" s="2">
        <v>11</v>
      </c>
      <c r="AO178" s="2">
        <v>6</v>
      </c>
      <c r="AP178" s="2">
        <v>4</v>
      </c>
      <c r="AQ178" s="4">
        <v>8</v>
      </c>
    </row>
    <row r="179" spans="1:43" x14ac:dyDescent="0.25">
      <c r="A179" s="1">
        <v>330</v>
      </c>
      <c r="B179" s="2" t="s">
        <v>2985</v>
      </c>
      <c r="C179" s="2" t="s">
        <v>2986</v>
      </c>
      <c r="D179" s="2" t="s">
        <v>2987</v>
      </c>
      <c r="E179" s="2" t="s">
        <v>2988</v>
      </c>
      <c r="F179" s="2" t="s">
        <v>2989</v>
      </c>
      <c r="G179" s="2" t="s">
        <v>2990</v>
      </c>
      <c r="H179" s="2" t="s">
        <v>2991</v>
      </c>
      <c r="I179" s="2" t="s">
        <v>2859</v>
      </c>
      <c r="J179" s="2" t="s">
        <v>771</v>
      </c>
      <c r="K179" s="2" t="s">
        <v>2992</v>
      </c>
      <c r="L179" s="2"/>
      <c r="M179" s="2" t="s">
        <v>771</v>
      </c>
      <c r="N179" s="3">
        <v>8140</v>
      </c>
      <c r="O179" s="2" t="s">
        <v>133</v>
      </c>
      <c r="P179" s="2" t="s">
        <v>31</v>
      </c>
      <c r="Q179" s="2" t="s">
        <v>155</v>
      </c>
      <c r="R179" s="2" t="s">
        <v>302</v>
      </c>
      <c r="S179" s="2" t="s">
        <v>156</v>
      </c>
      <c r="T179" s="2" t="s">
        <v>772</v>
      </c>
      <c r="U179" s="44">
        <v>0.32114058667325673</v>
      </c>
      <c r="V179" s="2">
        <f t="shared" si="6"/>
        <v>39</v>
      </c>
      <c r="W179" s="2" t="s">
        <v>773</v>
      </c>
      <c r="X179" s="2" t="s">
        <v>771</v>
      </c>
      <c r="Y179" s="2" t="s">
        <v>774</v>
      </c>
      <c r="Z179" s="2" t="s">
        <v>2859</v>
      </c>
      <c r="AA179" s="2" t="s">
        <v>776</v>
      </c>
      <c r="AB179" s="2" t="s">
        <v>2993</v>
      </c>
      <c r="AC179" s="2" t="s">
        <v>2939</v>
      </c>
      <c r="AD179" s="2"/>
      <c r="AE179" s="2"/>
      <c r="AF179" s="2">
        <v>172.62712200000001</v>
      </c>
      <c r="AG179" s="2">
        <v>-43.529721000000002</v>
      </c>
      <c r="AH179" s="2">
        <v>10</v>
      </c>
      <c r="AI179" s="2" t="s">
        <v>773</v>
      </c>
      <c r="AJ179" s="2">
        <v>603</v>
      </c>
      <c r="AK179" s="2">
        <v>509</v>
      </c>
      <c r="AL179" s="2">
        <v>27</v>
      </c>
      <c r="AM179" s="2">
        <v>6</v>
      </c>
      <c r="AN179" s="2">
        <v>50</v>
      </c>
      <c r="AO179" s="2">
        <v>2</v>
      </c>
      <c r="AP179" s="2">
        <v>2</v>
      </c>
      <c r="AQ179" s="4">
        <v>7</v>
      </c>
    </row>
    <row r="180" spans="1:43" x14ac:dyDescent="0.25">
      <c r="A180" s="1">
        <v>315</v>
      </c>
      <c r="B180" s="2" t="s">
        <v>2850</v>
      </c>
      <c r="C180" s="2" t="s">
        <v>2851</v>
      </c>
      <c r="D180" s="2" t="s">
        <v>2852</v>
      </c>
      <c r="E180" s="2" t="s">
        <v>2853</v>
      </c>
      <c r="F180" s="2" t="s">
        <v>2854</v>
      </c>
      <c r="G180" s="2" t="s">
        <v>2855</v>
      </c>
      <c r="H180" s="2" t="s">
        <v>2856</v>
      </c>
      <c r="I180" s="2" t="s">
        <v>2857</v>
      </c>
      <c r="J180" s="2" t="s">
        <v>771</v>
      </c>
      <c r="K180" s="2" t="s">
        <v>2858</v>
      </c>
      <c r="L180" s="2" t="s">
        <v>2857</v>
      </c>
      <c r="M180" s="2" t="s">
        <v>771</v>
      </c>
      <c r="N180" s="3">
        <v>8542</v>
      </c>
      <c r="O180" s="2" t="s">
        <v>133</v>
      </c>
      <c r="P180" s="2" t="s">
        <v>31</v>
      </c>
      <c r="Q180" s="2" t="s">
        <v>155</v>
      </c>
      <c r="R180" s="2" t="s">
        <v>178</v>
      </c>
      <c r="S180" s="2" t="s">
        <v>156</v>
      </c>
      <c r="T180" s="2" t="s">
        <v>772</v>
      </c>
      <c r="U180" s="44">
        <v>0.23162354987699507</v>
      </c>
      <c r="V180" s="2">
        <f t="shared" si="6"/>
        <v>40</v>
      </c>
      <c r="W180" s="2" t="s">
        <v>773</v>
      </c>
      <c r="X180" s="2" t="s">
        <v>771</v>
      </c>
      <c r="Y180" s="2" t="s">
        <v>774</v>
      </c>
      <c r="Z180" s="2" t="s">
        <v>2859</v>
      </c>
      <c r="AA180" s="2" t="s">
        <v>776</v>
      </c>
      <c r="AB180" s="2" t="s">
        <v>2860</v>
      </c>
      <c r="AC180" s="2" t="s">
        <v>2861</v>
      </c>
      <c r="AD180" s="2">
        <v>99039</v>
      </c>
      <c r="AE180" s="2" t="s">
        <v>2862</v>
      </c>
      <c r="AF180" s="2">
        <v>172.616872</v>
      </c>
      <c r="AG180" s="2">
        <v>-43.484054999999998</v>
      </c>
      <c r="AH180" s="2">
        <v>9</v>
      </c>
      <c r="AI180" s="2" t="s">
        <v>773</v>
      </c>
      <c r="AJ180" s="2">
        <v>815</v>
      </c>
      <c r="AK180" s="2">
        <v>638</v>
      </c>
      <c r="AL180" s="2">
        <v>75</v>
      </c>
      <c r="AM180" s="2">
        <v>24</v>
      </c>
      <c r="AN180" s="2">
        <v>47</v>
      </c>
      <c r="AO180" s="2">
        <v>3</v>
      </c>
      <c r="AP180" s="2">
        <v>0</v>
      </c>
      <c r="AQ180" s="4">
        <v>28</v>
      </c>
    </row>
    <row r="181" spans="1:43" x14ac:dyDescent="0.25">
      <c r="A181" s="1">
        <v>318</v>
      </c>
      <c r="B181" s="2" t="s">
        <v>2879</v>
      </c>
      <c r="C181" s="2" t="s">
        <v>2880</v>
      </c>
      <c r="D181" s="2" t="s">
        <v>2881</v>
      </c>
      <c r="E181" s="2" t="s">
        <v>2882</v>
      </c>
      <c r="F181" s="2" t="s">
        <v>2883</v>
      </c>
      <c r="G181" s="2" t="s">
        <v>2884</v>
      </c>
      <c r="H181" s="2" t="s">
        <v>2885</v>
      </c>
      <c r="I181" s="2" t="s">
        <v>2886</v>
      </c>
      <c r="J181" s="2" t="s">
        <v>771</v>
      </c>
      <c r="K181" s="2" t="s">
        <v>2885</v>
      </c>
      <c r="L181" s="2" t="s">
        <v>2887</v>
      </c>
      <c r="M181" s="2" t="s">
        <v>771</v>
      </c>
      <c r="N181" s="3">
        <v>8052</v>
      </c>
      <c r="O181" s="2" t="s">
        <v>133</v>
      </c>
      <c r="P181" s="2" t="s">
        <v>9</v>
      </c>
      <c r="Q181" s="2" t="s">
        <v>155</v>
      </c>
      <c r="R181" s="2" t="s">
        <v>302</v>
      </c>
      <c r="S181" s="2" t="s">
        <v>12</v>
      </c>
      <c r="T181" s="2" t="s">
        <v>772</v>
      </c>
      <c r="U181" s="44">
        <v>0.22000091261064858</v>
      </c>
      <c r="V181" s="2">
        <f t="shared" si="6"/>
        <v>41</v>
      </c>
      <c r="W181" s="2" t="s">
        <v>773</v>
      </c>
      <c r="X181" s="2" t="s">
        <v>771</v>
      </c>
      <c r="Y181" s="2" t="s">
        <v>774</v>
      </c>
      <c r="Z181" s="2" t="s">
        <v>2888</v>
      </c>
      <c r="AA181" s="2" t="s">
        <v>776</v>
      </c>
      <c r="AB181" s="2" t="s">
        <v>2887</v>
      </c>
      <c r="AC181" s="2" t="s">
        <v>2889</v>
      </c>
      <c r="AD181" s="2"/>
      <c r="AE181" s="2"/>
      <c r="AF181" s="2">
        <v>172.61587299999999</v>
      </c>
      <c r="AG181" s="2">
        <v>-43.506368000000002</v>
      </c>
      <c r="AH181" s="2">
        <v>10</v>
      </c>
      <c r="AI181" s="2" t="s">
        <v>773</v>
      </c>
      <c r="AJ181" s="2">
        <v>1425</v>
      </c>
      <c r="AK181" s="2">
        <v>1234</v>
      </c>
      <c r="AL181" s="2">
        <v>59</v>
      </c>
      <c r="AM181" s="2">
        <v>8</v>
      </c>
      <c r="AN181" s="2">
        <v>83</v>
      </c>
      <c r="AO181" s="2">
        <v>8</v>
      </c>
      <c r="AP181" s="2">
        <v>9</v>
      </c>
      <c r="AQ181" s="4">
        <v>24</v>
      </c>
    </row>
    <row r="182" spans="1:43" x14ac:dyDescent="0.25">
      <c r="A182" s="1">
        <v>354</v>
      </c>
      <c r="B182" s="2" t="s">
        <v>3181</v>
      </c>
      <c r="C182" s="2" t="s">
        <v>3182</v>
      </c>
      <c r="D182" s="2" t="s">
        <v>3183</v>
      </c>
      <c r="E182" s="2" t="s">
        <v>3184</v>
      </c>
      <c r="F182" s="2" t="s">
        <v>3185</v>
      </c>
      <c r="G182" s="2" t="s">
        <v>3186</v>
      </c>
      <c r="H182" s="2" t="s">
        <v>3187</v>
      </c>
      <c r="I182" s="2"/>
      <c r="J182" s="2" t="s">
        <v>3188</v>
      </c>
      <c r="K182" s="2" t="s">
        <v>3187</v>
      </c>
      <c r="L182" s="2"/>
      <c r="M182" s="2" t="s">
        <v>3188</v>
      </c>
      <c r="N182" s="3">
        <v>7920</v>
      </c>
      <c r="O182" s="2" t="s">
        <v>8</v>
      </c>
      <c r="P182" s="2" t="s">
        <v>43</v>
      </c>
      <c r="Q182" s="2" t="s">
        <v>10</v>
      </c>
      <c r="R182" s="2" t="s">
        <v>11</v>
      </c>
      <c r="S182" s="2" t="s">
        <v>12</v>
      </c>
      <c r="T182" s="2" t="s">
        <v>3167</v>
      </c>
      <c r="U182" s="44">
        <v>0.21428621125269953</v>
      </c>
      <c r="V182" s="2">
        <f t="shared" si="6"/>
        <v>42</v>
      </c>
      <c r="W182" s="2" t="s">
        <v>773</v>
      </c>
      <c r="X182" s="2" t="s">
        <v>771</v>
      </c>
      <c r="Y182" s="2" t="s">
        <v>774</v>
      </c>
      <c r="Z182" s="2" t="s">
        <v>3127</v>
      </c>
      <c r="AA182" s="2" t="s">
        <v>776</v>
      </c>
      <c r="AB182" s="2" t="s">
        <v>3188</v>
      </c>
      <c r="AC182" s="2" t="s">
        <v>3189</v>
      </c>
      <c r="AD182" s="2"/>
      <c r="AE182" s="2"/>
      <c r="AF182" s="2">
        <v>171.293655</v>
      </c>
      <c r="AG182" s="2">
        <v>-44.239710000000002</v>
      </c>
      <c r="AH182" s="2">
        <v>5</v>
      </c>
      <c r="AI182" s="2" t="s">
        <v>773</v>
      </c>
      <c r="AJ182" s="2">
        <v>291</v>
      </c>
      <c r="AK182" s="2">
        <v>224</v>
      </c>
      <c r="AL182" s="2">
        <v>49</v>
      </c>
      <c r="AM182" s="2">
        <v>4</v>
      </c>
      <c r="AN182" s="2">
        <v>11</v>
      </c>
      <c r="AO182" s="2">
        <v>0</v>
      </c>
      <c r="AP182" s="2">
        <v>1</v>
      </c>
      <c r="AQ182" s="4">
        <v>2</v>
      </c>
    </row>
    <row r="183" spans="1:43" x14ac:dyDescent="0.25">
      <c r="A183" s="1">
        <v>352</v>
      </c>
      <c r="B183" s="2" t="s">
        <v>3158</v>
      </c>
      <c r="C183" s="2" t="s">
        <v>3159</v>
      </c>
      <c r="D183" s="2" t="s">
        <v>3160</v>
      </c>
      <c r="E183" s="2" t="s">
        <v>3161</v>
      </c>
      <c r="F183" s="2" t="s">
        <v>3162</v>
      </c>
      <c r="G183" s="2" t="s">
        <v>3163</v>
      </c>
      <c r="H183" s="2" t="s">
        <v>3164</v>
      </c>
      <c r="I183" s="2"/>
      <c r="J183" s="2" t="s">
        <v>3165</v>
      </c>
      <c r="K183" s="2" t="s">
        <v>3166</v>
      </c>
      <c r="L183" s="2"/>
      <c r="M183" s="2" t="s">
        <v>3165</v>
      </c>
      <c r="N183" s="3">
        <v>7930</v>
      </c>
      <c r="O183" s="2" t="s">
        <v>8</v>
      </c>
      <c r="P183" s="2" t="s">
        <v>43</v>
      </c>
      <c r="Q183" s="2" t="s">
        <v>10</v>
      </c>
      <c r="R183" s="2" t="s">
        <v>11</v>
      </c>
      <c r="S183" s="2" t="s">
        <v>12</v>
      </c>
      <c r="T183" s="2" t="s">
        <v>3167</v>
      </c>
      <c r="U183" s="44">
        <v>0.20098890668155522</v>
      </c>
      <c r="V183" s="2">
        <f t="shared" si="6"/>
        <v>43</v>
      </c>
      <c r="W183" s="2" t="s">
        <v>773</v>
      </c>
      <c r="X183" s="2" t="s">
        <v>771</v>
      </c>
      <c r="Y183" s="2" t="s">
        <v>774</v>
      </c>
      <c r="Z183" s="2" t="s">
        <v>3168</v>
      </c>
      <c r="AA183" s="2" t="s">
        <v>776</v>
      </c>
      <c r="AB183" s="2" t="s">
        <v>3165</v>
      </c>
      <c r="AC183" s="2" t="s">
        <v>3169</v>
      </c>
      <c r="AD183" s="2">
        <v>99053</v>
      </c>
      <c r="AE183" s="2" t="s">
        <v>3170</v>
      </c>
      <c r="AF183" s="2">
        <v>171.248558</v>
      </c>
      <c r="AG183" s="2">
        <v>-44.091799000000002</v>
      </c>
      <c r="AH183" s="2">
        <v>8</v>
      </c>
      <c r="AI183" s="2" t="s">
        <v>773</v>
      </c>
      <c r="AJ183" s="2">
        <v>549</v>
      </c>
      <c r="AK183" s="2">
        <v>437</v>
      </c>
      <c r="AL183" s="2">
        <v>60</v>
      </c>
      <c r="AM183" s="2">
        <v>8</v>
      </c>
      <c r="AN183" s="2">
        <v>29</v>
      </c>
      <c r="AO183" s="2">
        <v>8</v>
      </c>
      <c r="AP183" s="2">
        <v>2</v>
      </c>
      <c r="AQ183" s="4">
        <v>5</v>
      </c>
    </row>
    <row r="184" spans="1:43" x14ac:dyDescent="0.25">
      <c r="A184" s="1">
        <v>362</v>
      </c>
      <c r="B184" s="2" t="s">
        <v>3236</v>
      </c>
      <c r="C184" s="2" t="s">
        <v>3237</v>
      </c>
      <c r="D184" s="2" t="s">
        <v>3238</v>
      </c>
      <c r="E184" s="2" t="s">
        <v>3239</v>
      </c>
      <c r="F184" s="2" t="s">
        <v>3240</v>
      </c>
      <c r="G184" s="2" t="s">
        <v>3241</v>
      </c>
      <c r="H184" s="2" t="s">
        <v>3242</v>
      </c>
      <c r="I184" s="2"/>
      <c r="J184" s="2" t="s">
        <v>3243</v>
      </c>
      <c r="K184" s="2" t="s">
        <v>3242</v>
      </c>
      <c r="L184" s="2"/>
      <c r="M184" s="2" t="s">
        <v>3243</v>
      </c>
      <c r="N184" s="3">
        <v>7924</v>
      </c>
      <c r="O184" s="2" t="s">
        <v>8</v>
      </c>
      <c r="P184" s="2" t="s">
        <v>43</v>
      </c>
      <c r="Q184" s="2" t="s">
        <v>10</v>
      </c>
      <c r="R184" s="2" t="s">
        <v>11</v>
      </c>
      <c r="S184" s="2" t="s">
        <v>12</v>
      </c>
      <c r="T184" s="2" t="s">
        <v>3244</v>
      </c>
      <c r="U184" s="44">
        <v>0.19496970872741037</v>
      </c>
      <c r="V184" s="2">
        <f t="shared" si="6"/>
        <v>44</v>
      </c>
      <c r="W184" s="2" t="s">
        <v>773</v>
      </c>
      <c r="X184" s="2" t="s">
        <v>771</v>
      </c>
      <c r="Y184" s="2" t="s">
        <v>774</v>
      </c>
      <c r="Z184" s="2" t="s">
        <v>3168</v>
      </c>
      <c r="AA184" s="2" t="s">
        <v>776</v>
      </c>
      <c r="AB184" s="2" t="s">
        <v>3243</v>
      </c>
      <c r="AC184" s="2" t="s">
        <v>3245</v>
      </c>
      <c r="AD184" s="2">
        <v>99040</v>
      </c>
      <c r="AE184" s="2" t="s">
        <v>3246</v>
      </c>
      <c r="AF184" s="2">
        <v>171.04727199999999</v>
      </c>
      <c r="AG184" s="2">
        <v>-44.737450000000003</v>
      </c>
      <c r="AH184" s="2">
        <v>5</v>
      </c>
      <c r="AI184" s="2" t="s">
        <v>773</v>
      </c>
      <c r="AJ184" s="2">
        <v>280</v>
      </c>
      <c r="AK184" s="2">
        <v>229</v>
      </c>
      <c r="AL184" s="2">
        <v>26</v>
      </c>
      <c r="AM184" s="2">
        <v>5</v>
      </c>
      <c r="AN184" s="2">
        <v>15</v>
      </c>
      <c r="AO184" s="2">
        <v>2</v>
      </c>
      <c r="AP184" s="2">
        <v>3</v>
      </c>
      <c r="AQ184" s="4">
        <v>0</v>
      </c>
    </row>
    <row r="185" spans="1:43" x14ac:dyDescent="0.25">
      <c r="A185" s="1">
        <v>328</v>
      </c>
      <c r="B185" s="2" t="s">
        <v>2967</v>
      </c>
      <c r="C185" s="2" t="s">
        <v>2968</v>
      </c>
      <c r="D185" s="2" t="s">
        <v>2969</v>
      </c>
      <c r="E185" s="2" t="s">
        <v>2970</v>
      </c>
      <c r="F185" s="2" t="s">
        <v>2971</v>
      </c>
      <c r="G185" s="2" t="s">
        <v>2972</v>
      </c>
      <c r="H185" s="2" t="s">
        <v>2973</v>
      </c>
      <c r="I185" s="2" t="s">
        <v>2964</v>
      </c>
      <c r="J185" s="2" t="s">
        <v>771</v>
      </c>
      <c r="K185" s="2" t="s">
        <v>2973</v>
      </c>
      <c r="L185" s="2" t="s">
        <v>2964</v>
      </c>
      <c r="M185" s="2" t="s">
        <v>771</v>
      </c>
      <c r="N185" s="3">
        <v>8011</v>
      </c>
      <c r="O185" s="2" t="s">
        <v>133</v>
      </c>
      <c r="P185" s="2" t="s">
        <v>31</v>
      </c>
      <c r="Q185" s="2" t="s">
        <v>155</v>
      </c>
      <c r="R185" s="2" t="s">
        <v>11</v>
      </c>
      <c r="S185" s="2" t="s">
        <v>167</v>
      </c>
      <c r="T185" s="2" t="s">
        <v>772</v>
      </c>
      <c r="U185" s="44">
        <v>0.1924517310392726</v>
      </c>
      <c r="V185" s="2">
        <f t="shared" si="6"/>
        <v>45</v>
      </c>
      <c r="W185" s="2" t="s">
        <v>773</v>
      </c>
      <c r="X185" s="2" t="s">
        <v>771</v>
      </c>
      <c r="Y185" s="2" t="s">
        <v>774</v>
      </c>
      <c r="Z185" s="2" t="s">
        <v>2888</v>
      </c>
      <c r="AA185" s="2" t="s">
        <v>776</v>
      </c>
      <c r="AB185" s="2" t="s">
        <v>2974</v>
      </c>
      <c r="AC185" s="2" t="s">
        <v>778</v>
      </c>
      <c r="AD185" s="2"/>
      <c r="AE185" s="2"/>
      <c r="AF185" s="2">
        <v>172.61137400000001</v>
      </c>
      <c r="AG185" s="2">
        <v>-43.524298000000002</v>
      </c>
      <c r="AH185" s="2">
        <v>9</v>
      </c>
      <c r="AI185" s="2" t="s">
        <v>773</v>
      </c>
      <c r="AJ185" s="2">
        <v>1111</v>
      </c>
      <c r="AK185" s="2">
        <v>858</v>
      </c>
      <c r="AL185" s="2">
        <v>93</v>
      </c>
      <c r="AM185" s="2">
        <v>26</v>
      </c>
      <c r="AN185" s="2">
        <v>98</v>
      </c>
      <c r="AO185" s="2">
        <v>18</v>
      </c>
      <c r="AP185" s="2">
        <v>1</v>
      </c>
      <c r="AQ185" s="4">
        <v>17</v>
      </c>
    </row>
    <row r="186" spans="1:43" x14ac:dyDescent="0.25">
      <c r="A186" s="1">
        <v>706</v>
      </c>
      <c r="B186" s="2" t="s">
        <v>4193</v>
      </c>
      <c r="C186" s="2" t="s">
        <v>4194</v>
      </c>
      <c r="D186" s="2"/>
      <c r="E186" s="2"/>
      <c r="F186" s="2" t="s">
        <v>4195</v>
      </c>
      <c r="G186" s="2" t="s">
        <v>4196</v>
      </c>
      <c r="H186" s="2" t="s">
        <v>4197</v>
      </c>
      <c r="I186" s="2" t="s">
        <v>3043</v>
      </c>
      <c r="J186" s="2" t="s">
        <v>771</v>
      </c>
      <c r="K186" s="2" t="s">
        <v>4198</v>
      </c>
      <c r="L186" s="2" t="s">
        <v>2916</v>
      </c>
      <c r="M186" s="2" t="s">
        <v>771</v>
      </c>
      <c r="N186" s="3">
        <v>8013</v>
      </c>
      <c r="O186" s="2" t="s">
        <v>133</v>
      </c>
      <c r="P186" s="2" t="s">
        <v>9</v>
      </c>
      <c r="Q186" s="2" t="s">
        <v>3034</v>
      </c>
      <c r="R186" s="2" t="s">
        <v>11</v>
      </c>
      <c r="S186" s="2" t="s">
        <v>12</v>
      </c>
      <c r="T186" s="2" t="s">
        <v>772</v>
      </c>
      <c r="U186" s="44">
        <v>0.17897782361882986</v>
      </c>
      <c r="V186" s="2">
        <f t="shared" si="6"/>
        <v>46</v>
      </c>
      <c r="W186" s="2" t="s">
        <v>773</v>
      </c>
      <c r="X186" s="2" t="s">
        <v>771</v>
      </c>
      <c r="Y186" s="2" t="s">
        <v>774</v>
      </c>
      <c r="Z186" s="2" t="s">
        <v>2918</v>
      </c>
      <c r="AA186" s="2" t="s">
        <v>776</v>
      </c>
      <c r="AB186" s="2" t="s">
        <v>4199</v>
      </c>
      <c r="AC186" s="2" t="s">
        <v>2939</v>
      </c>
      <c r="AD186" s="2"/>
      <c r="AE186" s="2"/>
      <c r="AF186" s="2">
        <v>172.672461</v>
      </c>
      <c r="AG186" s="2">
        <v>-43.529310000000002</v>
      </c>
      <c r="AH186" s="2">
        <v>4</v>
      </c>
      <c r="AI186" s="2" t="s">
        <v>773</v>
      </c>
      <c r="AJ186" s="2">
        <v>177</v>
      </c>
      <c r="AK186" s="2">
        <v>3</v>
      </c>
      <c r="AL186" s="2">
        <v>174</v>
      </c>
      <c r="AM186" s="2">
        <v>0</v>
      </c>
      <c r="AN186" s="2">
        <v>0</v>
      </c>
      <c r="AO186" s="2">
        <v>0</v>
      </c>
      <c r="AP186" s="2">
        <v>0</v>
      </c>
      <c r="AQ186" s="4">
        <v>0</v>
      </c>
    </row>
    <row r="187" spans="1:43" x14ac:dyDescent="0.25">
      <c r="A187" s="1">
        <v>319</v>
      </c>
      <c r="B187" s="2" t="s">
        <v>2890</v>
      </c>
      <c r="C187" s="2" t="s">
        <v>2891</v>
      </c>
      <c r="D187" s="2" t="s">
        <v>2892</v>
      </c>
      <c r="E187" s="2"/>
      <c r="F187" s="2" t="s">
        <v>2893</v>
      </c>
      <c r="G187" s="2" t="s">
        <v>2894</v>
      </c>
      <c r="H187" s="2" t="s">
        <v>2895</v>
      </c>
      <c r="I187" s="2"/>
      <c r="J187" s="2" t="s">
        <v>771</v>
      </c>
      <c r="K187" s="2" t="s">
        <v>2896</v>
      </c>
      <c r="L187" s="2" t="s">
        <v>2897</v>
      </c>
      <c r="M187" s="2" t="s">
        <v>771</v>
      </c>
      <c r="N187" s="3">
        <v>8540</v>
      </c>
      <c r="O187" s="2" t="s">
        <v>133</v>
      </c>
      <c r="P187" s="2" t="s">
        <v>31</v>
      </c>
      <c r="Q187" s="2" t="s">
        <v>10</v>
      </c>
      <c r="R187" s="2" t="s">
        <v>11</v>
      </c>
      <c r="S187" s="2" t="s">
        <v>12</v>
      </c>
      <c r="T187" s="2" t="s">
        <v>772</v>
      </c>
      <c r="U187" s="44">
        <v>0.17010556627676887</v>
      </c>
      <c r="V187" s="2">
        <f t="shared" si="6"/>
        <v>47</v>
      </c>
      <c r="W187" s="2" t="s">
        <v>773</v>
      </c>
      <c r="X187" s="2" t="s">
        <v>771</v>
      </c>
      <c r="Y187" s="2" t="s">
        <v>774</v>
      </c>
      <c r="Z187" s="2" t="s">
        <v>2888</v>
      </c>
      <c r="AA187" s="2" t="s">
        <v>776</v>
      </c>
      <c r="AB187" s="2" t="s">
        <v>2135</v>
      </c>
      <c r="AC187" s="2" t="s">
        <v>2889</v>
      </c>
      <c r="AD187" s="2">
        <v>99027</v>
      </c>
      <c r="AE187" s="2" t="s">
        <v>2898</v>
      </c>
      <c r="AF187" s="2">
        <v>172.57771</v>
      </c>
      <c r="AG187" s="2">
        <v>-43.50732</v>
      </c>
      <c r="AH187" s="2">
        <v>8</v>
      </c>
      <c r="AI187" s="2" t="s">
        <v>773</v>
      </c>
      <c r="AJ187" s="2">
        <v>2539</v>
      </c>
      <c r="AK187" s="2">
        <v>1449</v>
      </c>
      <c r="AL187" s="2">
        <v>212</v>
      </c>
      <c r="AM187" s="2">
        <v>56</v>
      </c>
      <c r="AN187" s="2">
        <v>574</v>
      </c>
      <c r="AO187" s="2">
        <v>101</v>
      </c>
      <c r="AP187" s="2">
        <v>6</v>
      </c>
      <c r="AQ187" s="4">
        <v>141</v>
      </c>
    </row>
    <row r="188" spans="1:43" x14ac:dyDescent="0.25">
      <c r="A188" s="1">
        <v>339</v>
      </c>
      <c r="B188" s="2" t="s">
        <v>3058</v>
      </c>
      <c r="C188" s="2" t="s">
        <v>3059</v>
      </c>
      <c r="D188" s="2" t="s">
        <v>3060</v>
      </c>
      <c r="E188" s="2" t="s">
        <v>3061</v>
      </c>
      <c r="F188" s="2" t="s">
        <v>3062</v>
      </c>
      <c r="G188" s="2" t="s">
        <v>3063</v>
      </c>
      <c r="H188" s="2" t="s">
        <v>3064</v>
      </c>
      <c r="I188" s="2" t="s">
        <v>3065</v>
      </c>
      <c r="J188" s="2" t="s">
        <v>771</v>
      </c>
      <c r="K188" s="2" t="s">
        <v>3066</v>
      </c>
      <c r="L188" s="2" t="s">
        <v>3065</v>
      </c>
      <c r="M188" s="2" t="s">
        <v>771</v>
      </c>
      <c r="N188" s="3">
        <v>8244</v>
      </c>
      <c r="O188" s="2" t="s">
        <v>133</v>
      </c>
      <c r="P188" s="2" t="s">
        <v>43</v>
      </c>
      <c r="Q188" s="2" t="s">
        <v>10</v>
      </c>
      <c r="R188" s="2" t="s">
        <v>11</v>
      </c>
      <c r="S188" s="2" t="s">
        <v>12</v>
      </c>
      <c r="T188" s="2" t="s">
        <v>772</v>
      </c>
      <c r="U188" s="44">
        <v>0.16229521401372249</v>
      </c>
      <c r="V188" s="2">
        <f t="shared" si="6"/>
        <v>48</v>
      </c>
      <c r="W188" s="2" t="s">
        <v>773</v>
      </c>
      <c r="X188" s="2" t="s">
        <v>771</v>
      </c>
      <c r="Y188" s="2" t="s">
        <v>774</v>
      </c>
      <c r="Z188" s="2" t="s">
        <v>775</v>
      </c>
      <c r="AA188" s="2" t="s">
        <v>776</v>
      </c>
      <c r="AB188" s="2" t="s">
        <v>3067</v>
      </c>
      <c r="AC188" s="2" t="s">
        <v>3068</v>
      </c>
      <c r="AD188" s="2"/>
      <c r="AE188" s="2"/>
      <c r="AF188" s="2">
        <v>172.592782</v>
      </c>
      <c r="AG188" s="2">
        <v>-43.557679999999998</v>
      </c>
      <c r="AH188" s="2">
        <v>4</v>
      </c>
      <c r="AI188" s="2" t="s">
        <v>773</v>
      </c>
      <c r="AJ188" s="2">
        <v>726</v>
      </c>
      <c r="AK188" s="2">
        <v>387</v>
      </c>
      <c r="AL188" s="2">
        <v>135</v>
      </c>
      <c r="AM188" s="2">
        <v>98</v>
      </c>
      <c r="AN188" s="2">
        <v>57</v>
      </c>
      <c r="AO188" s="2">
        <v>31</v>
      </c>
      <c r="AP188" s="2">
        <v>5</v>
      </c>
      <c r="AQ188" s="4">
        <v>13</v>
      </c>
    </row>
    <row r="189" spans="1:43" x14ac:dyDescent="0.25">
      <c r="A189" s="1">
        <v>326</v>
      </c>
      <c r="B189" s="2" t="s">
        <v>2948</v>
      </c>
      <c r="C189" s="2" t="s">
        <v>2949</v>
      </c>
      <c r="D189" s="2" t="s">
        <v>2950</v>
      </c>
      <c r="E189" s="2" t="s">
        <v>2951</v>
      </c>
      <c r="F189" s="2" t="s">
        <v>2952</v>
      </c>
      <c r="G189" s="2" t="s">
        <v>2953</v>
      </c>
      <c r="H189" s="2" t="s">
        <v>2954</v>
      </c>
      <c r="I189" s="2" t="s">
        <v>2955</v>
      </c>
      <c r="J189" s="2" t="s">
        <v>771</v>
      </c>
      <c r="K189" s="2" t="s">
        <v>2954</v>
      </c>
      <c r="L189" s="2" t="s">
        <v>2955</v>
      </c>
      <c r="M189" s="2" t="s">
        <v>771</v>
      </c>
      <c r="N189" s="3">
        <v>8041</v>
      </c>
      <c r="O189" s="2" t="s">
        <v>133</v>
      </c>
      <c r="P189" s="2" t="s">
        <v>43</v>
      </c>
      <c r="Q189" s="2" t="s">
        <v>10</v>
      </c>
      <c r="R189" s="2" t="s">
        <v>178</v>
      </c>
      <c r="S189" s="2" t="s">
        <v>167</v>
      </c>
      <c r="T189" s="2" t="s">
        <v>772</v>
      </c>
      <c r="U189" s="44">
        <v>0.10549667027816045</v>
      </c>
      <c r="V189" s="2">
        <f t="shared" si="6"/>
        <v>49</v>
      </c>
      <c r="W189" s="2" t="s">
        <v>773</v>
      </c>
      <c r="X189" s="2" t="s">
        <v>771</v>
      </c>
      <c r="Y189" s="2" t="s">
        <v>774</v>
      </c>
      <c r="Z189" s="2" t="s">
        <v>2888</v>
      </c>
      <c r="AA189" s="2" t="s">
        <v>776</v>
      </c>
      <c r="AB189" s="2" t="s">
        <v>2955</v>
      </c>
      <c r="AC189" s="2" t="s">
        <v>778</v>
      </c>
      <c r="AD189" s="2">
        <v>99044</v>
      </c>
      <c r="AE189" s="2" t="s">
        <v>2956</v>
      </c>
      <c r="AF189" s="2">
        <v>172.56756899999999</v>
      </c>
      <c r="AG189" s="2">
        <v>-43.528309</v>
      </c>
      <c r="AH189" s="2">
        <v>9</v>
      </c>
      <c r="AI189" s="2" t="s">
        <v>773</v>
      </c>
      <c r="AJ189" s="2">
        <v>816</v>
      </c>
      <c r="AK189" s="2">
        <v>641</v>
      </c>
      <c r="AL189" s="2">
        <v>51</v>
      </c>
      <c r="AM189" s="2">
        <v>26</v>
      </c>
      <c r="AN189" s="2">
        <v>58</v>
      </c>
      <c r="AO189" s="2">
        <v>8</v>
      </c>
      <c r="AP189" s="2">
        <v>6</v>
      </c>
      <c r="AQ189" s="4">
        <v>26</v>
      </c>
    </row>
    <row r="190" spans="1:43" x14ac:dyDescent="0.25">
      <c r="A190" s="1">
        <v>335</v>
      </c>
      <c r="B190" s="2" t="s">
        <v>3018</v>
      </c>
      <c r="C190" s="2" t="s">
        <v>3019</v>
      </c>
      <c r="D190" s="2" t="s">
        <v>3020</v>
      </c>
      <c r="E190" s="2" t="s">
        <v>3021</v>
      </c>
      <c r="F190" s="2" t="s">
        <v>3022</v>
      </c>
      <c r="G190" s="2" t="s">
        <v>3023</v>
      </c>
      <c r="H190" s="2" t="s">
        <v>3024</v>
      </c>
      <c r="I190" s="2" t="s">
        <v>2964</v>
      </c>
      <c r="J190" s="2" t="s">
        <v>771</v>
      </c>
      <c r="K190" s="2" t="s">
        <v>3024</v>
      </c>
      <c r="L190" s="2" t="s">
        <v>2955</v>
      </c>
      <c r="M190" s="2" t="s">
        <v>771</v>
      </c>
      <c r="N190" s="3">
        <v>8041</v>
      </c>
      <c r="O190" s="2" t="s">
        <v>133</v>
      </c>
      <c r="P190" s="2" t="s">
        <v>9</v>
      </c>
      <c r="Q190" s="2" t="s">
        <v>10</v>
      </c>
      <c r="R190" s="2" t="s">
        <v>178</v>
      </c>
      <c r="S190" s="2" t="s">
        <v>12</v>
      </c>
      <c r="T190" s="2" t="s">
        <v>772</v>
      </c>
      <c r="U190" s="44">
        <v>0.10538190660450608</v>
      </c>
      <c r="V190" s="2">
        <f t="shared" si="6"/>
        <v>50</v>
      </c>
      <c r="W190" s="2" t="s">
        <v>773</v>
      </c>
      <c r="X190" s="2" t="s">
        <v>771</v>
      </c>
      <c r="Y190" s="2" t="s">
        <v>774</v>
      </c>
      <c r="Z190" s="2" t="s">
        <v>775</v>
      </c>
      <c r="AA190" s="2" t="s">
        <v>776</v>
      </c>
      <c r="AB190" s="2" t="s">
        <v>3025</v>
      </c>
      <c r="AC190" s="2" t="s">
        <v>778</v>
      </c>
      <c r="AD190" s="2"/>
      <c r="AE190" s="2"/>
      <c r="AF190" s="2">
        <v>172.577844</v>
      </c>
      <c r="AG190" s="2">
        <v>-43.536731000000003</v>
      </c>
      <c r="AH190" s="2">
        <v>9</v>
      </c>
      <c r="AI190" s="2" t="s">
        <v>773</v>
      </c>
      <c r="AJ190" s="2">
        <v>1369</v>
      </c>
      <c r="AK190" s="2">
        <v>880</v>
      </c>
      <c r="AL190" s="2">
        <v>59</v>
      </c>
      <c r="AM190" s="2">
        <v>56</v>
      </c>
      <c r="AN190" s="2">
        <v>216</v>
      </c>
      <c r="AO190" s="2">
        <v>62</v>
      </c>
      <c r="AP190" s="2">
        <v>7</v>
      </c>
      <c r="AQ190" s="4">
        <v>89</v>
      </c>
    </row>
    <row r="191" spans="1:43" x14ac:dyDescent="0.25">
      <c r="A191" s="1">
        <v>325</v>
      </c>
      <c r="B191" s="2" t="s">
        <v>2940</v>
      </c>
      <c r="C191" s="2" t="s">
        <v>2941</v>
      </c>
      <c r="D191" s="2" t="s">
        <v>2942</v>
      </c>
      <c r="E191" s="2" t="s">
        <v>2943</v>
      </c>
      <c r="F191" s="2" t="s">
        <v>2944</v>
      </c>
      <c r="G191" s="2" t="s">
        <v>2945</v>
      </c>
      <c r="H191" s="2" t="s">
        <v>2946</v>
      </c>
      <c r="I191" s="2" t="s">
        <v>2947</v>
      </c>
      <c r="J191" s="2" t="s">
        <v>771</v>
      </c>
      <c r="K191" s="2" t="s">
        <v>2946</v>
      </c>
      <c r="L191" s="2" t="s">
        <v>2947</v>
      </c>
      <c r="M191" s="2" t="s">
        <v>771</v>
      </c>
      <c r="N191" s="3">
        <v>8014</v>
      </c>
      <c r="O191" s="2" t="s">
        <v>133</v>
      </c>
      <c r="P191" s="2" t="s">
        <v>43</v>
      </c>
      <c r="Q191" s="2" t="s">
        <v>155</v>
      </c>
      <c r="R191" s="2" t="s">
        <v>302</v>
      </c>
      <c r="S191" s="2" t="s">
        <v>167</v>
      </c>
      <c r="T191" s="2" t="s">
        <v>772</v>
      </c>
      <c r="U191" s="44">
        <v>8.3220235630374062E-2</v>
      </c>
      <c r="V191" s="2">
        <f t="shared" si="6"/>
        <v>51</v>
      </c>
      <c r="W191" s="2" t="s">
        <v>773</v>
      </c>
      <c r="X191" s="2" t="s">
        <v>771</v>
      </c>
      <c r="Y191" s="2" t="s">
        <v>774</v>
      </c>
      <c r="Z191" s="2" t="s">
        <v>2888</v>
      </c>
      <c r="AA191" s="2" t="s">
        <v>776</v>
      </c>
      <c r="AB191" s="2" t="s">
        <v>2947</v>
      </c>
      <c r="AC191" s="2" t="s">
        <v>2889</v>
      </c>
      <c r="AD191" s="2"/>
      <c r="AE191" s="2"/>
      <c r="AF191" s="2">
        <v>172.61778699999999</v>
      </c>
      <c r="AG191" s="2">
        <v>-43.518903000000002</v>
      </c>
      <c r="AH191" s="2">
        <v>10</v>
      </c>
      <c r="AI191" s="2" t="s">
        <v>773</v>
      </c>
      <c r="AJ191" s="2">
        <v>605</v>
      </c>
      <c r="AK191" s="2">
        <v>493</v>
      </c>
      <c r="AL191" s="2">
        <v>35</v>
      </c>
      <c r="AM191" s="2">
        <v>2</v>
      </c>
      <c r="AN191" s="2">
        <v>49</v>
      </c>
      <c r="AO191" s="2">
        <v>2</v>
      </c>
      <c r="AP191" s="2">
        <v>0</v>
      </c>
      <c r="AQ191" s="4">
        <v>24</v>
      </c>
    </row>
    <row r="192" spans="1:43" x14ac:dyDescent="0.25">
      <c r="A192" s="1">
        <v>341</v>
      </c>
      <c r="B192" s="2" t="s">
        <v>3080</v>
      </c>
      <c r="C192" s="2" t="s">
        <v>3081</v>
      </c>
      <c r="D192" s="2" t="s">
        <v>3082</v>
      </c>
      <c r="E192" s="2" t="s">
        <v>3083</v>
      </c>
      <c r="F192" s="2" t="s">
        <v>3084</v>
      </c>
      <c r="G192" s="2" t="s">
        <v>3085</v>
      </c>
      <c r="H192" s="2" t="s">
        <v>3086</v>
      </c>
      <c r="I192" s="2" t="s">
        <v>3087</v>
      </c>
      <c r="J192" s="2" t="s">
        <v>771</v>
      </c>
      <c r="K192" s="2" t="s">
        <v>3086</v>
      </c>
      <c r="L192" s="2" t="s">
        <v>3088</v>
      </c>
      <c r="M192" s="2" t="s">
        <v>771</v>
      </c>
      <c r="N192" s="3">
        <v>8022</v>
      </c>
      <c r="O192" s="2" t="s">
        <v>133</v>
      </c>
      <c r="P192" s="2" t="s">
        <v>9</v>
      </c>
      <c r="Q192" s="2" t="s">
        <v>10</v>
      </c>
      <c r="R192" s="2" t="s">
        <v>178</v>
      </c>
      <c r="S192" s="2" t="s">
        <v>12</v>
      </c>
      <c r="T192" s="2" t="s">
        <v>772</v>
      </c>
      <c r="U192" s="44">
        <v>7.6611760485199132E-2</v>
      </c>
      <c r="V192" s="2">
        <f t="shared" si="6"/>
        <v>52</v>
      </c>
      <c r="W192" s="2" t="s">
        <v>773</v>
      </c>
      <c r="X192" s="2" t="s">
        <v>771</v>
      </c>
      <c r="Y192" s="2" t="s">
        <v>774</v>
      </c>
      <c r="Z192" s="2" t="s">
        <v>3078</v>
      </c>
      <c r="AA192" s="2" t="s">
        <v>776</v>
      </c>
      <c r="AB192" s="2" t="s">
        <v>3087</v>
      </c>
      <c r="AC192" s="2" t="s">
        <v>3068</v>
      </c>
      <c r="AD192" s="2"/>
      <c r="AE192" s="2"/>
      <c r="AF192" s="2">
        <v>172.65280100000001</v>
      </c>
      <c r="AG192" s="2">
        <v>-43.555740999999998</v>
      </c>
      <c r="AH192" s="2">
        <v>7</v>
      </c>
      <c r="AI192" s="2" t="s">
        <v>773</v>
      </c>
      <c r="AJ192" s="2">
        <v>520</v>
      </c>
      <c r="AK192" s="2">
        <v>391</v>
      </c>
      <c r="AL192" s="2">
        <v>65</v>
      </c>
      <c r="AM192" s="2">
        <v>34</v>
      </c>
      <c r="AN192" s="2">
        <v>17</v>
      </c>
      <c r="AO192" s="2">
        <v>10</v>
      </c>
      <c r="AP192" s="2">
        <v>3</v>
      </c>
      <c r="AQ192" s="4">
        <v>0</v>
      </c>
    </row>
    <row r="193" spans="1:43" x14ac:dyDescent="0.25">
      <c r="A193" s="1">
        <v>343</v>
      </c>
      <c r="B193" s="2" t="s">
        <v>3089</v>
      </c>
      <c r="C193" s="2" t="s">
        <v>3090</v>
      </c>
      <c r="D193" s="2" t="s">
        <v>3091</v>
      </c>
      <c r="E193" s="2"/>
      <c r="F193" s="2" t="s">
        <v>3092</v>
      </c>
      <c r="G193" s="2" t="s">
        <v>3093</v>
      </c>
      <c r="H193" s="2" t="s">
        <v>3094</v>
      </c>
      <c r="I193" s="2" t="s">
        <v>2859</v>
      </c>
      <c r="J193" s="2" t="s">
        <v>771</v>
      </c>
      <c r="K193" s="2" t="s">
        <v>3095</v>
      </c>
      <c r="L193" s="2" t="s">
        <v>2916</v>
      </c>
      <c r="M193" s="2" t="s">
        <v>771</v>
      </c>
      <c r="N193" s="3">
        <v>8640</v>
      </c>
      <c r="O193" s="2" t="s">
        <v>133</v>
      </c>
      <c r="P193" s="2" t="s">
        <v>31</v>
      </c>
      <c r="Q193" s="2" t="s">
        <v>10</v>
      </c>
      <c r="R193" s="2" t="s">
        <v>178</v>
      </c>
      <c r="S193" s="2" t="s">
        <v>167</v>
      </c>
      <c r="T193" s="2" t="s">
        <v>772</v>
      </c>
      <c r="U193" s="44">
        <v>7.4864107017342585E-2</v>
      </c>
      <c r="V193" s="2">
        <f t="shared" si="6"/>
        <v>53</v>
      </c>
      <c r="W193" s="2" t="s">
        <v>773</v>
      </c>
      <c r="X193" s="2" t="s">
        <v>771</v>
      </c>
      <c r="Y193" s="2" t="s">
        <v>774</v>
      </c>
      <c r="Z193" s="2" t="s">
        <v>2859</v>
      </c>
      <c r="AA193" s="2" t="s">
        <v>776</v>
      </c>
      <c r="AB193" s="2" t="s">
        <v>3035</v>
      </c>
      <c r="AC193" s="2" t="s">
        <v>2939</v>
      </c>
      <c r="AD193" s="2">
        <v>99044</v>
      </c>
      <c r="AE193" s="2" t="s">
        <v>2956</v>
      </c>
      <c r="AF193" s="2">
        <v>172.646143</v>
      </c>
      <c r="AG193" s="2">
        <v>-43.539043999999997</v>
      </c>
      <c r="AH193" s="2">
        <v>8</v>
      </c>
      <c r="AI193" s="2" t="s">
        <v>773</v>
      </c>
      <c r="AJ193" s="2">
        <v>391</v>
      </c>
      <c r="AK193" s="2">
        <v>284</v>
      </c>
      <c r="AL193" s="2">
        <v>44</v>
      </c>
      <c r="AM193" s="2">
        <v>21</v>
      </c>
      <c r="AN193" s="2">
        <v>35</v>
      </c>
      <c r="AO193" s="2">
        <v>6</v>
      </c>
      <c r="AP193" s="2">
        <v>1</v>
      </c>
      <c r="AQ193" s="4">
        <v>0</v>
      </c>
    </row>
    <row r="194" spans="1:43" x14ac:dyDescent="0.25">
      <c r="A194" s="1">
        <v>316</v>
      </c>
      <c r="B194" s="2" t="s">
        <v>2863</v>
      </c>
      <c r="C194" s="2" t="s">
        <v>2864</v>
      </c>
      <c r="D194" s="2" t="s">
        <v>2865</v>
      </c>
      <c r="E194" s="2" t="s">
        <v>2866</v>
      </c>
      <c r="F194" s="2" t="s">
        <v>2867</v>
      </c>
      <c r="G194" s="2" t="s">
        <v>2868</v>
      </c>
      <c r="H194" s="2" t="s">
        <v>2869</v>
      </c>
      <c r="I194" s="2" t="s">
        <v>2857</v>
      </c>
      <c r="J194" s="2" t="s">
        <v>771</v>
      </c>
      <c r="K194" s="2" t="s">
        <v>2870</v>
      </c>
      <c r="L194" s="2" t="s">
        <v>2857</v>
      </c>
      <c r="M194" s="2" t="s">
        <v>771</v>
      </c>
      <c r="N194" s="3">
        <v>8542</v>
      </c>
      <c r="O194" s="2" t="s">
        <v>133</v>
      </c>
      <c r="P194" s="2" t="s">
        <v>31</v>
      </c>
      <c r="Q194" s="2" t="s">
        <v>10</v>
      </c>
      <c r="R194" s="2" t="s">
        <v>11</v>
      </c>
      <c r="S194" s="2" t="s">
        <v>12</v>
      </c>
      <c r="T194" s="2" t="s">
        <v>772</v>
      </c>
      <c r="U194" s="44">
        <v>7.1885813813926669E-2</v>
      </c>
      <c r="V194" s="2">
        <f t="shared" si="6"/>
        <v>54</v>
      </c>
      <c r="W194" s="2" t="s">
        <v>773</v>
      </c>
      <c r="X194" s="2" t="s">
        <v>771</v>
      </c>
      <c r="Y194" s="2" t="s">
        <v>774</v>
      </c>
      <c r="Z194" s="2" t="s">
        <v>2859</v>
      </c>
      <c r="AA194" s="2" t="s">
        <v>776</v>
      </c>
      <c r="AB194" s="2" t="s">
        <v>315</v>
      </c>
      <c r="AC194" s="2" t="s">
        <v>2861</v>
      </c>
      <c r="AD194" s="2">
        <v>99039</v>
      </c>
      <c r="AE194" s="2" t="s">
        <v>2862</v>
      </c>
      <c r="AF194" s="2">
        <v>172.60671500000001</v>
      </c>
      <c r="AG194" s="2">
        <v>-43.491041000000003</v>
      </c>
      <c r="AH194" s="2">
        <v>7</v>
      </c>
      <c r="AI194" s="2" t="s">
        <v>773</v>
      </c>
      <c r="AJ194" s="2">
        <v>1615</v>
      </c>
      <c r="AK194" s="2">
        <v>1099</v>
      </c>
      <c r="AL194" s="2">
        <v>197</v>
      </c>
      <c r="AM194" s="2">
        <v>65</v>
      </c>
      <c r="AN194" s="2">
        <v>156</v>
      </c>
      <c r="AO194" s="2">
        <v>26</v>
      </c>
      <c r="AP194" s="2">
        <v>14</v>
      </c>
      <c r="AQ194" s="4">
        <v>58</v>
      </c>
    </row>
    <row r="195" spans="1:43" x14ac:dyDescent="0.25">
      <c r="A195" s="1">
        <v>1168</v>
      </c>
      <c r="B195" s="2" t="s">
        <v>4298</v>
      </c>
      <c r="C195" s="2" t="s">
        <v>4299</v>
      </c>
      <c r="D195" s="2" t="s">
        <v>4300</v>
      </c>
      <c r="E195" s="2" t="s">
        <v>4301</v>
      </c>
      <c r="F195" s="2" t="s">
        <v>4302</v>
      </c>
      <c r="G195" s="2" t="s">
        <v>4303</v>
      </c>
      <c r="H195" s="2" t="s">
        <v>4304</v>
      </c>
      <c r="I195" s="2" t="s">
        <v>4305</v>
      </c>
      <c r="J195" s="2" t="s">
        <v>771</v>
      </c>
      <c r="K195" s="2" t="s">
        <v>4304</v>
      </c>
      <c r="L195" s="2" t="s">
        <v>4305</v>
      </c>
      <c r="M195" s="2" t="s">
        <v>771</v>
      </c>
      <c r="N195" s="3">
        <v>8053</v>
      </c>
      <c r="O195" s="2" t="s">
        <v>133</v>
      </c>
      <c r="P195" s="2" t="s">
        <v>9</v>
      </c>
      <c r="Q195" s="2" t="s">
        <v>10</v>
      </c>
      <c r="R195" s="2" t="s">
        <v>178</v>
      </c>
      <c r="S195" s="2" t="s">
        <v>12</v>
      </c>
      <c r="T195" s="2" t="s">
        <v>772</v>
      </c>
      <c r="U195" s="44">
        <v>1.7933146695918833E-2</v>
      </c>
      <c r="V195" s="2">
        <f t="shared" si="6"/>
        <v>55</v>
      </c>
      <c r="W195" s="2" t="s">
        <v>773</v>
      </c>
      <c r="X195" s="2" t="s">
        <v>771</v>
      </c>
      <c r="Y195" s="2" t="s">
        <v>774</v>
      </c>
      <c r="Z195" s="2" t="s">
        <v>2815</v>
      </c>
      <c r="AA195" s="2" t="s">
        <v>776</v>
      </c>
      <c r="AB195" s="2" t="s">
        <v>4306</v>
      </c>
      <c r="AC195" s="2" t="s">
        <v>2861</v>
      </c>
      <c r="AD195" s="2"/>
      <c r="AE195" s="2"/>
      <c r="AF195" s="2">
        <v>172.588279</v>
      </c>
      <c r="AG195" s="2">
        <v>-43.478667999999999</v>
      </c>
      <c r="AH195" s="2">
        <v>8</v>
      </c>
      <c r="AI195" s="2" t="s">
        <v>773</v>
      </c>
      <c r="AJ195" s="2">
        <v>166</v>
      </c>
      <c r="AK195" s="2">
        <v>103</v>
      </c>
      <c r="AL195" s="2">
        <v>15</v>
      </c>
      <c r="AM195" s="2">
        <v>5</v>
      </c>
      <c r="AN195" s="2">
        <v>23</v>
      </c>
      <c r="AO195" s="2">
        <v>15</v>
      </c>
      <c r="AP195" s="2">
        <v>5</v>
      </c>
      <c r="AQ195" s="4">
        <v>0</v>
      </c>
    </row>
    <row r="196" spans="1:43" x14ac:dyDescent="0.25">
      <c r="A196" s="1">
        <v>527</v>
      </c>
      <c r="B196" s="2" t="s">
        <v>3894</v>
      </c>
      <c r="C196" s="2" t="s">
        <v>3895</v>
      </c>
      <c r="D196" s="2" t="s">
        <v>3896</v>
      </c>
      <c r="E196" s="2" t="s">
        <v>3897</v>
      </c>
      <c r="F196" s="2" t="s">
        <v>3898</v>
      </c>
      <c r="G196" s="2" t="s">
        <v>3899</v>
      </c>
      <c r="H196" s="2" t="s">
        <v>3900</v>
      </c>
      <c r="I196" s="2"/>
      <c r="J196" s="2" t="s">
        <v>3901</v>
      </c>
      <c r="K196" s="2" t="s">
        <v>3902</v>
      </c>
      <c r="L196" s="2"/>
      <c r="M196" s="2" t="s">
        <v>3901</v>
      </c>
      <c r="N196" s="3">
        <v>7901</v>
      </c>
      <c r="O196" s="2" t="s">
        <v>8</v>
      </c>
      <c r="P196" s="2" t="s">
        <v>9</v>
      </c>
      <c r="Q196" s="2" t="s">
        <v>10</v>
      </c>
      <c r="R196" s="2" t="s">
        <v>11</v>
      </c>
      <c r="S196" s="2" t="s">
        <v>12</v>
      </c>
      <c r="T196" s="2" t="s">
        <v>3179</v>
      </c>
      <c r="U196" s="44">
        <v>1.3227553356661592E-2</v>
      </c>
      <c r="V196" s="2">
        <f t="shared" si="6"/>
        <v>56</v>
      </c>
      <c r="W196" s="2" t="s">
        <v>773</v>
      </c>
      <c r="X196" s="2" t="s">
        <v>771</v>
      </c>
      <c r="Y196" s="2" t="s">
        <v>774</v>
      </c>
      <c r="Z196" s="2" t="s">
        <v>3168</v>
      </c>
      <c r="AA196" s="2" t="s">
        <v>776</v>
      </c>
      <c r="AB196" s="2" t="s">
        <v>3903</v>
      </c>
      <c r="AC196" s="2" t="s">
        <v>3904</v>
      </c>
      <c r="AD196" s="2">
        <v>99010</v>
      </c>
      <c r="AE196" s="2" t="s">
        <v>3289</v>
      </c>
      <c r="AF196" s="2">
        <v>170.09805900000001</v>
      </c>
      <c r="AG196" s="2">
        <v>-44.255248000000002</v>
      </c>
      <c r="AH196" s="2">
        <v>8</v>
      </c>
      <c r="AI196" s="2" t="s">
        <v>773</v>
      </c>
      <c r="AJ196" s="2">
        <v>213</v>
      </c>
      <c r="AK196" s="2">
        <v>160</v>
      </c>
      <c r="AL196" s="2">
        <v>32</v>
      </c>
      <c r="AM196" s="2">
        <v>3</v>
      </c>
      <c r="AN196" s="2">
        <v>11</v>
      </c>
      <c r="AO196" s="2">
        <v>3</v>
      </c>
      <c r="AP196" s="2">
        <v>4</v>
      </c>
      <c r="AQ196" s="4">
        <v>0</v>
      </c>
    </row>
    <row r="197" spans="1:43" x14ac:dyDescent="0.25">
      <c r="A197" s="1">
        <v>324</v>
      </c>
      <c r="B197" s="2" t="s">
        <v>2931</v>
      </c>
      <c r="C197" s="2" t="s">
        <v>2932</v>
      </c>
      <c r="D197" s="2" t="s">
        <v>2933</v>
      </c>
      <c r="E197" s="2" t="s">
        <v>2934</v>
      </c>
      <c r="F197" s="2" t="s">
        <v>2935</v>
      </c>
      <c r="G197" s="2" t="s">
        <v>2936</v>
      </c>
      <c r="H197" s="2" t="s">
        <v>2937</v>
      </c>
      <c r="I197" s="2"/>
      <c r="J197" s="2" t="s">
        <v>771</v>
      </c>
      <c r="K197" s="2" t="s">
        <v>2937</v>
      </c>
      <c r="L197" s="2" t="s">
        <v>2938</v>
      </c>
      <c r="M197" s="2" t="s">
        <v>771</v>
      </c>
      <c r="N197" s="3">
        <v>8061</v>
      </c>
      <c r="O197" s="2" t="s">
        <v>133</v>
      </c>
      <c r="P197" s="2" t="s">
        <v>31</v>
      </c>
      <c r="Q197" s="2" t="s">
        <v>10</v>
      </c>
      <c r="R197" s="2" t="s">
        <v>11</v>
      </c>
      <c r="S197" s="2" t="s">
        <v>167</v>
      </c>
      <c r="T197" s="2" t="s">
        <v>772</v>
      </c>
      <c r="U197" s="44">
        <v>1.3053347515981306E-2</v>
      </c>
      <c r="V197" s="2">
        <f t="shared" si="6"/>
        <v>57</v>
      </c>
      <c r="W197" s="2" t="s">
        <v>773</v>
      </c>
      <c r="X197" s="2" t="s">
        <v>771</v>
      </c>
      <c r="Y197" s="2" t="s">
        <v>774</v>
      </c>
      <c r="Z197" s="2" t="s">
        <v>2918</v>
      </c>
      <c r="AA197" s="2" t="s">
        <v>776</v>
      </c>
      <c r="AB197" s="2" t="s">
        <v>2938</v>
      </c>
      <c r="AC197" s="2" t="s">
        <v>2939</v>
      </c>
      <c r="AD197" s="2"/>
      <c r="AE197" s="2"/>
      <c r="AF197" s="2">
        <v>172.66152199999999</v>
      </c>
      <c r="AG197" s="2">
        <v>-43.524033000000003</v>
      </c>
      <c r="AH197" s="2">
        <v>6</v>
      </c>
      <c r="AI197" s="2" t="s">
        <v>773</v>
      </c>
      <c r="AJ197" s="2">
        <v>867</v>
      </c>
      <c r="AK197" s="2">
        <v>554</v>
      </c>
      <c r="AL197" s="2">
        <v>177</v>
      </c>
      <c r="AM197" s="2">
        <v>50</v>
      </c>
      <c r="AN197" s="2">
        <v>40</v>
      </c>
      <c r="AO197" s="2">
        <v>25</v>
      </c>
      <c r="AP197" s="2">
        <v>4</v>
      </c>
      <c r="AQ197" s="4">
        <v>17</v>
      </c>
    </row>
    <row r="198" spans="1:43" x14ac:dyDescent="0.25">
      <c r="A198" s="1">
        <v>357</v>
      </c>
      <c r="B198" s="2" t="s">
        <v>3190</v>
      </c>
      <c r="C198" s="2" t="s">
        <v>3191</v>
      </c>
      <c r="D198" s="2" t="s">
        <v>3192</v>
      </c>
      <c r="E198" s="2" t="s">
        <v>3193</v>
      </c>
      <c r="F198" s="2" t="s">
        <v>3194</v>
      </c>
      <c r="G198" s="2" t="s">
        <v>3195</v>
      </c>
      <c r="H198" s="2" t="s">
        <v>3196</v>
      </c>
      <c r="I198" s="2"/>
      <c r="J198" s="2" t="s">
        <v>3197</v>
      </c>
      <c r="K198" s="2" t="s">
        <v>3198</v>
      </c>
      <c r="L198" s="2" t="s">
        <v>3199</v>
      </c>
      <c r="M198" s="2" t="s">
        <v>3197</v>
      </c>
      <c r="N198" s="3">
        <v>7910</v>
      </c>
      <c r="O198" s="2" t="s">
        <v>965</v>
      </c>
      <c r="P198" s="2" t="s">
        <v>43</v>
      </c>
      <c r="Q198" s="2" t="s">
        <v>155</v>
      </c>
      <c r="R198" s="2" t="s">
        <v>178</v>
      </c>
      <c r="S198" s="2" t="s">
        <v>167</v>
      </c>
      <c r="T198" s="2" t="s">
        <v>3167</v>
      </c>
      <c r="U198" s="44">
        <v>9.9589497144425554E-3</v>
      </c>
      <c r="V198" s="2">
        <f t="shared" si="6"/>
        <v>58</v>
      </c>
      <c r="W198" s="2" t="s">
        <v>773</v>
      </c>
      <c r="X198" s="2" t="s">
        <v>771</v>
      </c>
      <c r="Y198" s="2" t="s">
        <v>774</v>
      </c>
      <c r="Z198" s="2" t="s">
        <v>3127</v>
      </c>
      <c r="AA198" s="2" t="s">
        <v>776</v>
      </c>
      <c r="AB198" s="2" t="s">
        <v>3199</v>
      </c>
      <c r="AC198" s="2" t="s">
        <v>3200</v>
      </c>
      <c r="AD198" s="2"/>
      <c r="AE198" s="2"/>
      <c r="AF198" s="2">
        <v>171.225493</v>
      </c>
      <c r="AG198" s="2">
        <v>-44.388302000000003</v>
      </c>
      <c r="AH198" s="2">
        <v>9</v>
      </c>
      <c r="AI198" s="2" t="s">
        <v>773</v>
      </c>
      <c r="AJ198" s="2">
        <v>335</v>
      </c>
      <c r="AK198" s="2">
        <v>288</v>
      </c>
      <c r="AL198" s="2">
        <v>21</v>
      </c>
      <c r="AM198" s="2">
        <v>3</v>
      </c>
      <c r="AN198" s="2">
        <v>6</v>
      </c>
      <c r="AO198" s="2">
        <v>3</v>
      </c>
      <c r="AP198" s="2">
        <v>0</v>
      </c>
      <c r="AQ198" s="4">
        <v>14</v>
      </c>
    </row>
    <row r="199" spans="1:43" x14ac:dyDescent="0.25">
      <c r="A199" s="1">
        <v>358</v>
      </c>
      <c r="B199" s="2" t="s">
        <v>3201</v>
      </c>
      <c r="C199" s="2" t="s">
        <v>3202</v>
      </c>
      <c r="D199" s="2" t="s">
        <v>3203</v>
      </c>
      <c r="E199" s="2" t="s">
        <v>3204</v>
      </c>
      <c r="F199" s="2" t="s">
        <v>3205</v>
      </c>
      <c r="G199" s="2" t="s">
        <v>3206</v>
      </c>
      <c r="H199" s="2" t="s">
        <v>3207</v>
      </c>
      <c r="I199" s="2"/>
      <c r="J199" s="2" t="s">
        <v>3197</v>
      </c>
      <c r="K199" s="2" t="s">
        <v>3208</v>
      </c>
      <c r="L199" s="2"/>
      <c r="M199" s="2" t="s">
        <v>3197</v>
      </c>
      <c r="N199" s="3">
        <v>7940</v>
      </c>
      <c r="O199" s="2" t="s">
        <v>965</v>
      </c>
      <c r="P199" s="2" t="s">
        <v>31</v>
      </c>
      <c r="Q199" s="2" t="s">
        <v>10</v>
      </c>
      <c r="R199" s="2" t="s">
        <v>178</v>
      </c>
      <c r="S199" s="2" t="s">
        <v>12</v>
      </c>
      <c r="T199" s="2" t="s">
        <v>3167</v>
      </c>
      <c r="U199" s="44">
        <v>2.0399198823217723E-4</v>
      </c>
      <c r="V199" s="2">
        <f t="shared" si="6"/>
        <v>59</v>
      </c>
      <c r="W199" s="2" t="s">
        <v>773</v>
      </c>
      <c r="X199" s="2" t="s">
        <v>771</v>
      </c>
      <c r="Y199" s="2" t="s">
        <v>774</v>
      </c>
      <c r="Z199" s="2" t="s">
        <v>3127</v>
      </c>
      <c r="AA199" s="2" t="s">
        <v>776</v>
      </c>
      <c r="AB199" s="2" t="s">
        <v>3209</v>
      </c>
      <c r="AC199" s="2" t="s">
        <v>3200</v>
      </c>
      <c r="AD199" s="2"/>
      <c r="AE199" s="2"/>
      <c r="AF199" s="2">
        <v>171.245982</v>
      </c>
      <c r="AG199" s="2">
        <v>-44.402797999999997</v>
      </c>
      <c r="AH199" s="2">
        <v>7</v>
      </c>
      <c r="AI199" s="2" t="s">
        <v>773</v>
      </c>
      <c r="AJ199" s="2">
        <v>524</v>
      </c>
      <c r="AK199" s="2">
        <v>423</v>
      </c>
      <c r="AL199" s="2">
        <v>47</v>
      </c>
      <c r="AM199" s="2">
        <v>7</v>
      </c>
      <c r="AN199" s="2">
        <v>14</v>
      </c>
      <c r="AO199" s="2">
        <v>4</v>
      </c>
      <c r="AP199" s="2">
        <v>2</v>
      </c>
      <c r="AQ199" s="4">
        <v>27</v>
      </c>
    </row>
    <row r="200" spans="1:43" x14ac:dyDescent="0.25">
      <c r="A200" s="1">
        <v>212</v>
      </c>
      <c r="B200" s="2" t="s">
        <v>1928</v>
      </c>
      <c r="C200" s="2" t="s">
        <v>1929</v>
      </c>
      <c r="D200" s="2" t="s">
        <v>1930</v>
      </c>
      <c r="E200" s="2" t="s">
        <v>1931</v>
      </c>
      <c r="F200" s="2" t="s">
        <v>1932</v>
      </c>
      <c r="G200" s="2"/>
      <c r="H200" s="2" t="s">
        <v>1933</v>
      </c>
      <c r="I200" s="2"/>
      <c r="J200" s="2" t="s">
        <v>1934</v>
      </c>
      <c r="K200" s="2" t="s">
        <v>1933</v>
      </c>
      <c r="L200" s="2" t="s">
        <v>1934</v>
      </c>
      <c r="M200" s="2" t="s">
        <v>1895</v>
      </c>
      <c r="N200" s="3">
        <v>4077</v>
      </c>
      <c r="O200" s="2" t="s">
        <v>42</v>
      </c>
      <c r="P200" s="2" t="s">
        <v>9</v>
      </c>
      <c r="Q200" s="2" t="s">
        <v>10</v>
      </c>
      <c r="R200" s="2" t="s">
        <v>11</v>
      </c>
      <c r="S200" s="2" t="s">
        <v>12</v>
      </c>
      <c r="T200" s="2" t="s">
        <v>1884</v>
      </c>
      <c r="U200" s="44">
        <v>0.98941833334627904</v>
      </c>
      <c r="V200" s="2">
        <f t="shared" ref="V200:V211" si="7">RANK(U200,U$200:U$211)</f>
        <v>1</v>
      </c>
      <c r="W200" s="2" t="s">
        <v>1885</v>
      </c>
      <c r="X200" s="2" t="s">
        <v>1291</v>
      </c>
      <c r="Y200" s="2" t="s">
        <v>1292</v>
      </c>
      <c r="Z200" s="2" t="s">
        <v>1385</v>
      </c>
      <c r="AA200" s="2" t="s">
        <v>1278</v>
      </c>
      <c r="AB200" s="2" t="s">
        <v>1934</v>
      </c>
      <c r="AC200" s="2" t="s">
        <v>1935</v>
      </c>
      <c r="AD200" s="2">
        <v>99050</v>
      </c>
      <c r="AE200" s="2" t="s">
        <v>1887</v>
      </c>
      <c r="AF200" s="2">
        <v>178.30017699999999</v>
      </c>
      <c r="AG200" s="2">
        <v>-38.373074000000003</v>
      </c>
      <c r="AH200" s="2">
        <v>1</v>
      </c>
      <c r="AI200" s="2" t="s">
        <v>1885</v>
      </c>
      <c r="AJ200" s="2">
        <v>260</v>
      </c>
      <c r="AK200" s="2">
        <v>11</v>
      </c>
      <c r="AL200" s="2">
        <v>247</v>
      </c>
      <c r="AM200" s="2">
        <v>1</v>
      </c>
      <c r="AN200" s="2">
        <v>0</v>
      </c>
      <c r="AO200" s="2">
        <v>0</v>
      </c>
      <c r="AP200" s="2">
        <v>1</v>
      </c>
      <c r="AQ200" s="4">
        <v>0</v>
      </c>
    </row>
    <row r="201" spans="1:43" x14ac:dyDescent="0.25">
      <c r="A201" s="1">
        <v>550</v>
      </c>
      <c r="B201" s="2" t="s">
        <v>4011</v>
      </c>
      <c r="C201" s="2" t="s">
        <v>4012</v>
      </c>
      <c r="D201" s="2"/>
      <c r="E201" s="2" t="s">
        <v>4013</v>
      </c>
      <c r="F201" s="2" t="s">
        <v>4014</v>
      </c>
      <c r="G201" s="2" t="s">
        <v>4015</v>
      </c>
      <c r="H201" s="2" t="s">
        <v>4016</v>
      </c>
      <c r="I201" s="2"/>
      <c r="J201" s="2" t="s">
        <v>4017</v>
      </c>
      <c r="K201" s="2" t="s">
        <v>4018</v>
      </c>
      <c r="L201" s="2"/>
      <c r="M201" s="2" t="s">
        <v>4017</v>
      </c>
      <c r="N201" s="3">
        <v>4050</v>
      </c>
      <c r="O201" s="2" t="s">
        <v>42</v>
      </c>
      <c r="P201" s="2" t="s">
        <v>9</v>
      </c>
      <c r="Q201" s="2" t="s">
        <v>10</v>
      </c>
      <c r="R201" s="2" t="s">
        <v>11</v>
      </c>
      <c r="S201" s="2" t="s">
        <v>12</v>
      </c>
      <c r="T201" s="2" t="s">
        <v>1884</v>
      </c>
      <c r="U201" s="44">
        <v>0.96436473883930751</v>
      </c>
      <c r="V201" s="2">
        <f t="shared" si="7"/>
        <v>2</v>
      </c>
      <c r="W201" s="2" t="s">
        <v>1885</v>
      </c>
      <c r="X201" s="2" t="s">
        <v>1291</v>
      </c>
      <c r="Y201" s="2" t="s">
        <v>1292</v>
      </c>
      <c r="Z201" s="2" t="s">
        <v>1385</v>
      </c>
      <c r="AA201" s="2" t="s">
        <v>1278</v>
      </c>
      <c r="AB201" s="2" t="s">
        <v>4019</v>
      </c>
      <c r="AC201" s="2" t="s">
        <v>4020</v>
      </c>
      <c r="AD201" s="2">
        <v>99050</v>
      </c>
      <c r="AE201" s="2" t="s">
        <v>1887</v>
      </c>
      <c r="AF201" s="2">
        <v>178.36554899999999</v>
      </c>
      <c r="AG201" s="2">
        <v>-37.633718999999999</v>
      </c>
      <c r="AH201" s="2">
        <v>1</v>
      </c>
      <c r="AI201" s="2" t="s">
        <v>1885</v>
      </c>
      <c r="AJ201" s="2">
        <v>86</v>
      </c>
      <c r="AK201" s="2">
        <v>4</v>
      </c>
      <c r="AL201" s="2">
        <v>82</v>
      </c>
      <c r="AM201" s="2">
        <v>0</v>
      </c>
      <c r="AN201" s="2">
        <v>0</v>
      </c>
      <c r="AO201" s="2">
        <v>0</v>
      </c>
      <c r="AP201" s="2">
        <v>0</v>
      </c>
      <c r="AQ201" s="4">
        <v>0</v>
      </c>
    </row>
    <row r="202" spans="1:43" x14ac:dyDescent="0.25">
      <c r="A202" s="1">
        <v>211</v>
      </c>
      <c r="B202" s="2" t="s">
        <v>1920</v>
      </c>
      <c r="C202" s="2" t="s">
        <v>1921</v>
      </c>
      <c r="D202" s="2" t="s">
        <v>1922</v>
      </c>
      <c r="E202" s="2" t="s">
        <v>1923</v>
      </c>
      <c r="F202" s="2" t="s">
        <v>1924</v>
      </c>
      <c r="G202" s="2" t="s">
        <v>1925</v>
      </c>
      <c r="H202" s="2" t="s">
        <v>1926</v>
      </c>
      <c r="I202" s="2"/>
      <c r="J202" s="2" t="s">
        <v>1895</v>
      </c>
      <c r="K202" s="2" t="s">
        <v>1927</v>
      </c>
      <c r="L202" s="2"/>
      <c r="M202" s="2" t="s">
        <v>1895</v>
      </c>
      <c r="N202" s="3">
        <v>4040</v>
      </c>
      <c r="O202" s="2" t="s">
        <v>133</v>
      </c>
      <c r="P202" s="2" t="s">
        <v>43</v>
      </c>
      <c r="Q202" s="2" t="s">
        <v>10</v>
      </c>
      <c r="R202" s="2" t="s">
        <v>178</v>
      </c>
      <c r="S202" s="2" t="s">
        <v>12</v>
      </c>
      <c r="T202" s="2" t="s">
        <v>1884</v>
      </c>
      <c r="U202" s="44">
        <v>0.91325239777229039</v>
      </c>
      <c r="V202" s="2">
        <f t="shared" si="7"/>
        <v>3</v>
      </c>
      <c r="W202" s="2" t="s">
        <v>1885</v>
      </c>
      <c r="X202" s="2" t="s">
        <v>1291</v>
      </c>
      <c r="Y202" s="2" t="s">
        <v>1292</v>
      </c>
      <c r="Z202" s="2" t="s">
        <v>1385</v>
      </c>
      <c r="AA202" s="2" t="s">
        <v>1278</v>
      </c>
      <c r="AB202" s="2" t="s">
        <v>1917</v>
      </c>
      <c r="AC202" s="2" t="s">
        <v>1898</v>
      </c>
      <c r="AD202" s="2">
        <v>99082</v>
      </c>
      <c r="AE202" s="2" t="s">
        <v>1899</v>
      </c>
      <c r="AF202" s="2">
        <v>177.98940400000001</v>
      </c>
      <c r="AG202" s="2">
        <v>-38.647793</v>
      </c>
      <c r="AH202" s="2">
        <v>6</v>
      </c>
      <c r="AI202" s="2" t="s">
        <v>1885</v>
      </c>
      <c r="AJ202" s="2">
        <v>518</v>
      </c>
      <c r="AK202" s="2">
        <v>339</v>
      </c>
      <c r="AL202" s="2">
        <v>132</v>
      </c>
      <c r="AM202" s="2">
        <v>16</v>
      </c>
      <c r="AN202" s="2">
        <v>26</v>
      </c>
      <c r="AO202" s="2">
        <v>3</v>
      </c>
      <c r="AP202" s="2">
        <v>2</v>
      </c>
      <c r="AQ202" s="4">
        <v>0</v>
      </c>
    </row>
    <row r="203" spans="1:43" x14ac:dyDescent="0.25">
      <c r="A203" s="1">
        <v>624</v>
      </c>
      <c r="B203" s="2" t="s">
        <v>4092</v>
      </c>
      <c r="C203" s="2" t="s">
        <v>4093</v>
      </c>
      <c r="D203" s="2"/>
      <c r="E203" s="2"/>
      <c r="F203" s="2" t="s">
        <v>4094</v>
      </c>
      <c r="G203" s="2" t="s">
        <v>4095</v>
      </c>
      <c r="H203" s="2" t="s">
        <v>4096</v>
      </c>
      <c r="I203" s="2" t="s">
        <v>4097</v>
      </c>
      <c r="J203" s="2" t="s">
        <v>1895</v>
      </c>
      <c r="K203" s="2" t="s">
        <v>4098</v>
      </c>
      <c r="L203" s="2" t="s">
        <v>4097</v>
      </c>
      <c r="M203" s="2" t="s">
        <v>1895</v>
      </c>
      <c r="N203" s="3">
        <v>4042</v>
      </c>
      <c r="O203" s="2" t="s">
        <v>42</v>
      </c>
      <c r="P203" s="2" t="s">
        <v>9</v>
      </c>
      <c r="Q203" s="2" t="s">
        <v>10</v>
      </c>
      <c r="R203" s="2" t="s">
        <v>11</v>
      </c>
      <c r="S203" s="2" t="s">
        <v>12</v>
      </c>
      <c r="T203" s="2" t="s">
        <v>1884</v>
      </c>
      <c r="U203" s="44">
        <v>0.88793882950107095</v>
      </c>
      <c r="V203" s="2">
        <f t="shared" si="7"/>
        <v>4</v>
      </c>
      <c r="W203" s="2" t="s">
        <v>1885</v>
      </c>
      <c r="X203" s="2" t="s">
        <v>1291</v>
      </c>
      <c r="Y203" s="2" t="s">
        <v>1292</v>
      </c>
      <c r="Z203" s="2" t="s">
        <v>1385</v>
      </c>
      <c r="AA203" s="2" t="s">
        <v>1278</v>
      </c>
      <c r="AB203" s="2" t="s">
        <v>4097</v>
      </c>
      <c r="AC203" s="2" t="s">
        <v>4099</v>
      </c>
      <c r="AD203" s="2">
        <v>99082</v>
      </c>
      <c r="AE203" s="2" t="s">
        <v>1899</v>
      </c>
      <c r="AF203" s="2">
        <v>177.86631700000001</v>
      </c>
      <c r="AG203" s="2">
        <v>-38.469047000000003</v>
      </c>
      <c r="AH203" s="2">
        <v>2</v>
      </c>
      <c r="AI203" s="2" t="s">
        <v>1885</v>
      </c>
      <c r="AJ203" s="2">
        <v>142</v>
      </c>
      <c r="AK203" s="2">
        <v>17</v>
      </c>
      <c r="AL203" s="2">
        <v>125</v>
      </c>
      <c r="AM203" s="2">
        <v>0</v>
      </c>
      <c r="AN203" s="2">
        <v>0</v>
      </c>
      <c r="AO203" s="2">
        <v>0</v>
      </c>
      <c r="AP203" s="2">
        <v>0</v>
      </c>
      <c r="AQ203" s="4">
        <v>0</v>
      </c>
    </row>
    <row r="204" spans="1:43" x14ac:dyDescent="0.25">
      <c r="A204" s="1">
        <v>208</v>
      </c>
      <c r="B204" s="2" t="s">
        <v>1888</v>
      </c>
      <c r="C204" s="2" t="s">
        <v>1889</v>
      </c>
      <c r="D204" s="2" t="s">
        <v>1890</v>
      </c>
      <c r="E204" s="2" t="s">
        <v>1891</v>
      </c>
      <c r="F204" s="2" t="s">
        <v>1892</v>
      </c>
      <c r="G204" s="2" t="s">
        <v>1893</v>
      </c>
      <c r="H204" s="2" t="s">
        <v>1894</v>
      </c>
      <c r="I204" s="2"/>
      <c r="J204" s="2" t="s">
        <v>1895</v>
      </c>
      <c r="K204" s="2" t="s">
        <v>1896</v>
      </c>
      <c r="L204" s="2"/>
      <c r="M204" s="2" t="s">
        <v>1895</v>
      </c>
      <c r="N204" s="3">
        <v>4040</v>
      </c>
      <c r="O204" s="2" t="s">
        <v>133</v>
      </c>
      <c r="P204" s="2" t="s">
        <v>31</v>
      </c>
      <c r="Q204" s="2" t="s">
        <v>10</v>
      </c>
      <c r="R204" s="2" t="s">
        <v>11</v>
      </c>
      <c r="S204" s="2" t="s">
        <v>12</v>
      </c>
      <c r="T204" s="2" t="s">
        <v>1884</v>
      </c>
      <c r="U204" s="44">
        <v>0.83936031130447508</v>
      </c>
      <c r="V204" s="2">
        <f t="shared" si="7"/>
        <v>5</v>
      </c>
      <c r="W204" s="2" t="s">
        <v>1885</v>
      </c>
      <c r="X204" s="2" t="s">
        <v>1291</v>
      </c>
      <c r="Y204" s="2" t="s">
        <v>1292</v>
      </c>
      <c r="Z204" s="2" t="s">
        <v>1385</v>
      </c>
      <c r="AA204" s="2" t="s">
        <v>1278</v>
      </c>
      <c r="AB204" s="2" t="s">
        <v>1897</v>
      </c>
      <c r="AC204" s="2" t="s">
        <v>1898</v>
      </c>
      <c r="AD204" s="2">
        <v>99082</v>
      </c>
      <c r="AE204" s="2" t="s">
        <v>1899</v>
      </c>
      <c r="AF204" s="2">
        <v>178.000182</v>
      </c>
      <c r="AG204" s="2">
        <v>-38.643869000000002</v>
      </c>
      <c r="AH204" s="2">
        <v>3</v>
      </c>
      <c r="AI204" s="2" t="s">
        <v>1885</v>
      </c>
      <c r="AJ204" s="2">
        <v>750</v>
      </c>
      <c r="AK204" s="2">
        <v>145</v>
      </c>
      <c r="AL204" s="2">
        <v>586</v>
      </c>
      <c r="AM204" s="2">
        <v>10</v>
      </c>
      <c r="AN204" s="2">
        <v>0</v>
      </c>
      <c r="AO204" s="2">
        <v>6</v>
      </c>
      <c r="AP204" s="2">
        <v>3</v>
      </c>
      <c r="AQ204" s="4">
        <v>0</v>
      </c>
    </row>
    <row r="205" spans="1:43" x14ac:dyDescent="0.25">
      <c r="A205" s="1">
        <v>3119</v>
      </c>
      <c r="B205" s="2" t="s">
        <v>4550</v>
      </c>
      <c r="C205" s="2" t="s">
        <v>4551</v>
      </c>
      <c r="D205" s="2" t="s">
        <v>4552</v>
      </c>
      <c r="E205" s="2" t="s">
        <v>4553</v>
      </c>
      <c r="F205" s="2" t="s">
        <v>4554</v>
      </c>
      <c r="G205" s="2"/>
      <c r="H205" s="2" t="s">
        <v>4555</v>
      </c>
      <c r="I205" s="2"/>
      <c r="J205" s="2" t="s">
        <v>4556</v>
      </c>
      <c r="K205" s="2" t="s">
        <v>4557</v>
      </c>
      <c r="L205" s="2"/>
      <c r="M205" s="2" t="s">
        <v>4017</v>
      </c>
      <c r="N205" s="3">
        <v>4054</v>
      </c>
      <c r="O205" s="2" t="s">
        <v>42</v>
      </c>
      <c r="P205" s="2" t="s">
        <v>9</v>
      </c>
      <c r="Q205" s="2" t="s">
        <v>2018</v>
      </c>
      <c r="R205" s="2" t="s">
        <v>11</v>
      </c>
      <c r="S205" s="2" t="s">
        <v>12</v>
      </c>
      <c r="T205" s="2" t="s">
        <v>1884</v>
      </c>
      <c r="U205" s="44">
        <v>0.76716471565967026</v>
      </c>
      <c r="V205" s="2">
        <f t="shared" si="7"/>
        <v>6</v>
      </c>
      <c r="W205" s="2" t="s">
        <v>1885</v>
      </c>
      <c r="X205" s="2" t="s">
        <v>1291</v>
      </c>
      <c r="Y205" s="2" t="s">
        <v>1292</v>
      </c>
      <c r="Z205" s="2" t="s">
        <v>1385</v>
      </c>
      <c r="AA205" s="2" t="s">
        <v>1278</v>
      </c>
      <c r="AB205" s="2" t="s">
        <v>4019</v>
      </c>
      <c r="AC205" s="2" t="s">
        <v>4020</v>
      </c>
      <c r="AD205" s="2">
        <v>99050</v>
      </c>
      <c r="AE205" s="2" t="s">
        <v>1887</v>
      </c>
      <c r="AF205" s="2">
        <v>178.29179099999999</v>
      </c>
      <c r="AG205" s="2">
        <v>-37.591403</v>
      </c>
      <c r="AH205" s="2">
        <v>1</v>
      </c>
      <c r="AI205" s="2" t="s">
        <v>1885</v>
      </c>
      <c r="AJ205" s="2">
        <v>140</v>
      </c>
      <c r="AK205" s="2">
        <v>1</v>
      </c>
      <c r="AL205" s="2">
        <v>139</v>
      </c>
      <c r="AM205" s="2">
        <v>0</v>
      </c>
      <c r="AN205" s="2">
        <v>0</v>
      </c>
      <c r="AO205" s="2">
        <v>0</v>
      </c>
      <c r="AP205" s="2">
        <v>0</v>
      </c>
      <c r="AQ205" s="4">
        <v>0</v>
      </c>
    </row>
    <row r="206" spans="1:43" x14ac:dyDescent="0.25">
      <c r="A206" s="1">
        <v>206</v>
      </c>
      <c r="B206" s="2" t="s">
        <v>1875</v>
      </c>
      <c r="C206" s="2" t="s">
        <v>1876</v>
      </c>
      <c r="D206" s="2" t="s">
        <v>1877</v>
      </c>
      <c r="E206" s="2" t="s">
        <v>1878</v>
      </c>
      <c r="F206" s="2" t="s">
        <v>1879</v>
      </c>
      <c r="G206" s="2" t="s">
        <v>1880</v>
      </c>
      <c r="H206" s="2" t="s">
        <v>1881</v>
      </c>
      <c r="I206" s="2"/>
      <c r="J206" s="2" t="s">
        <v>1882</v>
      </c>
      <c r="K206" s="2" t="s">
        <v>1883</v>
      </c>
      <c r="L206" s="2"/>
      <c r="M206" s="2" t="s">
        <v>1882</v>
      </c>
      <c r="N206" s="3">
        <v>4032</v>
      </c>
      <c r="O206" s="2" t="s">
        <v>42</v>
      </c>
      <c r="P206" s="2" t="s">
        <v>9</v>
      </c>
      <c r="Q206" s="2" t="s">
        <v>10</v>
      </c>
      <c r="R206" s="2" t="s">
        <v>11</v>
      </c>
      <c r="S206" s="2" t="s">
        <v>12</v>
      </c>
      <c r="T206" s="2" t="s">
        <v>1884</v>
      </c>
      <c r="U206" s="44">
        <v>0.70826253902465697</v>
      </c>
      <c r="V206" s="2">
        <f t="shared" si="7"/>
        <v>7</v>
      </c>
      <c r="W206" s="2" t="s">
        <v>1885</v>
      </c>
      <c r="X206" s="2" t="s">
        <v>1291</v>
      </c>
      <c r="Y206" s="2" t="s">
        <v>1292</v>
      </c>
      <c r="Z206" s="2" t="s">
        <v>1385</v>
      </c>
      <c r="AA206" s="2" t="s">
        <v>1278</v>
      </c>
      <c r="AB206" s="2" t="s">
        <v>1882</v>
      </c>
      <c r="AC206" s="2" t="s">
        <v>1886</v>
      </c>
      <c r="AD206" s="2">
        <v>99050</v>
      </c>
      <c r="AE206" s="2" t="s">
        <v>1887</v>
      </c>
      <c r="AF206" s="2">
        <v>178.324251</v>
      </c>
      <c r="AG206" s="2">
        <v>-37.893014999999998</v>
      </c>
      <c r="AH206" s="2">
        <v>1</v>
      </c>
      <c r="AI206" s="2" t="s">
        <v>1885</v>
      </c>
      <c r="AJ206" s="2">
        <v>133</v>
      </c>
      <c r="AK206" s="2">
        <v>1</v>
      </c>
      <c r="AL206" s="2">
        <v>128</v>
      </c>
      <c r="AM206" s="2">
        <v>2</v>
      </c>
      <c r="AN206" s="2">
        <v>1</v>
      </c>
      <c r="AO206" s="2">
        <v>1</v>
      </c>
      <c r="AP206" s="2">
        <v>0</v>
      </c>
      <c r="AQ206" s="4">
        <v>0</v>
      </c>
    </row>
    <row r="207" spans="1:43" x14ac:dyDescent="0.25">
      <c r="A207" s="1">
        <v>209</v>
      </c>
      <c r="B207" s="2" t="s">
        <v>1900</v>
      </c>
      <c r="C207" s="2" t="s">
        <v>1901</v>
      </c>
      <c r="D207" s="2" t="s">
        <v>1902</v>
      </c>
      <c r="E207" s="2" t="s">
        <v>1903</v>
      </c>
      <c r="F207" s="2" t="s">
        <v>1904</v>
      </c>
      <c r="G207" s="2" t="s">
        <v>1905</v>
      </c>
      <c r="H207" s="2" t="s">
        <v>1906</v>
      </c>
      <c r="I207" s="2"/>
      <c r="J207" s="2" t="s">
        <v>1895</v>
      </c>
      <c r="K207" s="2" t="s">
        <v>1907</v>
      </c>
      <c r="L207" s="2"/>
      <c r="M207" s="2" t="s">
        <v>1895</v>
      </c>
      <c r="N207" s="3">
        <v>4040</v>
      </c>
      <c r="O207" s="2" t="s">
        <v>133</v>
      </c>
      <c r="P207" s="2" t="s">
        <v>31</v>
      </c>
      <c r="Q207" s="2" t="s">
        <v>155</v>
      </c>
      <c r="R207" s="2" t="s">
        <v>11</v>
      </c>
      <c r="S207" s="2" t="s">
        <v>156</v>
      </c>
      <c r="T207" s="2" t="s">
        <v>1884</v>
      </c>
      <c r="U207" s="44">
        <v>0.68160148726802139</v>
      </c>
      <c r="V207" s="2">
        <f t="shared" si="7"/>
        <v>8</v>
      </c>
      <c r="W207" s="2" t="s">
        <v>1885</v>
      </c>
      <c r="X207" s="2" t="s">
        <v>1291</v>
      </c>
      <c r="Y207" s="2" t="s">
        <v>1292</v>
      </c>
      <c r="Z207" s="2" t="s">
        <v>1385</v>
      </c>
      <c r="AA207" s="2" t="s">
        <v>1278</v>
      </c>
      <c r="AB207" s="2" t="s">
        <v>1908</v>
      </c>
      <c r="AC207" s="2" t="s">
        <v>1898</v>
      </c>
      <c r="AD207" s="2">
        <v>99081</v>
      </c>
      <c r="AE207" s="2" t="s">
        <v>1909</v>
      </c>
      <c r="AF207" s="2">
        <v>178.00903299999999</v>
      </c>
      <c r="AG207" s="2">
        <v>-38.658873999999997</v>
      </c>
      <c r="AH207" s="2">
        <v>3</v>
      </c>
      <c r="AI207" s="2" t="s">
        <v>1885</v>
      </c>
      <c r="AJ207" s="2">
        <v>850</v>
      </c>
      <c r="AK207" s="2">
        <v>206</v>
      </c>
      <c r="AL207" s="2">
        <v>475</v>
      </c>
      <c r="AM207" s="2">
        <v>143</v>
      </c>
      <c r="AN207" s="2">
        <v>7</v>
      </c>
      <c r="AO207" s="2">
        <v>6</v>
      </c>
      <c r="AP207" s="2">
        <v>5</v>
      </c>
      <c r="AQ207" s="4">
        <v>8</v>
      </c>
    </row>
    <row r="208" spans="1:43" x14ac:dyDescent="0.25">
      <c r="A208" s="1">
        <v>1672</v>
      </c>
      <c r="B208" s="2" t="s">
        <v>4421</v>
      </c>
      <c r="C208" s="2" t="s">
        <v>4422</v>
      </c>
      <c r="D208" s="2" t="s">
        <v>4423</v>
      </c>
      <c r="E208" s="2" t="s">
        <v>4424</v>
      </c>
      <c r="F208" s="2" t="s">
        <v>4425</v>
      </c>
      <c r="G208" s="2"/>
      <c r="H208" s="2" t="s">
        <v>4426</v>
      </c>
      <c r="I208" s="2"/>
      <c r="J208" s="2" t="s">
        <v>1895</v>
      </c>
      <c r="K208" s="2" t="s">
        <v>4426</v>
      </c>
      <c r="L208" s="2" t="s">
        <v>1897</v>
      </c>
      <c r="M208" s="2" t="s">
        <v>1895</v>
      </c>
      <c r="N208" s="3">
        <v>4010</v>
      </c>
      <c r="O208" s="2" t="s">
        <v>133</v>
      </c>
      <c r="P208" s="2" t="s">
        <v>9</v>
      </c>
      <c r="Q208" s="2" t="s">
        <v>2018</v>
      </c>
      <c r="R208" s="2" t="s">
        <v>11</v>
      </c>
      <c r="S208" s="2" t="s">
        <v>12</v>
      </c>
      <c r="T208" s="2" t="s">
        <v>1884</v>
      </c>
      <c r="U208" s="44">
        <v>0.50046617821716732</v>
      </c>
      <c r="V208" s="2">
        <f t="shared" si="7"/>
        <v>9</v>
      </c>
      <c r="W208" s="2" t="s">
        <v>1885</v>
      </c>
      <c r="X208" s="2" t="s">
        <v>1291</v>
      </c>
      <c r="Y208" s="2" t="s">
        <v>1292</v>
      </c>
      <c r="Z208" s="2" t="s">
        <v>1385</v>
      </c>
      <c r="AA208" s="2" t="s">
        <v>1278</v>
      </c>
      <c r="AB208" s="2" t="s">
        <v>1897</v>
      </c>
      <c r="AC208" s="2" t="s">
        <v>1898</v>
      </c>
      <c r="AD208" s="2"/>
      <c r="AE208" s="2"/>
      <c r="AF208" s="2">
        <v>177.99797699999999</v>
      </c>
      <c r="AG208" s="2">
        <v>-38.643503000000003</v>
      </c>
      <c r="AH208" s="2">
        <v>3</v>
      </c>
      <c r="AI208" s="2" t="s">
        <v>1885</v>
      </c>
      <c r="AJ208" s="2">
        <v>186</v>
      </c>
      <c r="AK208" s="2">
        <v>0</v>
      </c>
      <c r="AL208" s="2">
        <v>186</v>
      </c>
      <c r="AM208" s="2">
        <v>0</v>
      </c>
      <c r="AN208" s="2">
        <v>0</v>
      </c>
      <c r="AO208" s="2">
        <v>0</v>
      </c>
      <c r="AP208" s="2">
        <v>0</v>
      </c>
      <c r="AQ208" s="4">
        <v>0</v>
      </c>
    </row>
    <row r="209" spans="1:43" x14ac:dyDescent="0.25">
      <c r="A209" s="1">
        <v>210</v>
      </c>
      <c r="B209" s="2" t="s">
        <v>1910</v>
      </c>
      <c r="C209" s="2" t="s">
        <v>1911</v>
      </c>
      <c r="D209" s="2" t="s">
        <v>1912</v>
      </c>
      <c r="E209" s="2" t="s">
        <v>1913</v>
      </c>
      <c r="F209" s="2" t="s">
        <v>1914</v>
      </c>
      <c r="G209" s="2" t="s">
        <v>1915</v>
      </c>
      <c r="H209" s="2" t="s">
        <v>1916</v>
      </c>
      <c r="I209" s="2" t="s">
        <v>1917</v>
      </c>
      <c r="J209" s="2" t="s">
        <v>1895</v>
      </c>
      <c r="K209" s="2" t="s">
        <v>1918</v>
      </c>
      <c r="L209" s="2"/>
      <c r="M209" s="2" t="s">
        <v>1895</v>
      </c>
      <c r="N209" s="3">
        <v>4040</v>
      </c>
      <c r="O209" s="2" t="s">
        <v>133</v>
      </c>
      <c r="P209" s="2" t="s">
        <v>31</v>
      </c>
      <c r="Q209" s="2" t="s">
        <v>10</v>
      </c>
      <c r="R209" s="2" t="s">
        <v>11</v>
      </c>
      <c r="S209" s="2" t="s">
        <v>167</v>
      </c>
      <c r="T209" s="2" t="s">
        <v>1884</v>
      </c>
      <c r="U209" s="44">
        <v>0.49858782339582652</v>
      </c>
      <c r="V209" s="2">
        <f t="shared" si="7"/>
        <v>10</v>
      </c>
      <c r="W209" s="2" t="s">
        <v>1885</v>
      </c>
      <c r="X209" s="2" t="s">
        <v>1291</v>
      </c>
      <c r="Y209" s="2" t="s">
        <v>1292</v>
      </c>
      <c r="Z209" s="2" t="s">
        <v>1385</v>
      </c>
      <c r="AA209" s="2" t="s">
        <v>1278</v>
      </c>
      <c r="AB209" s="2" t="s">
        <v>1917</v>
      </c>
      <c r="AC209" s="2" t="s">
        <v>1898</v>
      </c>
      <c r="AD209" s="2">
        <v>99083</v>
      </c>
      <c r="AE209" s="2" t="s">
        <v>1919</v>
      </c>
      <c r="AF209" s="2">
        <v>178.00823299999999</v>
      </c>
      <c r="AG209" s="2">
        <v>-38.655219000000002</v>
      </c>
      <c r="AH209" s="2">
        <v>3</v>
      </c>
      <c r="AI209" s="2" t="s">
        <v>1885</v>
      </c>
      <c r="AJ209" s="2">
        <v>740</v>
      </c>
      <c r="AK209" s="2">
        <v>267</v>
      </c>
      <c r="AL209" s="2">
        <v>432</v>
      </c>
      <c r="AM209" s="2">
        <v>22</v>
      </c>
      <c r="AN209" s="2">
        <v>12</v>
      </c>
      <c r="AO209" s="2">
        <v>2</v>
      </c>
      <c r="AP209" s="2">
        <v>1</v>
      </c>
      <c r="AQ209" s="4">
        <v>4</v>
      </c>
    </row>
    <row r="210" spans="1:43" x14ac:dyDescent="0.25">
      <c r="A210" s="1">
        <v>1673</v>
      </c>
      <c r="B210" s="2" t="s">
        <v>4427</v>
      </c>
      <c r="C210" s="2" t="s">
        <v>4428</v>
      </c>
      <c r="D210" s="2" t="s">
        <v>4429</v>
      </c>
      <c r="E210" s="2" t="s">
        <v>4430</v>
      </c>
      <c r="F210" s="2" t="s">
        <v>4431</v>
      </c>
      <c r="G210" s="2"/>
      <c r="H210" s="2" t="s">
        <v>4432</v>
      </c>
      <c r="I210" s="2"/>
      <c r="J210" s="2" t="s">
        <v>1882</v>
      </c>
      <c r="K210" s="2" t="s">
        <v>4432</v>
      </c>
      <c r="L210" s="2"/>
      <c r="M210" s="2" t="s">
        <v>1882</v>
      </c>
      <c r="N210" s="3">
        <v>4032</v>
      </c>
      <c r="O210" s="2" t="s">
        <v>42</v>
      </c>
      <c r="P210" s="2" t="s">
        <v>9</v>
      </c>
      <c r="Q210" s="2" t="s">
        <v>2018</v>
      </c>
      <c r="R210" s="2" t="s">
        <v>11</v>
      </c>
      <c r="S210" s="2" t="s">
        <v>12</v>
      </c>
      <c r="T210" s="2" t="s">
        <v>1884</v>
      </c>
      <c r="U210" s="44">
        <v>0.47554432673161839</v>
      </c>
      <c r="V210" s="2">
        <f t="shared" si="7"/>
        <v>11</v>
      </c>
      <c r="W210" s="2" t="s">
        <v>1885</v>
      </c>
      <c r="X210" s="2" t="s">
        <v>1291</v>
      </c>
      <c r="Y210" s="2" t="s">
        <v>1292</v>
      </c>
      <c r="Z210" s="2" t="s">
        <v>1385</v>
      </c>
      <c r="AA210" s="2" t="s">
        <v>1278</v>
      </c>
      <c r="AB210" s="2" t="s">
        <v>1882</v>
      </c>
      <c r="AC210" s="2" t="s">
        <v>1886</v>
      </c>
      <c r="AD210" s="2">
        <v>99050</v>
      </c>
      <c r="AE210" s="2" t="s">
        <v>1887</v>
      </c>
      <c r="AF210" s="2">
        <v>178.32095799999999</v>
      </c>
      <c r="AG210" s="2">
        <v>-37.891157999999997</v>
      </c>
      <c r="AH210" s="2">
        <v>1</v>
      </c>
      <c r="AI210" s="2" t="s">
        <v>1885</v>
      </c>
      <c r="AJ210" s="2">
        <v>127</v>
      </c>
      <c r="AK210" s="2">
        <v>0</v>
      </c>
      <c r="AL210" s="2">
        <v>127</v>
      </c>
      <c r="AM210" s="2">
        <v>0</v>
      </c>
      <c r="AN210" s="2">
        <v>0</v>
      </c>
      <c r="AO210" s="2">
        <v>0</v>
      </c>
      <c r="AP210" s="2">
        <v>0</v>
      </c>
      <c r="AQ210" s="4">
        <v>0</v>
      </c>
    </row>
    <row r="211" spans="1:43" x14ac:dyDescent="0.25">
      <c r="A211" s="1">
        <v>737</v>
      </c>
      <c r="B211" s="2" t="s">
        <v>4215</v>
      </c>
      <c r="C211" s="2" t="s">
        <v>4216</v>
      </c>
      <c r="D211" s="2"/>
      <c r="E211" s="2"/>
      <c r="F211" s="2" t="s">
        <v>4217</v>
      </c>
      <c r="G211" s="2"/>
      <c r="H211" s="2" t="s">
        <v>4218</v>
      </c>
      <c r="I211" s="2" t="s">
        <v>4219</v>
      </c>
      <c r="J211" s="2" t="s">
        <v>1895</v>
      </c>
      <c r="K211" s="2" t="s">
        <v>4220</v>
      </c>
      <c r="L211" s="2" t="s">
        <v>4219</v>
      </c>
      <c r="M211" s="2" t="s">
        <v>1895</v>
      </c>
      <c r="N211" s="3">
        <v>4041</v>
      </c>
      <c r="O211" s="2" t="s">
        <v>133</v>
      </c>
      <c r="P211" s="2" t="s">
        <v>9</v>
      </c>
      <c r="Q211" s="2" t="s">
        <v>2018</v>
      </c>
      <c r="R211" s="2" t="s">
        <v>11</v>
      </c>
      <c r="S211" s="2" t="s">
        <v>12</v>
      </c>
      <c r="T211" s="2" t="s">
        <v>1884</v>
      </c>
      <c r="U211" s="44">
        <v>0.30242464344993714</v>
      </c>
      <c r="V211" s="2">
        <f t="shared" si="7"/>
        <v>12</v>
      </c>
      <c r="W211" s="2" t="s">
        <v>1885</v>
      </c>
      <c r="X211" s="2" t="s">
        <v>1291</v>
      </c>
      <c r="Y211" s="2" t="s">
        <v>1292</v>
      </c>
      <c r="Z211" s="2" t="s">
        <v>1385</v>
      </c>
      <c r="AA211" s="2" t="s">
        <v>1278</v>
      </c>
      <c r="AB211" s="2" t="s">
        <v>4221</v>
      </c>
      <c r="AC211" s="2" t="s">
        <v>1898</v>
      </c>
      <c r="AD211" s="2"/>
      <c r="AE211" s="2"/>
      <c r="AF211" s="2">
        <v>178.03572700000001</v>
      </c>
      <c r="AG211" s="2">
        <v>-38.675623999999999</v>
      </c>
      <c r="AH211" s="2">
        <v>2</v>
      </c>
      <c r="AI211" s="2" t="s">
        <v>1885</v>
      </c>
      <c r="AJ211" s="2">
        <v>115</v>
      </c>
      <c r="AK211" s="2">
        <v>0</v>
      </c>
      <c r="AL211" s="2">
        <v>115</v>
      </c>
      <c r="AM211" s="2">
        <v>0</v>
      </c>
      <c r="AN211" s="2">
        <v>0</v>
      </c>
      <c r="AO211" s="2">
        <v>0</v>
      </c>
      <c r="AP211" s="2">
        <v>0</v>
      </c>
      <c r="AQ211" s="4">
        <v>0</v>
      </c>
    </row>
    <row r="212" spans="1:43" x14ac:dyDescent="0.25">
      <c r="A212" s="1">
        <v>218</v>
      </c>
      <c r="B212" s="2" t="s">
        <v>1980</v>
      </c>
      <c r="C212" s="2" t="s">
        <v>1981</v>
      </c>
      <c r="D212" s="2" t="s">
        <v>1982</v>
      </c>
      <c r="E212" s="2" t="s">
        <v>1983</v>
      </c>
      <c r="F212" s="2" t="s">
        <v>1984</v>
      </c>
      <c r="G212" s="2" t="s">
        <v>1985</v>
      </c>
      <c r="H212" s="2" t="s">
        <v>1986</v>
      </c>
      <c r="I212" s="2" t="s">
        <v>1987</v>
      </c>
      <c r="J212" s="2" t="s">
        <v>1291</v>
      </c>
      <c r="K212" s="2" t="s">
        <v>1988</v>
      </c>
      <c r="L212" s="2" t="s">
        <v>1987</v>
      </c>
      <c r="M212" s="2" t="s">
        <v>1291</v>
      </c>
      <c r="N212" s="3">
        <v>4145</v>
      </c>
      <c r="O212" s="2" t="s">
        <v>133</v>
      </c>
      <c r="P212" s="2" t="s">
        <v>31</v>
      </c>
      <c r="Q212" s="2" t="s">
        <v>10</v>
      </c>
      <c r="R212" s="2" t="s">
        <v>11</v>
      </c>
      <c r="S212" s="2" t="s">
        <v>12</v>
      </c>
      <c r="T212" s="2" t="s">
        <v>1956</v>
      </c>
      <c r="U212" s="44">
        <v>0.96198976690847549</v>
      </c>
      <c r="V212" s="2">
        <f t="shared" ref="V212:V237" si="8">RANK(U212,U$212:U$237)</f>
        <v>1</v>
      </c>
      <c r="W212" s="2" t="s">
        <v>1290</v>
      </c>
      <c r="X212" s="2" t="s">
        <v>1291</v>
      </c>
      <c r="Y212" s="2" t="s">
        <v>1292</v>
      </c>
      <c r="Z212" s="2" t="s">
        <v>1291</v>
      </c>
      <c r="AA212" s="2" t="s">
        <v>1278</v>
      </c>
      <c r="AB212" s="2" t="s">
        <v>1989</v>
      </c>
      <c r="AC212" s="2" t="s">
        <v>1990</v>
      </c>
      <c r="AD212" s="2">
        <v>99021</v>
      </c>
      <c r="AE212" s="2" t="s">
        <v>1991</v>
      </c>
      <c r="AF212" s="2">
        <v>176.87097600000001</v>
      </c>
      <c r="AG212" s="2">
        <v>-39.51829</v>
      </c>
      <c r="AH212" s="2">
        <v>3</v>
      </c>
      <c r="AI212" s="2" t="s">
        <v>1290</v>
      </c>
      <c r="AJ212" s="2">
        <v>299</v>
      </c>
      <c r="AK212" s="2">
        <v>111</v>
      </c>
      <c r="AL212" s="2">
        <v>155</v>
      </c>
      <c r="AM212" s="2">
        <v>15</v>
      </c>
      <c r="AN212" s="2">
        <v>6</v>
      </c>
      <c r="AO212" s="2">
        <v>3</v>
      </c>
      <c r="AP212" s="2">
        <v>0</v>
      </c>
      <c r="AQ212" s="4">
        <v>9</v>
      </c>
    </row>
    <row r="213" spans="1:43" x14ac:dyDescent="0.25">
      <c r="A213" s="1">
        <v>228</v>
      </c>
      <c r="B213" s="2" t="s">
        <v>2078</v>
      </c>
      <c r="C213" s="2" t="s">
        <v>2079</v>
      </c>
      <c r="D213" s="2" t="s">
        <v>2080</v>
      </c>
      <c r="E213" s="2" t="s">
        <v>2081</v>
      </c>
      <c r="F213" s="2" t="s">
        <v>2082</v>
      </c>
      <c r="G213" s="2" t="s">
        <v>2083</v>
      </c>
      <c r="H213" s="2" t="s">
        <v>2084</v>
      </c>
      <c r="I213" s="2" t="s">
        <v>2085</v>
      </c>
      <c r="J213" s="2" t="s">
        <v>1288</v>
      </c>
      <c r="K213" s="2" t="s">
        <v>2086</v>
      </c>
      <c r="L213" s="2" t="s">
        <v>2085</v>
      </c>
      <c r="M213" s="2" t="s">
        <v>1288</v>
      </c>
      <c r="N213" s="3">
        <v>4153</v>
      </c>
      <c r="O213" s="2" t="s">
        <v>133</v>
      </c>
      <c r="P213" s="2" t="s">
        <v>31</v>
      </c>
      <c r="Q213" s="2" t="s">
        <v>10</v>
      </c>
      <c r="R213" s="2" t="s">
        <v>11</v>
      </c>
      <c r="S213" s="2" t="s">
        <v>167</v>
      </c>
      <c r="T213" s="2" t="s">
        <v>1289</v>
      </c>
      <c r="U213" s="44">
        <v>0.90972828979808396</v>
      </c>
      <c r="V213" s="2">
        <f t="shared" si="8"/>
        <v>2</v>
      </c>
      <c r="W213" s="2" t="s">
        <v>1290</v>
      </c>
      <c r="X213" s="2" t="s">
        <v>1291</v>
      </c>
      <c r="Y213" s="2" t="s">
        <v>1292</v>
      </c>
      <c r="Z213" s="2" t="s">
        <v>1293</v>
      </c>
      <c r="AA213" s="2" t="s">
        <v>1278</v>
      </c>
      <c r="AB213" s="2" t="s">
        <v>2087</v>
      </c>
      <c r="AC213" s="2" t="s">
        <v>2068</v>
      </c>
      <c r="AD213" s="2"/>
      <c r="AE213" s="2"/>
      <c r="AF213" s="2">
        <v>176.83476200000001</v>
      </c>
      <c r="AG213" s="2">
        <v>-39.627208000000003</v>
      </c>
      <c r="AH213" s="2">
        <v>3</v>
      </c>
      <c r="AI213" s="2" t="s">
        <v>1290</v>
      </c>
      <c r="AJ213" s="2">
        <v>785</v>
      </c>
      <c r="AK213" s="2">
        <v>270</v>
      </c>
      <c r="AL213" s="2">
        <v>301</v>
      </c>
      <c r="AM213" s="2">
        <v>125</v>
      </c>
      <c r="AN213" s="2">
        <v>57</v>
      </c>
      <c r="AO213" s="2">
        <v>7</v>
      </c>
      <c r="AP213" s="2">
        <v>8</v>
      </c>
      <c r="AQ213" s="4">
        <v>17</v>
      </c>
    </row>
    <row r="214" spans="1:43" x14ac:dyDescent="0.25">
      <c r="A214" s="1">
        <v>2445</v>
      </c>
      <c r="B214" s="2" t="s">
        <v>4507</v>
      </c>
      <c r="C214" s="2" t="s">
        <v>4508</v>
      </c>
      <c r="D214" s="2" t="s">
        <v>4509</v>
      </c>
      <c r="E214" s="2" t="s">
        <v>4510</v>
      </c>
      <c r="F214" s="2" t="s">
        <v>4511</v>
      </c>
      <c r="G214" s="2"/>
      <c r="H214" s="2" t="s">
        <v>4512</v>
      </c>
      <c r="I214" s="2" t="s">
        <v>1287</v>
      </c>
      <c r="J214" s="2" t="s">
        <v>1288</v>
      </c>
      <c r="K214" s="2" t="s">
        <v>4513</v>
      </c>
      <c r="L214" s="2"/>
      <c r="M214" s="2" t="s">
        <v>1288</v>
      </c>
      <c r="N214" s="3">
        <v>4175</v>
      </c>
      <c r="O214" s="2" t="s">
        <v>133</v>
      </c>
      <c r="P214" s="2" t="s">
        <v>9</v>
      </c>
      <c r="Q214" s="2" t="s">
        <v>2018</v>
      </c>
      <c r="R214" s="2" t="s">
        <v>11</v>
      </c>
      <c r="S214" s="2" t="s">
        <v>12</v>
      </c>
      <c r="T214" s="2" t="s">
        <v>1289</v>
      </c>
      <c r="U214" s="44">
        <v>0.85232698936135531</v>
      </c>
      <c r="V214" s="2">
        <f t="shared" si="8"/>
        <v>3</v>
      </c>
      <c r="W214" s="2" t="s">
        <v>1290</v>
      </c>
      <c r="X214" s="2" t="s">
        <v>1291</v>
      </c>
      <c r="Y214" s="2" t="s">
        <v>1292</v>
      </c>
      <c r="Z214" s="2" t="s">
        <v>1293</v>
      </c>
      <c r="AA214" s="2" t="s">
        <v>1278</v>
      </c>
      <c r="AB214" s="2" t="s">
        <v>4514</v>
      </c>
      <c r="AC214" s="2" t="s">
        <v>2099</v>
      </c>
      <c r="AD214" s="2"/>
      <c r="AE214" s="2"/>
      <c r="AF214" s="2">
        <v>176.78640100000001</v>
      </c>
      <c r="AG214" s="2">
        <v>-39.642660999999997</v>
      </c>
      <c r="AH214" s="2">
        <v>1</v>
      </c>
      <c r="AI214" s="2" t="s">
        <v>1290</v>
      </c>
      <c r="AJ214" s="2">
        <v>140</v>
      </c>
      <c r="AK214" s="2">
        <v>0</v>
      </c>
      <c r="AL214" s="2">
        <v>140</v>
      </c>
      <c r="AM214" s="2">
        <v>0</v>
      </c>
      <c r="AN214" s="2">
        <v>0</v>
      </c>
      <c r="AO214" s="2">
        <v>0</v>
      </c>
      <c r="AP214" s="2">
        <v>0</v>
      </c>
      <c r="AQ214" s="4">
        <v>0</v>
      </c>
    </row>
    <row r="215" spans="1:43" x14ac:dyDescent="0.25">
      <c r="A215" s="1">
        <v>3107</v>
      </c>
      <c r="B215" s="2" t="s">
        <v>4523</v>
      </c>
      <c r="C215" s="2" t="s">
        <v>4524</v>
      </c>
      <c r="D215" s="2" t="s">
        <v>4525</v>
      </c>
      <c r="E215" s="2"/>
      <c r="F215" s="2" t="s">
        <v>4526</v>
      </c>
      <c r="G215" s="2"/>
      <c r="H215" s="2" t="s">
        <v>4527</v>
      </c>
      <c r="I215" s="2" t="s">
        <v>2006</v>
      </c>
      <c r="J215" s="2" t="s">
        <v>1291</v>
      </c>
      <c r="K215" s="2" t="s">
        <v>4527</v>
      </c>
      <c r="L215" s="2" t="s">
        <v>2006</v>
      </c>
      <c r="M215" s="2" t="s">
        <v>1291</v>
      </c>
      <c r="N215" s="3">
        <v>4110</v>
      </c>
      <c r="O215" s="2" t="s">
        <v>133</v>
      </c>
      <c r="P215" s="2" t="s">
        <v>9</v>
      </c>
      <c r="Q215" s="2" t="s">
        <v>2018</v>
      </c>
      <c r="R215" s="2" t="s">
        <v>11</v>
      </c>
      <c r="S215" s="2" t="s">
        <v>12</v>
      </c>
      <c r="T215" s="2" t="s">
        <v>1956</v>
      </c>
      <c r="U215" s="44">
        <v>0.82532184810209086</v>
      </c>
      <c r="V215" s="2">
        <f t="shared" si="8"/>
        <v>4</v>
      </c>
      <c r="W215" s="2" t="s">
        <v>1290</v>
      </c>
      <c r="X215" s="2" t="s">
        <v>1291</v>
      </c>
      <c r="Y215" s="2" t="s">
        <v>1292</v>
      </c>
      <c r="Z215" s="2" t="s">
        <v>1291</v>
      </c>
      <c r="AA215" s="2" t="s">
        <v>1278</v>
      </c>
      <c r="AB215" s="2" t="s">
        <v>2008</v>
      </c>
      <c r="AC215" s="2" t="s">
        <v>1969</v>
      </c>
      <c r="AD215" s="2"/>
      <c r="AE215" s="2"/>
      <c r="AF215" s="2">
        <v>176.89187899999999</v>
      </c>
      <c r="AG215" s="2">
        <v>-39.509898</v>
      </c>
      <c r="AH215" s="2">
        <v>1</v>
      </c>
      <c r="AI215" s="2" t="s">
        <v>1290</v>
      </c>
      <c r="AJ215" s="2">
        <v>203</v>
      </c>
      <c r="AK215" s="2">
        <v>1</v>
      </c>
      <c r="AL215" s="2">
        <v>199</v>
      </c>
      <c r="AM215" s="2">
        <v>2</v>
      </c>
      <c r="AN215" s="2">
        <v>1</v>
      </c>
      <c r="AO215" s="2">
        <v>0</v>
      </c>
      <c r="AP215" s="2">
        <v>0</v>
      </c>
      <c r="AQ215" s="4">
        <v>0</v>
      </c>
    </row>
    <row r="216" spans="1:43" x14ac:dyDescent="0.25">
      <c r="A216" s="1">
        <v>223</v>
      </c>
      <c r="B216" s="2" t="s">
        <v>2031</v>
      </c>
      <c r="C216" s="2" t="s">
        <v>2032</v>
      </c>
      <c r="D216" s="2" t="s">
        <v>2033</v>
      </c>
      <c r="E216" s="2" t="s">
        <v>2034</v>
      </c>
      <c r="F216" s="2" t="s">
        <v>2035</v>
      </c>
      <c r="G216" s="2" t="s">
        <v>2036</v>
      </c>
      <c r="H216" s="2" t="s">
        <v>2037</v>
      </c>
      <c r="I216" s="2"/>
      <c r="J216" s="2" t="s">
        <v>2038</v>
      </c>
      <c r="K216" s="2" t="s">
        <v>2039</v>
      </c>
      <c r="L216" s="2"/>
      <c r="M216" s="2" t="s">
        <v>2038</v>
      </c>
      <c r="N216" s="3">
        <v>4157</v>
      </c>
      <c r="O216" s="2" t="s">
        <v>133</v>
      </c>
      <c r="P216" s="2" t="s">
        <v>31</v>
      </c>
      <c r="Q216" s="2" t="s">
        <v>10</v>
      </c>
      <c r="R216" s="2" t="s">
        <v>11</v>
      </c>
      <c r="S216" s="2" t="s">
        <v>12</v>
      </c>
      <c r="T216" s="2" t="s">
        <v>1289</v>
      </c>
      <c r="U216" s="44">
        <v>0.79722498150370125</v>
      </c>
      <c r="V216" s="2">
        <f t="shared" si="8"/>
        <v>5</v>
      </c>
      <c r="W216" s="2" t="s">
        <v>1290</v>
      </c>
      <c r="X216" s="2" t="s">
        <v>1291</v>
      </c>
      <c r="Y216" s="2" t="s">
        <v>1292</v>
      </c>
      <c r="Z216" s="2" t="s">
        <v>1293</v>
      </c>
      <c r="AA216" s="2" t="s">
        <v>1278</v>
      </c>
      <c r="AB216" s="2" t="s">
        <v>2040</v>
      </c>
      <c r="AC216" s="2" t="s">
        <v>2041</v>
      </c>
      <c r="AD216" s="2">
        <v>99022</v>
      </c>
      <c r="AE216" s="2" t="s">
        <v>2042</v>
      </c>
      <c r="AF216" s="2">
        <v>176.89477600000001</v>
      </c>
      <c r="AG216" s="2">
        <v>-39.666612999999998</v>
      </c>
      <c r="AH216" s="2">
        <v>8</v>
      </c>
      <c r="AI216" s="2" t="s">
        <v>1290</v>
      </c>
      <c r="AJ216" s="2">
        <v>890</v>
      </c>
      <c r="AK216" s="2">
        <v>651</v>
      </c>
      <c r="AL216" s="2">
        <v>128</v>
      </c>
      <c r="AM216" s="2">
        <v>9</v>
      </c>
      <c r="AN216" s="2">
        <v>34</v>
      </c>
      <c r="AO216" s="2">
        <v>12</v>
      </c>
      <c r="AP216" s="2">
        <v>38</v>
      </c>
      <c r="AQ216" s="4">
        <v>18</v>
      </c>
    </row>
    <row r="217" spans="1:43" x14ac:dyDescent="0.25">
      <c r="A217" s="1">
        <v>233</v>
      </c>
      <c r="B217" s="2" t="s">
        <v>2126</v>
      </c>
      <c r="C217" s="2" t="s">
        <v>2127</v>
      </c>
      <c r="D217" s="2" t="s">
        <v>2128</v>
      </c>
      <c r="E217" s="2" t="s">
        <v>2129</v>
      </c>
      <c r="F217" s="2" t="s">
        <v>2130</v>
      </c>
      <c r="G217" s="2" t="s">
        <v>2131</v>
      </c>
      <c r="H217" s="2" t="s">
        <v>2132</v>
      </c>
      <c r="I217" s="2"/>
      <c r="J217" s="2" t="s">
        <v>2133</v>
      </c>
      <c r="K217" s="2" t="s">
        <v>2134</v>
      </c>
      <c r="L217" s="2"/>
      <c r="M217" s="2" t="s">
        <v>2133</v>
      </c>
      <c r="N217" s="3">
        <v>4242</v>
      </c>
      <c r="O217" s="2" t="s">
        <v>8</v>
      </c>
      <c r="P217" s="2" t="s">
        <v>31</v>
      </c>
      <c r="Q217" s="2" t="s">
        <v>10</v>
      </c>
      <c r="R217" s="2" t="s">
        <v>11</v>
      </c>
      <c r="S217" s="2" t="s">
        <v>12</v>
      </c>
      <c r="T217" s="2" t="s">
        <v>2123</v>
      </c>
      <c r="U217" s="44">
        <v>0.76072770017974467</v>
      </c>
      <c r="V217" s="2">
        <f t="shared" si="8"/>
        <v>6</v>
      </c>
      <c r="W217" s="2" t="s">
        <v>1290</v>
      </c>
      <c r="X217" s="2" t="s">
        <v>1291</v>
      </c>
      <c r="Y217" s="2" t="s">
        <v>1292</v>
      </c>
      <c r="Z217" s="2" t="s">
        <v>2135</v>
      </c>
      <c r="AA217" s="2" t="s">
        <v>1278</v>
      </c>
      <c r="AB217" s="2" t="s">
        <v>2133</v>
      </c>
      <c r="AC217" s="2" t="s">
        <v>2136</v>
      </c>
      <c r="AD217" s="2"/>
      <c r="AE217" s="2"/>
      <c r="AF217" s="2">
        <v>176.56093999999999</v>
      </c>
      <c r="AG217" s="2">
        <v>-40.001779999999997</v>
      </c>
      <c r="AH217" s="2">
        <v>4</v>
      </c>
      <c r="AI217" s="2" t="s">
        <v>1290</v>
      </c>
      <c r="AJ217" s="2">
        <v>535</v>
      </c>
      <c r="AK217" s="2">
        <v>310</v>
      </c>
      <c r="AL217" s="2">
        <v>194</v>
      </c>
      <c r="AM217" s="2">
        <v>12</v>
      </c>
      <c r="AN217" s="2">
        <v>15</v>
      </c>
      <c r="AO217" s="2">
        <v>0</v>
      </c>
      <c r="AP217" s="2">
        <v>1</v>
      </c>
      <c r="AQ217" s="4">
        <v>3</v>
      </c>
    </row>
    <row r="218" spans="1:43" x14ac:dyDescent="0.25">
      <c r="A218" s="1">
        <v>231</v>
      </c>
      <c r="B218" s="2" t="s">
        <v>2108</v>
      </c>
      <c r="C218" s="2" t="s">
        <v>2109</v>
      </c>
      <c r="D218" s="2"/>
      <c r="E218" s="2" t="s">
        <v>2110</v>
      </c>
      <c r="F218" s="2" t="s">
        <v>2111</v>
      </c>
      <c r="G218" s="2" t="s">
        <v>2112</v>
      </c>
      <c r="H218" s="2" t="s">
        <v>2113</v>
      </c>
      <c r="I218" s="2" t="s">
        <v>2114</v>
      </c>
      <c r="J218" s="2" t="s">
        <v>1288</v>
      </c>
      <c r="K218" s="2" t="s">
        <v>2115</v>
      </c>
      <c r="L218" s="2"/>
      <c r="M218" s="2" t="s">
        <v>1288</v>
      </c>
      <c r="N218" s="3">
        <v>4156</v>
      </c>
      <c r="O218" s="2" t="s">
        <v>133</v>
      </c>
      <c r="P218" s="2" t="s">
        <v>9</v>
      </c>
      <c r="Q218" s="2" t="s">
        <v>10</v>
      </c>
      <c r="R218" s="2" t="s">
        <v>178</v>
      </c>
      <c r="S218" s="2" t="s">
        <v>12</v>
      </c>
      <c r="T218" s="2" t="s">
        <v>1289</v>
      </c>
      <c r="U218" s="44">
        <v>0.71075560381236425</v>
      </c>
      <c r="V218" s="2">
        <f t="shared" si="8"/>
        <v>7</v>
      </c>
      <c r="W218" s="2" t="s">
        <v>1290</v>
      </c>
      <c r="X218" s="2" t="s">
        <v>1291</v>
      </c>
      <c r="Y218" s="2" t="s">
        <v>1292</v>
      </c>
      <c r="Z218" s="2" t="s">
        <v>1293</v>
      </c>
      <c r="AA218" s="2" t="s">
        <v>1278</v>
      </c>
      <c r="AB218" s="2" t="s">
        <v>2114</v>
      </c>
      <c r="AC218" s="2" t="s">
        <v>2068</v>
      </c>
      <c r="AD218" s="2"/>
      <c r="AE218" s="2"/>
      <c r="AF218" s="2">
        <v>176.845372</v>
      </c>
      <c r="AG218" s="2">
        <v>-39.636361999999998</v>
      </c>
      <c r="AH218" s="2">
        <v>6</v>
      </c>
      <c r="AI218" s="2" t="s">
        <v>1290</v>
      </c>
      <c r="AJ218" s="2">
        <v>386</v>
      </c>
      <c r="AK218" s="2">
        <v>305</v>
      </c>
      <c r="AL218" s="2">
        <v>48</v>
      </c>
      <c r="AM218" s="2">
        <v>4</v>
      </c>
      <c r="AN218" s="2">
        <v>17</v>
      </c>
      <c r="AO218" s="2">
        <v>6</v>
      </c>
      <c r="AP218" s="2">
        <v>6</v>
      </c>
      <c r="AQ218" s="4">
        <v>0</v>
      </c>
    </row>
    <row r="219" spans="1:43" x14ac:dyDescent="0.25">
      <c r="A219" s="1">
        <v>225</v>
      </c>
      <c r="B219" s="2" t="s">
        <v>2052</v>
      </c>
      <c r="C219" s="2" t="s">
        <v>2053</v>
      </c>
      <c r="D219" s="2"/>
      <c r="E219" s="2" t="s">
        <v>2054</v>
      </c>
      <c r="F219" s="2" t="s">
        <v>2055</v>
      </c>
      <c r="G219" s="2" t="s">
        <v>2056</v>
      </c>
      <c r="H219" s="2" t="s">
        <v>2057</v>
      </c>
      <c r="I219" s="2"/>
      <c r="J219" s="2" t="s">
        <v>2038</v>
      </c>
      <c r="K219" s="2" t="s">
        <v>2058</v>
      </c>
      <c r="L219" s="2"/>
      <c r="M219" s="2" t="s">
        <v>2038</v>
      </c>
      <c r="N219" s="3">
        <v>4157</v>
      </c>
      <c r="O219" s="2" t="s">
        <v>133</v>
      </c>
      <c r="P219" s="2" t="s">
        <v>43</v>
      </c>
      <c r="Q219" s="2" t="s">
        <v>155</v>
      </c>
      <c r="R219" s="2" t="s">
        <v>178</v>
      </c>
      <c r="S219" s="2" t="s">
        <v>167</v>
      </c>
      <c r="T219" s="2" t="s">
        <v>1289</v>
      </c>
      <c r="U219" s="44">
        <v>0.67711961305258839</v>
      </c>
      <c r="V219" s="2">
        <f t="shared" si="8"/>
        <v>8</v>
      </c>
      <c r="W219" s="2" t="s">
        <v>1290</v>
      </c>
      <c r="X219" s="2" t="s">
        <v>1291</v>
      </c>
      <c r="Y219" s="2" t="s">
        <v>1292</v>
      </c>
      <c r="Z219" s="2" t="s">
        <v>1293</v>
      </c>
      <c r="AA219" s="2" t="s">
        <v>1278</v>
      </c>
      <c r="AB219" s="2" t="s">
        <v>2051</v>
      </c>
      <c r="AC219" s="2" t="s">
        <v>2041</v>
      </c>
      <c r="AD219" s="2"/>
      <c r="AE219" s="2"/>
      <c r="AF219" s="2">
        <v>176.880403</v>
      </c>
      <c r="AG219" s="2">
        <v>-39.684213999999997</v>
      </c>
      <c r="AH219" s="2">
        <v>9</v>
      </c>
      <c r="AI219" s="2" t="s">
        <v>1290</v>
      </c>
      <c r="AJ219" s="2">
        <v>292</v>
      </c>
      <c r="AK219" s="2">
        <v>248</v>
      </c>
      <c r="AL219" s="2">
        <v>24</v>
      </c>
      <c r="AM219" s="2">
        <v>0</v>
      </c>
      <c r="AN219" s="2">
        <v>9</v>
      </c>
      <c r="AO219" s="2">
        <v>0</v>
      </c>
      <c r="AP219" s="2">
        <v>3</v>
      </c>
      <c r="AQ219" s="4">
        <v>8</v>
      </c>
    </row>
    <row r="220" spans="1:43" x14ac:dyDescent="0.25">
      <c r="A220" s="1">
        <v>1616</v>
      </c>
      <c r="B220" s="2" t="s">
        <v>4382</v>
      </c>
      <c r="C220" s="2" t="s">
        <v>4383</v>
      </c>
      <c r="D220" s="2" t="s">
        <v>4384</v>
      </c>
      <c r="E220" s="2" t="s">
        <v>4385</v>
      </c>
      <c r="F220" s="2" t="s">
        <v>4386</v>
      </c>
      <c r="G220" s="2" t="s">
        <v>4387</v>
      </c>
      <c r="H220" s="2" t="s">
        <v>4388</v>
      </c>
      <c r="I220" s="2"/>
      <c r="J220" s="2" t="s">
        <v>1943</v>
      </c>
      <c r="K220" s="2" t="s">
        <v>4389</v>
      </c>
      <c r="L220" s="2"/>
      <c r="M220" s="2" t="s">
        <v>1943</v>
      </c>
      <c r="N220" s="3">
        <v>4160</v>
      </c>
      <c r="O220" s="2" t="s">
        <v>8</v>
      </c>
      <c r="P220" s="2" t="s">
        <v>9</v>
      </c>
      <c r="Q220" s="2" t="s">
        <v>2018</v>
      </c>
      <c r="R220" s="2" t="s">
        <v>11</v>
      </c>
      <c r="S220" s="2" t="s">
        <v>12</v>
      </c>
      <c r="T220" s="2" t="s">
        <v>1945</v>
      </c>
      <c r="U220" s="44">
        <v>0.67512954571395278</v>
      </c>
      <c r="V220" s="2">
        <f t="shared" si="8"/>
        <v>9</v>
      </c>
      <c r="W220" s="2" t="s">
        <v>1290</v>
      </c>
      <c r="X220" s="2" t="s">
        <v>1291</v>
      </c>
      <c r="Y220" s="2" t="s">
        <v>1292</v>
      </c>
      <c r="Z220" s="2" t="s">
        <v>1291</v>
      </c>
      <c r="AA220" s="2" t="s">
        <v>1278</v>
      </c>
      <c r="AB220" s="2" t="s">
        <v>1943</v>
      </c>
      <c r="AC220" s="2" t="s">
        <v>1442</v>
      </c>
      <c r="AD220" s="2"/>
      <c r="AE220" s="2"/>
      <c r="AF220" s="2">
        <v>177.41786400000001</v>
      </c>
      <c r="AG220" s="2">
        <v>-39.041004999999998</v>
      </c>
      <c r="AH220" s="2">
        <v>1</v>
      </c>
      <c r="AI220" s="2" t="s">
        <v>1290</v>
      </c>
      <c r="AJ220" s="2">
        <v>75</v>
      </c>
      <c r="AK220" s="2">
        <v>0</v>
      </c>
      <c r="AL220" s="2">
        <v>75</v>
      </c>
      <c r="AM220" s="2">
        <v>0</v>
      </c>
      <c r="AN220" s="2">
        <v>0</v>
      </c>
      <c r="AO220" s="2">
        <v>0</v>
      </c>
      <c r="AP220" s="2">
        <v>0</v>
      </c>
      <c r="AQ220" s="4">
        <v>0</v>
      </c>
    </row>
    <row r="221" spans="1:43" x14ac:dyDescent="0.25">
      <c r="A221" s="1">
        <v>226</v>
      </c>
      <c r="B221" s="2" t="s">
        <v>2059</v>
      </c>
      <c r="C221" s="2" t="s">
        <v>2060</v>
      </c>
      <c r="D221" s="2" t="s">
        <v>2061</v>
      </c>
      <c r="E221" s="2" t="s">
        <v>2062</v>
      </c>
      <c r="F221" s="2" t="s">
        <v>2063</v>
      </c>
      <c r="G221" s="2" t="s">
        <v>2064</v>
      </c>
      <c r="H221" s="2" t="s">
        <v>2065</v>
      </c>
      <c r="I221" s="2"/>
      <c r="J221" s="2" t="s">
        <v>1288</v>
      </c>
      <c r="K221" s="2" t="s">
        <v>2066</v>
      </c>
      <c r="L221" s="2" t="s">
        <v>2067</v>
      </c>
      <c r="M221" s="2" t="s">
        <v>1288</v>
      </c>
      <c r="N221" s="3">
        <v>4159</v>
      </c>
      <c r="O221" s="2" t="s">
        <v>133</v>
      </c>
      <c r="P221" s="2" t="s">
        <v>31</v>
      </c>
      <c r="Q221" s="2" t="s">
        <v>10</v>
      </c>
      <c r="R221" s="2" t="s">
        <v>178</v>
      </c>
      <c r="S221" s="2" t="s">
        <v>156</v>
      </c>
      <c r="T221" s="2" t="s">
        <v>1289</v>
      </c>
      <c r="U221" s="44">
        <v>0.60585814703474083</v>
      </c>
      <c r="V221" s="2">
        <f t="shared" si="8"/>
        <v>10</v>
      </c>
      <c r="W221" s="2" t="s">
        <v>1290</v>
      </c>
      <c r="X221" s="2" t="s">
        <v>1291</v>
      </c>
      <c r="Y221" s="2" t="s">
        <v>1292</v>
      </c>
      <c r="Z221" s="2" t="s">
        <v>1293</v>
      </c>
      <c r="AA221" s="2" t="s">
        <v>1278</v>
      </c>
      <c r="AB221" s="2" t="s">
        <v>2067</v>
      </c>
      <c r="AC221" s="2" t="s">
        <v>2068</v>
      </c>
      <c r="AD221" s="2"/>
      <c r="AE221" s="2"/>
      <c r="AF221" s="2">
        <v>176.85715300000001</v>
      </c>
      <c r="AG221" s="2">
        <v>-39.639766000000002</v>
      </c>
      <c r="AH221" s="2">
        <v>4</v>
      </c>
      <c r="AI221" s="2" t="s">
        <v>1290</v>
      </c>
      <c r="AJ221" s="2">
        <v>356</v>
      </c>
      <c r="AK221" s="2">
        <v>215</v>
      </c>
      <c r="AL221" s="2">
        <v>84</v>
      </c>
      <c r="AM221" s="2">
        <v>26</v>
      </c>
      <c r="AN221" s="2">
        <v>23</v>
      </c>
      <c r="AO221" s="2">
        <v>7</v>
      </c>
      <c r="AP221" s="2">
        <v>1</v>
      </c>
      <c r="AQ221" s="4">
        <v>0</v>
      </c>
    </row>
    <row r="222" spans="1:43" x14ac:dyDescent="0.25">
      <c r="A222" s="1">
        <v>229</v>
      </c>
      <c r="B222" s="2" t="s">
        <v>2088</v>
      </c>
      <c r="C222" s="2" t="s">
        <v>2089</v>
      </c>
      <c r="D222" s="2" t="s">
        <v>2090</v>
      </c>
      <c r="E222" s="2" t="s">
        <v>2091</v>
      </c>
      <c r="F222" s="2" t="s">
        <v>2092</v>
      </c>
      <c r="G222" s="2" t="s">
        <v>2093</v>
      </c>
      <c r="H222" s="2" t="s">
        <v>2094</v>
      </c>
      <c r="I222" s="2" t="s">
        <v>2095</v>
      </c>
      <c r="J222" s="2" t="s">
        <v>1288</v>
      </c>
      <c r="K222" s="2" t="s">
        <v>2096</v>
      </c>
      <c r="L222" s="2" t="s">
        <v>2097</v>
      </c>
      <c r="M222" s="2" t="s">
        <v>1288</v>
      </c>
      <c r="N222" s="3">
        <v>4156</v>
      </c>
      <c r="O222" s="2" t="s">
        <v>133</v>
      </c>
      <c r="P222" s="2" t="s">
        <v>31</v>
      </c>
      <c r="Q222" s="2" t="s">
        <v>10</v>
      </c>
      <c r="R222" s="2" t="s">
        <v>11</v>
      </c>
      <c r="S222" s="2" t="s">
        <v>12</v>
      </c>
      <c r="T222" s="2" t="s">
        <v>1289</v>
      </c>
      <c r="U222" s="44">
        <v>0.55489388853413568</v>
      </c>
      <c r="V222" s="2">
        <f t="shared" si="8"/>
        <v>11</v>
      </c>
      <c r="W222" s="2" t="s">
        <v>1290</v>
      </c>
      <c r="X222" s="2" t="s">
        <v>1291</v>
      </c>
      <c r="Y222" s="2" t="s">
        <v>1292</v>
      </c>
      <c r="Z222" s="2" t="s">
        <v>1293</v>
      </c>
      <c r="AA222" s="2" t="s">
        <v>1278</v>
      </c>
      <c r="AB222" s="2" t="s">
        <v>2098</v>
      </c>
      <c r="AC222" s="2" t="s">
        <v>2099</v>
      </c>
      <c r="AD222" s="2"/>
      <c r="AE222" s="2"/>
      <c r="AF222" s="2">
        <v>176.86643699999999</v>
      </c>
      <c r="AG222" s="2">
        <v>-39.646515000000001</v>
      </c>
      <c r="AH222" s="2">
        <v>4</v>
      </c>
      <c r="AI222" s="2" t="s">
        <v>1290</v>
      </c>
      <c r="AJ222" s="2">
        <v>879</v>
      </c>
      <c r="AK222" s="2">
        <v>536</v>
      </c>
      <c r="AL222" s="2">
        <v>293</v>
      </c>
      <c r="AM222" s="2">
        <v>21</v>
      </c>
      <c r="AN222" s="2">
        <v>21</v>
      </c>
      <c r="AO222" s="2">
        <v>4</v>
      </c>
      <c r="AP222" s="2">
        <v>4</v>
      </c>
      <c r="AQ222" s="4">
        <v>0</v>
      </c>
    </row>
    <row r="223" spans="1:43" x14ac:dyDescent="0.25">
      <c r="A223" s="1">
        <v>1674</v>
      </c>
      <c r="B223" s="2" t="s">
        <v>4433</v>
      </c>
      <c r="C223" s="2" t="s">
        <v>4434</v>
      </c>
      <c r="D223" s="2" t="s">
        <v>4435</v>
      </c>
      <c r="E223" s="2" t="s">
        <v>4436</v>
      </c>
      <c r="F223" s="2" t="s">
        <v>4437</v>
      </c>
      <c r="G223" s="2" t="s">
        <v>4438</v>
      </c>
      <c r="H223" s="2" t="s">
        <v>4439</v>
      </c>
      <c r="I223" s="2" t="s">
        <v>2067</v>
      </c>
      <c r="J223" s="2" t="s">
        <v>1288</v>
      </c>
      <c r="K223" s="2" t="s">
        <v>4440</v>
      </c>
      <c r="L223" s="2"/>
      <c r="M223" s="2" t="s">
        <v>1288</v>
      </c>
      <c r="N223" s="3">
        <v>4156</v>
      </c>
      <c r="O223" s="2" t="s">
        <v>133</v>
      </c>
      <c r="P223" s="2" t="s">
        <v>9</v>
      </c>
      <c r="Q223" s="2" t="s">
        <v>2018</v>
      </c>
      <c r="R223" s="2" t="s">
        <v>11</v>
      </c>
      <c r="S223" s="2" t="s">
        <v>12</v>
      </c>
      <c r="T223" s="2" t="s">
        <v>1289</v>
      </c>
      <c r="U223" s="44">
        <v>0.49709836441802346</v>
      </c>
      <c r="V223" s="2">
        <f t="shared" si="8"/>
        <v>12</v>
      </c>
      <c r="W223" s="2" t="s">
        <v>1290</v>
      </c>
      <c r="X223" s="2" t="s">
        <v>1291</v>
      </c>
      <c r="Y223" s="2" t="s">
        <v>1292</v>
      </c>
      <c r="Z223" s="2" t="s">
        <v>1293</v>
      </c>
      <c r="AA223" s="2" t="s">
        <v>1278</v>
      </c>
      <c r="AB223" s="2" t="s">
        <v>2097</v>
      </c>
      <c r="AC223" s="2" t="s">
        <v>2068</v>
      </c>
      <c r="AD223" s="2"/>
      <c r="AE223" s="2"/>
      <c r="AF223" s="2">
        <v>176.85605799999999</v>
      </c>
      <c r="AG223" s="2">
        <v>-39.643430000000002</v>
      </c>
      <c r="AH223" s="2">
        <v>2</v>
      </c>
      <c r="AI223" s="2" t="s">
        <v>1290</v>
      </c>
      <c r="AJ223" s="2">
        <v>91</v>
      </c>
      <c r="AK223" s="2">
        <v>1</v>
      </c>
      <c r="AL223" s="2">
        <v>89</v>
      </c>
      <c r="AM223" s="2">
        <v>1</v>
      </c>
      <c r="AN223" s="2">
        <v>0</v>
      </c>
      <c r="AO223" s="2">
        <v>0</v>
      </c>
      <c r="AP223" s="2">
        <v>0</v>
      </c>
      <c r="AQ223" s="4">
        <v>0</v>
      </c>
    </row>
    <row r="224" spans="1:43" x14ac:dyDescent="0.25">
      <c r="A224" s="1">
        <v>217</v>
      </c>
      <c r="B224" s="2" t="s">
        <v>1971</v>
      </c>
      <c r="C224" s="2" t="s">
        <v>1972</v>
      </c>
      <c r="D224" s="2" t="s">
        <v>1973</v>
      </c>
      <c r="E224" s="2" t="s">
        <v>1974</v>
      </c>
      <c r="F224" s="2" t="s">
        <v>1975</v>
      </c>
      <c r="G224" s="2" t="s">
        <v>1976</v>
      </c>
      <c r="H224" s="2" t="s">
        <v>1977</v>
      </c>
      <c r="I224" s="2" t="s">
        <v>1978</v>
      </c>
      <c r="J224" s="2" t="s">
        <v>1291</v>
      </c>
      <c r="K224" s="2" t="s">
        <v>1977</v>
      </c>
      <c r="L224" s="2" t="s">
        <v>1978</v>
      </c>
      <c r="M224" s="2" t="s">
        <v>1291</v>
      </c>
      <c r="N224" s="3">
        <v>4110</v>
      </c>
      <c r="O224" s="2" t="s">
        <v>133</v>
      </c>
      <c r="P224" s="2" t="s">
        <v>31</v>
      </c>
      <c r="Q224" s="2" t="s">
        <v>155</v>
      </c>
      <c r="R224" s="2" t="s">
        <v>11</v>
      </c>
      <c r="S224" s="2" t="s">
        <v>167</v>
      </c>
      <c r="T224" s="2" t="s">
        <v>1956</v>
      </c>
      <c r="U224" s="44">
        <v>0.398902826929599</v>
      </c>
      <c r="V224" s="2">
        <f t="shared" si="8"/>
        <v>13</v>
      </c>
      <c r="W224" s="2" t="s">
        <v>1290</v>
      </c>
      <c r="X224" s="2" t="s">
        <v>1291</v>
      </c>
      <c r="Y224" s="2" t="s">
        <v>1292</v>
      </c>
      <c r="Z224" s="2" t="s">
        <v>1291</v>
      </c>
      <c r="AA224" s="2" t="s">
        <v>1278</v>
      </c>
      <c r="AB224" s="2" t="s">
        <v>1978</v>
      </c>
      <c r="AC224" s="2" t="s">
        <v>1979</v>
      </c>
      <c r="AD224" s="2">
        <v>99003</v>
      </c>
      <c r="AE224" s="2" t="s">
        <v>1970</v>
      </c>
      <c r="AF224" s="2">
        <v>176.91503700000001</v>
      </c>
      <c r="AG224" s="2">
        <v>-39.485660000000003</v>
      </c>
      <c r="AH224" s="2">
        <v>6</v>
      </c>
      <c r="AI224" s="2" t="s">
        <v>1290</v>
      </c>
      <c r="AJ224" s="2">
        <v>1008</v>
      </c>
      <c r="AK224" s="2">
        <v>718</v>
      </c>
      <c r="AL224" s="2">
        <v>216</v>
      </c>
      <c r="AM224" s="2">
        <v>18</v>
      </c>
      <c r="AN224" s="2">
        <v>23</v>
      </c>
      <c r="AO224" s="2">
        <v>5</v>
      </c>
      <c r="AP224" s="2">
        <v>2</v>
      </c>
      <c r="AQ224" s="4">
        <v>26</v>
      </c>
    </row>
    <row r="225" spans="1:43" x14ac:dyDescent="0.25">
      <c r="A225" s="1">
        <v>435</v>
      </c>
      <c r="B225" s="2" t="s">
        <v>3655</v>
      </c>
      <c r="C225" s="2" t="s">
        <v>3656</v>
      </c>
      <c r="D225" s="2" t="s">
        <v>3657</v>
      </c>
      <c r="E225" s="2" t="s">
        <v>3658</v>
      </c>
      <c r="F225" s="2" t="s">
        <v>3659</v>
      </c>
      <c r="G225" s="2" t="s">
        <v>3660</v>
      </c>
      <c r="H225" s="2" t="s">
        <v>3661</v>
      </c>
      <c r="I225" s="2"/>
      <c r="J225" s="2" t="s">
        <v>3662</v>
      </c>
      <c r="K225" s="2" t="s">
        <v>3663</v>
      </c>
      <c r="L225" s="2"/>
      <c r="M225" s="2" t="s">
        <v>1291</v>
      </c>
      <c r="N225" s="3">
        <v>4182</v>
      </c>
      <c r="O225" s="2" t="s">
        <v>42</v>
      </c>
      <c r="P225" s="2" t="s">
        <v>31</v>
      </c>
      <c r="Q225" s="2" t="s">
        <v>337</v>
      </c>
      <c r="R225" s="2" t="s">
        <v>178</v>
      </c>
      <c r="S225" s="2" t="s">
        <v>167</v>
      </c>
      <c r="T225" s="2" t="s">
        <v>1289</v>
      </c>
      <c r="U225" s="44">
        <v>0.37584411113220673</v>
      </c>
      <c r="V225" s="2">
        <f t="shared" si="8"/>
        <v>14</v>
      </c>
      <c r="W225" s="2" t="s">
        <v>1290</v>
      </c>
      <c r="X225" s="2" t="s">
        <v>1291</v>
      </c>
      <c r="Y225" s="2" t="s">
        <v>1292</v>
      </c>
      <c r="Z225" s="2" t="s">
        <v>1291</v>
      </c>
      <c r="AA225" s="2" t="s">
        <v>1278</v>
      </c>
      <c r="AB225" s="2" t="s">
        <v>3664</v>
      </c>
      <c r="AC225" s="2" t="s">
        <v>3665</v>
      </c>
      <c r="AD225" s="2">
        <v>99002</v>
      </c>
      <c r="AE225" s="2" t="s">
        <v>2009</v>
      </c>
      <c r="AF225" s="2">
        <v>176.827686</v>
      </c>
      <c r="AG225" s="2">
        <v>-39.388576999999998</v>
      </c>
      <c r="AH225" s="2">
        <v>2</v>
      </c>
      <c r="AI225" s="2" t="s">
        <v>1290</v>
      </c>
      <c r="AJ225" s="2">
        <v>90</v>
      </c>
      <c r="AK225" s="2">
        <v>2</v>
      </c>
      <c r="AL225" s="2">
        <v>88</v>
      </c>
      <c r="AM225" s="2">
        <v>0</v>
      </c>
      <c r="AN225" s="2">
        <v>0</v>
      </c>
      <c r="AO225" s="2">
        <v>0</v>
      </c>
      <c r="AP225" s="2">
        <v>0</v>
      </c>
      <c r="AQ225" s="4">
        <v>0</v>
      </c>
    </row>
    <row r="226" spans="1:43" x14ac:dyDescent="0.25">
      <c r="A226" s="1">
        <v>222</v>
      </c>
      <c r="B226" s="2" t="s">
        <v>2021</v>
      </c>
      <c r="C226" s="2" t="s">
        <v>2022</v>
      </c>
      <c r="D226" s="2" t="s">
        <v>2023</v>
      </c>
      <c r="E226" s="2" t="s">
        <v>2024</v>
      </c>
      <c r="F226" s="2" t="s">
        <v>2025</v>
      </c>
      <c r="G226" s="2" t="s">
        <v>2026</v>
      </c>
      <c r="H226" s="2" t="s">
        <v>2027</v>
      </c>
      <c r="I226" s="2" t="s">
        <v>1954</v>
      </c>
      <c r="J226" s="2" t="s">
        <v>1291</v>
      </c>
      <c r="K226" s="2" t="s">
        <v>2028</v>
      </c>
      <c r="L226" s="2" t="s">
        <v>2029</v>
      </c>
      <c r="M226" s="2" t="s">
        <v>1291</v>
      </c>
      <c r="N226" s="3">
        <v>4142</v>
      </c>
      <c r="O226" s="2" t="s">
        <v>133</v>
      </c>
      <c r="P226" s="2" t="s">
        <v>43</v>
      </c>
      <c r="Q226" s="2" t="s">
        <v>337</v>
      </c>
      <c r="R226" s="2" t="s">
        <v>178</v>
      </c>
      <c r="S226" s="2" t="s">
        <v>167</v>
      </c>
      <c r="T226" s="2" t="s">
        <v>1956</v>
      </c>
      <c r="U226" s="44">
        <v>0.3724825776810522</v>
      </c>
      <c r="V226" s="2">
        <f t="shared" si="8"/>
        <v>15</v>
      </c>
      <c r="W226" s="2" t="s">
        <v>1290</v>
      </c>
      <c r="X226" s="2" t="s">
        <v>1291</v>
      </c>
      <c r="Y226" s="2" t="s">
        <v>1292</v>
      </c>
      <c r="Z226" s="2" t="s">
        <v>1291</v>
      </c>
      <c r="AA226" s="2" t="s">
        <v>1278</v>
      </c>
      <c r="AB226" s="2" t="s">
        <v>2030</v>
      </c>
      <c r="AC226" s="2" t="s">
        <v>1958</v>
      </c>
      <c r="AD226" s="2"/>
      <c r="AE226" s="2"/>
      <c r="AF226" s="2">
        <v>176.85548</v>
      </c>
      <c r="AG226" s="2">
        <v>-39.526564</v>
      </c>
      <c r="AH226" s="2">
        <v>2</v>
      </c>
      <c r="AI226" s="2" t="s">
        <v>1290</v>
      </c>
      <c r="AJ226" s="2">
        <v>239</v>
      </c>
      <c r="AK226" s="2">
        <v>2</v>
      </c>
      <c r="AL226" s="2">
        <v>237</v>
      </c>
      <c r="AM226" s="2">
        <v>0</v>
      </c>
      <c r="AN226" s="2">
        <v>0</v>
      </c>
      <c r="AO226" s="2">
        <v>0</v>
      </c>
      <c r="AP226" s="2">
        <v>0</v>
      </c>
      <c r="AQ226" s="4">
        <v>0</v>
      </c>
    </row>
    <row r="227" spans="1:43" x14ac:dyDescent="0.25">
      <c r="A227" s="1">
        <v>216</v>
      </c>
      <c r="B227" s="2" t="s">
        <v>1959</v>
      </c>
      <c r="C227" s="2" t="s">
        <v>1960</v>
      </c>
      <c r="D227" s="2" t="s">
        <v>1961</v>
      </c>
      <c r="E227" s="2" t="s">
        <v>1962</v>
      </c>
      <c r="F227" s="2" t="s">
        <v>1963</v>
      </c>
      <c r="G227" s="2" t="s">
        <v>1964</v>
      </c>
      <c r="H227" s="2" t="s">
        <v>1965</v>
      </c>
      <c r="I227" s="2"/>
      <c r="J227" s="2" t="s">
        <v>1291</v>
      </c>
      <c r="K227" s="2" t="s">
        <v>1966</v>
      </c>
      <c r="L227" s="2" t="s">
        <v>1967</v>
      </c>
      <c r="M227" s="2" t="s">
        <v>1291</v>
      </c>
      <c r="N227" s="3">
        <v>4110</v>
      </c>
      <c r="O227" s="2" t="s">
        <v>133</v>
      </c>
      <c r="P227" s="2" t="s">
        <v>31</v>
      </c>
      <c r="Q227" s="2" t="s">
        <v>155</v>
      </c>
      <c r="R227" s="2" t="s">
        <v>11</v>
      </c>
      <c r="S227" s="2" t="s">
        <v>156</v>
      </c>
      <c r="T227" s="2" t="s">
        <v>1956</v>
      </c>
      <c r="U227" s="44">
        <v>0.36008859617147515</v>
      </c>
      <c r="V227" s="2">
        <f t="shared" si="8"/>
        <v>16</v>
      </c>
      <c r="W227" s="2" t="s">
        <v>1290</v>
      </c>
      <c r="X227" s="2" t="s">
        <v>1291</v>
      </c>
      <c r="Y227" s="2" t="s">
        <v>1292</v>
      </c>
      <c r="Z227" s="2" t="s">
        <v>1291</v>
      </c>
      <c r="AA227" s="2" t="s">
        <v>1278</v>
      </c>
      <c r="AB227" s="2" t="s">
        <v>1968</v>
      </c>
      <c r="AC227" s="2" t="s">
        <v>1969</v>
      </c>
      <c r="AD227" s="2">
        <v>99003</v>
      </c>
      <c r="AE227" s="2" t="s">
        <v>1970</v>
      </c>
      <c r="AF227" s="2">
        <v>176.91645299999999</v>
      </c>
      <c r="AG227" s="2">
        <v>-39.514767999999997</v>
      </c>
      <c r="AH227" s="2">
        <v>6</v>
      </c>
      <c r="AI227" s="2" t="s">
        <v>1290</v>
      </c>
      <c r="AJ227" s="2">
        <v>1243</v>
      </c>
      <c r="AK227" s="2">
        <v>840</v>
      </c>
      <c r="AL227" s="2">
        <v>304</v>
      </c>
      <c r="AM227" s="2">
        <v>32</v>
      </c>
      <c r="AN227" s="2">
        <v>28</v>
      </c>
      <c r="AO227" s="2">
        <v>4</v>
      </c>
      <c r="AP227" s="2">
        <v>8</v>
      </c>
      <c r="AQ227" s="4">
        <v>27</v>
      </c>
    </row>
    <row r="228" spans="1:43" x14ac:dyDescent="0.25">
      <c r="A228" s="1">
        <v>214</v>
      </c>
      <c r="B228" s="2" t="s">
        <v>1936</v>
      </c>
      <c r="C228" s="2" t="s">
        <v>1937</v>
      </c>
      <c r="D228" s="2" t="s">
        <v>1938</v>
      </c>
      <c r="E228" s="2" t="s">
        <v>1939</v>
      </c>
      <c r="F228" s="2" t="s">
        <v>1940</v>
      </c>
      <c r="G228" s="2" t="s">
        <v>1941</v>
      </c>
      <c r="H228" s="2" t="s">
        <v>1942</v>
      </c>
      <c r="I228" s="2"/>
      <c r="J228" s="2" t="s">
        <v>1943</v>
      </c>
      <c r="K228" s="2" t="s">
        <v>1944</v>
      </c>
      <c r="L228" s="2"/>
      <c r="M228" s="2" t="s">
        <v>1943</v>
      </c>
      <c r="N228" s="3">
        <v>4108</v>
      </c>
      <c r="O228" s="2" t="s">
        <v>8</v>
      </c>
      <c r="P228" s="2" t="s">
        <v>43</v>
      </c>
      <c r="Q228" s="2" t="s">
        <v>10</v>
      </c>
      <c r="R228" s="2" t="s">
        <v>11</v>
      </c>
      <c r="S228" s="2" t="s">
        <v>12</v>
      </c>
      <c r="T228" s="2" t="s">
        <v>1945</v>
      </c>
      <c r="U228" s="44">
        <v>0.31702976089342516</v>
      </c>
      <c r="V228" s="2">
        <f t="shared" si="8"/>
        <v>17</v>
      </c>
      <c r="W228" s="2" t="s">
        <v>1290</v>
      </c>
      <c r="X228" s="2" t="s">
        <v>1291</v>
      </c>
      <c r="Y228" s="2" t="s">
        <v>1292</v>
      </c>
      <c r="Z228" s="2" t="s">
        <v>1291</v>
      </c>
      <c r="AA228" s="2" t="s">
        <v>1278</v>
      </c>
      <c r="AB228" s="2" t="s">
        <v>1943</v>
      </c>
      <c r="AC228" s="2" t="s">
        <v>1442</v>
      </c>
      <c r="AD228" s="2">
        <v>99091</v>
      </c>
      <c r="AE228" s="2" t="s">
        <v>1946</v>
      </c>
      <c r="AF228" s="2">
        <v>177.414175</v>
      </c>
      <c r="AG228" s="2">
        <v>-39.035347000000002</v>
      </c>
      <c r="AH228" s="2">
        <v>1</v>
      </c>
      <c r="AI228" s="2" t="s">
        <v>1290</v>
      </c>
      <c r="AJ228" s="2">
        <v>530</v>
      </c>
      <c r="AK228" s="2">
        <v>53</v>
      </c>
      <c r="AL228" s="2">
        <v>463</v>
      </c>
      <c r="AM228" s="2">
        <v>4</v>
      </c>
      <c r="AN228" s="2">
        <v>9</v>
      </c>
      <c r="AO228" s="2">
        <v>0</v>
      </c>
      <c r="AP228" s="2">
        <v>1</v>
      </c>
      <c r="AQ228" s="4">
        <v>0</v>
      </c>
    </row>
    <row r="229" spans="1:43" x14ac:dyDescent="0.25">
      <c r="A229" s="1">
        <v>232</v>
      </c>
      <c r="B229" s="2" t="s">
        <v>2116</v>
      </c>
      <c r="C229" s="2" t="s">
        <v>2117</v>
      </c>
      <c r="D229" s="2" t="s">
        <v>2118</v>
      </c>
      <c r="E229" s="2"/>
      <c r="F229" s="2" t="s">
        <v>2119</v>
      </c>
      <c r="G229" s="2"/>
      <c r="H229" s="2" t="s">
        <v>2120</v>
      </c>
      <c r="I229" s="2"/>
      <c r="J229" s="2" t="s">
        <v>2121</v>
      </c>
      <c r="K229" s="2" t="s">
        <v>2122</v>
      </c>
      <c r="L229" s="2"/>
      <c r="M229" s="2" t="s">
        <v>1291</v>
      </c>
      <c r="N229" s="3">
        <v>4142</v>
      </c>
      <c r="O229" s="2" t="s">
        <v>42</v>
      </c>
      <c r="P229" s="2" t="s">
        <v>31</v>
      </c>
      <c r="Q229" s="2" t="s">
        <v>337</v>
      </c>
      <c r="R229" s="2" t="s">
        <v>178</v>
      </c>
      <c r="S229" s="2" t="s">
        <v>156</v>
      </c>
      <c r="T229" s="2" t="s">
        <v>2123</v>
      </c>
      <c r="U229" s="44">
        <v>0.28362787283545798</v>
      </c>
      <c r="V229" s="2">
        <f t="shared" si="8"/>
        <v>18</v>
      </c>
      <c r="W229" s="2" t="s">
        <v>1290</v>
      </c>
      <c r="X229" s="2" t="s">
        <v>1291</v>
      </c>
      <c r="Y229" s="2" t="s">
        <v>1292</v>
      </c>
      <c r="Z229" s="2" t="s">
        <v>1293</v>
      </c>
      <c r="AA229" s="2" t="s">
        <v>1278</v>
      </c>
      <c r="AB229" s="2" t="s">
        <v>2124</v>
      </c>
      <c r="AC229" s="2" t="s">
        <v>2125</v>
      </c>
      <c r="AD229" s="2"/>
      <c r="AE229" s="2"/>
      <c r="AF229" s="2">
        <v>176.629411</v>
      </c>
      <c r="AG229" s="2">
        <v>-39.826456999999998</v>
      </c>
      <c r="AH229" s="2">
        <v>3</v>
      </c>
      <c r="AI229" s="2" t="s">
        <v>1290</v>
      </c>
      <c r="AJ229" s="2">
        <v>118</v>
      </c>
      <c r="AK229" s="2">
        <v>2</v>
      </c>
      <c r="AL229" s="2">
        <v>116</v>
      </c>
      <c r="AM229" s="2">
        <v>0</v>
      </c>
      <c r="AN229" s="2">
        <v>0</v>
      </c>
      <c r="AO229" s="2">
        <v>0</v>
      </c>
      <c r="AP229" s="2">
        <v>0</v>
      </c>
      <c r="AQ229" s="4">
        <v>0</v>
      </c>
    </row>
    <row r="230" spans="1:43" x14ac:dyDescent="0.25">
      <c r="A230" s="1">
        <v>230</v>
      </c>
      <c r="B230" s="2" t="s">
        <v>2100</v>
      </c>
      <c r="C230" s="2" t="s">
        <v>2101</v>
      </c>
      <c r="D230" s="2" t="s">
        <v>2102</v>
      </c>
      <c r="E230" s="2" t="s">
        <v>2103</v>
      </c>
      <c r="F230" s="2" t="s">
        <v>2104</v>
      </c>
      <c r="G230" s="2" t="s">
        <v>2105</v>
      </c>
      <c r="H230" s="2" t="s">
        <v>2106</v>
      </c>
      <c r="I230" s="2" t="s">
        <v>2085</v>
      </c>
      <c r="J230" s="2" t="s">
        <v>1288</v>
      </c>
      <c r="K230" s="2" t="s">
        <v>2107</v>
      </c>
      <c r="L230" s="2" t="s">
        <v>2085</v>
      </c>
      <c r="M230" s="2" t="s">
        <v>1288</v>
      </c>
      <c r="N230" s="3">
        <v>4153</v>
      </c>
      <c r="O230" s="2" t="s">
        <v>133</v>
      </c>
      <c r="P230" s="2" t="s">
        <v>43</v>
      </c>
      <c r="Q230" s="2" t="s">
        <v>155</v>
      </c>
      <c r="R230" s="2" t="s">
        <v>178</v>
      </c>
      <c r="S230" s="2" t="s">
        <v>156</v>
      </c>
      <c r="T230" s="2" t="s">
        <v>1289</v>
      </c>
      <c r="U230" s="44">
        <v>0.20148014207233234</v>
      </c>
      <c r="V230" s="2">
        <f t="shared" si="8"/>
        <v>19</v>
      </c>
      <c r="W230" s="2" t="s">
        <v>1290</v>
      </c>
      <c r="X230" s="2" t="s">
        <v>1291</v>
      </c>
      <c r="Y230" s="2" t="s">
        <v>1292</v>
      </c>
      <c r="Z230" s="2" t="s">
        <v>1293</v>
      </c>
      <c r="AA230" s="2" t="s">
        <v>1278</v>
      </c>
      <c r="AB230" s="2" t="s">
        <v>2087</v>
      </c>
      <c r="AC230" s="2" t="s">
        <v>2068</v>
      </c>
      <c r="AD230" s="2"/>
      <c r="AE230" s="2"/>
      <c r="AF230" s="2">
        <v>176.836815</v>
      </c>
      <c r="AG230" s="2">
        <v>-39.625798000000003</v>
      </c>
      <c r="AH230" s="2">
        <v>9</v>
      </c>
      <c r="AI230" s="2" t="s">
        <v>1290</v>
      </c>
      <c r="AJ230" s="2">
        <v>486</v>
      </c>
      <c r="AK230" s="2">
        <v>375</v>
      </c>
      <c r="AL230" s="2">
        <v>52</v>
      </c>
      <c r="AM230" s="2">
        <v>2</v>
      </c>
      <c r="AN230" s="2">
        <v>20</v>
      </c>
      <c r="AO230" s="2">
        <v>0</v>
      </c>
      <c r="AP230" s="2">
        <v>6</v>
      </c>
      <c r="AQ230" s="4">
        <v>31</v>
      </c>
    </row>
    <row r="231" spans="1:43" x14ac:dyDescent="0.25">
      <c r="A231" s="1">
        <v>224</v>
      </c>
      <c r="B231" s="2" t="s">
        <v>2043</v>
      </c>
      <c r="C231" s="2" t="s">
        <v>2044</v>
      </c>
      <c r="D231" s="2" t="s">
        <v>2045</v>
      </c>
      <c r="E231" s="2" t="s">
        <v>2046</v>
      </c>
      <c r="F231" s="2" t="s">
        <v>2047</v>
      </c>
      <c r="G231" s="2" t="s">
        <v>2048</v>
      </c>
      <c r="H231" s="2" t="s">
        <v>2049</v>
      </c>
      <c r="I231" s="2"/>
      <c r="J231" s="2" t="s">
        <v>2038</v>
      </c>
      <c r="K231" s="2" t="s">
        <v>2050</v>
      </c>
      <c r="L231" s="2"/>
      <c r="M231" s="2" t="s">
        <v>2038</v>
      </c>
      <c r="N231" s="3">
        <v>4157</v>
      </c>
      <c r="O231" s="2" t="s">
        <v>133</v>
      </c>
      <c r="P231" s="2" t="s">
        <v>43</v>
      </c>
      <c r="Q231" s="2" t="s">
        <v>155</v>
      </c>
      <c r="R231" s="2" t="s">
        <v>178</v>
      </c>
      <c r="S231" s="2" t="s">
        <v>167</v>
      </c>
      <c r="T231" s="2" t="s">
        <v>1289</v>
      </c>
      <c r="U231" s="44">
        <v>0.18450239472439234</v>
      </c>
      <c r="V231" s="2">
        <f t="shared" si="8"/>
        <v>20</v>
      </c>
      <c r="W231" s="2" t="s">
        <v>1290</v>
      </c>
      <c r="X231" s="2" t="s">
        <v>1291</v>
      </c>
      <c r="Y231" s="2" t="s">
        <v>1292</v>
      </c>
      <c r="Z231" s="2" t="s">
        <v>1293</v>
      </c>
      <c r="AA231" s="2" t="s">
        <v>1278</v>
      </c>
      <c r="AB231" s="2" t="s">
        <v>2051</v>
      </c>
      <c r="AC231" s="2" t="s">
        <v>2041</v>
      </c>
      <c r="AD231" s="2"/>
      <c r="AE231" s="2"/>
      <c r="AF231" s="2">
        <v>176.878964</v>
      </c>
      <c r="AG231" s="2">
        <v>-39.679046999999997</v>
      </c>
      <c r="AH231" s="2">
        <v>10</v>
      </c>
      <c r="AI231" s="2" t="s">
        <v>1290</v>
      </c>
      <c r="AJ231" s="2">
        <v>308</v>
      </c>
      <c r="AK231" s="2">
        <v>266</v>
      </c>
      <c r="AL231" s="2">
        <v>25</v>
      </c>
      <c r="AM231" s="2">
        <v>1</v>
      </c>
      <c r="AN231" s="2">
        <v>5</v>
      </c>
      <c r="AO231" s="2">
        <v>1</v>
      </c>
      <c r="AP231" s="2">
        <v>3</v>
      </c>
      <c r="AQ231" s="4">
        <v>7</v>
      </c>
    </row>
    <row r="232" spans="1:43" x14ac:dyDescent="0.25">
      <c r="A232" s="1">
        <v>220</v>
      </c>
      <c r="B232" s="2" t="s">
        <v>1999</v>
      </c>
      <c r="C232" s="2" t="s">
        <v>2000</v>
      </c>
      <c r="D232" s="2" t="s">
        <v>2001</v>
      </c>
      <c r="E232" s="2" t="s">
        <v>2002</v>
      </c>
      <c r="F232" s="2" t="s">
        <v>2003</v>
      </c>
      <c r="G232" s="2" t="s">
        <v>2004</v>
      </c>
      <c r="H232" s="2" t="s">
        <v>2005</v>
      </c>
      <c r="I232" s="2" t="s">
        <v>2006</v>
      </c>
      <c r="J232" s="2" t="s">
        <v>1291</v>
      </c>
      <c r="K232" s="2" t="s">
        <v>2007</v>
      </c>
      <c r="L232" s="2" t="s">
        <v>1987</v>
      </c>
      <c r="M232" s="2" t="s">
        <v>1291</v>
      </c>
      <c r="N232" s="3">
        <v>4145</v>
      </c>
      <c r="O232" s="2" t="s">
        <v>133</v>
      </c>
      <c r="P232" s="2" t="s">
        <v>43</v>
      </c>
      <c r="Q232" s="2" t="s">
        <v>10</v>
      </c>
      <c r="R232" s="2" t="s">
        <v>11</v>
      </c>
      <c r="S232" s="2" t="s">
        <v>12</v>
      </c>
      <c r="T232" s="2" t="s">
        <v>1956</v>
      </c>
      <c r="U232" s="44">
        <v>0.1761149635130218</v>
      </c>
      <c r="V232" s="2">
        <f t="shared" si="8"/>
        <v>21</v>
      </c>
      <c r="W232" s="2" t="s">
        <v>1290</v>
      </c>
      <c r="X232" s="2" t="s">
        <v>1291</v>
      </c>
      <c r="Y232" s="2" t="s">
        <v>1292</v>
      </c>
      <c r="Z232" s="2" t="s">
        <v>1291</v>
      </c>
      <c r="AA232" s="2" t="s">
        <v>1278</v>
      </c>
      <c r="AB232" s="2" t="s">
        <v>2008</v>
      </c>
      <c r="AC232" s="2" t="s">
        <v>1969</v>
      </c>
      <c r="AD232" s="2">
        <v>99002</v>
      </c>
      <c r="AE232" s="2" t="s">
        <v>2009</v>
      </c>
      <c r="AF232" s="2">
        <v>176.895837</v>
      </c>
      <c r="AG232" s="2">
        <v>-39.506065</v>
      </c>
      <c r="AH232" s="2">
        <v>2</v>
      </c>
      <c r="AI232" s="2" t="s">
        <v>1290</v>
      </c>
      <c r="AJ232" s="2">
        <v>438</v>
      </c>
      <c r="AK232" s="2">
        <v>98</v>
      </c>
      <c r="AL232" s="2">
        <v>280</v>
      </c>
      <c r="AM232" s="2">
        <v>27</v>
      </c>
      <c r="AN232" s="2">
        <v>10</v>
      </c>
      <c r="AO232" s="2">
        <v>2</v>
      </c>
      <c r="AP232" s="2">
        <v>2</v>
      </c>
      <c r="AQ232" s="4">
        <v>19</v>
      </c>
    </row>
    <row r="233" spans="1:43" x14ac:dyDescent="0.25">
      <c r="A233" s="1">
        <v>215</v>
      </c>
      <c r="B233" s="2" t="s">
        <v>1947</v>
      </c>
      <c r="C233" s="2" t="s">
        <v>1948</v>
      </c>
      <c r="D233" s="2" t="s">
        <v>1949</v>
      </c>
      <c r="E233" s="2" t="s">
        <v>1950</v>
      </c>
      <c r="F233" s="2" t="s">
        <v>1951</v>
      </c>
      <c r="G233" s="2" t="s">
        <v>1952</v>
      </c>
      <c r="H233" s="2" t="s">
        <v>1953</v>
      </c>
      <c r="I233" s="2" t="s">
        <v>1954</v>
      </c>
      <c r="J233" s="2" t="s">
        <v>1291</v>
      </c>
      <c r="K233" s="2" t="s">
        <v>1955</v>
      </c>
      <c r="L233" s="2" t="s">
        <v>1954</v>
      </c>
      <c r="M233" s="2" t="s">
        <v>1291</v>
      </c>
      <c r="N233" s="3">
        <v>4141</v>
      </c>
      <c r="O233" s="2" t="s">
        <v>133</v>
      </c>
      <c r="P233" s="2" t="s">
        <v>31</v>
      </c>
      <c r="Q233" s="2" t="s">
        <v>10</v>
      </c>
      <c r="R233" s="2" t="s">
        <v>11</v>
      </c>
      <c r="S233" s="2" t="s">
        <v>12</v>
      </c>
      <c r="T233" s="2" t="s">
        <v>1956</v>
      </c>
      <c r="U233" s="44">
        <v>0.14654803302473718</v>
      </c>
      <c r="V233" s="2">
        <f t="shared" si="8"/>
        <v>22</v>
      </c>
      <c r="W233" s="2" t="s">
        <v>1290</v>
      </c>
      <c r="X233" s="2" t="s">
        <v>1291</v>
      </c>
      <c r="Y233" s="2" t="s">
        <v>1292</v>
      </c>
      <c r="Z233" s="2" t="s">
        <v>1291</v>
      </c>
      <c r="AA233" s="2" t="s">
        <v>1278</v>
      </c>
      <c r="AB233" s="2" t="s">
        <v>1957</v>
      </c>
      <c r="AC233" s="2" t="s">
        <v>1958</v>
      </c>
      <c r="AD233" s="2"/>
      <c r="AE233" s="2"/>
      <c r="AF233" s="2">
        <v>176.849976</v>
      </c>
      <c r="AG233" s="2">
        <v>-39.542065000000001</v>
      </c>
      <c r="AH233" s="2">
        <v>7</v>
      </c>
      <c r="AI233" s="2" t="s">
        <v>1290</v>
      </c>
      <c r="AJ233" s="2">
        <v>970</v>
      </c>
      <c r="AK233" s="2">
        <v>695</v>
      </c>
      <c r="AL233" s="2">
        <v>177</v>
      </c>
      <c r="AM233" s="2">
        <v>16</v>
      </c>
      <c r="AN233" s="2">
        <v>32</v>
      </c>
      <c r="AO233" s="2">
        <v>11</v>
      </c>
      <c r="AP233" s="2">
        <v>6</v>
      </c>
      <c r="AQ233" s="4">
        <v>33</v>
      </c>
    </row>
    <row r="234" spans="1:43" x14ac:dyDescent="0.25">
      <c r="A234" s="1">
        <v>443</v>
      </c>
      <c r="B234" s="2" t="s">
        <v>3694</v>
      </c>
      <c r="C234" s="2" t="s">
        <v>3695</v>
      </c>
      <c r="D234" s="2" t="s">
        <v>3696</v>
      </c>
      <c r="E234" s="2" t="s">
        <v>3697</v>
      </c>
      <c r="F234" s="2" t="s">
        <v>3698</v>
      </c>
      <c r="G234" s="2" t="s">
        <v>3699</v>
      </c>
      <c r="H234" s="2" t="s">
        <v>3700</v>
      </c>
      <c r="I234" s="2" t="s">
        <v>2077</v>
      </c>
      <c r="J234" s="2" t="s">
        <v>1288</v>
      </c>
      <c r="K234" s="2" t="s">
        <v>3700</v>
      </c>
      <c r="L234" s="2" t="s">
        <v>2077</v>
      </c>
      <c r="M234" s="2" t="s">
        <v>1288</v>
      </c>
      <c r="N234" s="3">
        <v>4122</v>
      </c>
      <c r="O234" s="2" t="s">
        <v>133</v>
      </c>
      <c r="P234" s="2" t="s">
        <v>9</v>
      </c>
      <c r="Q234" s="2" t="s">
        <v>10</v>
      </c>
      <c r="R234" s="2" t="s">
        <v>178</v>
      </c>
      <c r="S234" s="2" t="s">
        <v>12</v>
      </c>
      <c r="T234" s="2" t="s">
        <v>1289</v>
      </c>
      <c r="U234" s="44">
        <v>0.1455366859121815</v>
      </c>
      <c r="V234" s="2">
        <f t="shared" si="8"/>
        <v>23</v>
      </c>
      <c r="W234" s="2" t="s">
        <v>1290</v>
      </c>
      <c r="X234" s="2" t="s">
        <v>1291</v>
      </c>
      <c r="Y234" s="2" t="s">
        <v>1292</v>
      </c>
      <c r="Z234" s="2" t="s">
        <v>1293</v>
      </c>
      <c r="AA234" s="2" t="s">
        <v>1278</v>
      </c>
      <c r="AB234" s="2" t="s">
        <v>3701</v>
      </c>
      <c r="AC234" s="2" t="s">
        <v>2099</v>
      </c>
      <c r="AD234" s="2"/>
      <c r="AE234" s="2"/>
      <c r="AF234" s="2">
        <v>176.845189</v>
      </c>
      <c r="AG234" s="2">
        <v>-39.658526000000002</v>
      </c>
      <c r="AH234" s="2">
        <v>7</v>
      </c>
      <c r="AI234" s="2" t="s">
        <v>1290</v>
      </c>
      <c r="AJ234" s="2">
        <v>221</v>
      </c>
      <c r="AK234" s="2">
        <v>198</v>
      </c>
      <c r="AL234" s="2">
        <v>9</v>
      </c>
      <c r="AM234" s="2">
        <v>4</v>
      </c>
      <c r="AN234" s="2">
        <v>2</v>
      </c>
      <c r="AO234" s="2">
        <v>3</v>
      </c>
      <c r="AP234" s="2">
        <v>5</v>
      </c>
      <c r="AQ234" s="4">
        <v>0</v>
      </c>
    </row>
    <row r="235" spans="1:43" x14ac:dyDescent="0.25">
      <c r="A235" s="1">
        <v>219</v>
      </c>
      <c r="B235" s="2" t="s">
        <v>1992</v>
      </c>
      <c r="C235" s="2" t="s">
        <v>1993</v>
      </c>
      <c r="D235" s="2" t="s">
        <v>1994</v>
      </c>
      <c r="E235" s="2" t="s">
        <v>1995</v>
      </c>
      <c r="F235" s="2" t="s">
        <v>1996</v>
      </c>
      <c r="G235" s="2" t="s">
        <v>1997</v>
      </c>
      <c r="H235" s="2" t="s">
        <v>1998</v>
      </c>
      <c r="I235" s="2"/>
      <c r="J235" s="2" t="s">
        <v>1291</v>
      </c>
      <c r="K235" s="2" t="s">
        <v>1998</v>
      </c>
      <c r="L235" s="2" t="s">
        <v>1978</v>
      </c>
      <c r="M235" s="2" t="s">
        <v>1291</v>
      </c>
      <c r="N235" s="3">
        <v>4110</v>
      </c>
      <c r="O235" s="2" t="s">
        <v>133</v>
      </c>
      <c r="P235" s="2" t="s">
        <v>31</v>
      </c>
      <c r="Q235" s="2" t="s">
        <v>10</v>
      </c>
      <c r="R235" s="2" t="s">
        <v>178</v>
      </c>
      <c r="S235" s="2" t="s">
        <v>167</v>
      </c>
      <c r="T235" s="2" t="s">
        <v>1956</v>
      </c>
      <c r="U235" s="44">
        <v>0.12213802436593102</v>
      </c>
      <c r="V235" s="2">
        <f t="shared" si="8"/>
        <v>24</v>
      </c>
      <c r="W235" s="2" t="s">
        <v>1290</v>
      </c>
      <c r="X235" s="2" t="s">
        <v>1291</v>
      </c>
      <c r="Y235" s="2" t="s">
        <v>1292</v>
      </c>
      <c r="Z235" s="2" t="s">
        <v>1291</v>
      </c>
      <c r="AA235" s="2" t="s">
        <v>1278</v>
      </c>
      <c r="AB235" s="2" t="s">
        <v>1978</v>
      </c>
      <c r="AC235" s="2" t="s">
        <v>1979</v>
      </c>
      <c r="AD235" s="2">
        <v>99003</v>
      </c>
      <c r="AE235" s="2" t="s">
        <v>1970</v>
      </c>
      <c r="AF235" s="2">
        <v>176.911159</v>
      </c>
      <c r="AG235" s="2">
        <v>-39.483141000000003</v>
      </c>
      <c r="AH235" s="2">
        <v>5</v>
      </c>
      <c r="AI235" s="2" t="s">
        <v>1290</v>
      </c>
      <c r="AJ235" s="2">
        <v>305</v>
      </c>
      <c r="AK235" s="2">
        <v>184</v>
      </c>
      <c r="AL235" s="2">
        <v>51</v>
      </c>
      <c r="AM235" s="2">
        <v>37</v>
      </c>
      <c r="AN235" s="2">
        <v>22</v>
      </c>
      <c r="AO235" s="2">
        <v>3</v>
      </c>
      <c r="AP235" s="2">
        <v>2</v>
      </c>
      <c r="AQ235" s="4">
        <v>6</v>
      </c>
    </row>
    <row r="236" spans="1:43" x14ac:dyDescent="0.25">
      <c r="A236" s="1">
        <v>227</v>
      </c>
      <c r="B236" s="2" t="s">
        <v>2069</v>
      </c>
      <c r="C236" s="2" t="s">
        <v>2070</v>
      </c>
      <c r="D236" s="2" t="s">
        <v>2071</v>
      </c>
      <c r="E236" s="2" t="s">
        <v>2072</v>
      </c>
      <c r="F236" s="2" t="s">
        <v>2073</v>
      </c>
      <c r="G236" s="2" t="s">
        <v>2074</v>
      </c>
      <c r="H236" s="2" t="s">
        <v>2075</v>
      </c>
      <c r="I236" s="2"/>
      <c r="J236" s="2" t="s">
        <v>1288</v>
      </c>
      <c r="K236" s="2" t="s">
        <v>2076</v>
      </c>
      <c r="L236" s="2"/>
      <c r="M236" s="2" t="s">
        <v>1288</v>
      </c>
      <c r="N236" s="3">
        <v>4156</v>
      </c>
      <c r="O236" s="2" t="s">
        <v>133</v>
      </c>
      <c r="P236" s="2" t="s">
        <v>31</v>
      </c>
      <c r="Q236" s="2" t="s">
        <v>10</v>
      </c>
      <c r="R236" s="2" t="s">
        <v>11</v>
      </c>
      <c r="S236" s="2" t="s">
        <v>156</v>
      </c>
      <c r="T236" s="2" t="s">
        <v>1289</v>
      </c>
      <c r="U236" s="44">
        <v>7.2982041883236093E-2</v>
      </c>
      <c r="V236" s="2">
        <f t="shared" si="8"/>
        <v>25</v>
      </c>
      <c r="W236" s="2" t="s">
        <v>1290</v>
      </c>
      <c r="X236" s="2" t="s">
        <v>1291</v>
      </c>
      <c r="Y236" s="2" t="s">
        <v>1292</v>
      </c>
      <c r="Z236" s="2" t="s">
        <v>1293</v>
      </c>
      <c r="AA236" s="2" t="s">
        <v>1278</v>
      </c>
      <c r="AB236" s="2" t="s">
        <v>2077</v>
      </c>
      <c r="AC236" s="2" t="s">
        <v>2068</v>
      </c>
      <c r="AD236" s="2"/>
      <c r="AE236" s="2"/>
      <c r="AF236" s="2">
        <v>176.834935</v>
      </c>
      <c r="AG236" s="2">
        <v>-39.650208999999997</v>
      </c>
      <c r="AH236" s="2">
        <v>2</v>
      </c>
      <c r="AI236" s="2" t="s">
        <v>1290</v>
      </c>
      <c r="AJ236" s="2">
        <v>761</v>
      </c>
      <c r="AK236" s="2">
        <v>238</v>
      </c>
      <c r="AL236" s="2">
        <v>370</v>
      </c>
      <c r="AM236" s="2">
        <v>112</v>
      </c>
      <c r="AN236" s="2">
        <v>32</v>
      </c>
      <c r="AO236" s="2">
        <v>3</v>
      </c>
      <c r="AP236" s="2">
        <v>2</v>
      </c>
      <c r="AQ236" s="4">
        <v>4</v>
      </c>
    </row>
    <row r="237" spans="1:43" x14ac:dyDescent="0.25">
      <c r="A237" s="1">
        <v>134</v>
      </c>
      <c r="B237" s="2" t="s">
        <v>1280</v>
      </c>
      <c r="C237" s="2" t="s">
        <v>1281</v>
      </c>
      <c r="D237" s="2" t="s">
        <v>1282</v>
      </c>
      <c r="E237" s="2" t="s">
        <v>1283</v>
      </c>
      <c r="F237" s="2" t="s">
        <v>1284</v>
      </c>
      <c r="G237" s="2" t="s">
        <v>1285</v>
      </c>
      <c r="H237" s="2" t="s">
        <v>1286</v>
      </c>
      <c r="I237" s="2" t="s">
        <v>1287</v>
      </c>
      <c r="J237" s="2" t="s">
        <v>1288</v>
      </c>
      <c r="K237" s="2" t="s">
        <v>1286</v>
      </c>
      <c r="L237" s="2" t="s">
        <v>1287</v>
      </c>
      <c r="M237" s="2" t="s">
        <v>1288</v>
      </c>
      <c r="N237" s="3">
        <v>4120</v>
      </c>
      <c r="O237" s="2" t="s">
        <v>133</v>
      </c>
      <c r="P237" s="2" t="s">
        <v>43</v>
      </c>
      <c r="Q237" s="2" t="s">
        <v>10</v>
      </c>
      <c r="R237" s="2" t="s">
        <v>11</v>
      </c>
      <c r="S237" s="2" t="s">
        <v>12</v>
      </c>
      <c r="T237" s="2" t="s">
        <v>1289</v>
      </c>
      <c r="U237" s="44">
        <v>2.8855020173144452E-2</v>
      </c>
      <c r="V237" s="2">
        <f t="shared" si="8"/>
        <v>26</v>
      </c>
      <c r="W237" s="2" t="s">
        <v>1290</v>
      </c>
      <c r="X237" s="2" t="s">
        <v>1291</v>
      </c>
      <c r="Y237" s="2" t="s">
        <v>1292</v>
      </c>
      <c r="Z237" s="2" t="s">
        <v>1293</v>
      </c>
      <c r="AA237" s="2" t="s">
        <v>1278</v>
      </c>
      <c r="AB237" s="2" t="s">
        <v>1294</v>
      </c>
      <c r="AC237" s="2" t="s">
        <v>1295</v>
      </c>
      <c r="AD237" s="2"/>
      <c r="AE237" s="2"/>
      <c r="AF237" s="2">
        <v>176.788805</v>
      </c>
      <c r="AG237" s="2">
        <v>-39.623997000000003</v>
      </c>
      <c r="AH237" s="2">
        <v>1</v>
      </c>
      <c r="AI237" s="2" t="s">
        <v>1290</v>
      </c>
      <c r="AJ237" s="2">
        <v>364</v>
      </c>
      <c r="AK237" s="2">
        <v>13</v>
      </c>
      <c r="AL237" s="2">
        <v>302</v>
      </c>
      <c r="AM237" s="2">
        <v>48</v>
      </c>
      <c r="AN237" s="2">
        <v>0</v>
      </c>
      <c r="AO237" s="2">
        <v>0</v>
      </c>
      <c r="AP237" s="2">
        <v>1</v>
      </c>
      <c r="AQ237" s="4">
        <v>0</v>
      </c>
    </row>
    <row r="238" spans="1:43" x14ac:dyDescent="0.25">
      <c r="A238" s="1">
        <v>201</v>
      </c>
      <c r="B238" s="2" t="s">
        <v>1830</v>
      </c>
      <c r="C238" s="2" t="s">
        <v>1831</v>
      </c>
      <c r="D238" s="2" t="s">
        <v>1832</v>
      </c>
      <c r="E238" s="2" t="s">
        <v>1833</v>
      </c>
      <c r="F238" s="2" t="s">
        <v>1834</v>
      </c>
      <c r="G238" s="2" t="s">
        <v>1835</v>
      </c>
      <c r="H238" s="2" t="s">
        <v>1836</v>
      </c>
      <c r="I238" s="2"/>
      <c r="J238" s="2" t="s">
        <v>1755</v>
      </c>
      <c r="K238" s="2" t="s">
        <v>1837</v>
      </c>
      <c r="L238" s="2" t="s">
        <v>1838</v>
      </c>
      <c r="M238" s="2" t="s">
        <v>1755</v>
      </c>
      <c r="N238" s="3">
        <v>4442</v>
      </c>
      <c r="O238" s="2" t="s">
        <v>133</v>
      </c>
      <c r="P238" s="2" t="s">
        <v>31</v>
      </c>
      <c r="Q238" s="2" t="s">
        <v>10</v>
      </c>
      <c r="R238" s="2" t="s">
        <v>11</v>
      </c>
      <c r="S238" s="2" t="s">
        <v>12</v>
      </c>
      <c r="T238" s="2" t="s">
        <v>1757</v>
      </c>
      <c r="U238" s="44">
        <v>0.83149690517346742</v>
      </c>
      <c r="V238" s="2">
        <f t="shared" ref="V238:V267" si="9">RANK(U238,U$238:U$267)</f>
        <v>1</v>
      </c>
      <c r="W238" s="2" t="s">
        <v>1566</v>
      </c>
      <c r="X238" s="2" t="s">
        <v>1581</v>
      </c>
      <c r="Y238" s="2" t="s">
        <v>1582</v>
      </c>
      <c r="Z238" s="2" t="s">
        <v>1755</v>
      </c>
      <c r="AA238" s="2" t="s">
        <v>1483</v>
      </c>
      <c r="AB238" s="2" t="s">
        <v>1839</v>
      </c>
      <c r="AC238" s="2" t="s">
        <v>1828</v>
      </c>
      <c r="AD238" s="2"/>
      <c r="AE238" s="2"/>
      <c r="AF238" s="2">
        <v>175.60457400000001</v>
      </c>
      <c r="AG238" s="2">
        <v>-40.346901000000003</v>
      </c>
      <c r="AH238" s="2">
        <v>3</v>
      </c>
      <c r="AI238" s="2" t="s">
        <v>1566</v>
      </c>
      <c r="AJ238" s="2">
        <v>234</v>
      </c>
      <c r="AK238" s="2">
        <v>67</v>
      </c>
      <c r="AL238" s="2">
        <v>130</v>
      </c>
      <c r="AM238" s="2">
        <v>16</v>
      </c>
      <c r="AN238" s="2">
        <v>18</v>
      </c>
      <c r="AO238" s="2">
        <v>1</v>
      </c>
      <c r="AP238" s="2">
        <v>2</v>
      </c>
      <c r="AQ238" s="4">
        <v>0</v>
      </c>
    </row>
    <row r="239" spans="1:43" x14ac:dyDescent="0.25">
      <c r="A239" s="5">
        <v>549</v>
      </c>
      <c r="B239" s="6" t="s">
        <v>4001</v>
      </c>
      <c r="C239" s="6" t="s">
        <v>4002</v>
      </c>
      <c r="D239" s="6" t="s">
        <v>4003</v>
      </c>
      <c r="E239" s="6" t="s">
        <v>4004</v>
      </c>
      <c r="F239" s="6" t="s">
        <v>4005</v>
      </c>
      <c r="G239" s="6" t="s">
        <v>4006</v>
      </c>
      <c r="H239" s="6" t="s">
        <v>4007</v>
      </c>
      <c r="I239" s="6"/>
      <c r="J239" s="6" t="s">
        <v>4008</v>
      </c>
      <c r="K239" s="6" t="s">
        <v>4009</v>
      </c>
      <c r="L239" s="6"/>
      <c r="M239" s="6" t="s">
        <v>4008</v>
      </c>
      <c r="N239" s="7">
        <v>4742</v>
      </c>
      <c r="O239" s="6" t="s">
        <v>8</v>
      </c>
      <c r="P239" s="6" t="s">
        <v>9</v>
      </c>
      <c r="Q239" s="6" t="s">
        <v>10</v>
      </c>
      <c r="R239" s="6" t="s">
        <v>11</v>
      </c>
      <c r="S239" s="6" t="s">
        <v>12</v>
      </c>
      <c r="T239" s="8" t="s">
        <v>1776</v>
      </c>
      <c r="U239" s="44">
        <v>0.81665379923275028</v>
      </c>
      <c r="V239" s="2">
        <f t="shared" si="9"/>
        <v>2</v>
      </c>
      <c r="W239" s="6" t="s">
        <v>1566</v>
      </c>
      <c r="X239" s="6" t="s">
        <v>1581</v>
      </c>
      <c r="Y239" s="6" t="s">
        <v>1582</v>
      </c>
      <c r="Z239" s="6" t="s">
        <v>1567</v>
      </c>
      <c r="AA239" s="6" t="s">
        <v>1483</v>
      </c>
      <c r="AB239" s="6" t="s">
        <v>4008</v>
      </c>
      <c r="AC239" s="6" t="s">
        <v>4010</v>
      </c>
      <c r="AD239" s="6"/>
      <c r="AE239" s="6"/>
      <c r="AF239" s="6">
        <v>175.801514</v>
      </c>
      <c r="AG239" s="6">
        <v>-39.675966000000003</v>
      </c>
      <c r="AH239" s="6">
        <v>4</v>
      </c>
      <c r="AI239" s="6" t="s">
        <v>1566</v>
      </c>
      <c r="AJ239" s="6">
        <v>243</v>
      </c>
      <c r="AK239" s="6">
        <v>83</v>
      </c>
      <c r="AL239" s="6">
        <v>150</v>
      </c>
      <c r="AM239" s="6">
        <v>1</v>
      </c>
      <c r="AN239" s="6">
        <v>9</v>
      </c>
      <c r="AO239" s="6">
        <v>0</v>
      </c>
      <c r="AP239" s="6">
        <v>0</v>
      </c>
      <c r="AQ239" s="9">
        <v>0</v>
      </c>
    </row>
    <row r="240" spans="1:43" x14ac:dyDescent="0.25">
      <c r="A240" s="1">
        <v>169</v>
      </c>
      <c r="B240" s="2" t="s">
        <v>1556</v>
      </c>
      <c r="C240" s="2" t="s">
        <v>1557</v>
      </c>
      <c r="D240" s="2" t="s">
        <v>1558</v>
      </c>
      <c r="E240" s="2" t="s">
        <v>1559</v>
      </c>
      <c r="F240" s="2" t="s">
        <v>1560</v>
      </c>
      <c r="G240" s="2" t="s">
        <v>1561</v>
      </c>
      <c r="H240" s="2" t="s">
        <v>1562</v>
      </c>
      <c r="I240" s="2"/>
      <c r="J240" s="2" t="s">
        <v>1563</v>
      </c>
      <c r="K240" s="2" t="s">
        <v>1564</v>
      </c>
      <c r="L240" s="2"/>
      <c r="M240" s="2" t="s">
        <v>1563</v>
      </c>
      <c r="N240" s="3">
        <v>3946</v>
      </c>
      <c r="O240" s="2" t="s">
        <v>8</v>
      </c>
      <c r="P240" s="2" t="s">
        <v>31</v>
      </c>
      <c r="Q240" s="2" t="s">
        <v>155</v>
      </c>
      <c r="R240" s="2" t="s">
        <v>11</v>
      </c>
      <c r="S240" s="2" t="s">
        <v>12</v>
      </c>
      <c r="T240" s="2" t="s">
        <v>1565</v>
      </c>
      <c r="U240" s="44">
        <v>0.75872640175954709</v>
      </c>
      <c r="V240" s="2">
        <f t="shared" si="9"/>
        <v>3</v>
      </c>
      <c r="W240" s="2" t="s">
        <v>1566</v>
      </c>
      <c r="X240" s="2" t="s">
        <v>1023</v>
      </c>
      <c r="Y240" s="2" t="s">
        <v>1000</v>
      </c>
      <c r="Z240" s="2" t="s">
        <v>1567</v>
      </c>
      <c r="AA240" s="2" t="s">
        <v>1483</v>
      </c>
      <c r="AB240" s="2" t="s">
        <v>1568</v>
      </c>
      <c r="AC240" s="2" t="s">
        <v>1569</v>
      </c>
      <c r="AD240" s="2"/>
      <c r="AE240" s="2"/>
      <c r="AF240" s="2">
        <v>175.24812700000001</v>
      </c>
      <c r="AG240" s="2">
        <v>-38.863298</v>
      </c>
      <c r="AH240" s="2">
        <v>2</v>
      </c>
      <c r="AI240" s="2" t="s">
        <v>1566</v>
      </c>
      <c r="AJ240" s="2">
        <v>352</v>
      </c>
      <c r="AK240" s="2">
        <v>117</v>
      </c>
      <c r="AL240" s="2">
        <v>225</v>
      </c>
      <c r="AM240" s="2">
        <v>1</v>
      </c>
      <c r="AN240" s="2">
        <v>2</v>
      </c>
      <c r="AO240" s="2">
        <v>1</v>
      </c>
      <c r="AP240" s="2">
        <v>0</v>
      </c>
      <c r="AQ240" s="4">
        <v>6</v>
      </c>
    </row>
    <row r="241" spans="1:43" x14ac:dyDescent="0.25">
      <c r="A241" s="1">
        <v>188</v>
      </c>
      <c r="B241" s="2" t="s">
        <v>1716</v>
      </c>
      <c r="C241" s="2" t="s">
        <v>1717</v>
      </c>
      <c r="D241" s="2" t="s">
        <v>1718</v>
      </c>
      <c r="E241" s="2" t="s">
        <v>1719</v>
      </c>
      <c r="F241" s="2" t="s">
        <v>1720</v>
      </c>
      <c r="G241" s="2" t="s">
        <v>1721</v>
      </c>
      <c r="H241" s="2" t="s">
        <v>1722</v>
      </c>
      <c r="I241" s="2" t="s">
        <v>1723</v>
      </c>
      <c r="J241" s="2" t="s">
        <v>1581</v>
      </c>
      <c r="K241" s="2" t="s">
        <v>1724</v>
      </c>
      <c r="L241" s="2" t="s">
        <v>1725</v>
      </c>
      <c r="M241" s="2" t="s">
        <v>1581</v>
      </c>
      <c r="N241" s="3">
        <v>4540</v>
      </c>
      <c r="O241" s="2" t="s">
        <v>133</v>
      </c>
      <c r="P241" s="2" t="s">
        <v>31</v>
      </c>
      <c r="Q241" s="2" t="s">
        <v>155</v>
      </c>
      <c r="R241" s="2" t="s">
        <v>11</v>
      </c>
      <c r="S241" s="2" t="s">
        <v>167</v>
      </c>
      <c r="T241" s="2" t="s">
        <v>1714</v>
      </c>
      <c r="U241" s="44">
        <v>0.75825360109467355</v>
      </c>
      <c r="V241" s="2">
        <f t="shared" si="9"/>
        <v>4</v>
      </c>
      <c r="W241" s="2" t="s">
        <v>1566</v>
      </c>
      <c r="X241" s="2" t="s">
        <v>1581</v>
      </c>
      <c r="Y241" s="2" t="s">
        <v>1582</v>
      </c>
      <c r="Z241" s="2" t="s">
        <v>1581</v>
      </c>
      <c r="AA241" s="2" t="s">
        <v>1483</v>
      </c>
      <c r="AB241" s="2" t="s">
        <v>1726</v>
      </c>
      <c r="AC241" s="2" t="s">
        <v>1442</v>
      </c>
      <c r="AD241" s="2"/>
      <c r="AE241" s="2"/>
      <c r="AF241" s="2">
        <v>175.055093</v>
      </c>
      <c r="AG241" s="2">
        <v>-39.919787999999997</v>
      </c>
      <c r="AH241" s="2">
        <v>3</v>
      </c>
      <c r="AI241" s="2" t="s">
        <v>1566</v>
      </c>
      <c r="AJ241" s="2">
        <v>335</v>
      </c>
      <c r="AK241" s="2">
        <v>189</v>
      </c>
      <c r="AL241" s="2">
        <v>116</v>
      </c>
      <c r="AM241" s="2">
        <v>10</v>
      </c>
      <c r="AN241" s="2">
        <v>6</v>
      </c>
      <c r="AO241" s="2">
        <v>3</v>
      </c>
      <c r="AP241" s="2">
        <v>1</v>
      </c>
      <c r="AQ241" s="4">
        <v>10</v>
      </c>
    </row>
    <row r="242" spans="1:43" x14ac:dyDescent="0.25">
      <c r="A242" s="1">
        <v>197</v>
      </c>
      <c r="B242" s="2" t="s">
        <v>1788</v>
      </c>
      <c r="C242" s="2" t="s">
        <v>1789</v>
      </c>
      <c r="D242" s="2" t="s">
        <v>1790</v>
      </c>
      <c r="E242" s="2" t="s">
        <v>1791</v>
      </c>
      <c r="F242" s="2" t="s">
        <v>1792</v>
      </c>
      <c r="G242" s="2" t="s">
        <v>1793</v>
      </c>
      <c r="H242" s="2" t="s">
        <v>1794</v>
      </c>
      <c r="I242" s="2"/>
      <c r="J242" s="2" t="s">
        <v>1795</v>
      </c>
      <c r="K242" s="2" t="s">
        <v>1796</v>
      </c>
      <c r="L242" s="2"/>
      <c r="M242" s="2" t="s">
        <v>1795</v>
      </c>
      <c r="N242" s="3">
        <v>4702</v>
      </c>
      <c r="O242" s="2" t="s">
        <v>965</v>
      </c>
      <c r="P242" s="2" t="s">
        <v>31</v>
      </c>
      <c r="Q242" s="2" t="s">
        <v>155</v>
      </c>
      <c r="R242" s="2" t="s">
        <v>11</v>
      </c>
      <c r="S242" s="2" t="s">
        <v>12</v>
      </c>
      <c r="T242" s="2" t="s">
        <v>1797</v>
      </c>
      <c r="U242" s="44">
        <v>0.68472482872388785</v>
      </c>
      <c r="V242" s="2">
        <f t="shared" si="9"/>
        <v>5</v>
      </c>
      <c r="W242" s="2" t="s">
        <v>1566</v>
      </c>
      <c r="X242" s="2" t="s">
        <v>1581</v>
      </c>
      <c r="Y242" s="2" t="s">
        <v>1582</v>
      </c>
      <c r="Z242" s="2" t="s">
        <v>1567</v>
      </c>
      <c r="AA242" s="2" t="s">
        <v>1483</v>
      </c>
      <c r="AB242" s="2" t="s">
        <v>1798</v>
      </c>
      <c r="AC242" s="2" t="s">
        <v>1799</v>
      </c>
      <c r="AD242" s="2"/>
      <c r="AE242" s="2"/>
      <c r="AF242" s="2">
        <v>175.57363900000001</v>
      </c>
      <c r="AG242" s="2">
        <v>-40.214241000000001</v>
      </c>
      <c r="AH242" s="2">
        <v>5</v>
      </c>
      <c r="AI242" s="2" t="s">
        <v>1566</v>
      </c>
      <c r="AJ242" s="2">
        <v>1385</v>
      </c>
      <c r="AK242" s="2">
        <v>1000</v>
      </c>
      <c r="AL242" s="2">
        <v>317</v>
      </c>
      <c r="AM242" s="2">
        <v>25</v>
      </c>
      <c r="AN242" s="2">
        <v>37</v>
      </c>
      <c r="AO242" s="2">
        <v>3</v>
      </c>
      <c r="AP242" s="2">
        <v>2</v>
      </c>
      <c r="AQ242" s="4">
        <v>1</v>
      </c>
    </row>
    <row r="243" spans="1:43" x14ac:dyDescent="0.25">
      <c r="A243" s="1">
        <v>195</v>
      </c>
      <c r="B243" s="2" t="s">
        <v>1767</v>
      </c>
      <c r="C243" s="2" t="s">
        <v>1768</v>
      </c>
      <c r="D243" s="2" t="s">
        <v>1769</v>
      </c>
      <c r="E243" s="2" t="s">
        <v>1770</v>
      </c>
      <c r="F243" s="2" t="s">
        <v>1771</v>
      </c>
      <c r="G243" s="2" t="s">
        <v>1772</v>
      </c>
      <c r="H243" s="2" t="s">
        <v>1773</v>
      </c>
      <c r="I243" s="2"/>
      <c r="J243" s="2" t="s">
        <v>1774</v>
      </c>
      <c r="K243" s="2" t="s">
        <v>1775</v>
      </c>
      <c r="L243" s="2"/>
      <c r="M243" s="2" t="s">
        <v>1774</v>
      </c>
      <c r="N243" s="3">
        <v>4710</v>
      </c>
      <c r="O243" s="2" t="s">
        <v>8</v>
      </c>
      <c r="P243" s="2" t="s">
        <v>31</v>
      </c>
      <c r="Q243" s="2" t="s">
        <v>10</v>
      </c>
      <c r="R243" s="2" t="s">
        <v>11</v>
      </c>
      <c r="S243" s="2" t="s">
        <v>12</v>
      </c>
      <c r="T243" s="2" t="s">
        <v>1776</v>
      </c>
      <c r="U243" s="44">
        <v>0.67424565393401714</v>
      </c>
      <c r="V243" s="2">
        <f t="shared" si="9"/>
        <v>6</v>
      </c>
      <c r="W243" s="2" t="s">
        <v>1566</v>
      </c>
      <c r="X243" s="2" t="s">
        <v>1581</v>
      </c>
      <c r="Y243" s="2" t="s">
        <v>1582</v>
      </c>
      <c r="Z243" s="2" t="s">
        <v>1567</v>
      </c>
      <c r="AA243" s="2" t="s">
        <v>1483</v>
      </c>
      <c r="AB243" s="2" t="s">
        <v>1774</v>
      </c>
      <c r="AC243" s="2" t="s">
        <v>1777</v>
      </c>
      <c r="AD243" s="2">
        <v>99078</v>
      </c>
      <c r="AE243" s="2" t="s">
        <v>1778</v>
      </c>
      <c r="AF243" s="2">
        <v>175.38437300000001</v>
      </c>
      <c r="AG243" s="2">
        <v>-40.069650000000003</v>
      </c>
      <c r="AH243" s="2">
        <v>3</v>
      </c>
      <c r="AI243" s="2" t="s">
        <v>1566</v>
      </c>
      <c r="AJ243" s="2">
        <v>309</v>
      </c>
      <c r="AK243" s="2">
        <v>153</v>
      </c>
      <c r="AL243" s="2">
        <v>111</v>
      </c>
      <c r="AM243" s="2">
        <v>23</v>
      </c>
      <c r="AN243" s="2">
        <v>3</v>
      </c>
      <c r="AO243" s="2">
        <v>0</v>
      </c>
      <c r="AP243" s="2">
        <v>19</v>
      </c>
      <c r="AQ243" s="4">
        <v>0</v>
      </c>
    </row>
    <row r="244" spans="1:43" x14ac:dyDescent="0.25">
      <c r="A244" s="1">
        <v>205</v>
      </c>
      <c r="B244" s="2" t="s">
        <v>1863</v>
      </c>
      <c r="C244" s="2" t="s">
        <v>1864</v>
      </c>
      <c r="D244" s="2" t="s">
        <v>1865</v>
      </c>
      <c r="E244" s="2" t="s">
        <v>1866</v>
      </c>
      <c r="F244" s="2" t="s">
        <v>1867</v>
      </c>
      <c r="G244" s="2" t="s">
        <v>1868</v>
      </c>
      <c r="H244" s="2" t="s">
        <v>1869</v>
      </c>
      <c r="I244" s="2"/>
      <c r="J244" s="2" t="s">
        <v>1870</v>
      </c>
      <c r="K244" s="2" t="s">
        <v>1871</v>
      </c>
      <c r="L244" s="2"/>
      <c r="M244" s="2" t="s">
        <v>1870</v>
      </c>
      <c r="N244" s="3">
        <v>4848</v>
      </c>
      <c r="O244" s="2" t="s">
        <v>8</v>
      </c>
      <c r="P244" s="2" t="s">
        <v>31</v>
      </c>
      <c r="Q244" s="2" t="s">
        <v>10</v>
      </c>
      <c r="R244" s="2" t="s">
        <v>11</v>
      </c>
      <c r="S244" s="2" t="s">
        <v>12</v>
      </c>
      <c r="T244" s="2" t="s">
        <v>1872</v>
      </c>
      <c r="U244" s="44">
        <v>0.63781565151570363</v>
      </c>
      <c r="V244" s="2">
        <f t="shared" si="9"/>
        <v>7</v>
      </c>
      <c r="W244" s="2" t="s">
        <v>1566</v>
      </c>
      <c r="X244" s="2" t="s">
        <v>1276</v>
      </c>
      <c r="Y244" s="2" t="s">
        <v>1276</v>
      </c>
      <c r="Z244" s="2" t="s">
        <v>1873</v>
      </c>
      <c r="AA244" s="2" t="s">
        <v>1483</v>
      </c>
      <c r="AB244" s="2" t="s">
        <v>1870</v>
      </c>
      <c r="AC244" s="2" t="s">
        <v>1874</v>
      </c>
      <c r="AD244" s="2"/>
      <c r="AE244" s="2"/>
      <c r="AF244" s="2">
        <v>175.277658</v>
      </c>
      <c r="AG244" s="2">
        <v>-40.466436999999999</v>
      </c>
      <c r="AH244" s="2">
        <v>2</v>
      </c>
      <c r="AI244" s="2" t="s">
        <v>1566</v>
      </c>
      <c r="AJ244" s="2">
        <v>278</v>
      </c>
      <c r="AK244" s="2">
        <v>156</v>
      </c>
      <c r="AL244" s="2">
        <v>114</v>
      </c>
      <c r="AM244" s="2">
        <v>3</v>
      </c>
      <c r="AN244" s="2">
        <v>3</v>
      </c>
      <c r="AO244" s="2">
        <v>0</v>
      </c>
      <c r="AP244" s="2">
        <v>2</v>
      </c>
      <c r="AQ244" s="4">
        <v>0</v>
      </c>
    </row>
    <row r="245" spans="1:43" x14ac:dyDescent="0.25">
      <c r="A245" s="1">
        <v>1172</v>
      </c>
      <c r="B245" s="2" t="s">
        <v>4307</v>
      </c>
      <c r="C245" s="2" t="s">
        <v>4308</v>
      </c>
      <c r="D245" s="2" t="s">
        <v>4309</v>
      </c>
      <c r="E245" s="2" t="s">
        <v>4310</v>
      </c>
      <c r="F245" s="2" t="s">
        <v>4311</v>
      </c>
      <c r="G245" s="2" t="s">
        <v>4312</v>
      </c>
      <c r="H245" s="2" t="s">
        <v>4313</v>
      </c>
      <c r="I245" s="2" t="s">
        <v>4314</v>
      </c>
      <c r="J245" s="2" t="s">
        <v>1755</v>
      </c>
      <c r="K245" s="2" t="s">
        <v>4313</v>
      </c>
      <c r="L245" s="2" t="s">
        <v>4314</v>
      </c>
      <c r="M245" s="2" t="s">
        <v>1755</v>
      </c>
      <c r="N245" s="3">
        <v>4414</v>
      </c>
      <c r="O245" s="2" t="s">
        <v>133</v>
      </c>
      <c r="P245" s="2" t="s">
        <v>9</v>
      </c>
      <c r="Q245" s="2" t="s">
        <v>10</v>
      </c>
      <c r="R245" s="2" t="s">
        <v>178</v>
      </c>
      <c r="S245" s="2" t="s">
        <v>12</v>
      </c>
      <c r="T245" s="2" t="s">
        <v>1757</v>
      </c>
      <c r="U245" s="44">
        <v>0.6295815330547333</v>
      </c>
      <c r="V245" s="2">
        <f t="shared" si="9"/>
        <v>8</v>
      </c>
      <c r="W245" s="2" t="s">
        <v>1566</v>
      </c>
      <c r="X245" s="2" t="s">
        <v>1581</v>
      </c>
      <c r="Y245" s="2" t="s">
        <v>1582</v>
      </c>
      <c r="Z245" s="2" t="s">
        <v>1755</v>
      </c>
      <c r="AA245" s="2" t="s">
        <v>1483</v>
      </c>
      <c r="AB245" s="2" t="s">
        <v>4314</v>
      </c>
      <c r="AC245" s="2" t="s">
        <v>1828</v>
      </c>
      <c r="AD245" s="2"/>
      <c r="AE245" s="2"/>
      <c r="AF245" s="2">
        <v>175.65146100000001</v>
      </c>
      <c r="AG245" s="2">
        <v>-40.330505000000002</v>
      </c>
      <c r="AH245" s="2">
        <v>7</v>
      </c>
      <c r="AI245" s="2" t="s">
        <v>1566</v>
      </c>
      <c r="AJ245" s="2">
        <v>390</v>
      </c>
      <c r="AK245" s="2">
        <v>223</v>
      </c>
      <c r="AL245" s="2">
        <v>48</v>
      </c>
      <c r="AM245" s="2">
        <v>52</v>
      </c>
      <c r="AN245" s="2">
        <v>49</v>
      </c>
      <c r="AO245" s="2">
        <v>10</v>
      </c>
      <c r="AP245" s="2">
        <v>8</v>
      </c>
      <c r="AQ245" s="4">
        <v>0</v>
      </c>
    </row>
    <row r="246" spans="1:43" x14ac:dyDescent="0.25">
      <c r="A246" s="1">
        <v>200</v>
      </c>
      <c r="B246" s="2" t="s">
        <v>1820</v>
      </c>
      <c r="C246" s="2" t="s">
        <v>1821</v>
      </c>
      <c r="D246" s="2" t="s">
        <v>1822</v>
      </c>
      <c r="E246" s="2" t="s">
        <v>1823</v>
      </c>
      <c r="F246" s="2" t="s">
        <v>1824</v>
      </c>
      <c r="G246" s="2" t="s">
        <v>1825</v>
      </c>
      <c r="H246" s="2" t="s">
        <v>1826</v>
      </c>
      <c r="I246" s="2" t="s">
        <v>1827</v>
      </c>
      <c r="J246" s="2" t="s">
        <v>1755</v>
      </c>
      <c r="K246" s="2" t="s">
        <v>1826</v>
      </c>
      <c r="L246" s="2" t="s">
        <v>1827</v>
      </c>
      <c r="M246" s="2" t="s">
        <v>1755</v>
      </c>
      <c r="N246" s="3">
        <v>4414</v>
      </c>
      <c r="O246" s="2" t="s">
        <v>133</v>
      </c>
      <c r="P246" s="2" t="s">
        <v>31</v>
      </c>
      <c r="Q246" s="2" t="s">
        <v>10</v>
      </c>
      <c r="R246" s="2" t="s">
        <v>11</v>
      </c>
      <c r="S246" s="2" t="s">
        <v>12</v>
      </c>
      <c r="T246" s="2" t="s">
        <v>1757</v>
      </c>
      <c r="U246" s="44">
        <v>0.62744634923718978</v>
      </c>
      <c r="V246" s="2">
        <f t="shared" si="9"/>
        <v>9</v>
      </c>
      <c r="W246" s="2" t="s">
        <v>1566</v>
      </c>
      <c r="X246" s="2" t="s">
        <v>1581</v>
      </c>
      <c r="Y246" s="2" t="s">
        <v>1582</v>
      </c>
      <c r="Z246" s="2" t="s">
        <v>1755</v>
      </c>
      <c r="AA246" s="2" t="s">
        <v>1483</v>
      </c>
      <c r="AB246" s="2" t="s">
        <v>1827</v>
      </c>
      <c r="AC246" s="2" t="s">
        <v>1828</v>
      </c>
      <c r="AD246" s="2">
        <v>99052</v>
      </c>
      <c r="AE246" s="2" t="s">
        <v>1829</v>
      </c>
      <c r="AF246" s="2">
        <v>175.62763200000001</v>
      </c>
      <c r="AG246" s="2">
        <v>-40.337826</v>
      </c>
      <c r="AH246" s="2">
        <v>5</v>
      </c>
      <c r="AI246" s="2" t="s">
        <v>1566</v>
      </c>
      <c r="AJ246" s="2">
        <v>1284</v>
      </c>
      <c r="AK246" s="2">
        <v>779</v>
      </c>
      <c r="AL246" s="2">
        <v>331</v>
      </c>
      <c r="AM246" s="2">
        <v>35</v>
      </c>
      <c r="AN246" s="2">
        <v>63</v>
      </c>
      <c r="AO246" s="2">
        <v>14</v>
      </c>
      <c r="AP246" s="2">
        <v>8</v>
      </c>
      <c r="AQ246" s="4">
        <v>54</v>
      </c>
    </row>
    <row r="247" spans="1:43" x14ac:dyDescent="0.25">
      <c r="A247" s="1">
        <v>234</v>
      </c>
      <c r="B247" s="2" t="s">
        <v>2137</v>
      </c>
      <c r="C247" s="2" t="s">
        <v>2138</v>
      </c>
      <c r="D247" s="2" t="s">
        <v>2139</v>
      </c>
      <c r="E247" s="2" t="s">
        <v>2140</v>
      </c>
      <c r="F247" s="2" t="s">
        <v>2141</v>
      </c>
      <c r="G247" s="2" t="s">
        <v>2142</v>
      </c>
      <c r="H247" s="2" t="s">
        <v>2143</v>
      </c>
      <c r="I247" s="2"/>
      <c r="J247" s="2" t="s">
        <v>2144</v>
      </c>
      <c r="K247" s="2" t="s">
        <v>2145</v>
      </c>
      <c r="L247" s="2"/>
      <c r="M247" s="2" t="s">
        <v>2144</v>
      </c>
      <c r="N247" s="3">
        <v>4942</v>
      </c>
      <c r="O247" s="2" t="s">
        <v>8</v>
      </c>
      <c r="P247" s="2" t="s">
        <v>31</v>
      </c>
      <c r="Q247" s="2" t="s">
        <v>10</v>
      </c>
      <c r="R247" s="2" t="s">
        <v>11</v>
      </c>
      <c r="S247" s="2" t="s">
        <v>12</v>
      </c>
      <c r="T247" s="2" t="s">
        <v>2146</v>
      </c>
      <c r="U247" s="44">
        <v>0.61485784477341521</v>
      </c>
      <c r="V247" s="2">
        <f t="shared" si="9"/>
        <v>10</v>
      </c>
      <c r="W247" s="2" t="s">
        <v>1566</v>
      </c>
      <c r="X247" s="2" t="s">
        <v>1276</v>
      </c>
      <c r="Y247" s="2" t="s">
        <v>1276</v>
      </c>
      <c r="Z247" s="2" t="s">
        <v>2135</v>
      </c>
      <c r="AA247" s="2" t="s">
        <v>1278</v>
      </c>
      <c r="AB247" s="2" t="s">
        <v>2147</v>
      </c>
      <c r="AC247" s="2" t="s">
        <v>2148</v>
      </c>
      <c r="AD247" s="2">
        <v>99047</v>
      </c>
      <c r="AE247" s="2" t="s">
        <v>2149</v>
      </c>
      <c r="AF247" s="2">
        <v>176.10102900000001</v>
      </c>
      <c r="AG247" s="2">
        <v>-40.201340000000002</v>
      </c>
      <c r="AH247" s="2">
        <v>4</v>
      </c>
      <c r="AI247" s="2" t="s">
        <v>1566</v>
      </c>
      <c r="AJ247" s="2">
        <v>396</v>
      </c>
      <c r="AK247" s="2">
        <v>251</v>
      </c>
      <c r="AL247" s="2">
        <v>114</v>
      </c>
      <c r="AM247" s="2">
        <v>10</v>
      </c>
      <c r="AN247" s="2">
        <v>16</v>
      </c>
      <c r="AO247" s="2">
        <v>0</v>
      </c>
      <c r="AP247" s="2">
        <v>0</v>
      </c>
      <c r="AQ247" s="4">
        <v>5</v>
      </c>
    </row>
    <row r="248" spans="1:43" x14ac:dyDescent="0.25">
      <c r="A248" s="1">
        <v>199</v>
      </c>
      <c r="B248" s="2" t="s">
        <v>1809</v>
      </c>
      <c r="C248" s="2" t="s">
        <v>1810</v>
      </c>
      <c r="D248" s="2" t="s">
        <v>1811</v>
      </c>
      <c r="E248" s="2" t="s">
        <v>1812</v>
      </c>
      <c r="F248" s="2" t="s">
        <v>1813</v>
      </c>
      <c r="G248" s="2" t="s">
        <v>1814</v>
      </c>
      <c r="H248" s="2" t="s">
        <v>1815</v>
      </c>
      <c r="I248" s="2"/>
      <c r="J248" s="2" t="s">
        <v>1795</v>
      </c>
      <c r="K248" s="2" t="s">
        <v>1816</v>
      </c>
      <c r="L248" s="2"/>
      <c r="M248" s="2" t="s">
        <v>1795</v>
      </c>
      <c r="N248" s="3">
        <v>4777</v>
      </c>
      <c r="O248" s="2" t="s">
        <v>42</v>
      </c>
      <c r="P248" s="2" t="s">
        <v>31</v>
      </c>
      <c r="Q248" s="2" t="s">
        <v>337</v>
      </c>
      <c r="R248" s="2" t="s">
        <v>178</v>
      </c>
      <c r="S248" s="2" t="s">
        <v>156</v>
      </c>
      <c r="T248" s="2" t="s">
        <v>1797</v>
      </c>
      <c r="U248" s="44">
        <v>0.59726330009313411</v>
      </c>
      <c r="V248" s="2">
        <f t="shared" si="9"/>
        <v>11</v>
      </c>
      <c r="W248" s="2" t="s">
        <v>1566</v>
      </c>
      <c r="X248" s="2" t="s">
        <v>1581</v>
      </c>
      <c r="Y248" s="2" t="s">
        <v>1582</v>
      </c>
      <c r="Z248" s="2" t="s">
        <v>1567</v>
      </c>
      <c r="AA248" s="2" t="s">
        <v>1483</v>
      </c>
      <c r="AB248" s="2" t="s">
        <v>1817</v>
      </c>
      <c r="AC248" s="2" t="s">
        <v>1818</v>
      </c>
      <c r="AD248" s="2">
        <v>99072</v>
      </c>
      <c r="AE248" s="2" t="s">
        <v>1819</v>
      </c>
      <c r="AF248" s="2">
        <v>175.659639</v>
      </c>
      <c r="AG248" s="2">
        <v>-40.151741000000001</v>
      </c>
      <c r="AH248" s="2">
        <v>4</v>
      </c>
      <c r="AI248" s="2" t="s">
        <v>1566</v>
      </c>
      <c r="AJ248" s="2">
        <v>104</v>
      </c>
      <c r="AK248" s="2">
        <v>0</v>
      </c>
      <c r="AL248" s="2">
        <v>101</v>
      </c>
      <c r="AM248" s="2">
        <v>1</v>
      </c>
      <c r="AN248" s="2">
        <v>2</v>
      </c>
      <c r="AO248" s="2">
        <v>0</v>
      </c>
      <c r="AP248" s="2">
        <v>0</v>
      </c>
      <c r="AQ248" s="4">
        <v>0</v>
      </c>
    </row>
    <row r="249" spans="1:43" x14ac:dyDescent="0.25">
      <c r="A249" s="14">
        <v>4226</v>
      </c>
      <c r="B249" s="10" t="s">
        <v>4606</v>
      </c>
      <c r="C249" s="10" t="s">
        <v>4607</v>
      </c>
      <c r="D249" s="10" t="s">
        <v>4608</v>
      </c>
      <c r="E249" s="10"/>
      <c r="F249" s="10" t="s">
        <v>4609</v>
      </c>
      <c r="G249" s="10" t="s">
        <v>4610</v>
      </c>
      <c r="H249" s="10" t="s">
        <v>4611</v>
      </c>
      <c r="I249" s="10"/>
      <c r="J249" s="10" t="s">
        <v>2144</v>
      </c>
      <c r="K249" s="10" t="s">
        <v>4612</v>
      </c>
      <c r="L249" s="10"/>
      <c r="M249" s="10" t="s">
        <v>2144</v>
      </c>
      <c r="N249" s="15">
        <v>4930</v>
      </c>
      <c r="O249" s="10" t="s">
        <v>42</v>
      </c>
      <c r="P249" s="10" t="s">
        <v>9</v>
      </c>
      <c r="Q249" s="10" t="s">
        <v>2018</v>
      </c>
      <c r="R249" s="10" t="s">
        <v>11</v>
      </c>
      <c r="S249" s="10" t="s">
        <v>12</v>
      </c>
      <c r="T249" s="2" t="s">
        <v>2146</v>
      </c>
      <c r="U249" s="44">
        <v>0.54025496718762955</v>
      </c>
      <c r="V249" s="2">
        <f t="shared" si="9"/>
        <v>12</v>
      </c>
      <c r="W249" s="10" t="s">
        <v>1566</v>
      </c>
      <c r="X249" s="10" t="s">
        <v>1276</v>
      </c>
      <c r="Y249" s="2" t="s">
        <v>1276</v>
      </c>
      <c r="Z249" s="10" t="s">
        <v>2135</v>
      </c>
      <c r="AA249" s="10" t="s">
        <v>1278</v>
      </c>
      <c r="AB249" s="10" t="s">
        <v>4613</v>
      </c>
      <c r="AC249" s="10" t="s">
        <v>2148</v>
      </c>
      <c r="AD249" s="10"/>
      <c r="AE249" s="10"/>
      <c r="AF249" s="10">
        <v>176.08880400000001</v>
      </c>
      <c r="AG249" s="10">
        <v>-40.221344999999999</v>
      </c>
      <c r="AH249" s="10">
        <v>3</v>
      </c>
      <c r="AI249" s="10" t="s">
        <v>1566</v>
      </c>
      <c r="AJ249" s="10">
        <v>77</v>
      </c>
      <c r="AK249" s="10">
        <v>0</v>
      </c>
      <c r="AL249" s="10">
        <v>76</v>
      </c>
      <c r="AM249" s="10">
        <v>1</v>
      </c>
      <c r="AN249" s="10">
        <v>0</v>
      </c>
      <c r="AO249" s="10">
        <v>0</v>
      </c>
      <c r="AP249" s="10">
        <v>0</v>
      </c>
      <c r="AQ249" s="16">
        <v>0</v>
      </c>
    </row>
    <row r="250" spans="1:43" x14ac:dyDescent="0.25">
      <c r="A250" s="1">
        <v>198</v>
      </c>
      <c r="B250" s="2" t="s">
        <v>1800</v>
      </c>
      <c r="C250" s="2" t="s">
        <v>1801</v>
      </c>
      <c r="D250" s="2" t="s">
        <v>1802</v>
      </c>
      <c r="E250" s="2" t="s">
        <v>1803</v>
      </c>
      <c r="F250" s="2" t="s">
        <v>1804</v>
      </c>
      <c r="G250" s="2" t="s">
        <v>1805</v>
      </c>
      <c r="H250" s="2" t="s">
        <v>1806</v>
      </c>
      <c r="I250" s="2" t="s">
        <v>1807</v>
      </c>
      <c r="J250" s="2" t="s">
        <v>1755</v>
      </c>
      <c r="K250" s="2" t="s">
        <v>1806</v>
      </c>
      <c r="L250" s="2" t="s">
        <v>1807</v>
      </c>
      <c r="M250" s="2" t="s">
        <v>1755</v>
      </c>
      <c r="N250" s="3">
        <v>4412</v>
      </c>
      <c r="O250" s="2" t="s">
        <v>133</v>
      </c>
      <c r="P250" s="2" t="s">
        <v>31</v>
      </c>
      <c r="Q250" s="2" t="s">
        <v>10</v>
      </c>
      <c r="R250" s="2" t="s">
        <v>11</v>
      </c>
      <c r="S250" s="2" t="s">
        <v>12</v>
      </c>
      <c r="T250" s="2" t="s">
        <v>1757</v>
      </c>
      <c r="U250" s="44">
        <v>0.52966458959758755</v>
      </c>
      <c r="V250" s="2">
        <f t="shared" si="9"/>
        <v>13</v>
      </c>
      <c r="W250" s="2" t="s">
        <v>1566</v>
      </c>
      <c r="X250" s="2" t="s">
        <v>1581</v>
      </c>
      <c r="Y250" s="2" t="s">
        <v>1582</v>
      </c>
      <c r="Z250" s="2" t="s">
        <v>1755</v>
      </c>
      <c r="AA250" s="2" t="s">
        <v>1483</v>
      </c>
      <c r="AB250" s="2" t="s">
        <v>1808</v>
      </c>
      <c r="AC250" s="2" t="s">
        <v>1758</v>
      </c>
      <c r="AD250" s="2"/>
      <c r="AE250" s="2"/>
      <c r="AF250" s="2">
        <v>175.60020700000001</v>
      </c>
      <c r="AG250" s="2">
        <v>-40.372424000000002</v>
      </c>
      <c r="AH250" s="2">
        <v>4</v>
      </c>
      <c r="AI250" s="2" t="s">
        <v>1566</v>
      </c>
      <c r="AJ250" s="2">
        <v>678</v>
      </c>
      <c r="AK250" s="2">
        <v>369</v>
      </c>
      <c r="AL250" s="2">
        <v>182</v>
      </c>
      <c r="AM250" s="2">
        <v>30</v>
      </c>
      <c r="AN250" s="2">
        <v>43</v>
      </c>
      <c r="AO250" s="2">
        <v>13</v>
      </c>
      <c r="AP250" s="2">
        <v>1</v>
      </c>
      <c r="AQ250" s="4">
        <v>40</v>
      </c>
    </row>
    <row r="251" spans="1:43" x14ac:dyDescent="0.25">
      <c r="A251" s="1">
        <v>190</v>
      </c>
      <c r="B251" s="2" t="s">
        <v>1737</v>
      </c>
      <c r="C251" s="2" t="s">
        <v>1738</v>
      </c>
      <c r="D251" s="2" t="s">
        <v>1739</v>
      </c>
      <c r="E251" s="2" t="s">
        <v>1740</v>
      </c>
      <c r="F251" s="2" t="s">
        <v>1741</v>
      </c>
      <c r="G251" s="2" t="s">
        <v>1742</v>
      </c>
      <c r="H251" s="2" t="s">
        <v>1743</v>
      </c>
      <c r="I251" s="2"/>
      <c r="J251" s="2" t="s">
        <v>1581</v>
      </c>
      <c r="K251" s="2" t="s">
        <v>1744</v>
      </c>
      <c r="L251" s="2" t="s">
        <v>1745</v>
      </c>
      <c r="M251" s="2" t="s">
        <v>1581</v>
      </c>
      <c r="N251" s="3">
        <v>4542</v>
      </c>
      <c r="O251" s="2" t="s">
        <v>133</v>
      </c>
      <c r="P251" s="2" t="s">
        <v>31</v>
      </c>
      <c r="Q251" s="2" t="s">
        <v>10</v>
      </c>
      <c r="R251" s="2" t="s">
        <v>178</v>
      </c>
      <c r="S251" s="2" t="s">
        <v>12</v>
      </c>
      <c r="T251" s="2" t="s">
        <v>1714</v>
      </c>
      <c r="U251" s="44">
        <v>0.43217499072401533</v>
      </c>
      <c r="V251" s="2">
        <f t="shared" si="9"/>
        <v>14</v>
      </c>
      <c r="W251" s="2" t="s">
        <v>1566</v>
      </c>
      <c r="X251" s="2" t="s">
        <v>1581</v>
      </c>
      <c r="Y251" s="2" t="s">
        <v>1582</v>
      </c>
      <c r="Z251" s="2" t="s">
        <v>1581</v>
      </c>
      <c r="AA251" s="2" t="s">
        <v>1483</v>
      </c>
      <c r="AB251" s="2" t="s">
        <v>1746</v>
      </c>
      <c r="AC251" s="2" t="s">
        <v>1442</v>
      </c>
      <c r="AD251" s="2"/>
      <c r="AE251" s="2"/>
      <c r="AF251" s="2">
        <v>175.047245</v>
      </c>
      <c r="AG251" s="2">
        <v>-39.913342</v>
      </c>
      <c r="AH251" s="2">
        <v>4</v>
      </c>
      <c r="AI251" s="2" t="s">
        <v>1566</v>
      </c>
      <c r="AJ251" s="2">
        <v>327</v>
      </c>
      <c r="AK251" s="2">
        <v>158</v>
      </c>
      <c r="AL251" s="2">
        <v>149</v>
      </c>
      <c r="AM251" s="2">
        <v>11</v>
      </c>
      <c r="AN251" s="2">
        <v>4</v>
      </c>
      <c r="AO251" s="2">
        <v>1</v>
      </c>
      <c r="AP251" s="2">
        <v>0</v>
      </c>
      <c r="AQ251" s="4">
        <v>4</v>
      </c>
    </row>
    <row r="252" spans="1:43" x14ac:dyDescent="0.25">
      <c r="A252" s="1">
        <v>187</v>
      </c>
      <c r="B252" s="2" t="s">
        <v>1706</v>
      </c>
      <c r="C252" s="2" t="s">
        <v>1707</v>
      </c>
      <c r="D252" s="2" t="s">
        <v>1708</v>
      </c>
      <c r="E252" s="2" t="s">
        <v>1709</v>
      </c>
      <c r="F252" s="2" t="s">
        <v>1710</v>
      </c>
      <c r="G252" s="2" t="s">
        <v>1711</v>
      </c>
      <c r="H252" s="2" t="s">
        <v>1712</v>
      </c>
      <c r="I252" s="2"/>
      <c r="J252" s="2" t="s">
        <v>1581</v>
      </c>
      <c r="K252" s="2" t="s">
        <v>1713</v>
      </c>
      <c r="L252" s="2"/>
      <c r="M252" s="2" t="s">
        <v>1581</v>
      </c>
      <c r="N252" s="3">
        <v>4541</v>
      </c>
      <c r="O252" s="2" t="s">
        <v>133</v>
      </c>
      <c r="P252" s="2" t="s">
        <v>31</v>
      </c>
      <c r="Q252" s="2" t="s">
        <v>155</v>
      </c>
      <c r="R252" s="2" t="s">
        <v>11</v>
      </c>
      <c r="S252" s="2" t="s">
        <v>12</v>
      </c>
      <c r="T252" s="2" t="s">
        <v>1714</v>
      </c>
      <c r="U252" s="44">
        <v>0.3916924070716693</v>
      </c>
      <c r="V252" s="2">
        <f t="shared" si="9"/>
        <v>15</v>
      </c>
      <c r="W252" s="2" t="s">
        <v>1566</v>
      </c>
      <c r="X252" s="2" t="s">
        <v>1581</v>
      </c>
      <c r="Y252" s="2" t="s">
        <v>1582</v>
      </c>
      <c r="Z252" s="2" t="s">
        <v>1581</v>
      </c>
      <c r="AA252" s="2" t="s">
        <v>1483</v>
      </c>
      <c r="AB252" s="2" t="s">
        <v>1715</v>
      </c>
      <c r="AC252" s="2" t="s">
        <v>1442</v>
      </c>
      <c r="AD252" s="2"/>
      <c r="AE252" s="2"/>
      <c r="AF252" s="2">
        <v>175.04639700000001</v>
      </c>
      <c r="AG252" s="2">
        <v>-39.931368999999997</v>
      </c>
      <c r="AH252" s="2">
        <v>2</v>
      </c>
      <c r="AI252" s="2" t="s">
        <v>1566</v>
      </c>
      <c r="AJ252" s="2">
        <v>357</v>
      </c>
      <c r="AK252" s="2">
        <v>106</v>
      </c>
      <c r="AL252" s="2">
        <v>230</v>
      </c>
      <c r="AM252" s="2">
        <v>10</v>
      </c>
      <c r="AN252" s="2">
        <v>1</v>
      </c>
      <c r="AO252" s="2">
        <v>0</v>
      </c>
      <c r="AP252" s="2">
        <v>1</v>
      </c>
      <c r="AQ252" s="4">
        <v>9</v>
      </c>
    </row>
    <row r="253" spans="1:43" x14ac:dyDescent="0.25">
      <c r="A253" s="1">
        <v>236</v>
      </c>
      <c r="B253" s="2" t="s">
        <v>2161</v>
      </c>
      <c r="C253" s="2" t="s">
        <v>2162</v>
      </c>
      <c r="D253" s="2" t="s">
        <v>2163</v>
      </c>
      <c r="E253" s="2" t="s">
        <v>2164</v>
      </c>
      <c r="F253" s="2" t="s">
        <v>2165</v>
      </c>
      <c r="G253" s="2" t="s">
        <v>2166</v>
      </c>
      <c r="H253" s="2" t="s">
        <v>2167</v>
      </c>
      <c r="I253" s="2"/>
      <c r="J253" s="2" t="s">
        <v>2168</v>
      </c>
      <c r="K253" s="2" t="s">
        <v>2169</v>
      </c>
      <c r="L253" s="2"/>
      <c r="M253" s="2" t="s">
        <v>2168</v>
      </c>
      <c r="N253" s="3">
        <v>5540</v>
      </c>
      <c r="O253" s="2" t="s">
        <v>965</v>
      </c>
      <c r="P253" s="2" t="s">
        <v>31</v>
      </c>
      <c r="Q253" s="2" t="s">
        <v>10</v>
      </c>
      <c r="R253" s="2" t="s">
        <v>11</v>
      </c>
      <c r="S253" s="2" t="s">
        <v>12</v>
      </c>
      <c r="T253" s="2" t="s">
        <v>1872</v>
      </c>
      <c r="U253" s="44">
        <v>0.39094882690682931</v>
      </c>
      <c r="V253" s="2">
        <f t="shared" si="9"/>
        <v>16</v>
      </c>
      <c r="W253" s="2" t="s">
        <v>1566</v>
      </c>
      <c r="X253" s="2" t="s">
        <v>1276</v>
      </c>
      <c r="Y253" s="2" t="s">
        <v>1276</v>
      </c>
      <c r="Z253" s="2" t="s">
        <v>1873</v>
      </c>
      <c r="AA253" s="2" t="s">
        <v>1483</v>
      </c>
      <c r="AB253" s="2" t="s">
        <v>2170</v>
      </c>
      <c r="AC253" s="2" t="s">
        <v>2171</v>
      </c>
      <c r="AD253" s="2"/>
      <c r="AE253" s="2"/>
      <c r="AF253" s="2">
        <v>175.279764</v>
      </c>
      <c r="AG253" s="2">
        <v>-40.621226999999998</v>
      </c>
      <c r="AH253" s="2">
        <v>3</v>
      </c>
      <c r="AI253" s="2" t="s">
        <v>1566</v>
      </c>
      <c r="AJ253" s="2">
        <v>620</v>
      </c>
      <c r="AK253" s="2">
        <v>297</v>
      </c>
      <c r="AL253" s="2">
        <v>209</v>
      </c>
      <c r="AM253" s="2">
        <v>54</v>
      </c>
      <c r="AN253" s="2">
        <v>44</v>
      </c>
      <c r="AO253" s="2">
        <v>4</v>
      </c>
      <c r="AP253" s="2">
        <v>5</v>
      </c>
      <c r="AQ253" s="4">
        <v>7</v>
      </c>
    </row>
    <row r="254" spans="1:43" x14ac:dyDescent="0.25">
      <c r="A254" s="1">
        <v>2384</v>
      </c>
      <c r="B254" s="2" t="s">
        <v>4499</v>
      </c>
      <c r="C254" s="2" t="s">
        <v>4500</v>
      </c>
      <c r="D254" s="2" t="s">
        <v>4501</v>
      </c>
      <c r="E254" s="2" t="s">
        <v>4502</v>
      </c>
      <c r="F254" s="2" t="s">
        <v>4503</v>
      </c>
      <c r="G254" s="2" t="s">
        <v>4504</v>
      </c>
      <c r="H254" s="2" t="s">
        <v>4505</v>
      </c>
      <c r="I254" s="2" t="s">
        <v>4497</v>
      </c>
      <c r="J254" s="2" t="s">
        <v>1581</v>
      </c>
      <c r="K254" s="2" t="s">
        <v>4505</v>
      </c>
      <c r="L254" s="2" t="s">
        <v>4497</v>
      </c>
      <c r="M254" s="2" t="s">
        <v>1581</v>
      </c>
      <c r="N254" s="3">
        <v>4501</v>
      </c>
      <c r="O254" s="2" t="s">
        <v>133</v>
      </c>
      <c r="P254" s="2" t="s">
        <v>9</v>
      </c>
      <c r="Q254" s="2" t="s">
        <v>10</v>
      </c>
      <c r="R254" s="2" t="s">
        <v>11</v>
      </c>
      <c r="S254" s="2" t="s">
        <v>12</v>
      </c>
      <c r="T254" s="2" t="s">
        <v>1714</v>
      </c>
      <c r="U254" s="44">
        <v>0.38371000708330227</v>
      </c>
      <c r="V254" s="2">
        <f t="shared" si="9"/>
        <v>17</v>
      </c>
      <c r="W254" s="2" t="s">
        <v>1566</v>
      </c>
      <c r="X254" s="2" t="s">
        <v>1581</v>
      </c>
      <c r="Y254" s="2" t="s">
        <v>1582</v>
      </c>
      <c r="Z254" s="2" t="s">
        <v>1581</v>
      </c>
      <c r="AA254" s="2" t="s">
        <v>1483</v>
      </c>
      <c r="AB254" s="2" t="s">
        <v>4506</v>
      </c>
      <c r="AC254" s="2" t="s">
        <v>1442</v>
      </c>
      <c r="AD254" s="2"/>
      <c r="AE254" s="2"/>
      <c r="AF254" s="2">
        <v>175.00431800000001</v>
      </c>
      <c r="AG254" s="2">
        <v>-39.943697</v>
      </c>
      <c r="AH254" s="2">
        <v>1</v>
      </c>
      <c r="AI254" s="2" t="s">
        <v>1566</v>
      </c>
      <c r="AJ254" s="2">
        <v>53</v>
      </c>
      <c r="AK254" s="2">
        <v>1</v>
      </c>
      <c r="AL254" s="2">
        <v>48</v>
      </c>
      <c r="AM254" s="2">
        <v>4</v>
      </c>
      <c r="AN254" s="2">
        <v>0</v>
      </c>
      <c r="AO254" s="2">
        <v>0</v>
      </c>
      <c r="AP254" s="2">
        <v>0</v>
      </c>
      <c r="AQ254" s="4">
        <v>0</v>
      </c>
    </row>
    <row r="255" spans="1:43" x14ac:dyDescent="0.25">
      <c r="A255" s="1">
        <v>192</v>
      </c>
      <c r="B255" s="2" t="s">
        <v>1759</v>
      </c>
      <c r="C255" s="2" t="s">
        <v>1760</v>
      </c>
      <c r="D255" s="2" t="s">
        <v>1761</v>
      </c>
      <c r="E255" s="2" t="s">
        <v>1762</v>
      </c>
      <c r="F255" s="2" t="s">
        <v>1763</v>
      </c>
      <c r="G255" s="2" t="s">
        <v>1764</v>
      </c>
      <c r="H255" s="2" t="s">
        <v>1765</v>
      </c>
      <c r="I255" s="2"/>
      <c r="J255" s="2" t="s">
        <v>1581</v>
      </c>
      <c r="K255" s="2" t="s">
        <v>1766</v>
      </c>
      <c r="L255" s="2" t="s">
        <v>1725</v>
      </c>
      <c r="M255" s="2" t="s">
        <v>1581</v>
      </c>
      <c r="N255" s="3">
        <v>4540</v>
      </c>
      <c r="O255" s="2" t="s">
        <v>133</v>
      </c>
      <c r="P255" s="2" t="s">
        <v>31</v>
      </c>
      <c r="Q255" s="2" t="s">
        <v>155</v>
      </c>
      <c r="R255" s="2" t="s">
        <v>178</v>
      </c>
      <c r="S255" s="2" t="s">
        <v>12</v>
      </c>
      <c r="T255" s="2" t="s">
        <v>1714</v>
      </c>
      <c r="U255" s="44">
        <v>0.31721452104532932</v>
      </c>
      <c r="V255" s="2">
        <f t="shared" si="9"/>
        <v>18</v>
      </c>
      <c r="W255" s="2" t="s">
        <v>1566</v>
      </c>
      <c r="X255" s="2" t="s">
        <v>1581</v>
      </c>
      <c r="Y255" s="2" t="s">
        <v>1582</v>
      </c>
      <c r="Z255" s="2" t="s">
        <v>1581</v>
      </c>
      <c r="AA255" s="2" t="s">
        <v>1483</v>
      </c>
      <c r="AB255" s="2" t="s">
        <v>1736</v>
      </c>
      <c r="AC255" s="2" t="s">
        <v>1442</v>
      </c>
      <c r="AD255" s="2"/>
      <c r="AE255" s="2"/>
      <c r="AF255" s="2">
        <v>175.038219</v>
      </c>
      <c r="AG255" s="2">
        <v>-39.929603</v>
      </c>
      <c r="AH255" s="2">
        <v>9</v>
      </c>
      <c r="AI255" s="2" t="s">
        <v>1566</v>
      </c>
      <c r="AJ255" s="2">
        <v>449</v>
      </c>
      <c r="AK255" s="2">
        <v>318</v>
      </c>
      <c r="AL255" s="2">
        <v>44</v>
      </c>
      <c r="AM255" s="2">
        <v>12</v>
      </c>
      <c r="AN255" s="2">
        <v>18</v>
      </c>
      <c r="AO255" s="2">
        <v>1</v>
      </c>
      <c r="AP255" s="2">
        <v>2</v>
      </c>
      <c r="AQ255" s="4">
        <v>54</v>
      </c>
    </row>
    <row r="256" spans="1:43" x14ac:dyDescent="0.25">
      <c r="A256" s="1">
        <v>202</v>
      </c>
      <c r="B256" s="2" t="s">
        <v>1840</v>
      </c>
      <c r="C256" s="2" t="s">
        <v>1841</v>
      </c>
      <c r="D256" s="2" t="s">
        <v>1842</v>
      </c>
      <c r="E256" s="2" t="s">
        <v>1843</v>
      </c>
      <c r="F256" s="2" t="s">
        <v>1844</v>
      </c>
      <c r="G256" s="2" t="s">
        <v>1845</v>
      </c>
      <c r="H256" s="2" t="s">
        <v>1846</v>
      </c>
      <c r="I256" s="2"/>
      <c r="J256" s="2" t="s">
        <v>1755</v>
      </c>
      <c r="K256" s="2" t="s">
        <v>1847</v>
      </c>
      <c r="L256" s="2" t="s">
        <v>1838</v>
      </c>
      <c r="M256" s="2" t="s">
        <v>1755</v>
      </c>
      <c r="N256" s="3">
        <v>4442</v>
      </c>
      <c r="O256" s="2" t="s">
        <v>133</v>
      </c>
      <c r="P256" s="2" t="s">
        <v>31</v>
      </c>
      <c r="Q256" s="2" t="s">
        <v>155</v>
      </c>
      <c r="R256" s="2" t="s">
        <v>11</v>
      </c>
      <c r="S256" s="2" t="s">
        <v>156</v>
      </c>
      <c r="T256" s="2" t="s">
        <v>1757</v>
      </c>
      <c r="U256" s="44">
        <v>0.29659887769251603</v>
      </c>
      <c r="V256" s="2">
        <f t="shared" si="9"/>
        <v>19</v>
      </c>
      <c r="W256" s="2" t="s">
        <v>1566</v>
      </c>
      <c r="X256" s="2" t="s">
        <v>1581</v>
      </c>
      <c r="Y256" s="2" t="s">
        <v>1582</v>
      </c>
      <c r="Z256" s="2" t="s">
        <v>1755</v>
      </c>
      <c r="AA256" s="2" t="s">
        <v>1483</v>
      </c>
      <c r="AB256" s="2" t="s">
        <v>1839</v>
      </c>
      <c r="AC256" s="2" t="s">
        <v>1828</v>
      </c>
      <c r="AD256" s="2"/>
      <c r="AE256" s="2"/>
      <c r="AF256" s="2">
        <v>175.60985600000001</v>
      </c>
      <c r="AG256" s="2">
        <v>-40.347969999999997</v>
      </c>
      <c r="AH256" s="2">
        <v>8</v>
      </c>
      <c r="AI256" s="2" t="s">
        <v>1566</v>
      </c>
      <c r="AJ256" s="2">
        <v>1797</v>
      </c>
      <c r="AK256" s="2">
        <v>1126</v>
      </c>
      <c r="AL256" s="2">
        <v>358</v>
      </c>
      <c r="AM256" s="2">
        <v>78</v>
      </c>
      <c r="AN256" s="2">
        <v>150</v>
      </c>
      <c r="AO256" s="2">
        <v>39</v>
      </c>
      <c r="AP256" s="2">
        <v>7</v>
      </c>
      <c r="AQ256" s="4">
        <v>39</v>
      </c>
    </row>
    <row r="257" spans="1:43" x14ac:dyDescent="0.25">
      <c r="A257" s="1">
        <v>465</v>
      </c>
      <c r="B257" s="2" t="s">
        <v>3755</v>
      </c>
      <c r="C257" s="2" t="s">
        <v>3756</v>
      </c>
      <c r="D257" s="2" t="s">
        <v>3757</v>
      </c>
      <c r="E257" s="2" t="s">
        <v>3758</v>
      </c>
      <c r="F257" s="2" t="s">
        <v>3759</v>
      </c>
      <c r="G257" s="2"/>
      <c r="H257" s="2" t="s">
        <v>3760</v>
      </c>
      <c r="I257" s="2" t="s">
        <v>3761</v>
      </c>
      <c r="J257" s="2" t="s">
        <v>1755</v>
      </c>
      <c r="K257" s="2" t="s">
        <v>3760</v>
      </c>
      <c r="L257" s="2"/>
      <c r="M257" s="2" t="s">
        <v>1755</v>
      </c>
      <c r="N257" s="3">
        <v>4410</v>
      </c>
      <c r="O257" s="2" t="s">
        <v>133</v>
      </c>
      <c r="P257" s="2" t="s">
        <v>9</v>
      </c>
      <c r="Q257" s="2" t="s">
        <v>3034</v>
      </c>
      <c r="R257" s="2" t="s">
        <v>11</v>
      </c>
      <c r="S257" s="2" t="s">
        <v>12</v>
      </c>
      <c r="T257" s="2" t="s">
        <v>1757</v>
      </c>
      <c r="U257" s="44">
        <v>0.26681259383475775</v>
      </c>
      <c r="V257" s="2">
        <f t="shared" si="9"/>
        <v>20</v>
      </c>
      <c r="W257" s="2" t="s">
        <v>1566</v>
      </c>
      <c r="X257" s="2" t="s">
        <v>1581</v>
      </c>
      <c r="Y257" s="2" t="s">
        <v>1582</v>
      </c>
      <c r="Z257" s="2" t="s">
        <v>1755</v>
      </c>
      <c r="AA257" s="2" t="s">
        <v>1483</v>
      </c>
      <c r="AB257" s="2" t="s">
        <v>3762</v>
      </c>
      <c r="AC257" s="2" t="s">
        <v>1828</v>
      </c>
      <c r="AD257" s="2"/>
      <c r="AE257" s="2"/>
      <c r="AF257" s="2">
        <v>175.61614299999999</v>
      </c>
      <c r="AG257" s="2">
        <v>-40.349077999999999</v>
      </c>
      <c r="AH257" s="2">
        <v>5</v>
      </c>
      <c r="AI257" s="2" t="s">
        <v>1566</v>
      </c>
      <c r="AJ257" s="2">
        <v>54</v>
      </c>
      <c r="AK257" s="2">
        <v>0</v>
      </c>
      <c r="AL257" s="2">
        <v>54</v>
      </c>
      <c r="AM257" s="2">
        <v>0</v>
      </c>
      <c r="AN257" s="2">
        <v>0</v>
      </c>
      <c r="AO257" s="2">
        <v>0</v>
      </c>
      <c r="AP257" s="2">
        <v>0</v>
      </c>
      <c r="AQ257" s="4">
        <v>0</v>
      </c>
    </row>
    <row r="258" spans="1:43" x14ac:dyDescent="0.25">
      <c r="A258" s="1">
        <v>237</v>
      </c>
      <c r="B258" s="2" t="s">
        <v>2172</v>
      </c>
      <c r="C258" s="2" t="s">
        <v>2173</v>
      </c>
      <c r="D258" s="2" t="s">
        <v>2174</v>
      </c>
      <c r="E258" s="2" t="s">
        <v>2175</v>
      </c>
      <c r="F258" s="2" t="s">
        <v>2176</v>
      </c>
      <c r="G258" s="2" t="s">
        <v>2177</v>
      </c>
      <c r="H258" s="2" t="s">
        <v>2178</v>
      </c>
      <c r="I258" s="2"/>
      <c r="J258" s="2" t="s">
        <v>2168</v>
      </c>
      <c r="K258" s="2" t="s">
        <v>2179</v>
      </c>
      <c r="L258" s="2"/>
      <c r="M258" s="2" t="s">
        <v>2168</v>
      </c>
      <c r="N258" s="3">
        <v>5540</v>
      </c>
      <c r="O258" s="2" t="s">
        <v>965</v>
      </c>
      <c r="P258" s="2" t="s">
        <v>31</v>
      </c>
      <c r="Q258" s="2" t="s">
        <v>10</v>
      </c>
      <c r="R258" s="2" t="s">
        <v>11</v>
      </c>
      <c r="S258" s="2" t="s">
        <v>12</v>
      </c>
      <c r="T258" s="2" t="s">
        <v>1872</v>
      </c>
      <c r="U258" s="44">
        <v>0.26033747330732604</v>
      </c>
      <c r="V258" s="2">
        <f t="shared" si="9"/>
        <v>21</v>
      </c>
      <c r="W258" s="2" t="s">
        <v>1566</v>
      </c>
      <c r="X258" s="2" t="s">
        <v>1276</v>
      </c>
      <c r="Y258" s="2" t="s">
        <v>1276</v>
      </c>
      <c r="Z258" s="2" t="s">
        <v>1873</v>
      </c>
      <c r="AA258" s="2" t="s">
        <v>1483</v>
      </c>
      <c r="AB258" s="2" t="s">
        <v>2180</v>
      </c>
      <c r="AC258" s="2" t="s">
        <v>2171</v>
      </c>
      <c r="AD258" s="2">
        <v>99058</v>
      </c>
      <c r="AE258" s="2" t="s">
        <v>2181</v>
      </c>
      <c r="AF258" s="2">
        <v>175.296334</v>
      </c>
      <c r="AG258" s="2">
        <v>-40.629314000000001</v>
      </c>
      <c r="AH258" s="2">
        <v>2</v>
      </c>
      <c r="AI258" s="2" t="s">
        <v>1566</v>
      </c>
      <c r="AJ258" s="2">
        <v>664</v>
      </c>
      <c r="AK258" s="2">
        <v>323</v>
      </c>
      <c r="AL258" s="2">
        <v>254</v>
      </c>
      <c r="AM258" s="2">
        <v>66</v>
      </c>
      <c r="AN258" s="2">
        <v>14</v>
      </c>
      <c r="AO258" s="2">
        <v>3</v>
      </c>
      <c r="AP258" s="2">
        <v>3</v>
      </c>
      <c r="AQ258" s="4">
        <v>1</v>
      </c>
    </row>
    <row r="259" spans="1:43" x14ac:dyDescent="0.25">
      <c r="A259" s="1">
        <v>183</v>
      </c>
      <c r="B259" s="2" t="s">
        <v>1687</v>
      </c>
      <c r="C259" s="2" t="s">
        <v>1688</v>
      </c>
      <c r="D259" s="2" t="s">
        <v>1689</v>
      </c>
      <c r="E259" s="2" t="s">
        <v>1690</v>
      </c>
      <c r="F259" s="2" t="s">
        <v>1691</v>
      </c>
      <c r="G259" s="2" t="s">
        <v>1692</v>
      </c>
      <c r="H259" s="2" t="s">
        <v>1693</v>
      </c>
      <c r="I259" s="2"/>
      <c r="J259" s="2" t="s">
        <v>1694</v>
      </c>
      <c r="K259" s="2" t="s">
        <v>1693</v>
      </c>
      <c r="L259" s="2"/>
      <c r="M259" s="2" t="s">
        <v>1694</v>
      </c>
      <c r="N259" s="3">
        <v>4625</v>
      </c>
      <c r="O259" s="2" t="s">
        <v>8</v>
      </c>
      <c r="P259" s="2" t="s">
        <v>31</v>
      </c>
      <c r="Q259" s="2" t="s">
        <v>10</v>
      </c>
      <c r="R259" s="2" t="s">
        <v>11</v>
      </c>
      <c r="S259" s="2" t="s">
        <v>12</v>
      </c>
      <c r="T259" s="2" t="s">
        <v>1565</v>
      </c>
      <c r="U259" s="44">
        <v>0.22989366701570757</v>
      </c>
      <c r="V259" s="2">
        <f t="shared" si="9"/>
        <v>22</v>
      </c>
      <c r="W259" s="2" t="s">
        <v>1566</v>
      </c>
      <c r="X259" s="2" t="s">
        <v>1581</v>
      </c>
      <c r="Y259" s="2" t="s">
        <v>1582</v>
      </c>
      <c r="Z259" s="2" t="s">
        <v>1567</v>
      </c>
      <c r="AA259" s="2" t="s">
        <v>1483</v>
      </c>
      <c r="AB259" s="2" t="s">
        <v>1694</v>
      </c>
      <c r="AC259" s="2" t="s">
        <v>1695</v>
      </c>
      <c r="AD259" s="2">
        <v>99079</v>
      </c>
      <c r="AE259" s="2" t="s">
        <v>1696</v>
      </c>
      <c r="AF259" s="2">
        <v>175.41279599999999</v>
      </c>
      <c r="AG259" s="2">
        <v>-39.417250000000003</v>
      </c>
      <c r="AH259" s="2">
        <v>2</v>
      </c>
      <c r="AI259" s="2" t="s">
        <v>1566</v>
      </c>
      <c r="AJ259" s="2">
        <v>154</v>
      </c>
      <c r="AK259" s="2">
        <v>35</v>
      </c>
      <c r="AL259" s="2">
        <v>107</v>
      </c>
      <c r="AM259" s="2">
        <v>5</v>
      </c>
      <c r="AN259" s="2">
        <v>4</v>
      </c>
      <c r="AO259" s="2">
        <v>2</v>
      </c>
      <c r="AP259" s="2">
        <v>1</v>
      </c>
      <c r="AQ259" s="4">
        <v>0</v>
      </c>
    </row>
    <row r="260" spans="1:43" x14ac:dyDescent="0.25">
      <c r="A260" s="1">
        <v>196</v>
      </c>
      <c r="B260" s="2" t="s">
        <v>1779</v>
      </c>
      <c r="C260" s="2" t="s">
        <v>1780</v>
      </c>
      <c r="D260" s="2" t="s">
        <v>1781</v>
      </c>
      <c r="E260" s="2" t="s">
        <v>1782</v>
      </c>
      <c r="F260" s="2" t="s">
        <v>1783</v>
      </c>
      <c r="G260" s="2" t="s">
        <v>1784</v>
      </c>
      <c r="H260" s="2" t="s">
        <v>1785</v>
      </c>
      <c r="I260" s="2"/>
      <c r="J260" s="2" t="s">
        <v>1774</v>
      </c>
      <c r="K260" s="2" t="s">
        <v>1786</v>
      </c>
      <c r="L260" s="2"/>
      <c r="M260" s="2" t="s">
        <v>1774</v>
      </c>
      <c r="N260" s="3">
        <v>4741</v>
      </c>
      <c r="O260" s="2" t="s">
        <v>42</v>
      </c>
      <c r="P260" s="2" t="s">
        <v>31</v>
      </c>
      <c r="Q260" s="2" t="s">
        <v>155</v>
      </c>
      <c r="R260" s="2" t="s">
        <v>178</v>
      </c>
      <c r="S260" s="2" t="s">
        <v>167</v>
      </c>
      <c r="T260" s="2" t="s">
        <v>1776</v>
      </c>
      <c r="U260" s="44">
        <v>0.22040056322928847</v>
      </c>
      <c r="V260" s="2">
        <f t="shared" si="9"/>
        <v>23</v>
      </c>
      <c r="W260" s="2" t="s">
        <v>1566</v>
      </c>
      <c r="X260" s="2" t="s">
        <v>1581</v>
      </c>
      <c r="Y260" s="2" t="s">
        <v>1582</v>
      </c>
      <c r="Z260" s="2" t="s">
        <v>1567</v>
      </c>
      <c r="AA260" s="2" t="s">
        <v>1483</v>
      </c>
      <c r="AB260" s="2" t="s">
        <v>1787</v>
      </c>
      <c r="AC260" s="2" t="s">
        <v>1777</v>
      </c>
      <c r="AD260" s="2"/>
      <c r="AE260" s="2"/>
      <c r="AF260" s="2">
        <v>175.39880299999999</v>
      </c>
      <c r="AG260" s="2">
        <v>-40.067538999999996</v>
      </c>
      <c r="AH260" s="2">
        <v>9</v>
      </c>
      <c r="AI260" s="2" t="s">
        <v>1566</v>
      </c>
      <c r="AJ260" s="2">
        <v>216</v>
      </c>
      <c r="AK260" s="2">
        <v>182</v>
      </c>
      <c r="AL260" s="2">
        <v>11</v>
      </c>
      <c r="AM260" s="2">
        <v>2</v>
      </c>
      <c r="AN260" s="2">
        <v>3</v>
      </c>
      <c r="AO260" s="2">
        <v>2</v>
      </c>
      <c r="AP260" s="2">
        <v>0</v>
      </c>
      <c r="AQ260" s="4">
        <v>16</v>
      </c>
    </row>
    <row r="261" spans="1:43" x14ac:dyDescent="0.25">
      <c r="A261" s="1">
        <v>204</v>
      </c>
      <c r="B261" s="2" t="s">
        <v>1855</v>
      </c>
      <c r="C261" s="2" t="s">
        <v>1856</v>
      </c>
      <c r="D261" s="2" t="s">
        <v>1857</v>
      </c>
      <c r="E261" s="2"/>
      <c r="F261" s="2" t="s">
        <v>1858</v>
      </c>
      <c r="G261" s="2" t="s">
        <v>1859</v>
      </c>
      <c r="H261" s="2" t="s">
        <v>1860</v>
      </c>
      <c r="I261" s="2" t="s">
        <v>1861</v>
      </c>
      <c r="J261" s="2" t="s">
        <v>1755</v>
      </c>
      <c r="K261" s="2" t="s">
        <v>1862</v>
      </c>
      <c r="L261" s="2" t="s">
        <v>1861</v>
      </c>
      <c r="M261" s="2" t="s">
        <v>1755</v>
      </c>
      <c r="N261" s="3">
        <v>4414</v>
      </c>
      <c r="O261" s="2" t="s">
        <v>133</v>
      </c>
      <c r="P261" s="2" t="s">
        <v>43</v>
      </c>
      <c r="Q261" s="2" t="s">
        <v>10</v>
      </c>
      <c r="R261" s="2" t="s">
        <v>178</v>
      </c>
      <c r="S261" s="2" t="s">
        <v>12</v>
      </c>
      <c r="T261" s="2" t="s">
        <v>1757</v>
      </c>
      <c r="U261" s="44">
        <v>0.10126564870115817</v>
      </c>
      <c r="V261" s="2">
        <f t="shared" si="9"/>
        <v>24</v>
      </c>
      <c r="W261" s="2" t="s">
        <v>1566</v>
      </c>
      <c r="X261" s="2" t="s">
        <v>1581</v>
      </c>
      <c r="Y261" s="2" t="s">
        <v>1582</v>
      </c>
      <c r="Z261" s="2" t="s">
        <v>1755</v>
      </c>
      <c r="AA261" s="2" t="s">
        <v>1483</v>
      </c>
      <c r="AB261" s="2" t="s">
        <v>1861</v>
      </c>
      <c r="AC261" s="2" t="s">
        <v>1828</v>
      </c>
      <c r="AD261" s="2">
        <v>99072</v>
      </c>
      <c r="AE261" s="2" t="s">
        <v>1819</v>
      </c>
      <c r="AF261" s="2">
        <v>175.60535100000001</v>
      </c>
      <c r="AG261" s="2">
        <v>-40.334097</v>
      </c>
      <c r="AH261" s="2">
        <v>6</v>
      </c>
      <c r="AI261" s="2" t="s">
        <v>1566</v>
      </c>
      <c r="AJ261" s="2">
        <v>568</v>
      </c>
      <c r="AK261" s="2">
        <v>349</v>
      </c>
      <c r="AL261" s="2">
        <v>76</v>
      </c>
      <c r="AM261" s="2">
        <v>37</v>
      </c>
      <c r="AN261" s="2">
        <v>63</v>
      </c>
      <c r="AO261" s="2">
        <v>17</v>
      </c>
      <c r="AP261" s="2">
        <v>8</v>
      </c>
      <c r="AQ261" s="4">
        <v>18</v>
      </c>
    </row>
    <row r="262" spans="1:43" x14ac:dyDescent="0.25">
      <c r="A262" s="1">
        <v>235</v>
      </c>
      <c r="B262" s="2" t="s">
        <v>2150</v>
      </c>
      <c r="C262" s="2" t="s">
        <v>2151</v>
      </c>
      <c r="D262" s="2" t="s">
        <v>2152</v>
      </c>
      <c r="E262" s="2" t="s">
        <v>2153</v>
      </c>
      <c r="F262" s="2" t="s">
        <v>2154</v>
      </c>
      <c r="G262" s="2" t="s">
        <v>2155</v>
      </c>
      <c r="H262" s="2" t="s">
        <v>2156</v>
      </c>
      <c r="I262" s="2"/>
      <c r="J262" s="2" t="s">
        <v>2157</v>
      </c>
      <c r="K262" s="2" t="s">
        <v>2158</v>
      </c>
      <c r="L262" s="2"/>
      <c r="M262" s="2" t="s">
        <v>2157</v>
      </c>
      <c r="N262" s="3">
        <v>4941</v>
      </c>
      <c r="O262" s="2" t="s">
        <v>8</v>
      </c>
      <c r="P262" s="2" t="s">
        <v>31</v>
      </c>
      <c r="Q262" s="2" t="s">
        <v>10</v>
      </c>
      <c r="R262" s="2" t="s">
        <v>11</v>
      </c>
      <c r="S262" s="2" t="s">
        <v>12</v>
      </c>
      <c r="T262" s="2" t="s">
        <v>2146</v>
      </c>
      <c r="U262" s="44">
        <v>8.8880079078475727E-2</v>
      </c>
      <c r="V262" s="2">
        <f t="shared" si="9"/>
        <v>25</v>
      </c>
      <c r="W262" s="2" t="s">
        <v>1566</v>
      </c>
      <c r="X262" s="2" t="s">
        <v>1276</v>
      </c>
      <c r="Y262" s="2" t="s">
        <v>1276</v>
      </c>
      <c r="Z262" s="2" t="s">
        <v>2135</v>
      </c>
      <c r="AA262" s="2" t="s">
        <v>1278</v>
      </c>
      <c r="AB262" s="2" t="s">
        <v>2157</v>
      </c>
      <c r="AC262" s="2" t="s">
        <v>2159</v>
      </c>
      <c r="AD262" s="2">
        <v>99071</v>
      </c>
      <c r="AE262" s="2" t="s">
        <v>2160</v>
      </c>
      <c r="AF262" s="2">
        <v>175.834844</v>
      </c>
      <c r="AG262" s="2">
        <v>-40.456045000000003</v>
      </c>
      <c r="AH262" s="2">
        <v>3</v>
      </c>
      <c r="AI262" s="2" t="s">
        <v>1566</v>
      </c>
      <c r="AJ262" s="2">
        <v>334</v>
      </c>
      <c r="AK262" s="2">
        <v>203</v>
      </c>
      <c r="AL262" s="2">
        <v>116</v>
      </c>
      <c r="AM262" s="2">
        <v>5</v>
      </c>
      <c r="AN262" s="2">
        <v>9</v>
      </c>
      <c r="AO262" s="2">
        <v>0</v>
      </c>
      <c r="AP262" s="2">
        <v>1</v>
      </c>
      <c r="AQ262" s="4">
        <v>0</v>
      </c>
    </row>
    <row r="263" spans="1:43" x14ac:dyDescent="0.25">
      <c r="A263" s="1">
        <v>739</v>
      </c>
      <c r="B263" s="2" t="s">
        <v>4222</v>
      </c>
      <c r="C263" s="2" t="s">
        <v>4223</v>
      </c>
      <c r="D263" s="2"/>
      <c r="E263" s="2"/>
      <c r="F263" s="2" t="s">
        <v>4224</v>
      </c>
      <c r="G263" s="2" t="s">
        <v>4225</v>
      </c>
      <c r="H263" s="2" t="s">
        <v>4226</v>
      </c>
      <c r="I263" s="2" t="s">
        <v>4227</v>
      </c>
      <c r="J263" s="2" t="s">
        <v>1755</v>
      </c>
      <c r="K263" s="2" t="s">
        <v>4228</v>
      </c>
      <c r="L263" s="2" t="s">
        <v>4227</v>
      </c>
      <c r="M263" s="2" t="s">
        <v>1755</v>
      </c>
      <c r="N263" s="3">
        <v>4441</v>
      </c>
      <c r="O263" s="2" t="s">
        <v>133</v>
      </c>
      <c r="P263" s="2" t="s">
        <v>31</v>
      </c>
      <c r="Q263" s="2" t="s">
        <v>3034</v>
      </c>
      <c r="R263" s="2" t="s">
        <v>11</v>
      </c>
      <c r="S263" s="2" t="s">
        <v>12</v>
      </c>
      <c r="T263" s="2" t="s">
        <v>1757</v>
      </c>
      <c r="U263" s="44">
        <v>6.4431692478905567E-2</v>
      </c>
      <c r="V263" s="2">
        <f t="shared" si="9"/>
        <v>26</v>
      </c>
      <c r="W263" s="2" t="s">
        <v>1566</v>
      </c>
      <c r="X263" s="2" t="s">
        <v>1581</v>
      </c>
      <c r="Y263" s="2" t="s">
        <v>1582</v>
      </c>
      <c r="Z263" s="2" t="s">
        <v>1755</v>
      </c>
      <c r="AA263" s="2" t="s">
        <v>1483</v>
      </c>
      <c r="AB263" s="2" t="s">
        <v>4229</v>
      </c>
      <c r="AC263" s="2" t="s">
        <v>4230</v>
      </c>
      <c r="AD263" s="2"/>
      <c r="AE263" s="2"/>
      <c r="AF263" s="2">
        <v>175.62946400000001</v>
      </c>
      <c r="AG263" s="2">
        <v>-40.372515999999997</v>
      </c>
      <c r="AH263" s="2">
        <v>5</v>
      </c>
      <c r="AI263" s="2" t="s">
        <v>1566</v>
      </c>
      <c r="AJ263" s="2">
        <v>175</v>
      </c>
      <c r="AK263" s="2">
        <v>10</v>
      </c>
      <c r="AL263" s="2">
        <v>161</v>
      </c>
      <c r="AM263" s="2">
        <v>4</v>
      </c>
      <c r="AN263" s="2">
        <v>0</v>
      </c>
      <c r="AO263" s="2">
        <v>0</v>
      </c>
      <c r="AP263" s="2">
        <v>0</v>
      </c>
      <c r="AQ263" s="4">
        <v>0</v>
      </c>
    </row>
    <row r="264" spans="1:43" x14ac:dyDescent="0.25">
      <c r="A264" s="1">
        <v>191</v>
      </c>
      <c r="B264" s="2" t="s">
        <v>1747</v>
      </c>
      <c r="C264" s="2" t="s">
        <v>1748</v>
      </c>
      <c r="D264" s="2" t="s">
        <v>1749</v>
      </c>
      <c r="E264" s="2" t="s">
        <v>1750</v>
      </c>
      <c r="F264" s="2" t="s">
        <v>1751</v>
      </c>
      <c r="G264" s="2" t="s">
        <v>1752</v>
      </c>
      <c r="H264" s="2" t="s">
        <v>1753</v>
      </c>
      <c r="I264" s="2" t="s">
        <v>1754</v>
      </c>
      <c r="J264" s="2" t="s">
        <v>1755</v>
      </c>
      <c r="K264" s="2" t="s">
        <v>1756</v>
      </c>
      <c r="L264" s="2" t="s">
        <v>1754</v>
      </c>
      <c r="M264" s="2" t="s">
        <v>1755</v>
      </c>
      <c r="N264" s="3">
        <v>4866</v>
      </c>
      <c r="O264" s="2" t="s">
        <v>133</v>
      </c>
      <c r="P264" s="2" t="s">
        <v>43</v>
      </c>
      <c r="Q264" s="2" t="s">
        <v>155</v>
      </c>
      <c r="R264" s="2" t="s">
        <v>178</v>
      </c>
      <c r="S264" s="2" t="s">
        <v>12</v>
      </c>
      <c r="T264" s="2" t="s">
        <v>1757</v>
      </c>
      <c r="U264" s="44">
        <v>6.2687841922214549E-2</v>
      </c>
      <c r="V264" s="2">
        <f t="shared" si="9"/>
        <v>27</v>
      </c>
      <c r="W264" s="2" t="s">
        <v>1566</v>
      </c>
      <c r="X264" s="2" t="s">
        <v>1581</v>
      </c>
      <c r="Y264" s="2" t="s">
        <v>1582</v>
      </c>
      <c r="Z264" s="2" t="s">
        <v>1567</v>
      </c>
      <c r="AA264" s="2" t="s">
        <v>1483</v>
      </c>
      <c r="AB264" s="2" t="s">
        <v>1754</v>
      </c>
      <c r="AC264" s="2" t="s">
        <v>1758</v>
      </c>
      <c r="AD264" s="2"/>
      <c r="AE264" s="2"/>
      <c r="AF264" s="2">
        <v>175.558142</v>
      </c>
      <c r="AG264" s="2">
        <v>-40.388364000000003</v>
      </c>
      <c r="AH264" s="2">
        <v>5</v>
      </c>
      <c r="AI264" s="2" t="s">
        <v>1566</v>
      </c>
      <c r="AJ264" s="2">
        <v>275</v>
      </c>
      <c r="AK264" s="2">
        <v>147</v>
      </c>
      <c r="AL264" s="2">
        <v>43</v>
      </c>
      <c r="AM264" s="2">
        <v>34</v>
      </c>
      <c r="AN264" s="2">
        <v>18</v>
      </c>
      <c r="AO264" s="2">
        <v>12</v>
      </c>
      <c r="AP264" s="2">
        <v>5</v>
      </c>
      <c r="AQ264" s="4">
        <v>16</v>
      </c>
    </row>
    <row r="265" spans="1:43" x14ac:dyDescent="0.25">
      <c r="A265" s="1">
        <v>189</v>
      </c>
      <c r="B265" s="2" t="s">
        <v>1727</v>
      </c>
      <c r="C265" s="2" t="s">
        <v>1728</v>
      </c>
      <c r="D265" s="2" t="s">
        <v>1729</v>
      </c>
      <c r="E265" s="2" t="s">
        <v>1730</v>
      </c>
      <c r="F265" s="2" t="s">
        <v>1731</v>
      </c>
      <c r="G265" s="2" t="s">
        <v>1732</v>
      </c>
      <c r="H265" s="2" t="s">
        <v>1733</v>
      </c>
      <c r="I265" s="2" t="s">
        <v>1734</v>
      </c>
      <c r="J265" s="2" t="s">
        <v>1581</v>
      </c>
      <c r="K265" s="2" t="s">
        <v>1735</v>
      </c>
      <c r="L265" s="2"/>
      <c r="M265" s="2" t="s">
        <v>1581</v>
      </c>
      <c r="N265" s="3">
        <v>4541</v>
      </c>
      <c r="O265" s="2" t="s">
        <v>133</v>
      </c>
      <c r="P265" s="2" t="s">
        <v>31</v>
      </c>
      <c r="Q265" s="2" t="s">
        <v>10</v>
      </c>
      <c r="R265" s="2" t="s">
        <v>11</v>
      </c>
      <c r="S265" s="2" t="s">
        <v>12</v>
      </c>
      <c r="T265" s="2" t="s">
        <v>1714</v>
      </c>
      <c r="U265" s="44">
        <v>6.2655565262372592E-2</v>
      </c>
      <c r="V265" s="2">
        <f t="shared" si="9"/>
        <v>28</v>
      </c>
      <c r="W265" s="2" t="s">
        <v>1566</v>
      </c>
      <c r="X265" s="2" t="s">
        <v>1581</v>
      </c>
      <c r="Y265" s="2" t="s">
        <v>1582</v>
      </c>
      <c r="Z265" s="2" t="s">
        <v>1581</v>
      </c>
      <c r="AA265" s="2" t="s">
        <v>1483</v>
      </c>
      <c r="AB265" s="2" t="s">
        <v>1736</v>
      </c>
      <c r="AC265" s="2" t="s">
        <v>1442</v>
      </c>
      <c r="AD265" s="2"/>
      <c r="AE265" s="2"/>
      <c r="AF265" s="2">
        <v>175.03454400000001</v>
      </c>
      <c r="AG265" s="2">
        <v>-39.934054000000003</v>
      </c>
      <c r="AH265" s="2">
        <v>4</v>
      </c>
      <c r="AI265" s="2" t="s">
        <v>1566</v>
      </c>
      <c r="AJ265" s="2">
        <v>1578</v>
      </c>
      <c r="AK265" s="2">
        <v>934</v>
      </c>
      <c r="AL265" s="2">
        <v>453</v>
      </c>
      <c r="AM265" s="2">
        <v>42</v>
      </c>
      <c r="AN265" s="2">
        <v>64</v>
      </c>
      <c r="AO265" s="2">
        <v>14</v>
      </c>
      <c r="AP265" s="2">
        <v>16</v>
      </c>
      <c r="AQ265" s="4">
        <v>55</v>
      </c>
    </row>
    <row r="266" spans="1:43" x14ac:dyDescent="0.25">
      <c r="A266" s="1">
        <v>2377</v>
      </c>
      <c r="B266" s="2" t="s">
        <v>4491</v>
      </c>
      <c r="C266" s="2" t="s">
        <v>4492</v>
      </c>
      <c r="D266" s="2" t="s">
        <v>4493</v>
      </c>
      <c r="E266" s="2" t="s">
        <v>4494</v>
      </c>
      <c r="F266" s="2" t="s">
        <v>4495</v>
      </c>
      <c r="G266" s="2"/>
      <c r="H266" s="2" t="s">
        <v>4496</v>
      </c>
      <c r="I266" s="2" t="s">
        <v>4497</v>
      </c>
      <c r="J266" s="2" t="s">
        <v>1581</v>
      </c>
      <c r="K266" s="2" t="s">
        <v>4496</v>
      </c>
      <c r="L266" s="2" t="s">
        <v>4497</v>
      </c>
      <c r="M266" s="2" t="s">
        <v>1581</v>
      </c>
      <c r="N266" s="3">
        <v>4501</v>
      </c>
      <c r="O266" s="2" t="s">
        <v>133</v>
      </c>
      <c r="P266" s="2" t="s">
        <v>9</v>
      </c>
      <c r="Q266" s="2" t="s">
        <v>2018</v>
      </c>
      <c r="R266" s="2" t="s">
        <v>11</v>
      </c>
      <c r="S266" s="2" t="s">
        <v>12</v>
      </c>
      <c r="T266" s="2" t="s">
        <v>1714</v>
      </c>
      <c r="U266" s="44">
        <v>2.2522396351632334E-2</v>
      </c>
      <c r="V266" s="2">
        <f t="shared" si="9"/>
        <v>29</v>
      </c>
      <c r="W266" s="2" t="s">
        <v>1566</v>
      </c>
      <c r="X266" s="2" t="s">
        <v>1581</v>
      </c>
      <c r="Y266" s="2" t="s">
        <v>1582</v>
      </c>
      <c r="Z266" s="2" t="s">
        <v>1581</v>
      </c>
      <c r="AA266" s="2" t="s">
        <v>1483</v>
      </c>
      <c r="AB266" s="2" t="s">
        <v>4498</v>
      </c>
      <c r="AC266" s="2" t="s">
        <v>1442</v>
      </c>
      <c r="AD266" s="2"/>
      <c r="AE266" s="2"/>
      <c r="AF266" s="2">
        <v>174.995812</v>
      </c>
      <c r="AG266" s="2">
        <v>-39.941397000000002</v>
      </c>
      <c r="AH266" s="2">
        <v>1</v>
      </c>
      <c r="AI266" s="2" t="s">
        <v>1566</v>
      </c>
      <c r="AJ266" s="2">
        <v>153</v>
      </c>
      <c r="AK266" s="2">
        <v>0</v>
      </c>
      <c r="AL266" s="2">
        <v>153</v>
      </c>
      <c r="AM266" s="2">
        <v>0</v>
      </c>
      <c r="AN266" s="2">
        <v>0</v>
      </c>
      <c r="AO266" s="2">
        <v>0</v>
      </c>
      <c r="AP266" s="2">
        <v>0</v>
      </c>
      <c r="AQ266" s="4">
        <v>0</v>
      </c>
    </row>
    <row r="267" spans="1:43" x14ac:dyDescent="0.25">
      <c r="A267" s="1">
        <v>203</v>
      </c>
      <c r="B267" s="2" t="s">
        <v>1848</v>
      </c>
      <c r="C267" s="2" t="s">
        <v>1849</v>
      </c>
      <c r="D267" s="2" t="s">
        <v>1850</v>
      </c>
      <c r="E267" s="2" t="s">
        <v>1851</v>
      </c>
      <c r="F267" s="2" t="s">
        <v>1852</v>
      </c>
      <c r="G267" s="2" t="s">
        <v>1853</v>
      </c>
      <c r="H267" s="2" t="s">
        <v>1854</v>
      </c>
      <c r="I267" s="2"/>
      <c r="J267" s="2" t="s">
        <v>1755</v>
      </c>
      <c r="K267" s="2" t="s">
        <v>1854</v>
      </c>
      <c r="L267" s="2"/>
      <c r="M267" s="2" t="s">
        <v>1755</v>
      </c>
      <c r="N267" s="3">
        <v>4410</v>
      </c>
      <c r="O267" s="2" t="s">
        <v>133</v>
      </c>
      <c r="P267" s="2" t="s">
        <v>31</v>
      </c>
      <c r="Q267" s="2" t="s">
        <v>10</v>
      </c>
      <c r="R267" s="2" t="s">
        <v>11</v>
      </c>
      <c r="S267" s="2" t="s">
        <v>167</v>
      </c>
      <c r="T267" s="2" t="s">
        <v>1757</v>
      </c>
      <c r="U267" s="44">
        <v>2.9239740598597797E-3</v>
      </c>
      <c r="V267" s="2">
        <f t="shared" si="9"/>
        <v>30</v>
      </c>
      <c r="W267" s="2" t="s">
        <v>1566</v>
      </c>
      <c r="X267" s="2" t="s">
        <v>1581</v>
      </c>
      <c r="Y267" s="2" t="s">
        <v>1582</v>
      </c>
      <c r="Z267" s="2" t="s">
        <v>1755</v>
      </c>
      <c r="AA267" s="2" t="s">
        <v>1483</v>
      </c>
      <c r="AB267" s="2" t="s">
        <v>1807</v>
      </c>
      <c r="AC267" s="2" t="s">
        <v>1758</v>
      </c>
      <c r="AD267" s="2"/>
      <c r="AE267" s="2"/>
      <c r="AF267" s="2">
        <v>175.61919700000001</v>
      </c>
      <c r="AG267" s="2">
        <v>-40.367122000000002</v>
      </c>
      <c r="AH267" s="2">
        <v>8</v>
      </c>
      <c r="AI267" s="2" t="s">
        <v>1566</v>
      </c>
      <c r="AJ267" s="2">
        <v>1287</v>
      </c>
      <c r="AK267" s="2">
        <v>711</v>
      </c>
      <c r="AL267" s="2">
        <v>263</v>
      </c>
      <c r="AM267" s="2">
        <v>73</v>
      </c>
      <c r="AN267" s="2">
        <v>139</v>
      </c>
      <c r="AO267" s="2">
        <v>25</v>
      </c>
      <c r="AP267" s="2">
        <v>53</v>
      </c>
      <c r="AQ267" s="4">
        <v>23</v>
      </c>
    </row>
    <row r="268" spans="1:43" x14ac:dyDescent="0.25">
      <c r="A268" s="1">
        <v>288</v>
      </c>
      <c r="B268" s="2" t="s">
        <v>2583</v>
      </c>
      <c r="C268" s="2" t="s">
        <v>2584</v>
      </c>
      <c r="D268" s="2" t="s">
        <v>2585</v>
      </c>
      <c r="E268" s="2" t="s">
        <v>2586</v>
      </c>
      <c r="F268" s="2" t="s">
        <v>2587</v>
      </c>
      <c r="G268" s="2" t="s">
        <v>2588</v>
      </c>
      <c r="H268" s="2" t="s">
        <v>2589</v>
      </c>
      <c r="I268" s="2"/>
      <c r="J268" s="2" t="s">
        <v>2590</v>
      </c>
      <c r="K268" s="2" t="s">
        <v>2589</v>
      </c>
      <c r="L268" s="2"/>
      <c r="M268" s="2" t="s">
        <v>2590</v>
      </c>
      <c r="N268" s="3">
        <v>7201</v>
      </c>
      <c r="O268" s="2" t="s">
        <v>133</v>
      </c>
      <c r="P268" s="2" t="s">
        <v>31</v>
      </c>
      <c r="Q268" s="2" t="s">
        <v>10</v>
      </c>
      <c r="R268" s="2" t="s">
        <v>11</v>
      </c>
      <c r="S268" s="2" t="s">
        <v>156</v>
      </c>
      <c r="T268" s="2" t="s">
        <v>2575</v>
      </c>
      <c r="U268" s="44">
        <v>0.83411753932362964</v>
      </c>
      <c r="V268" s="2">
        <f>RANK(U268,U$268:U$271)</f>
        <v>1</v>
      </c>
      <c r="W268" s="2" t="s">
        <v>2576</v>
      </c>
      <c r="X268" s="2" t="s">
        <v>2577</v>
      </c>
      <c r="Y268" s="2" t="s">
        <v>2578</v>
      </c>
      <c r="Z268" s="2" t="s">
        <v>2579</v>
      </c>
      <c r="AA268" s="2" t="s">
        <v>776</v>
      </c>
      <c r="AB268" s="2" t="s">
        <v>2591</v>
      </c>
      <c r="AC268" s="2" t="s">
        <v>2592</v>
      </c>
      <c r="AD268" s="2">
        <v>99006</v>
      </c>
      <c r="AE268" s="2" t="s">
        <v>2593</v>
      </c>
      <c r="AF268" s="2">
        <v>173.955063</v>
      </c>
      <c r="AG268" s="2">
        <v>-41.519019999999998</v>
      </c>
      <c r="AH268" s="2">
        <v>6</v>
      </c>
      <c r="AI268" s="2" t="s">
        <v>2576</v>
      </c>
      <c r="AJ268" s="2">
        <v>944</v>
      </c>
      <c r="AK268" s="2">
        <v>655</v>
      </c>
      <c r="AL268" s="2">
        <v>185</v>
      </c>
      <c r="AM268" s="2">
        <v>38</v>
      </c>
      <c r="AN268" s="2">
        <v>41</v>
      </c>
      <c r="AO268" s="2">
        <v>16</v>
      </c>
      <c r="AP268" s="2">
        <v>3</v>
      </c>
      <c r="AQ268" s="4">
        <v>6</v>
      </c>
    </row>
    <row r="269" spans="1:43" x14ac:dyDescent="0.25">
      <c r="A269" s="1">
        <v>291</v>
      </c>
      <c r="B269" s="2" t="s">
        <v>2617</v>
      </c>
      <c r="C269" s="2" t="s">
        <v>2618</v>
      </c>
      <c r="D269" s="2" t="s">
        <v>2619</v>
      </c>
      <c r="E269" s="2" t="s">
        <v>2620</v>
      </c>
      <c r="F269" s="2" t="s">
        <v>2621</v>
      </c>
      <c r="G269" s="2" t="s">
        <v>2622</v>
      </c>
      <c r="H269" s="2" t="s">
        <v>2623</v>
      </c>
      <c r="I269" s="2"/>
      <c r="J269" s="2" t="s">
        <v>2624</v>
      </c>
      <c r="K269" s="2" t="s">
        <v>2625</v>
      </c>
      <c r="L269" s="2"/>
      <c r="M269" s="2" t="s">
        <v>2624</v>
      </c>
      <c r="N269" s="3">
        <v>7194</v>
      </c>
      <c r="O269" s="2" t="s">
        <v>42</v>
      </c>
      <c r="P269" s="2" t="s">
        <v>9</v>
      </c>
      <c r="Q269" s="2" t="s">
        <v>10</v>
      </c>
      <c r="R269" s="2" t="s">
        <v>11</v>
      </c>
      <c r="S269" s="2" t="s">
        <v>12</v>
      </c>
      <c r="T269" s="2" t="s">
        <v>2575</v>
      </c>
      <c r="U269" s="44">
        <v>0.72582037838562763</v>
      </c>
      <c r="V269" s="2">
        <f>RANK(U269,U$268:U$271)</f>
        <v>2</v>
      </c>
      <c r="W269" s="2" t="s">
        <v>2576</v>
      </c>
      <c r="X269" s="2" t="s">
        <v>2577</v>
      </c>
      <c r="Y269" s="2" t="s">
        <v>2578</v>
      </c>
      <c r="Z269" s="2" t="s">
        <v>2579</v>
      </c>
      <c r="AA269" s="2" t="s">
        <v>776</v>
      </c>
      <c r="AB269" s="2" t="s">
        <v>2626</v>
      </c>
      <c r="AC269" s="2" t="s">
        <v>2581</v>
      </c>
      <c r="AD269" s="2">
        <v>99023</v>
      </c>
      <c r="AE269" s="2" t="s">
        <v>2616</v>
      </c>
      <c r="AF269" s="2">
        <v>173.58169000000001</v>
      </c>
      <c r="AG269" s="2">
        <v>-41.234081000000003</v>
      </c>
      <c r="AH269" s="2">
        <v>5</v>
      </c>
      <c r="AI269" s="2" t="s">
        <v>2576</v>
      </c>
      <c r="AJ269" s="2">
        <v>97</v>
      </c>
      <c r="AK269" s="2">
        <v>75</v>
      </c>
      <c r="AL269" s="2">
        <v>21</v>
      </c>
      <c r="AM269" s="2">
        <v>0</v>
      </c>
      <c r="AN269" s="2">
        <v>0</v>
      </c>
      <c r="AO269" s="2">
        <v>0</v>
      </c>
      <c r="AP269" s="2">
        <v>1</v>
      </c>
      <c r="AQ269" s="4">
        <v>0</v>
      </c>
    </row>
    <row r="270" spans="1:43" x14ac:dyDescent="0.25">
      <c r="A270" s="1">
        <v>289</v>
      </c>
      <c r="B270" s="2" t="s">
        <v>2594</v>
      </c>
      <c r="C270" s="2" t="s">
        <v>2595</v>
      </c>
      <c r="D270" s="2" t="s">
        <v>2596</v>
      </c>
      <c r="E270" s="2" t="s">
        <v>2597</v>
      </c>
      <c r="F270" s="2" t="s">
        <v>2598</v>
      </c>
      <c r="G270" s="2" t="s">
        <v>2599</v>
      </c>
      <c r="H270" s="2" t="s">
        <v>2600</v>
      </c>
      <c r="I270" s="2" t="s">
        <v>2601</v>
      </c>
      <c r="J270" s="2" t="s">
        <v>2590</v>
      </c>
      <c r="K270" s="2" t="s">
        <v>2600</v>
      </c>
      <c r="L270" s="2" t="s">
        <v>2601</v>
      </c>
      <c r="M270" s="2" t="s">
        <v>2590</v>
      </c>
      <c r="N270" s="3">
        <v>7201</v>
      </c>
      <c r="O270" s="2" t="s">
        <v>133</v>
      </c>
      <c r="P270" s="2" t="s">
        <v>31</v>
      </c>
      <c r="Q270" s="2" t="s">
        <v>10</v>
      </c>
      <c r="R270" s="2" t="s">
        <v>11</v>
      </c>
      <c r="S270" s="2" t="s">
        <v>167</v>
      </c>
      <c r="T270" s="2" t="s">
        <v>2575</v>
      </c>
      <c r="U270" s="44">
        <v>0.4037663788436946</v>
      </c>
      <c r="V270" s="2">
        <f>RANK(U270,U$268:U$271)</f>
        <v>3</v>
      </c>
      <c r="W270" s="2" t="s">
        <v>2576</v>
      </c>
      <c r="X270" s="2" t="s">
        <v>2577</v>
      </c>
      <c r="Y270" s="2" t="s">
        <v>2578</v>
      </c>
      <c r="Z270" s="2" t="s">
        <v>2579</v>
      </c>
      <c r="AA270" s="2" t="s">
        <v>776</v>
      </c>
      <c r="AB270" s="2" t="s">
        <v>2601</v>
      </c>
      <c r="AC270" s="2" t="s">
        <v>2592</v>
      </c>
      <c r="AD270" s="2">
        <v>99006</v>
      </c>
      <c r="AE270" s="2" t="s">
        <v>2593</v>
      </c>
      <c r="AF270" s="2">
        <v>173.94443699999999</v>
      </c>
      <c r="AG270" s="2">
        <v>-41.507454000000003</v>
      </c>
      <c r="AH270" s="2">
        <v>7</v>
      </c>
      <c r="AI270" s="2" t="s">
        <v>2576</v>
      </c>
      <c r="AJ270" s="2">
        <v>977</v>
      </c>
      <c r="AK270" s="2">
        <v>706</v>
      </c>
      <c r="AL270" s="2">
        <v>177</v>
      </c>
      <c r="AM270" s="2">
        <v>39</v>
      </c>
      <c r="AN270" s="2">
        <v>23</v>
      </c>
      <c r="AO270" s="2">
        <v>14</v>
      </c>
      <c r="AP270" s="2">
        <v>6</v>
      </c>
      <c r="AQ270" s="4">
        <v>12</v>
      </c>
    </row>
    <row r="271" spans="1:43" x14ac:dyDescent="0.25">
      <c r="A271" s="1">
        <v>287</v>
      </c>
      <c r="B271" s="2" t="s">
        <v>2567</v>
      </c>
      <c r="C271" s="2" t="s">
        <v>2568</v>
      </c>
      <c r="D271" s="2" t="s">
        <v>2569</v>
      </c>
      <c r="E271" s="2" t="s">
        <v>2570</v>
      </c>
      <c r="F271" s="2" t="s">
        <v>2571</v>
      </c>
      <c r="G271" s="2" t="s">
        <v>2572</v>
      </c>
      <c r="H271" s="2" t="s">
        <v>2573</v>
      </c>
      <c r="I271" s="2"/>
      <c r="J271" s="2" t="s">
        <v>2574</v>
      </c>
      <c r="K271" s="2" t="s">
        <v>2573</v>
      </c>
      <c r="L271" s="2"/>
      <c r="M271" s="2" t="s">
        <v>2574</v>
      </c>
      <c r="N271" s="3">
        <v>7220</v>
      </c>
      <c r="O271" s="2" t="s">
        <v>8</v>
      </c>
      <c r="P271" s="2" t="s">
        <v>43</v>
      </c>
      <c r="Q271" s="2" t="s">
        <v>10</v>
      </c>
      <c r="R271" s="2" t="s">
        <v>11</v>
      </c>
      <c r="S271" s="2" t="s">
        <v>12</v>
      </c>
      <c r="T271" s="2" t="s">
        <v>2575</v>
      </c>
      <c r="U271" s="44">
        <v>0.30514289921917981</v>
      </c>
      <c r="V271" s="2">
        <f>RANK(U271,U$268:U$271)</f>
        <v>4</v>
      </c>
      <c r="W271" s="2" t="s">
        <v>2576</v>
      </c>
      <c r="X271" s="2" t="s">
        <v>2577</v>
      </c>
      <c r="Y271" s="2" t="s">
        <v>2578</v>
      </c>
      <c r="Z271" s="2" t="s">
        <v>2579</v>
      </c>
      <c r="AA271" s="2" t="s">
        <v>776</v>
      </c>
      <c r="AB271" s="2" t="s">
        <v>2580</v>
      </c>
      <c r="AC271" s="2" t="s">
        <v>2581</v>
      </c>
      <c r="AD271" s="2">
        <v>99004</v>
      </c>
      <c r="AE271" s="2" t="s">
        <v>2582</v>
      </c>
      <c r="AF271" s="2">
        <v>174.02314999999999</v>
      </c>
      <c r="AG271" s="2">
        <v>-41.279741000000001</v>
      </c>
      <c r="AH271" s="2">
        <v>6</v>
      </c>
      <c r="AI271" s="2" t="s">
        <v>2576</v>
      </c>
      <c r="AJ271" s="2">
        <v>372</v>
      </c>
      <c r="AK271" s="2">
        <v>249</v>
      </c>
      <c r="AL271" s="2">
        <v>101</v>
      </c>
      <c r="AM271" s="2">
        <v>7</v>
      </c>
      <c r="AN271" s="2">
        <v>5</v>
      </c>
      <c r="AO271" s="2">
        <v>1</v>
      </c>
      <c r="AP271" s="2">
        <v>0</v>
      </c>
      <c r="AQ271" s="4">
        <v>9</v>
      </c>
    </row>
    <row r="272" spans="1:43" x14ac:dyDescent="0.25">
      <c r="A272" s="14">
        <v>6975</v>
      </c>
      <c r="B272" s="10" t="s">
        <v>4686</v>
      </c>
      <c r="C272" s="10" t="s">
        <v>4687</v>
      </c>
      <c r="D272" s="10" t="s">
        <v>4688</v>
      </c>
      <c r="E272" s="10" t="s">
        <v>4689</v>
      </c>
      <c r="F272" s="10" t="s">
        <v>4690</v>
      </c>
      <c r="G272" s="10" t="s">
        <v>4691</v>
      </c>
      <c r="H272" s="10" t="s">
        <v>4692</v>
      </c>
      <c r="I272" s="10" t="s">
        <v>2675</v>
      </c>
      <c r="J272" s="10" t="s">
        <v>2577</v>
      </c>
      <c r="K272" s="10" t="s">
        <v>4692</v>
      </c>
      <c r="L272" s="10" t="s">
        <v>2675</v>
      </c>
      <c r="M272" s="10" t="s">
        <v>2577</v>
      </c>
      <c r="N272" s="15">
        <v>7020</v>
      </c>
      <c r="O272" s="10" t="s">
        <v>133</v>
      </c>
      <c r="P272" s="10" t="s">
        <v>31</v>
      </c>
      <c r="Q272" s="10" t="s">
        <v>155</v>
      </c>
      <c r="R272" s="10" t="s">
        <v>178</v>
      </c>
      <c r="S272" s="10" t="s">
        <v>12</v>
      </c>
      <c r="T272" s="2" t="s">
        <v>2644</v>
      </c>
      <c r="U272" s="44">
        <v>0.40199767141414244</v>
      </c>
      <c r="V272" s="2">
        <f>RANK(U272,U$272:U$275)</f>
        <v>1</v>
      </c>
      <c r="W272" s="10" t="s">
        <v>2645</v>
      </c>
      <c r="X272" s="10" t="s">
        <v>2577</v>
      </c>
      <c r="Y272" s="2" t="s">
        <v>2578</v>
      </c>
      <c r="Z272" s="10" t="s">
        <v>2577</v>
      </c>
      <c r="AA272" s="10" t="s">
        <v>776</v>
      </c>
      <c r="AB272" s="10" t="s">
        <v>4693</v>
      </c>
      <c r="AC272" s="10" t="s">
        <v>1442</v>
      </c>
      <c r="AD272" s="10"/>
      <c r="AE272" s="10"/>
      <c r="AF272" s="10">
        <v>173.20481899999999</v>
      </c>
      <c r="AG272" s="10">
        <v>-41.335408000000001</v>
      </c>
      <c r="AH272" s="10">
        <v>8</v>
      </c>
      <c r="AI272" s="10" t="s">
        <v>2645</v>
      </c>
      <c r="AJ272" s="10">
        <v>497</v>
      </c>
      <c r="AK272" s="10">
        <v>399</v>
      </c>
      <c r="AL272" s="10">
        <v>39</v>
      </c>
      <c r="AM272" s="10">
        <v>8</v>
      </c>
      <c r="AN272" s="10">
        <v>13</v>
      </c>
      <c r="AO272" s="10">
        <v>6</v>
      </c>
      <c r="AP272" s="10">
        <v>5</v>
      </c>
      <c r="AQ272" s="16">
        <v>27</v>
      </c>
    </row>
    <row r="273" spans="1:43" x14ac:dyDescent="0.25">
      <c r="A273" s="1">
        <v>294</v>
      </c>
      <c r="B273" s="2" t="s">
        <v>2648</v>
      </c>
      <c r="C273" s="2" t="s">
        <v>2649</v>
      </c>
      <c r="D273" s="2" t="s">
        <v>2650</v>
      </c>
      <c r="E273" s="2" t="s">
        <v>2651</v>
      </c>
      <c r="F273" s="2" t="s">
        <v>2652</v>
      </c>
      <c r="G273" s="2" t="s">
        <v>2653</v>
      </c>
      <c r="H273" s="2" t="s">
        <v>2654</v>
      </c>
      <c r="I273" s="2"/>
      <c r="J273" s="2" t="s">
        <v>2577</v>
      </c>
      <c r="K273" s="2" t="s">
        <v>2655</v>
      </c>
      <c r="L273" s="2" t="s">
        <v>2656</v>
      </c>
      <c r="M273" s="2" t="s">
        <v>2577</v>
      </c>
      <c r="N273" s="3">
        <v>7042</v>
      </c>
      <c r="O273" s="2" t="s">
        <v>133</v>
      </c>
      <c r="P273" s="2" t="s">
        <v>31</v>
      </c>
      <c r="Q273" s="2" t="s">
        <v>155</v>
      </c>
      <c r="R273" s="2" t="s">
        <v>11</v>
      </c>
      <c r="S273" s="2" t="s">
        <v>156</v>
      </c>
      <c r="T273" s="2" t="s">
        <v>2644</v>
      </c>
      <c r="U273" s="44">
        <v>0.34025642586827176</v>
      </c>
      <c r="V273" s="2">
        <f>RANK(U273,U$272:U$275)</f>
        <v>2</v>
      </c>
      <c r="W273" s="2" t="s">
        <v>2645</v>
      </c>
      <c r="X273" s="2" t="s">
        <v>2577</v>
      </c>
      <c r="Y273" s="2" t="s">
        <v>2578</v>
      </c>
      <c r="Z273" s="2" t="s">
        <v>2577</v>
      </c>
      <c r="AA273" s="2" t="s">
        <v>776</v>
      </c>
      <c r="AB273" s="2" t="s">
        <v>2657</v>
      </c>
      <c r="AC273" s="2" t="s">
        <v>1442</v>
      </c>
      <c r="AD273" s="2">
        <v>99005</v>
      </c>
      <c r="AE273" s="2" t="s">
        <v>2658</v>
      </c>
      <c r="AF273" s="2">
        <v>173.27556899999999</v>
      </c>
      <c r="AG273" s="2">
        <v>-41.285572999999999</v>
      </c>
      <c r="AH273" s="2">
        <v>7</v>
      </c>
      <c r="AI273" s="2" t="s">
        <v>2645</v>
      </c>
      <c r="AJ273" s="2">
        <v>1183</v>
      </c>
      <c r="AK273" s="2">
        <v>827</v>
      </c>
      <c r="AL273" s="2">
        <v>167</v>
      </c>
      <c r="AM273" s="2">
        <v>25</v>
      </c>
      <c r="AN273" s="2">
        <v>83</v>
      </c>
      <c r="AO273" s="2">
        <v>7</v>
      </c>
      <c r="AP273" s="2">
        <v>6</v>
      </c>
      <c r="AQ273" s="4">
        <v>68</v>
      </c>
    </row>
    <row r="274" spans="1:43" x14ac:dyDescent="0.25">
      <c r="A274" s="1">
        <v>293</v>
      </c>
      <c r="B274" s="2" t="s">
        <v>2636</v>
      </c>
      <c r="C274" s="2" t="s">
        <v>2637</v>
      </c>
      <c r="D274" s="2" t="s">
        <v>2638</v>
      </c>
      <c r="E274" s="2" t="s">
        <v>2639</v>
      </c>
      <c r="F274" s="2" t="s">
        <v>2640</v>
      </c>
      <c r="G274" s="2" t="s">
        <v>2641</v>
      </c>
      <c r="H274" s="2" t="s">
        <v>2642</v>
      </c>
      <c r="I274" s="2" t="s">
        <v>2643</v>
      </c>
      <c r="J274" s="2" t="s">
        <v>2577</v>
      </c>
      <c r="K274" s="2" t="s">
        <v>2642</v>
      </c>
      <c r="L274" s="2" t="s">
        <v>2643</v>
      </c>
      <c r="M274" s="2" t="s">
        <v>2577</v>
      </c>
      <c r="N274" s="3">
        <v>7011</v>
      </c>
      <c r="O274" s="2" t="s">
        <v>133</v>
      </c>
      <c r="P274" s="2" t="s">
        <v>31</v>
      </c>
      <c r="Q274" s="2" t="s">
        <v>10</v>
      </c>
      <c r="R274" s="2" t="s">
        <v>11</v>
      </c>
      <c r="S274" s="2" t="s">
        <v>12</v>
      </c>
      <c r="T274" s="2" t="s">
        <v>2644</v>
      </c>
      <c r="U274" s="44">
        <v>0.12370271008133749</v>
      </c>
      <c r="V274" s="2">
        <f>RANK(U274,U$272:U$275)</f>
        <v>3</v>
      </c>
      <c r="W274" s="2" t="s">
        <v>2645</v>
      </c>
      <c r="X274" s="2" t="s">
        <v>2577</v>
      </c>
      <c r="Y274" s="2" t="s">
        <v>2578</v>
      </c>
      <c r="Z274" s="2" t="s">
        <v>2577</v>
      </c>
      <c r="AA274" s="2" t="s">
        <v>776</v>
      </c>
      <c r="AB274" s="2" t="s">
        <v>2646</v>
      </c>
      <c r="AC274" s="2" t="s">
        <v>1442</v>
      </c>
      <c r="AD274" s="2">
        <v>99042</v>
      </c>
      <c r="AE274" s="2" t="s">
        <v>2647</v>
      </c>
      <c r="AF274" s="2">
        <v>173.23270600000001</v>
      </c>
      <c r="AG274" s="2">
        <v>-41.305047999999999</v>
      </c>
      <c r="AH274" s="2">
        <v>6</v>
      </c>
      <c r="AI274" s="2" t="s">
        <v>2645</v>
      </c>
      <c r="AJ274" s="2">
        <v>1000</v>
      </c>
      <c r="AK274" s="2">
        <v>724</v>
      </c>
      <c r="AL274" s="2">
        <v>148</v>
      </c>
      <c r="AM274" s="2">
        <v>21</v>
      </c>
      <c r="AN274" s="2">
        <v>34</v>
      </c>
      <c r="AO274" s="2">
        <v>11</v>
      </c>
      <c r="AP274" s="2">
        <v>1</v>
      </c>
      <c r="AQ274" s="4">
        <v>61</v>
      </c>
    </row>
    <row r="275" spans="1:43" x14ac:dyDescent="0.25">
      <c r="A275" s="1">
        <v>295</v>
      </c>
      <c r="B275" s="2" t="s">
        <v>2659</v>
      </c>
      <c r="C275" s="2" t="s">
        <v>2660</v>
      </c>
      <c r="D275" s="2" t="s">
        <v>2661</v>
      </c>
      <c r="E275" s="2" t="s">
        <v>2662</v>
      </c>
      <c r="F275" s="2" t="s">
        <v>2663</v>
      </c>
      <c r="G275" s="2" t="s">
        <v>2664</v>
      </c>
      <c r="H275" s="2" t="s">
        <v>2665</v>
      </c>
      <c r="I275" s="2"/>
      <c r="J275" s="2" t="s">
        <v>2577</v>
      </c>
      <c r="K275" s="2" t="s">
        <v>2666</v>
      </c>
      <c r="L275" s="2"/>
      <c r="M275" s="2" t="s">
        <v>2577</v>
      </c>
      <c r="N275" s="3">
        <v>7040</v>
      </c>
      <c r="O275" s="2" t="s">
        <v>133</v>
      </c>
      <c r="P275" s="2" t="s">
        <v>31</v>
      </c>
      <c r="Q275" s="2" t="s">
        <v>155</v>
      </c>
      <c r="R275" s="2" t="s">
        <v>11</v>
      </c>
      <c r="S275" s="2" t="s">
        <v>167</v>
      </c>
      <c r="T275" s="2" t="s">
        <v>2644</v>
      </c>
      <c r="U275" s="44">
        <v>0.10927698857397217</v>
      </c>
      <c r="V275" s="2">
        <f>RANK(U275,U$272:U$275)</f>
        <v>4</v>
      </c>
      <c r="W275" s="2" t="s">
        <v>2645</v>
      </c>
      <c r="X275" s="2" t="s">
        <v>2577</v>
      </c>
      <c r="Y275" s="2" t="s">
        <v>2578</v>
      </c>
      <c r="Z275" s="2" t="s">
        <v>2577</v>
      </c>
      <c r="AA275" s="2" t="s">
        <v>776</v>
      </c>
      <c r="AB275" s="2" t="s">
        <v>2667</v>
      </c>
      <c r="AC275" s="2" t="s">
        <v>1442</v>
      </c>
      <c r="AD275" s="2">
        <v>99005</v>
      </c>
      <c r="AE275" s="2" t="s">
        <v>2658</v>
      </c>
      <c r="AF275" s="2">
        <v>173.28318100000001</v>
      </c>
      <c r="AG275" s="2">
        <v>-41.279353</v>
      </c>
      <c r="AH275" s="2">
        <v>7</v>
      </c>
      <c r="AI275" s="2" t="s">
        <v>2645</v>
      </c>
      <c r="AJ275" s="2">
        <v>1120</v>
      </c>
      <c r="AK275" s="2">
        <v>807</v>
      </c>
      <c r="AL275" s="2">
        <v>150</v>
      </c>
      <c r="AM275" s="2">
        <v>17</v>
      </c>
      <c r="AN275" s="2">
        <v>83</v>
      </c>
      <c r="AO275" s="2">
        <v>8</v>
      </c>
      <c r="AP275" s="2">
        <v>5</v>
      </c>
      <c r="AQ275" s="4">
        <v>50</v>
      </c>
    </row>
    <row r="276" spans="1:43" x14ac:dyDescent="0.25">
      <c r="A276" s="1">
        <v>15</v>
      </c>
      <c r="B276" s="2" t="s">
        <v>147</v>
      </c>
      <c r="C276" s="2" t="s">
        <v>148</v>
      </c>
      <c r="D276" s="2" t="s">
        <v>149</v>
      </c>
      <c r="E276" s="2" t="s">
        <v>150</v>
      </c>
      <c r="F276" s="2" t="s">
        <v>151</v>
      </c>
      <c r="G276" s="2" t="s">
        <v>152</v>
      </c>
      <c r="H276" s="2" t="s">
        <v>153</v>
      </c>
      <c r="I276" s="2"/>
      <c r="J276" s="2" t="s">
        <v>15</v>
      </c>
      <c r="K276" s="2" t="s">
        <v>154</v>
      </c>
      <c r="L276" s="2"/>
      <c r="M276" s="2" t="s">
        <v>15</v>
      </c>
      <c r="N276" s="3">
        <v>140</v>
      </c>
      <c r="O276" s="2" t="s">
        <v>133</v>
      </c>
      <c r="P276" s="2" t="s">
        <v>31</v>
      </c>
      <c r="Q276" s="2" t="s">
        <v>155</v>
      </c>
      <c r="R276" s="2" t="s">
        <v>11</v>
      </c>
      <c r="S276" s="2" t="s">
        <v>156</v>
      </c>
      <c r="T276" s="2" t="s">
        <v>121</v>
      </c>
      <c r="U276" s="44">
        <v>0.96864609551508296</v>
      </c>
      <c r="V276" s="2">
        <f t="shared" ref="V276:V309" si="10">RANK(U276,U$276:U$309)</f>
        <v>1</v>
      </c>
      <c r="W276" s="2" t="s">
        <v>14</v>
      </c>
      <c r="X276" s="2" t="s">
        <v>15</v>
      </c>
      <c r="Y276" s="2" t="s">
        <v>16</v>
      </c>
      <c r="Z276" s="2" t="s">
        <v>15</v>
      </c>
      <c r="AA276" s="2" t="s">
        <v>18</v>
      </c>
      <c r="AB276" s="2" t="s">
        <v>157</v>
      </c>
      <c r="AC276" s="2" t="s">
        <v>158</v>
      </c>
      <c r="AD276" s="2"/>
      <c r="AE276" s="2"/>
      <c r="AF276" s="2">
        <v>174.31837899999999</v>
      </c>
      <c r="AG276" s="2">
        <v>-35.716116</v>
      </c>
      <c r="AH276" s="2">
        <v>5</v>
      </c>
      <c r="AI276" s="2" t="s">
        <v>14</v>
      </c>
      <c r="AJ276" s="2">
        <v>1247</v>
      </c>
      <c r="AK276" s="2">
        <v>710</v>
      </c>
      <c r="AL276" s="2">
        <v>408</v>
      </c>
      <c r="AM276" s="2">
        <v>31</v>
      </c>
      <c r="AN276" s="2">
        <v>57</v>
      </c>
      <c r="AO276" s="2">
        <v>17</v>
      </c>
      <c r="AP276" s="2">
        <v>11</v>
      </c>
      <c r="AQ276" s="4">
        <v>13</v>
      </c>
    </row>
    <row r="277" spans="1:43" x14ac:dyDescent="0.25">
      <c r="A277" s="1">
        <v>1147</v>
      </c>
      <c r="B277" s="2" t="s">
        <v>4262</v>
      </c>
      <c r="C277" s="2" t="s">
        <v>4263</v>
      </c>
      <c r="D277" s="2" t="s">
        <v>4264</v>
      </c>
      <c r="E277" s="2" t="s">
        <v>4265</v>
      </c>
      <c r="F277" s="2" t="s">
        <v>4266</v>
      </c>
      <c r="G277" s="2" t="s">
        <v>4267</v>
      </c>
      <c r="H277" s="2" t="s">
        <v>4268</v>
      </c>
      <c r="I277" s="2"/>
      <c r="J277" s="2" t="s">
        <v>4269</v>
      </c>
      <c r="K277" s="2" t="s">
        <v>4270</v>
      </c>
      <c r="L277" s="2"/>
      <c r="M277" s="2" t="s">
        <v>29</v>
      </c>
      <c r="N277" s="3">
        <v>482</v>
      </c>
      <c r="O277" s="2" t="s">
        <v>42</v>
      </c>
      <c r="P277" s="2" t="s">
        <v>9</v>
      </c>
      <c r="Q277" s="2" t="s">
        <v>2018</v>
      </c>
      <c r="R277" s="2" t="s">
        <v>11</v>
      </c>
      <c r="S277" s="2" t="s">
        <v>12</v>
      </c>
      <c r="T277" s="2" t="s">
        <v>13</v>
      </c>
      <c r="U277" s="44">
        <v>0.92847287586493998</v>
      </c>
      <c r="V277" s="2">
        <f t="shared" si="10"/>
        <v>2</v>
      </c>
      <c r="W277" s="2" t="s">
        <v>14</v>
      </c>
      <c r="X277" s="2" t="s">
        <v>15</v>
      </c>
      <c r="Y277" s="2" t="s">
        <v>16</v>
      </c>
      <c r="Z277" s="2" t="s">
        <v>17</v>
      </c>
      <c r="AA277" s="2" t="s">
        <v>18</v>
      </c>
      <c r="AB277" s="2" t="s">
        <v>4271</v>
      </c>
      <c r="AC277" s="2" t="s">
        <v>20</v>
      </c>
      <c r="AD277" s="2"/>
      <c r="AE277" s="2"/>
      <c r="AF277" s="2">
        <v>173.28968699999999</v>
      </c>
      <c r="AG277" s="2">
        <v>-35.070132000000001</v>
      </c>
      <c r="AH277" s="2">
        <v>1</v>
      </c>
      <c r="AI277" s="2" t="s">
        <v>14</v>
      </c>
      <c r="AJ277" s="2">
        <v>110</v>
      </c>
      <c r="AK277" s="2">
        <v>0</v>
      </c>
      <c r="AL277" s="2">
        <v>110</v>
      </c>
      <c r="AM277" s="2">
        <v>0</v>
      </c>
      <c r="AN277" s="2">
        <v>0</v>
      </c>
      <c r="AO277" s="2">
        <v>0</v>
      </c>
      <c r="AP277" s="2">
        <v>0</v>
      </c>
      <c r="AQ277" s="4">
        <v>0</v>
      </c>
    </row>
    <row r="278" spans="1:43" x14ac:dyDescent="0.25">
      <c r="A278" s="1">
        <v>13</v>
      </c>
      <c r="B278" s="2" t="s">
        <v>124</v>
      </c>
      <c r="C278" s="2" t="s">
        <v>125</v>
      </c>
      <c r="D278" s="2" t="s">
        <v>126</v>
      </c>
      <c r="E278" s="2" t="s">
        <v>127</v>
      </c>
      <c r="F278" s="2" t="s">
        <v>128</v>
      </c>
      <c r="G278" s="2" t="s">
        <v>129</v>
      </c>
      <c r="H278" s="2" t="s">
        <v>130</v>
      </c>
      <c r="I278" s="2" t="s">
        <v>131</v>
      </c>
      <c r="J278" s="2" t="s">
        <v>15</v>
      </c>
      <c r="K278" s="2" t="s">
        <v>132</v>
      </c>
      <c r="L278" s="2"/>
      <c r="M278" s="2" t="s">
        <v>131</v>
      </c>
      <c r="N278" s="3">
        <v>141</v>
      </c>
      <c r="O278" s="2" t="s">
        <v>133</v>
      </c>
      <c r="P278" s="2" t="s">
        <v>31</v>
      </c>
      <c r="Q278" s="2" t="s">
        <v>10</v>
      </c>
      <c r="R278" s="2" t="s">
        <v>11</v>
      </c>
      <c r="S278" s="2" t="s">
        <v>12</v>
      </c>
      <c r="T278" s="2" t="s">
        <v>121</v>
      </c>
      <c r="U278" s="44">
        <v>0.90348082867419321</v>
      </c>
      <c r="V278" s="2">
        <f t="shared" si="10"/>
        <v>3</v>
      </c>
      <c r="W278" s="2" t="s">
        <v>14</v>
      </c>
      <c r="X278" s="2" t="s">
        <v>15</v>
      </c>
      <c r="Y278" s="2" t="s">
        <v>16</v>
      </c>
      <c r="Z278" s="2" t="s">
        <v>15</v>
      </c>
      <c r="AA278" s="2" t="s">
        <v>18</v>
      </c>
      <c r="AB278" s="2" t="s">
        <v>134</v>
      </c>
      <c r="AC278" s="2" t="s">
        <v>135</v>
      </c>
      <c r="AD278" s="2"/>
      <c r="AE278" s="2"/>
      <c r="AF278" s="2">
        <v>174.30281299999999</v>
      </c>
      <c r="AG278" s="2">
        <v>-35.684393999999998</v>
      </c>
      <c r="AH278" s="2">
        <v>4</v>
      </c>
      <c r="AI278" s="2" t="s">
        <v>14</v>
      </c>
      <c r="AJ278" s="2">
        <v>824</v>
      </c>
      <c r="AK278" s="2">
        <v>357</v>
      </c>
      <c r="AL278" s="2">
        <v>428</v>
      </c>
      <c r="AM278" s="2">
        <v>9</v>
      </c>
      <c r="AN278" s="2">
        <v>15</v>
      </c>
      <c r="AO278" s="2">
        <v>4</v>
      </c>
      <c r="AP278" s="2">
        <v>2</v>
      </c>
      <c r="AQ278" s="4">
        <v>9</v>
      </c>
    </row>
    <row r="279" spans="1:43" x14ac:dyDescent="0.25">
      <c r="A279" s="1">
        <v>10</v>
      </c>
      <c r="B279" s="2" t="s">
        <v>93</v>
      </c>
      <c r="C279" s="2" t="s">
        <v>94</v>
      </c>
      <c r="D279" s="2" t="s">
        <v>95</v>
      </c>
      <c r="E279" s="2" t="s">
        <v>96</v>
      </c>
      <c r="F279" s="2" t="s">
        <v>97</v>
      </c>
      <c r="G279" s="2" t="s">
        <v>98</v>
      </c>
      <c r="H279" s="2" t="s">
        <v>99</v>
      </c>
      <c r="I279" s="2"/>
      <c r="J279" s="2" t="s">
        <v>100</v>
      </c>
      <c r="K279" s="2" t="s">
        <v>101</v>
      </c>
      <c r="L279" s="2"/>
      <c r="M279" s="2" t="s">
        <v>102</v>
      </c>
      <c r="N279" s="3">
        <v>492</v>
      </c>
      <c r="O279" s="2" t="s">
        <v>42</v>
      </c>
      <c r="P279" s="2" t="s">
        <v>9</v>
      </c>
      <c r="Q279" s="2" t="s">
        <v>10</v>
      </c>
      <c r="R279" s="2" t="s">
        <v>11</v>
      </c>
      <c r="S279" s="2" t="s">
        <v>12</v>
      </c>
      <c r="T279" s="2" t="s">
        <v>13</v>
      </c>
      <c r="U279" s="44">
        <v>0.88937187293356446</v>
      </c>
      <c r="V279" s="2">
        <f t="shared" si="10"/>
        <v>4</v>
      </c>
      <c r="W279" s="2" t="s">
        <v>14</v>
      </c>
      <c r="X279" s="2" t="s">
        <v>15</v>
      </c>
      <c r="Y279" s="2" t="s">
        <v>16</v>
      </c>
      <c r="Z279" s="2" t="s">
        <v>17</v>
      </c>
      <c r="AA279" s="2" t="s">
        <v>18</v>
      </c>
      <c r="AB279" s="2" t="s">
        <v>63</v>
      </c>
      <c r="AC279" s="2" t="s">
        <v>64</v>
      </c>
      <c r="AD279" s="2"/>
      <c r="AE279" s="2"/>
      <c r="AF279" s="2">
        <v>173.38306800000001</v>
      </c>
      <c r="AG279" s="2">
        <v>-35.380527000000001</v>
      </c>
      <c r="AH279" s="2">
        <v>1</v>
      </c>
      <c r="AI279" s="2" t="s">
        <v>14</v>
      </c>
      <c r="AJ279" s="2">
        <v>74</v>
      </c>
      <c r="AK279" s="2">
        <v>0</v>
      </c>
      <c r="AL279" s="2">
        <v>73</v>
      </c>
      <c r="AM279" s="2">
        <v>1</v>
      </c>
      <c r="AN279" s="2">
        <v>0</v>
      </c>
      <c r="AO279" s="2">
        <v>0</v>
      </c>
      <c r="AP279" s="2">
        <v>0</v>
      </c>
      <c r="AQ279" s="4">
        <v>0</v>
      </c>
    </row>
    <row r="280" spans="1:43" x14ac:dyDescent="0.25">
      <c r="A280" s="1">
        <v>22</v>
      </c>
      <c r="B280" s="2" t="s">
        <v>221</v>
      </c>
      <c r="C280" s="2" t="s">
        <v>222</v>
      </c>
      <c r="D280" s="2" t="s">
        <v>223</v>
      </c>
      <c r="E280" s="2"/>
      <c r="F280" s="2" t="s">
        <v>224</v>
      </c>
      <c r="G280" s="2" t="s">
        <v>225</v>
      </c>
      <c r="H280" s="2" t="s">
        <v>226</v>
      </c>
      <c r="I280" s="2"/>
      <c r="J280" s="2" t="s">
        <v>227</v>
      </c>
      <c r="K280" s="2" t="s">
        <v>228</v>
      </c>
      <c r="L280" s="2"/>
      <c r="M280" s="2" t="s">
        <v>227</v>
      </c>
      <c r="N280" s="3">
        <v>530</v>
      </c>
      <c r="O280" s="2" t="s">
        <v>42</v>
      </c>
      <c r="P280" s="2" t="s">
        <v>43</v>
      </c>
      <c r="Q280" s="2" t="s">
        <v>10</v>
      </c>
      <c r="R280" s="2" t="s">
        <v>11</v>
      </c>
      <c r="S280" s="2" t="s">
        <v>12</v>
      </c>
      <c r="T280" s="2" t="s">
        <v>198</v>
      </c>
      <c r="U280" s="44">
        <v>0.79130693085989401</v>
      </c>
      <c r="V280" s="2">
        <f t="shared" si="10"/>
        <v>5</v>
      </c>
      <c r="W280" s="2" t="s">
        <v>14</v>
      </c>
      <c r="X280" s="2" t="s">
        <v>15</v>
      </c>
      <c r="Y280" s="2" t="s">
        <v>16</v>
      </c>
      <c r="Z280" s="2" t="s">
        <v>17</v>
      </c>
      <c r="AA280" s="2" t="s">
        <v>18</v>
      </c>
      <c r="AB280" s="2" t="s">
        <v>219</v>
      </c>
      <c r="AC280" s="2" t="s">
        <v>229</v>
      </c>
      <c r="AD280" s="2"/>
      <c r="AE280" s="2"/>
      <c r="AF280" s="2">
        <v>174.011673</v>
      </c>
      <c r="AG280" s="2">
        <v>-36.122571000000001</v>
      </c>
      <c r="AH280" s="2">
        <v>4</v>
      </c>
      <c r="AI280" s="2" t="s">
        <v>14</v>
      </c>
      <c r="AJ280" s="2">
        <v>175</v>
      </c>
      <c r="AK280" s="2">
        <v>91</v>
      </c>
      <c r="AL280" s="2">
        <v>80</v>
      </c>
      <c r="AM280" s="2">
        <v>4</v>
      </c>
      <c r="AN280" s="2">
        <v>0</v>
      </c>
      <c r="AO280" s="2">
        <v>0</v>
      </c>
      <c r="AP280" s="2">
        <v>0</v>
      </c>
      <c r="AQ280" s="4">
        <v>0</v>
      </c>
    </row>
    <row r="281" spans="1:43" x14ac:dyDescent="0.25">
      <c r="A281" s="1">
        <v>2</v>
      </c>
      <c r="B281" s="2" t="s">
        <v>0</v>
      </c>
      <c r="C281" s="2" t="s">
        <v>1</v>
      </c>
      <c r="D281" s="2" t="s">
        <v>2</v>
      </c>
      <c r="E281" s="2" t="s">
        <v>3</v>
      </c>
      <c r="F281" s="2" t="s">
        <v>4</v>
      </c>
      <c r="G281" s="2" t="s">
        <v>5</v>
      </c>
      <c r="H281" s="2" t="s">
        <v>6</v>
      </c>
      <c r="I281" s="2"/>
      <c r="J281" s="2" t="s">
        <v>7</v>
      </c>
      <c r="K281" s="2" t="s">
        <v>6</v>
      </c>
      <c r="L281" s="2"/>
      <c r="M281" s="2" t="s">
        <v>7</v>
      </c>
      <c r="N281" s="3">
        <v>420</v>
      </c>
      <c r="O281" s="2" t="s">
        <v>8</v>
      </c>
      <c r="P281" s="2" t="s">
        <v>9</v>
      </c>
      <c r="Q281" s="2" t="s">
        <v>10</v>
      </c>
      <c r="R281" s="2" t="s">
        <v>11</v>
      </c>
      <c r="S281" s="2" t="s">
        <v>12</v>
      </c>
      <c r="T281" s="2" t="s">
        <v>13</v>
      </c>
      <c r="U281" s="44">
        <v>0.76903790418531748</v>
      </c>
      <c r="V281" s="2">
        <f t="shared" si="10"/>
        <v>6</v>
      </c>
      <c r="W281" s="2" t="s">
        <v>14</v>
      </c>
      <c r="X281" s="2" t="s">
        <v>15</v>
      </c>
      <c r="Y281" s="2" t="s">
        <v>16</v>
      </c>
      <c r="Z281" s="2" t="s">
        <v>17</v>
      </c>
      <c r="AA281" s="2" t="s">
        <v>18</v>
      </c>
      <c r="AB281" s="2" t="s">
        <v>19</v>
      </c>
      <c r="AC281" s="2" t="s">
        <v>20</v>
      </c>
      <c r="AD281" s="2">
        <v>99051</v>
      </c>
      <c r="AE281" s="2" t="s">
        <v>21</v>
      </c>
      <c r="AF281" s="2">
        <v>173.464302</v>
      </c>
      <c r="AG281" s="2">
        <v>-34.994709</v>
      </c>
      <c r="AH281" s="2">
        <v>2</v>
      </c>
      <c r="AI281" s="2" t="s">
        <v>14</v>
      </c>
      <c r="AJ281" s="2">
        <v>257</v>
      </c>
      <c r="AK281" s="2">
        <v>40</v>
      </c>
      <c r="AL281" s="2">
        <v>198</v>
      </c>
      <c r="AM281" s="2">
        <v>13</v>
      </c>
      <c r="AN281" s="2">
        <v>4</v>
      </c>
      <c r="AO281" s="2">
        <v>1</v>
      </c>
      <c r="AP281" s="2">
        <v>1</v>
      </c>
      <c r="AQ281" s="4">
        <v>0</v>
      </c>
    </row>
    <row r="282" spans="1:43" x14ac:dyDescent="0.25">
      <c r="A282" s="1">
        <v>436</v>
      </c>
      <c r="B282" s="2" t="s">
        <v>3666</v>
      </c>
      <c r="C282" s="2" t="s">
        <v>3667</v>
      </c>
      <c r="D282" s="2"/>
      <c r="E282" s="2" t="s">
        <v>3668</v>
      </c>
      <c r="F282" s="2" t="s">
        <v>3669</v>
      </c>
      <c r="G282" s="2" t="s">
        <v>3670</v>
      </c>
      <c r="H282" s="2" t="s">
        <v>3671</v>
      </c>
      <c r="I282" s="2"/>
      <c r="J282" s="2" t="s">
        <v>52</v>
      </c>
      <c r="K282" s="2" t="s">
        <v>3672</v>
      </c>
      <c r="L282" s="2"/>
      <c r="M282" s="2" t="s">
        <v>52</v>
      </c>
      <c r="N282" s="3">
        <v>245</v>
      </c>
      <c r="O282" s="2" t="s">
        <v>42</v>
      </c>
      <c r="P282" s="2" t="s">
        <v>9</v>
      </c>
      <c r="Q282" s="2" t="s">
        <v>10</v>
      </c>
      <c r="R282" s="2" t="s">
        <v>302</v>
      </c>
      <c r="S282" s="2" t="s">
        <v>12</v>
      </c>
      <c r="T282" s="2" t="s">
        <v>13</v>
      </c>
      <c r="U282" s="44">
        <v>0.76012258604866823</v>
      </c>
      <c r="V282" s="2">
        <f t="shared" si="10"/>
        <v>7</v>
      </c>
      <c r="W282" s="2" t="s">
        <v>14</v>
      </c>
      <c r="X282" s="2" t="s">
        <v>15</v>
      </c>
      <c r="Y282" s="2" t="s">
        <v>16</v>
      </c>
      <c r="Z282" s="2" t="s">
        <v>17</v>
      </c>
      <c r="AA282" s="2" t="s">
        <v>18</v>
      </c>
      <c r="AB282" s="2" t="s">
        <v>3673</v>
      </c>
      <c r="AC282" s="2" t="s">
        <v>44</v>
      </c>
      <c r="AD282" s="2"/>
      <c r="AE282" s="2"/>
      <c r="AF282" s="2">
        <v>173.91547600000001</v>
      </c>
      <c r="AG282" s="2">
        <v>-35.242004000000001</v>
      </c>
      <c r="AH282" s="2">
        <v>99</v>
      </c>
      <c r="AI282" s="2" t="s">
        <v>14</v>
      </c>
      <c r="AJ282" s="2">
        <v>167</v>
      </c>
      <c r="AK282" s="2">
        <v>124</v>
      </c>
      <c r="AL282" s="2">
        <v>8</v>
      </c>
      <c r="AM282" s="2">
        <v>0</v>
      </c>
      <c r="AN282" s="2">
        <v>16</v>
      </c>
      <c r="AO282" s="2">
        <v>1</v>
      </c>
      <c r="AP282" s="2">
        <v>5</v>
      </c>
      <c r="AQ282" s="4">
        <v>13</v>
      </c>
    </row>
    <row r="283" spans="1:43" x14ac:dyDescent="0.25">
      <c r="A283" s="1">
        <v>2104</v>
      </c>
      <c r="B283" s="2" t="s">
        <v>4483</v>
      </c>
      <c r="C283" s="2" t="s">
        <v>4484</v>
      </c>
      <c r="D283" s="2" t="s">
        <v>4485</v>
      </c>
      <c r="E283" s="2" t="s">
        <v>4486</v>
      </c>
      <c r="F283" s="2" t="s">
        <v>4487</v>
      </c>
      <c r="G283" s="2"/>
      <c r="H283" s="2" t="s">
        <v>4488</v>
      </c>
      <c r="I283" s="2"/>
      <c r="J283" s="2" t="s">
        <v>4489</v>
      </c>
      <c r="K283" s="2" t="s">
        <v>4490</v>
      </c>
      <c r="L283" s="2"/>
      <c r="M283" s="2" t="s">
        <v>82</v>
      </c>
      <c r="N283" s="3">
        <v>243</v>
      </c>
      <c r="O283" s="2" t="s">
        <v>8</v>
      </c>
      <c r="P283" s="2" t="s">
        <v>9</v>
      </c>
      <c r="Q283" s="2" t="s">
        <v>2018</v>
      </c>
      <c r="R283" s="2" t="s">
        <v>11</v>
      </c>
      <c r="S283" s="2" t="s">
        <v>12</v>
      </c>
      <c r="T283" s="2" t="s">
        <v>13</v>
      </c>
      <c r="U283" s="44">
        <v>0.63352101072489508</v>
      </c>
      <c r="V283" s="2">
        <f t="shared" si="10"/>
        <v>8</v>
      </c>
      <c r="W283" s="2" t="s">
        <v>14</v>
      </c>
      <c r="X283" s="2" t="s">
        <v>15</v>
      </c>
      <c r="Y283" s="2" t="s">
        <v>16</v>
      </c>
      <c r="Z283" s="2" t="s">
        <v>17</v>
      </c>
      <c r="AA283" s="2" t="s">
        <v>18</v>
      </c>
      <c r="AB283" s="2" t="s">
        <v>4489</v>
      </c>
      <c r="AC283" s="2" t="s">
        <v>44</v>
      </c>
      <c r="AD283" s="2"/>
      <c r="AE283" s="2"/>
      <c r="AF283" s="2">
        <v>174.021052</v>
      </c>
      <c r="AG283" s="2">
        <v>-35.388157</v>
      </c>
      <c r="AH283" s="2">
        <v>2</v>
      </c>
      <c r="AI283" s="2" t="s">
        <v>14</v>
      </c>
      <c r="AJ283" s="2">
        <v>112</v>
      </c>
      <c r="AK283" s="2">
        <v>0</v>
      </c>
      <c r="AL283" s="2">
        <v>112</v>
      </c>
      <c r="AM283" s="2">
        <v>0</v>
      </c>
      <c r="AN283" s="2">
        <v>0</v>
      </c>
      <c r="AO283" s="2">
        <v>0</v>
      </c>
      <c r="AP283" s="2">
        <v>0</v>
      </c>
      <c r="AQ283" s="4">
        <v>0</v>
      </c>
    </row>
    <row r="284" spans="1:43" x14ac:dyDescent="0.25">
      <c r="A284" s="14">
        <v>4227</v>
      </c>
      <c r="B284" s="10" t="s">
        <v>4614</v>
      </c>
      <c r="C284" s="10" t="s">
        <v>4615</v>
      </c>
      <c r="D284" s="10" t="s">
        <v>4616</v>
      </c>
      <c r="E284" s="10" t="s">
        <v>4617</v>
      </c>
      <c r="F284" s="10" t="s">
        <v>4618</v>
      </c>
      <c r="G284" s="10" t="s">
        <v>4619</v>
      </c>
      <c r="H284" s="10" t="s">
        <v>4620</v>
      </c>
      <c r="I284" s="10"/>
      <c r="J284" s="10" t="s">
        <v>91</v>
      </c>
      <c r="K284" s="10" t="s">
        <v>4621</v>
      </c>
      <c r="L284" s="10"/>
      <c r="M284" s="10" t="s">
        <v>91</v>
      </c>
      <c r="N284" s="15">
        <v>440</v>
      </c>
      <c r="O284" s="10" t="s">
        <v>8</v>
      </c>
      <c r="P284" s="10" t="s">
        <v>9</v>
      </c>
      <c r="Q284" s="10" t="s">
        <v>2018</v>
      </c>
      <c r="R284" s="10" t="s">
        <v>11</v>
      </c>
      <c r="S284" s="10" t="s">
        <v>12</v>
      </c>
      <c r="T284" s="2" t="s">
        <v>13</v>
      </c>
      <c r="U284" s="44">
        <v>0.62793028643544402</v>
      </c>
      <c r="V284" s="2">
        <f t="shared" si="10"/>
        <v>9</v>
      </c>
      <c r="W284" s="10" t="s">
        <v>14</v>
      </c>
      <c r="X284" s="10" t="s">
        <v>15</v>
      </c>
      <c r="Y284" s="2" t="s">
        <v>16</v>
      </c>
      <c r="Z284" s="10" t="s">
        <v>17</v>
      </c>
      <c r="AA284" s="10" t="s">
        <v>18</v>
      </c>
      <c r="AB284" s="10" t="s">
        <v>91</v>
      </c>
      <c r="AC284" s="10" t="s">
        <v>64</v>
      </c>
      <c r="AD284" s="10">
        <v>99060</v>
      </c>
      <c r="AE284" s="10" t="s">
        <v>74</v>
      </c>
      <c r="AF284" s="10">
        <v>173.803359</v>
      </c>
      <c r="AG284" s="10">
        <v>-35.399996000000002</v>
      </c>
      <c r="AH284" s="10">
        <v>1</v>
      </c>
      <c r="AI284" s="10" t="s">
        <v>14</v>
      </c>
      <c r="AJ284" s="10">
        <v>203</v>
      </c>
      <c r="AK284" s="10">
        <v>0</v>
      </c>
      <c r="AL284" s="10">
        <v>201</v>
      </c>
      <c r="AM284" s="10">
        <v>1</v>
      </c>
      <c r="AN284" s="10">
        <v>0</v>
      </c>
      <c r="AO284" s="10">
        <v>0</v>
      </c>
      <c r="AP284" s="10">
        <v>1</v>
      </c>
      <c r="AQ284" s="16">
        <v>0</v>
      </c>
    </row>
    <row r="285" spans="1:43" x14ac:dyDescent="0.25">
      <c r="A285" s="1">
        <v>1175</v>
      </c>
      <c r="B285" s="2" t="s">
        <v>4315</v>
      </c>
      <c r="C285" s="2" t="s">
        <v>4316</v>
      </c>
      <c r="D285" s="2" t="s">
        <v>4316</v>
      </c>
      <c r="E285" s="2"/>
      <c r="F285" s="2" t="s">
        <v>4317</v>
      </c>
      <c r="G285" s="2" t="s">
        <v>4318</v>
      </c>
      <c r="H285" s="2" t="s">
        <v>4319</v>
      </c>
      <c r="I285" s="2"/>
      <c r="J285" s="2" t="s">
        <v>91</v>
      </c>
      <c r="K285" s="2" t="s">
        <v>4320</v>
      </c>
      <c r="L285" s="2"/>
      <c r="M285" s="2" t="s">
        <v>91</v>
      </c>
      <c r="N285" s="3">
        <v>440</v>
      </c>
      <c r="O285" s="2" t="s">
        <v>8</v>
      </c>
      <c r="P285" s="2" t="s">
        <v>9</v>
      </c>
      <c r="Q285" s="2" t="s">
        <v>10</v>
      </c>
      <c r="R285" s="2" t="s">
        <v>178</v>
      </c>
      <c r="S285" s="2" t="s">
        <v>12</v>
      </c>
      <c r="T285" s="2" t="s">
        <v>13</v>
      </c>
      <c r="U285" s="44">
        <v>0.62418316058172718</v>
      </c>
      <c r="V285" s="2">
        <f t="shared" si="10"/>
        <v>10</v>
      </c>
      <c r="W285" s="2" t="s">
        <v>14</v>
      </c>
      <c r="X285" s="2" t="s">
        <v>15</v>
      </c>
      <c r="Y285" s="2" t="s">
        <v>16</v>
      </c>
      <c r="Z285" s="2" t="s">
        <v>17</v>
      </c>
      <c r="AA285" s="2" t="s">
        <v>18</v>
      </c>
      <c r="AB285" s="2" t="s">
        <v>91</v>
      </c>
      <c r="AC285" s="2" t="s">
        <v>64</v>
      </c>
      <c r="AD285" s="2">
        <v>99060</v>
      </c>
      <c r="AE285" s="2" t="s">
        <v>74</v>
      </c>
      <c r="AF285" s="2">
        <v>173.806566</v>
      </c>
      <c r="AG285" s="2">
        <v>-35.411304000000001</v>
      </c>
      <c r="AH285" s="2">
        <v>2</v>
      </c>
      <c r="AI285" s="2" t="s">
        <v>14</v>
      </c>
      <c r="AJ285" s="2">
        <v>176</v>
      </c>
      <c r="AK285" s="2">
        <v>49</v>
      </c>
      <c r="AL285" s="2">
        <v>116</v>
      </c>
      <c r="AM285" s="2">
        <v>3</v>
      </c>
      <c r="AN285" s="2">
        <v>4</v>
      </c>
      <c r="AO285" s="2">
        <v>2</v>
      </c>
      <c r="AP285" s="2">
        <v>2</v>
      </c>
      <c r="AQ285" s="4">
        <v>0</v>
      </c>
    </row>
    <row r="286" spans="1:43" x14ac:dyDescent="0.25">
      <c r="A286" s="1">
        <v>19</v>
      </c>
      <c r="B286" s="2" t="s">
        <v>190</v>
      </c>
      <c r="C286" s="2" t="s">
        <v>191</v>
      </c>
      <c r="D286" s="2" t="s">
        <v>192</v>
      </c>
      <c r="E286" s="2" t="s">
        <v>193</v>
      </c>
      <c r="F286" s="2" t="s">
        <v>194</v>
      </c>
      <c r="G286" s="2" t="s">
        <v>195</v>
      </c>
      <c r="H286" s="2" t="s">
        <v>196</v>
      </c>
      <c r="I286" s="2"/>
      <c r="J286" s="2" t="s">
        <v>197</v>
      </c>
      <c r="K286" s="2" t="s">
        <v>196</v>
      </c>
      <c r="L286" s="2"/>
      <c r="M286" s="2" t="s">
        <v>197</v>
      </c>
      <c r="N286" s="3">
        <v>310</v>
      </c>
      <c r="O286" s="2" t="s">
        <v>8</v>
      </c>
      <c r="P286" s="2" t="s">
        <v>31</v>
      </c>
      <c r="Q286" s="2" t="s">
        <v>155</v>
      </c>
      <c r="R286" s="2" t="s">
        <v>11</v>
      </c>
      <c r="S286" s="2" t="s">
        <v>12</v>
      </c>
      <c r="T286" s="2" t="s">
        <v>198</v>
      </c>
      <c r="U286" s="44">
        <v>0.60693238151058748</v>
      </c>
      <c r="V286" s="2">
        <f t="shared" si="10"/>
        <v>11</v>
      </c>
      <c r="W286" s="2" t="s">
        <v>14</v>
      </c>
      <c r="X286" s="2" t="s">
        <v>15</v>
      </c>
      <c r="Y286" s="2" t="s">
        <v>16</v>
      </c>
      <c r="Z286" s="2" t="s">
        <v>17</v>
      </c>
      <c r="AA286" s="2" t="s">
        <v>18</v>
      </c>
      <c r="AB286" s="2" t="s">
        <v>197</v>
      </c>
      <c r="AC286" s="2" t="s">
        <v>199</v>
      </c>
      <c r="AD286" s="2"/>
      <c r="AE286" s="2"/>
      <c r="AF286" s="2">
        <v>173.868056</v>
      </c>
      <c r="AG286" s="2">
        <v>-35.931691000000001</v>
      </c>
      <c r="AH286" s="2">
        <v>3</v>
      </c>
      <c r="AI286" s="2" t="s">
        <v>14</v>
      </c>
      <c r="AJ286" s="2">
        <v>486</v>
      </c>
      <c r="AK286" s="2">
        <v>239</v>
      </c>
      <c r="AL286" s="2">
        <v>215</v>
      </c>
      <c r="AM286" s="2">
        <v>18</v>
      </c>
      <c r="AN286" s="2">
        <v>9</v>
      </c>
      <c r="AO286" s="2">
        <v>0</v>
      </c>
      <c r="AP286" s="2">
        <v>5</v>
      </c>
      <c r="AQ286" s="4">
        <v>0</v>
      </c>
    </row>
    <row r="287" spans="1:43" x14ac:dyDescent="0.25">
      <c r="A287" s="1">
        <v>18</v>
      </c>
      <c r="B287" s="2" t="s">
        <v>181</v>
      </c>
      <c r="C287" s="2" t="s">
        <v>182</v>
      </c>
      <c r="D287" s="2"/>
      <c r="E287" s="2" t="s">
        <v>183</v>
      </c>
      <c r="F287" s="2" t="s">
        <v>184</v>
      </c>
      <c r="G287" s="2" t="s">
        <v>185</v>
      </c>
      <c r="H287" s="2" t="s">
        <v>186</v>
      </c>
      <c r="I287" s="2" t="s">
        <v>187</v>
      </c>
      <c r="J287" s="2" t="s">
        <v>15</v>
      </c>
      <c r="K287" s="2" t="s">
        <v>188</v>
      </c>
      <c r="L287" s="2" t="s">
        <v>187</v>
      </c>
      <c r="M287" s="2" t="s">
        <v>15</v>
      </c>
      <c r="N287" s="3">
        <v>140</v>
      </c>
      <c r="O287" s="2" t="s">
        <v>42</v>
      </c>
      <c r="P287" s="2" t="s">
        <v>9</v>
      </c>
      <c r="Q287" s="2" t="s">
        <v>10</v>
      </c>
      <c r="R287" s="2" t="s">
        <v>11</v>
      </c>
      <c r="S287" s="2" t="s">
        <v>12</v>
      </c>
      <c r="T287" s="2" t="s">
        <v>121</v>
      </c>
      <c r="U287" s="44">
        <v>0.58027015083172917</v>
      </c>
      <c r="V287" s="2">
        <f t="shared" si="10"/>
        <v>12</v>
      </c>
      <c r="W287" s="2" t="s">
        <v>14</v>
      </c>
      <c r="X287" s="2" t="s">
        <v>15</v>
      </c>
      <c r="Y287" s="2" t="s">
        <v>16</v>
      </c>
      <c r="Z287" s="2" t="s">
        <v>17</v>
      </c>
      <c r="AA287" s="2" t="s">
        <v>18</v>
      </c>
      <c r="AB287" s="2" t="s">
        <v>189</v>
      </c>
      <c r="AC287" s="2" t="s">
        <v>180</v>
      </c>
      <c r="AD287" s="2"/>
      <c r="AE287" s="2"/>
      <c r="AF287" s="2">
        <v>174.05877899999999</v>
      </c>
      <c r="AG287" s="2">
        <v>-35.732278000000001</v>
      </c>
      <c r="AH287" s="2">
        <v>3</v>
      </c>
      <c r="AI287" s="2" t="s">
        <v>14</v>
      </c>
      <c r="AJ287" s="2">
        <v>122</v>
      </c>
      <c r="AK287" s="2">
        <v>16</v>
      </c>
      <c r="AL287" s="2">
        <v>105</v>
      </c>
      <c r="AM287" s="2">
        <v>1</v>
      </c>
      <c r="AN287" s="2">
        <v>0</v>
      </c>
      <c r="AO287" s="2">
        <v>0</v>
      </c>
      <c r="AP287" s="2">
        <v>0</v>
      </c>
      <c r="AQ287" s="4">
        <v>0</v>
      </c>
    </row>
    <row r="288" spans="1:43" x14ac:dyDescent="0.25">
      <c r="A288" s="1">
        <v>17</v>
      </c>
      <c r="B288" s="2" t="s">
        <v>168</v>
      </c>
      <c r="C288" s="2" t="s">
        <v>169</v>
      </c>
      <c r="D288" s="2" t="s">
        <v>170</v>
      </c>
      <c r="E288" s="2" t="s">
        <v>171</v>
      </c>
      <c r="F288" s="2" t="s">
        <v>172</v>
      </c>
      <c r="G288" s="2" t="s">
        <v>173</v>
      </c>
      <c r="H288" s="2" t="s">
        <v>174</v>
      </c>
      <c r="I288" s="2" t="s">
        <v>175</v>
      </c>
      <c r="J288" s="2" t="s">
        <v>15</v>
      </c>
      <c r="K288" s="2" t="s">
        <v>176</v>
      </c>
      <c r="L288" s="2" t="s">
        <v>177</v>
      </c>
      <c r="M288" s="2" t="s">
        <v>15</v>
      </c>
      <c r="N288" s="3">
        <v>143</v>
      </c>
      <c r="O288" s="2" t="s">
        <v>133</v>
      </c>
      <c r="P288" s="2" t="s">
        <v>43</v>
      </c>
      <c r="Q288" s="2" t="s">
        <v>10</v>
      </c>
      <c r="R288" s="2" t="s">
        <v>178</v>
      </c>
      <c r="S288" s="2" t="s">
        <v>12</v>
      </c>
      <c r="T288" s="2" t="s">
        <v>121</v>
      </c>
      <c r="U288" s="44">
        <v>0.5714665235625106</v>
      </c>
      <c r="V288" s="2">
        <f t="shared" si="10"/>
        <v>13</v>
      </c>
      <c r="W288" s="2" t="s">
        <v>14</v>
      </c>
      <c r="X288" s="2" t="s">
        <v>15</v>
      </c>
      <c r="Y288" s="2" t="s">
        <v>16</v>
      </c>
      <c r="Z288" s="2" t="s">
        <v>15</v>
      </c>
      <c r="AA288" s="2" t="s">
        <v>18</v>
      </c>
      <c r="AB288" s="2" t="s">
        <v>179</v>
      </c>
      <c r="AC288" s="2" t="s">
        <v>180</v>
      </c>
      <c r="AD288" s="2"/>
      <c r="AE288" s="2"/>
      <c r="AF288" s="2">
        <v>174.275713</v>
      </c>
      <c r="AG288" s="2">
        <v>-35.744864</v>
      </c>
      <c r="AH288" s="2">
        <v>7</v>
      </c>
      <c r="AI288" s="2" t="s">
        <v>14</v>
      </c>
      <c r="AJ288" s="2">
        <v>524</v>
      </c>
      <c r="AK288" s="2">
        <v>325</v>
      </c>
      <c r="AL288" s="2">
        <v>95</v>
      </c>
      <c r="AM288" s="2">
        <v>19</v>
      </c>
      <c r="AN288" s="2">
        <v>59</v>
      </c>
      <c r="AO288" s="2">
        <v>11</v>
      </c>
      <c r="AP288" s="2">
        <v>1</v>
      </c>
      <c r="AQ288" s="4">
        <v>14</v>
      </c>
    </row>
    <row r="289" spans="1:43" x14ac:dyDescent="0.25">
      <c r="A289" s="1">
        <v>4</v>
      </c>
      <c r="B289" s="2" t="s">
        <v>33</v>
      </c>
      <c r="C289" s="2" t="s">
        <v>34</v>
      </c>
      <c r="D289" s="2" t="s">
        <v>35</v>
      </c>
      <c r="E289" s="2" t="s">
        <v>36</v>
      </c>
      <c r="F289" s="2" t="s">
        <v>37</v>
      </c>
      <c r="G289" s="2" t="s">
        <v>38</v>
      </c>
      <c r="H289" s="2" t="s">
        <v>39</v>
      </c>
      <c r="I289" s="2"/>
      <c r="J289" s="2" t="s">
        <v>40</v>
      </c>
      <c r="K289" s="2" t="s">
        <v>41</v>
      </c>
      <c r="L289" s="2"/>
      <c r="M289" s="2" t="s">
        <v>40</v>
      </c>
      <c r="N289" s="3">
        <v>448</v>
      </c>
      <c r="O289" s="2" t="s">
        <v>42</v>
      </c>
      <c r="P289" s="2" t="s">
        <v>43</v>
      </c>
      <c r="Q289" s="2" t="s">
        <v>10</v>
      </c>
      <c r="R289" s="2" t="s">
        <v>11</v>
      </c>
      <c r="S289" s="2" t="s">
        <v>12</v>
      </c>
      <c r="T289" s="2" t="s">
        <v>13</v>
      </c>
      <c r="U289" s="44">
        <v>0.54503069761614609</v>
      </c>
      <c r="V289" s="2">
        <f t="shared" si="10"/>
        <v>14</v>
      </c>
      <c r="W289" s="2" t="s">
        <v>14</v>
      </c>
      <c r="X289" s="2" t="s">
        <v>15</v>
      </c>
      <c r="Y289" s="2" t="s">
        <v>16</v>
      </c>
      <c r="Z289" s="2" t="s">
        <v>17</v>
      </c>
      <c r="AA289" s="2" t="s">
        <v>18</v>
      </c>
      <c r="AB289" s="2" t="s">
        <v>40</v>
      </c>
      <c r="AC289" s="2" t="s">
        <v>44</v>
      </c>
      <c r="AD289" s="2">
        <v>99051</v>
      </c>
      <c r="AE289" s="2" t="s">
        <v>21</v>
      </c>
      <c r="AF289" s="2">
        <v>173.78694999999999</v>
      </c>
      <c r="AG289" s="2">
        <v>-35.100861000000002</v>
      </c>
      <c r="AH289" s="2">
        <v>1</v>
      </c>
      <c r="AI289" s="2" t="s">
        <v>14</v>
      </c>
      <c r="AJ289" s="2">
        <v>132</v>
      </c>
      <c r="AK289" s="2">
        <v>21</v>
      </c>
      <c r="AL289" s="2">
        <v>109</v>
      </c>
      <c r="AM289" s="2">
        <v>1</v>
      </c>
      <c r="AN289" s="2">
        <v>1</v>
      </c>
      <c r="AO289" s="2">
        <v>0</v>
      </c>
      <c r="AP289" s="2">
        <v>0</v>
      </c>
      <c r="AQ289" s="4">
        <v>0</v>
      </c>
    </row>
    <row r="290" spans="1:43" x14ac:dyDescent="0.25">
      <c r="A290" s="1">
        <v>14</v>
      </c>
      <c r="B290" s="2" t="s">
        <v>136</v>
      </c>
      <c r="C290" s="2" t="s">
        <v>137</v>
      </c>
      <c r="D290" s="2" t="s">
        <v>138</v>
      </c>
      <c r="E290" s="2" t="s">
        <v>139</v>
      </c>
      <c r="F290" s="2" t="s">
        <v>140</v>
      </c>
      <c r="G290" s="2" t="s">
        <v>141</v>
      </c>
      <c r="H290" s="2" t="s">
        <v>142</v>
      </c>
      <c r="I290" s="2" t="s">
        <v>143</v>
      </c>
      <c r="J290" s="2" t="s">
        <v>15</v>
      </c>
      <c r="K290" s="2" t="s">
        <v>144</v>
      </c>
      <c r="L290" s="2" t="s">
        <v>143</v>
      </c>
      <c r="M290" s="2" t="s">
        <v>15</v>
      </c>
      <c r="N290" s="3">
        <v>144</v>
      </c>
      <c r="O290" s="2" t="s">
        <v>133</v>
      </c>
      <c r="P290" s="2" t="s">
        <v>43</v>
      </c>
      <c r="Q290" s="2" t="s">
        <v>145</v>
      </c>
      <c r="R290" s="2" t="s">
        <v>11</v>
      </c>
      <c r="S290" s="2" t="s">
        <v>12</v>
      </c>
      <c r="T290" s="2" t="s">
        <v>121</v>
      </c>
      <c r="U290" s="44">
        <v>0.48422842855032633</v>
      </c>
      <c r="V290" s="2">
        <f t="shared" si="10"/>
        <v>15</v>
      </c>
      <c r="W290" s="2" t="s">
        <v>14</v>
      </c>
      <c r="X290" s="2" t="s">
        <v>15</v>
      </c>
      <c r="Y290" s="2" t="s">
        <v>16</v>
      </c>
      <c r="Z290" s="2" t="s">
        <v>15</v>
      </c>
      <c r="AA290" s="2" t="s">
        <v>18</v>
      </c>
      <c r="AB290" s="2" t="s">
        <v>146</v>
      </c>
      <c r="AC290" s="2" t="s">
        <v>135</v>
      </c>
      <c r="AD290" s="2"/>
      <c r="AE290" s="2"/>
      <c r="AF290" s="2">
        <v>174.328317</v>
      </c>
      <c r="AG290" s="2">
        <v>-35.683559000000002</v>
      </c>
      <c r="AH290" s="2">
        <v>2</v>
      </c>
      <c r="AI290" s="2" t="s">
        <v>14</v>
      </c>
      <c r="AJ290" s="2">
        <v>322</v>
      </c>
      <c r="AK290" s="2">
        <v>57</v>
      </c>
      <c r="AL290" s="2">
        <v>252</v>
      </c>
      <c r="AM290" s="2">
        <v>12</v>
      </c>
      <c r="AN290" s="2">
        <v>1</v>
      </c>
      <c r="AO290" s="2">
        <v>0</v>
      </c>
      <c r="AP290" s="2">
        <v>0</v>
      </c>
      <c r="AQ290" s="4">
        <v>0</v>
      </c>
    </row>
    <row r="291" spans="1:43" x14ac:dyDescent="0.25">
      <c r="A291" s="1">
        <v>21</v>
      </c>
      <c r="B291" s="2" t="s">
        <v>210</v>
      </c>
      <c r="C291" s="2" t="s">
        <v>211</v>
      </c>
      <c r="D291" s="2" t="s">
        <v>212</v>
      </c>
      <c r="E291" s="2" t="s">
        <v>213</v>
      </c>
      <c r="F291" s="2" t="s">
        <v>214</v>
      </c>
      <c r="G291" s="2" t="s">
        <v>215</v>
      </c>
      <c r="H291" s="2" t="s">
        <v>216</v>
      </c>
      <c r="I291" s="2"/>
      <c r="J291" s="2" t="s">
        <v>217</v>
      </c>
      <c r="K291" s="2" t="s">
        <v>218</v>
      </c>
      <c r="L291" s="2"/>
      <c r="M291" s="2" t="s">
        <v>217</v>
      </c>
      <c r="N291" s="3">
        <v>547</v>
      </c>
      <c r="O291" s="2" t="s">
        <v>42</v>
      </c>
      <c r="P291" s="2" t="s">
        <v>43</v>
      </c>
      <c r="Q291" s="2" t="s">
        <v>10</v>
      </c>
      <c r="R291" s="2" t="s">
        <v>11</v>
      </c>
      <c r="S291" s="2" t="s">
        <v>12</v>
      </c>
      <c r="T291" s="2" t="s">
        <v>198</v>
      </c>
      <c r="U291" s="44">
        <v>0.41945974120753859</v>
      </c>
      <c r="V291" s="2">
        <f t="shared" si="10"/>
        <v>16</v>
      </c>
      <c r="W291" s="2" t="s">
        <v>14</v>
      </c>
      <c r="X291" s="2" t="s">
        <v>15</v>
      </c>
      <c r="Y291" s="2" t="s">
        <v>16</v>
      </c>
      <c r="Z291" s="2" t="s">
        <v>17</v>
      </c>
      <c r="AA291" s="2" t="s">
        <v>18</v>
      </c>
      <c r="AB291" s="2" t="s">
        <v>219</v>
      </c>
      <c r="AC291" s="2" t="s">
        <v>220</v>
      </c>
      <c r="AD291" s="2"/>
      <c r="AE291" s="2"/>
      <c r="AF291" s="2">
        <v>174.36525900000001</v>
      </c>
      <c r="AG291" s="2">
        <v>-36.117230999999997</v>
      </c>
      <c r="AH291" s="2">
        <v>4</v>
      </c>
      <c r="AI291" s="2" t="s">
        <v>14</v>
      </c>
      <c r="AJ291" s="2">
        <v>430</v>
      </c>
      <c r="AK291" s="2">
        <v>275</v>
      </c>
      <c r="AL291" s="2">
        <v>131</v>
      </c>
      <c r="AM291" s="2">
        <v>10</v>
      </c>
      <c r="AN291" s="2">
        <v>9</v>
      </c>
      <c r="AO291" s="2">
        <v>2</v>
      </c>
      <c r="AP291" s="2">
        <v>2</v>
      </c>
      <c r="AQ291" s="4">
        <v>1</v>
      </c>
    </row>
    <row r="292" spans="1:43" x14ac:dyDescent="0.25">
      <c r="A292" s="1">
        <v>429</v>
      </c>
      <c r="B292" s="2" t="s">
        <v>3637</v>
      </c>
      <c r="C292" s="2" t="s">
        <v>3638</v>
      </c>
      <c r="D292" s="2" t="s">
        <v>3639</v>
      </c>
      <c r="E292" s="2" t="s">
        <v>3640</v>
      </c>
      <c r="F292" s="2" t="s">
        <v>3641</v>
      </c>
      <c r="G292" s="2" t="s">
        <v>3642</v>
      </c>
      <c r="H292" s="2" t="s">
        <v>3643</v>
      </c>
      <c r="I292" s="2" t="s">
        <v>131</v>
      </c>
      <c r="J292" s="2" t="s">
        <v>15</v>
      </c>
      <c r="K292" s="2" t="s">
        <v>3644</v>
      </c>
      <c r="L292" s="2"/>
      <c r="M292" s="2" t="s">
        <v>131</v>
      </c>
      <c r="N292" s="3">
        <v>141</v>
      </c>
      <c r="O292" s="2" t="s">
        <v>133</v>
      </c>
      <c r="P292" s="2" t="s">
        <v>9</v>
      </c>
      <c r="Q292" s="2" t="s">
        <v>10</v>
      </c>
      <c r="R292" s="2" t="s">
        <v>178</v>
      </c>
      <c r="S292" s="2" t="s">
        <v>12</v>
      </c>
      <c r="T292" s="2" t="s">
        <v>121</v>
      </c>
      <c r="U292" s="44">
        <v>0.41595185392115275</v>
      </c>
      <c r="V292" s="2">
        <f t="shared" si="10"/>
        <v>17</v>
      </c>
      <c r="W292" s="2" t="s">
        <v>14</v>
      </c>
      <c r="X292" s="2" t="s">
        <v>15</v>
      </c>
      <c r="Y292" s="2" t="s">
        <v>16</v>
      </c>
      <c r="Z292" s="2" t="s">
        <v>15</v>
      </c>
      <c r="AA292" s="2" t="s">
        <v>18</v>
      </c>
      <c r="AB292" s="2" t="s">
        <v>3645</v>
      </c>
      <c r="AC292" s="2" t="s">
        <v>3646</v>
      </c>
      <c r="AD292" s="2"/>
      <c r="AE292" s="2"/>
      <c r="AF292" s="2">
        <v>174.298573</v>
      </c>
      <c r="AG292" s="2">
        <v>-35.669702000000001</v>
      </c>
      <c r="AH292" s="2">
        <v>5</v>
      </c>
      <c r="AI292" s="2" t="s">
        <v>14</v>
      </c>
      <c r="AJ292" s="2">
        <v>182</v>
      </c>
      <c r="AK292" s="2">
        <v>101</v>
      </c>
      <c r="AL292" s="2">
        <v>65</v>
      </c>
      <c r="AM292" s="2">
        <v>4</v>
      </c>
      <c r="AN292" s="2">
        <v>4</v>
      </c>
      <c r="AO292" s="2">
        <v>3</v>
      </c>
      <c r="AP292" s="2">
        <v>3</v>
      </c>
      <c r="AQ292" s="4">
        <v>2</v>
      </c>
    </row>
    <row r="293" spans="1:43" x14ac:dyDescent="0.25">
      <c r="A293" s="1">
        <v>6</v>
      </c>
      <c r="B293" s="2" t="s">
        <v>54</v>
      </c>
      <c r="C293" s="2" t="s">
        <v>55</v>
      </c>
      <c r="D293" s="2" t="s">
        <v>56</v>
      </c>
      <c r="E293" s="2" t="s">
        <v>57</v>
      </c>
      <c r="F293" s="2" t="s">
        <v>58</v>
      </c>
      <c r="G293" s="2" t="s">
        <v>59</v>
      </c>
      <c r="H293" s="2" t="s">
        <v>60</v>
      </c>
      <c r="I293" s="2"/>
      <c r="J293" s="2" t="s">
        <v>61</v>
      </c>
      <c r="K293" s="2" t="s">
        <v>62</v>
      </c>
      <c r="L293" s="2"/>
      <c r="M293" s="2" t="s">
        <v>61</v>
      </c>
      <c r="N293" s="3">
        <v>462</v>
      </c>
      <c r="O293" s="2" t="s">
        <v>42</v>
      </c>
      <c r="P293" s="2" t="s">
        <v>9</v>
      </c>
      <c r="Q293" s="2" t="s">
        <v>10</v>
      </c>
      <c r="R293" s="2" t="s">
        <v>11</v>
      </c>
      <c r="S293" s="2" t="s">
        <v>12</v>
      </c>
      <c r="T293" s="2" t="s">
        <v>13</v>
      </c>
      <c r="U293" s="44">
        <v>0.38223141460566767</v>
      </c>
      <c r="V293" s="2">
        <f t="shared" si="10"/>
        <v>18</v>
      </c>
      <c r="W293" s="2" t="s">
        <v>14</v>
      </c>
      <c r="X293" s="2" t="s">
        <v>15</v>
      </c>
      <c r="Y293" s="2" t="s">
        <v>16</v>
      </c>
      <c r="Z293" s="2" t="s">
        <v>17</v>
      </c>
      <c r="AA293" s="2" t="s">
        <v>18</v>
      </c>
      <c r="AB293" s="2" t="s">
        <v>63</v>
      </c>
      <c r="AC293" s="2" t="s">
        <v>64</v>
      </c>
      <c r="AD293" s="2"/>
      <c r="AE293" s="2"/>
      <c r="AF293" s="2">
        <v>173.39499000000001</v>
      </c>
      <c r="AG293" s="2">
        <v>-35.261248000000002</v>
      </c>
      <c r="AH293" s="2">
        <v>1</v>
      </c>
      <c r="AI293" s="2" t="s">
        <v>14</v>
      </c>
      <c r="AJ293" s="2">
        <v>94</v>
      </c>
      <c r="AK293" s="2">
        <v>5</v>
      </c>
      <c r="AL293" s="2">
        <v>86</v>
      </c>
      <c r="AM293" s="2">
        <v>3</v>
      </c>
      <c r="AN293" s="2">
        <v>0</v>
      </c>
      <c r="AO293" s="2">
        <v>0</v>
      </c>
      <c r="AP293" s="2">
        <v>0</v>
      </c>
      <c r="AQ293" s="4">
        <v>0</v>
      </c>
    </row>
    <row r="294" spans="1:43" x14ac:dyDescent="0.25">
      <c r="A294" s="1">
        <v>16</v>
      </c>
      <c r="B294" s="2" t="s">
        <v>159</v>
      </c>
      <c r="C294" s="2" t="s">
        <v>160</v>
      </c>
      <c r="D294" s="2" t="s">
        <v>161</v>
      </c>
      <c r="E294" s="2" t="s">
        <v>162</v>
      </c>
      <c r="F294" s="2" t="s">
        <v>163</v>
      </c>
      <c r="G294" s="2" t="s">
        <v>164</v>
      </c>
      <c r="H294" s="2" t="s">
        <v>165</v>
      </c>
      <c r="I294" s="2" t="s">
        <v>157</v>
      </c>
      <c r="J294" s="2" t="s">
        <v>15</v>
      </c>
      <c r="K294" s="2" t="s">
        <v>166</v>
      </c>
      <c r="L294" s="2"/>
      <c r="M294" s="2" t="s">
        <v>15</v>
      </c>
      <c r="N294" s="3">
        <v>140</v>
      </c>
      <c r="O294" s="2" t="s">
        <v>133</v>
      </c>
      <c r="P294" s="2" t="s">
        <v>31</v>
      </c>
      <c r="Q294" s="2" t="s">
        <v>155</v>
      </c>
      <c r="R294" s="2" t="s">
        <v>11</v>
      </c>
      <c r="S294" s="2" t="s">
        <v>167</v>
      </c>
      <c r="T294" s="2" t="s">
        <v>121</v>
      </c>
      <c r="U294" s="44">
        <v>0.34525276945743122</v>
      </c>
      <c r="V294" s="2">
        <f t="shared" si="10"/>
        <v>19</v>
      </c>
      <c r="W294" s="2" t="s">
        <v>14</v>
      </c>
      <c r="X294" s="2" t="s">
        <v>15</v>
      </c>
      <c r="Y294" s="2" t="s">
        <v>16</v>
      </c>
      <c r="Z294" s="2" t="s">
        <v>15</v>
      </c>
      <c r="AA294" s="2" t="s">
        <v>18</v>
      </c>
      <c r="AB294" s="2" t="s">
        <v>157</v>
      </c>
      <c r="AC294" s="2" t="s">
        <v>158</v>
      </c>
      <c r="AD294" s="2"/>
      <c r="AE294" s="2"/>
      <c r="AF294" s="2">
        <v>174.31954999999999</v>
      </c>
      <c r="AG294" s="2">
        <v>-35.713289000000003</v>
      </c>
      <c r="AH294" s="2">
        <v>5</v>
      </c>
      <c r="AI294" s="2" t="s">
        <v>14</v>
      </c>
      <c r="AJ294" s="2">
        <v>1374</v>
      </c>
      <c r="AK294" s="2">
        <v>819</v>
      </c>
      <c r="AL294" s="2">
        <v>417</v>
      </c>
      <c r="AM294" s="2">
        <v>37</v>
      </c>
      <c r="AN294" s="2">
        <v>48</v>
      </c>
      <c r="AO294" s="2">
        <v>20</v>
      </c>
      <c r="AP294" s="2">
        <v>12</v>
      </c>
      <c r="AQ294" s="4">
        <v>21</v>
      </c>
    </row>
    <row r="295" spans="1:43" x14ac:dyDescent="0.25">
      <c r="A295" s="1">
        <v>11</v>
      </c>
      <c r="B295" s="2" t="s">
        <v>103</v>
      </c>
      <c r="C295" s="2" t="s">
        <v>104</v>
      </c>
      <c r="D295" s="2" t="s">
        <v>105</v>
      </c>
      <c r="E295" s="2" t="s">
        <v>106</v>
      </c>
      <c r="F295" s="2" t="s">
        <v>107</v>
      </c>
      <c r="G295" s="2"/>
      <c r="H295" s="2" t="s">
        <v>108</v>
      </c>
      <c r="I295" s="2" t="s">
        <v>109</v>
      </c>
      <c r="J295" s="2" t="s">
        <v>91</v>
      </c>
      <c r="K295" s="2" t="s">
        <v>110</v>
      </c>
      <c r="L295" s="2"/>
      <c r="M295" s="2" t="s">
        <v>91</v>
      </c>
      <c r="N295" s="3">
        <v>440</v>
      </c>
      <c r="O295" s="2" t="s">
        <v>42</v>
      </c>
      <c r="P295" s="2" t="s">
        <v>9</v>
      </c>
      <c r="Q295" s="2" t="s">
        <v>10</v>
      </c>
      <c r="R295" s="2" t="s">
        <v>11</v>
      </c>
      <c r="S295" s="2" t="s">
        <v>12</v>
      </c>
      <c r="T295" s="2" t="s">
        <v>13</v>
      </c>
      <c r="U295" s="44">
        <v>0.29745205741013947</v>
      </c>
      <c r="V295" s="2">
        <f t="shared" si="10"/>
        <v>20</v>
      </c>
      <c r="W295" s="2" t="s">
        <v>14</v>
      </c>
      <c r="X295" s="2" t="s">
        <v>15</v>
      </c>
      <c r="Y295" s="2" t="s">
        <v>16</v>
      </c>
      <c r="Z295" s="2" t="s">
        <v>17</v>
      </c>
      <c r="AA295" s="2" t="s">
        <v>18</v>
      </c>
      <c r="AB295" s="2" t="s">
        <v>111</v>
      </c>
      <c r="AC295" s="2" t="s">
        <v>64</v>
      </c>
      <c r="AD295" s="2"/>
      <c r="AE295" s="2"/>
      <c r="AF295" s="2">
        <v>173.39021199999999</v>
      </c>
      <c r="AG295" s="2">
        <v>-35.528554999999997</v>
      </c>
      <c r="AH295" s="2">
        <v>1</v>
      </c>
      <c r="AI295" s="2" t="s">
        <v>14</v>
      </c>
      <c r="AJ295" s="2">
        <v>118</v>
      </c>
      <c r="AK295" s="2">
        <v>16</v>
      </c>
      <c r="AL295" s="2">
        <v>99</v>
      </c>
      <c r="AM295" s="2">
        <v>3</v>
      </c>
      <c r="AN295" s="2">
        <v>0</v>
      </c>
      <c r="AO295" s="2">
        <v>0</v>
      </c>
      <c r="AP295" s="2">
        <v>0</v>
      </c>
      <c r="AQ295" s="4">
        <v>0</v>
      </c>
    </row>
    <row r="296" spans="1:43" x14ac:dyDescent="0.25">
      <c r="A296" s="1">
        <v>12</v>
      </c>
      <c r="B296" s="2" t="s">
        <v>112</v>
      </c>
      <c r="C296" s="2" t="s">
        <v>113</v>
      </c>
      <c r="D296" s="2" t="s">
        <v>114</v>
      </c>
      <c r="E296" s="2" t="s">
        <v>115</v>
      </c>
      <c r="F296" s="2" t="s">
        <v>116</v>
      </c>
      <c r="G296" s="2" t="s">
        <v>117</v>
      </c>
      <c r="H296" s="2" t="s">
        <v>118</v>
      </c>
      <c r="I296" s="2"/>
      <c r="J296" s="2" t="s">
        <v>119</v>
      </c>
      <c r="K296" s="2" t="s">
        <v>120</v>
      </c>
      <c r="L296" s="2"/>
      <c r="M296" s="2" t="s">
        <v>119</v>
      </c>
      <c r="N296" s="3">
        <v>146</v>
      </c>
      <c r="O296" s="2" t="s">
        <v>42</v>
      </c>
      <c r="P296" s="2" t="s">
        <v>9</v>
      </c>
      <c r="Q296" s="2" t="s">
        <v>10</v>
      </c>
      <c r="R296" s="2" t="s">
        <v>11</v>
      </c>
      <c r="S296" s="2" t="s">
        <v>12</v>
      </c>
      <c r="T296" s="2" t="s">
        <v>121</v>
      </c>
      <c r="U296" s="44">
        <v>0.27069893063252726</v>
      </c>
      <c r="V296" s="2">
        <f t="shared" si="10"/>
        <v>21</v>
      </c>
      <c r="W296" s="2" t="s">
        <v>14</v>
      </c>
      <c r="X296" s="2" t="s">
        <v>15</v>
      </c>
      <c r="Y296" s="2" t="s">
        <v>16</v>
      </c>
      <c r="Z296" s="2" t="s">
        <v>15</v>
      </c>
      <c r="AA296" s="2" t="s">
        <v>18</v>
      </c>
      <c r="AB296" s="2" t="s">
        <v>122</v>
      </c>
      <c r="AC296" s="2" t="s">
        <v>123</v>
      </c>
      <c r="AD296" s="2"/>
      <c r="AE296" s="2"/>
      <c r="AF296" s="2">
        <v>174.21816899999999</v>
      </c>
      <c r="AG296" s="2">
        <v>-35.873069000000001</v>
      </c>
      <c r="AH296" s="2">
        <v>6</v>
      </c>
      <c r="AI296" s="2" t="s">
        <v>14</v>
      </c>
      <c r="AJ296" s="2">
        <v>513</v>
      </c>
      <c r="AK296" s="2">
        <v>357</v>
      </c>
      <c r="AL296" s="2">
        <v>142</v>
      </c>
      <c r="AM296" s="2">
        <v>3</v>
      </c>
      <c r="AN296" s="2">
        <v>4</v>
      </c>
      <c r="AO296" s="2">
        <v>2</v>
      </c>
      <c r="AP296" s="2">
        <v>3</v>
      </c>
      <c r="AQ296" s="4">
        <v>2</v>
      </c>
    </row>
    <row r="297" spans="1:43" x14ac:dyDescent="0.25">
      <c r="A297" s="1">
        <v>3114</v>
      </c>
      <c r="B297" s="2" t="s">
        <v>4528</v>
      </c>
      <c r="C297" s="2" t="s">
        <v>4529</v>
      </c>
      <c r="D297" s="2"/>
      <c r="E297" s="2" t="s">
        <v>4530</v>
      </c>
      <c r="F297" s="2" t="s">
        <v>4531</v>
      </c>
      <c r="G297" s="2"/>
      <c r="H297" s="2" t="s">
        <v>4532</v>
      </c>
      <c r="I297" s="2"/>
      <c r="J297" s="2" t="s">
        <v>29</v>
      </c>
      <c r="K297" s="2" t="s">
        <v>4533</v>
      </c>
      <c r="L297" s="2"/>
      <c r="M297" s="2" t="s">
        <v>29</v>
      </c>
      <c r="N297" s="3">
        <v>441</v>
      </c>
      <c r="O297" s="2" t="s">
        <v>8</v>
      </c>
      <c r="P297" s="2" t="s">
        <v>9</v>
      </c>
      <c r="Q297" s="2" t="s">
        <v>2018</v>
      </c>
      <c r="R297" s="2" t="s">
        <v>11</v>
      </c>
      <c r="S297" s="2" t="s">
        <v>12</v>
      </c>
      <c r="T297" s="2" t="s">
        <v>13</v>
      </c>
      <c r="U297" s="44">
        <v>0.24784834420604152</v>
      </c>
      <c r="V297" s="2">
        <f t="shared" si="10"/>
        <v>22</v>
      </c>
      <c r="W297" s="2" t="s">
        <v>14</v>
      </c>
      <c r="X297" s="2" t="s">
        <v>15</v>
      </c>
      <c r="Y297" s="2" t="s">
        <v>16</v>
      </c>
      <c r="Z297" s="2" t="s">
        <v>17</v>
      </c>
      <c r="AA297" s="2" t="s">
        <v>18</v>
      </c>
      <c r="AB297" s="2" t="s">
        <v>32</v>
      </c>
      <c r="AC297" s="2" t="s">
        <v>20</v>
      </c>
      <c r="AD297" s="2"/>
      <c r="AE297" s="2"/>
      <c r="AF297" s="2">
        <v>173.25918899999999</v>
      </c>
      <c r="AG297" s="2">
        <v>-35.123178000000003</v>
      </c>
      <c r="AH297" s="2">
        <v>1</v>
      </c>
      <c r="AI297" s="2" t="s">
        <v>14</v>
      </c>
      <c r="AJ297" s="2">
        <v>120</v>
      </c>
      <c r="AK297" s="2">
        <v>0</v>
      </c>
      <c r="AL297" s="2">
        <v>120</v>
      </c>
      <c r="AM297" s="2">
        <v>0</v>
      </c>
      <c r="AN297" s="2">
        <v>0</v>
      </c>
      <c r="AO297" s="2">
        <v>0</v>
      </c>
      <c r="AP297" s="2">
        <v>0</v>
      </c>
      <c r="AQ297" s="4">
        <v>0</v>
      </c>
    </row>
    <row r="298" spans="1:43" x14ac:dyDescent="0.25">
      <c r="A298" s="1">
        <v>1154</v>
      </c>
      <c r="B298" s="2" t="s">
        <v>4281</v>
      </c>
      <c r="C298" s="2" t="s">
        <v>4282</v>
      </c>
      <c r="D298" s="2" t="s">
        <v>4283</v>
      </c>
      <c r="E298" s="2" t="s">
        <v>4284</v>
      </c>
      <c r="F298" s="2" t="s">
        <v>4285</v>
      </c>
      <c r="G298" s="2"/>
      <c r="H298" s="2" t="s">
        <v>4286</v>
      </c>
      <c r="I298" s="2" t="s">
        <v>143</v>
      </c>
      <c r="J298" s="2" t="s">
        <v>15</v>
      </c>
      <c r="K298" s="2" t="s">
        <v>4287</v>
      </c>
      <c r="L298" s="2" t="s">
        <v>143</v>
      </c>
      <c r="M298" s="2" t="s">
        <v>15</v>
      </c>
      <c r="N298" s="3">
        <v>112</v>
      </c>
      <c r="O298" s="2" t="s">
        <v>133</v>
      </c>
      <c r="P298" s="2" t="s">
        <v>9</v>
      </c>
      <c r="Q298" s="2" t="s">
        <v>2018</v>
      </c>
      <c r="R298" s="2" t="s">
        <v>11</v>
      </c>
      <c r="S298" s="2" t="s">
        <v>12</v>
      </c>
      <c r="T298" s="2" t="s">
        <v>121</v>
      </c>
      <c r="U298" s="44">
        <v>0.24653690332460987</v>
      </c>
      <c r="V298" s="2">
        <f t="shared" si="10"/>
        <v>23</v>
      </c>
      <c r="W298" s="2" t="s">
        <v>14</v>
      </c>
      <c r="X298" s="2" t="s">
        <v>15</v>
      </c>
      <c r="Y298" s="2" t="s">
        <v>16</v>
      </c>
      <c r="Z298" s="2" t="s">
        <v>15</v>
      </c>
      <c r="AA298" s="2" t="s">
        <v>18</v>
      </c>
      <c r="AB298" s="2" t="s">
        <v>146</v>
      </c>
      <c r="AC298" s="2" t="s">
        <v>135</v>
      </c>
      <c r="AD298" s="2"/>
      <c r="AE298" s="2"/>
      <c r="AF298" s="2">
        <v>174.326641</v>
      </c>
      <c r="AG298" s="2">
        <v>-35.677213000000002</v>
      </c>
      <c r="AH298" s="2">
        <v>1</v>
      </c>
      <c r="AI298" s="2" t="s">
        <v>14</v>
      </c>
      <c r="AJ298" s="2">
        <v>197</v>
      </c>
      <c r="AK298" s="2">
        <v>1</v>
      </c>
      <c r="AL298" s="2">
        <v>196</v>
      </c>
      <c r="AM298" s="2">
        <v>0</v>
      </c>
      <c r="AN298" s="2">
        <v>0</v>
      </c>
      <c r="AO298" s="2">
        <v>0</v>
      </c>
      <c r="AP298" s="2">
        <v>0</v>
      </c>
      <c r="AQ298" s="4">
        <v>0</v>
      </c>
    </row>
    <row r="299" spans="1:43" x14ac:dyDescent="0.25">
      <c r="A299" s="1">
        <v>20</v>
      </c>
      <c r="B299" s="2" t="s">
        <v>200</v>
      </c>
      <c r="C299" s="2" t="s">
        <v>201</v>
      </c>
      <c r="D299" s="2" t="s">
        <v>202</v>
      </c>
      <c r="E299" s="2" t="s">
        <v>203</v>
      </c>
      <c r="F299" s="2" t="s">
        <v>204</v>
      </c>
      <c r="G299" s="2" t="s">
        <v>205</v>
      </c>
      <c r="H299" s="2" t="s">
        <v>206</v>
      </c>
      <c r="I299" s="2"/>
      <c r="J299" s="2" t="s">
        <v>207</v>
      </c>
      <c r="K299" s="2" t="s">
        <v>208</v>
      </c>
      <c r="L299" s="2"/>
      <c r="M299" s="2" t="s">
        <v>207</v>
      </c>
      <c r="N299" s="3">
        <v>151</v>
      </c>
      <c r="O299" s="2" t="s">
        <v>42</v>
      </c>
      <c r="P299" s="2" t="s">
        <v>43</v>
      </c>
      <c r="Q299" s="2" t="s">
        <v>10</v>
      </c>
      <c r="R299" s="2" t="s">
        <v>11</v>
      </c>
      <c r="S299" s="2" t="s">
        <v>12</v>
      </c>
      <c r="T299" s="2" t="s">
        <v>121</v>
      </c>
      <c r="U299" s="44">
        <v>0.24048201525417345</v>
      </c>
      <c r="V299" s="2">
        <f t="shared" si="10"/>
        <v>24</v>
      </c>
      <c r="W299" s="2" t="s">
        <v>14</v>
      </c>
      <c r="X299" s="2" t="s">
        <v>15</v>
      </c>
      <c r="Y299" s="2" t="s">
        <v>16</v>
      </c>
      <c r="Z299" s="2" t="s">
        <v>15</v>
      </c>
      <c r="AA299" s="2" t="s">
        <v>18</v>
      </c>
      <c r="AB299" s="2" t="s">
        <v>209</v>
      </c>
      <c r="AC299" s="2" t="s">
        <v>123</v>
      </c>
      <c r="AD299" s="2"/>
      <c r="AE299" s="2"/>
      <c r="AF299" s="2">
        <v>174.45578399999999</v>
      </c>
      <c r="AG299" s="2">
        <v>-35.876078999999997</v>
      </c>
      <c r="AH299" s="2">
        <v>5</v>
      </c>
      <c r="AI299" s="2" t="s">
        <v>14</v>
      </c>
      <c r="AJ299" s="2">
        <v>452</v>
      </c>
      <c r="AK299" s="2">
        <v>258</v>
      </c>
      <c r="AL299" s="2">
        <v>160</v>
      </c>
      <c r="AM299" s="2">
        <v>12</v>
      </c>
      <c r="AN299" s="2">
        <v>12</v>
      </c>
      <c r="AO299" s="2">
        <v>5</v>
      </c>
      <c r="AP299" s="2">
        <v>3</v>
      </c>
      <c r="AQ299" s="4">
        <v>2</v>
      </c>
    </row>
    <row r="300" spans="1:43" x14ac:dyDescent="0.25">
      <c r="A300" s="1">
        <v>9</v>
      </c>
      <c r="B300" s="2" t="s">
        <v>84</v>
      </c>
      <c r="C300" s="2" t="s">
        <v>85</v>
      </c>
      <c r="D300" s="2" t="s">
        <v>86</v>
      </c>
      <c r="E300" s="2" t="s">
        <v>87</v>
      </c>
      <c r="F300" s="2" t="s">
        <v>88</v>
      </c>
      <c r="G300" s="2" t="s">
        <v>89</v>
      </c>
      <c r="H300" s="2" t="s">
        <v>90</v>
      </c>
      <c r="I300" s="2"/>
      <c r="J300" s="2" t="s">
        <v>91</v>
      </c>
      <c r="K300" s="2" t="s">
        <v>92</v>
      </c>
      <c r="L300" s="2"/>
      <c r="M300" s="2" t="s">
        <v>91</v>
      </c>
      <c r="N300" s="3">
        <v>440</v>
      </c>
      <c r="O300" s="2" t="s">
        <v>8</v>
      </c>
      <c r="P300" s="2" t="s">
        <v>31</v>
      </c>
      <c r="Q300" s="2" t="s">
        <v>10</v>
      </c>
      <c r="R300" s="2" t="s">
        <v>11</v>
      </c>
      <c r="S300" s="2" t="s">
        <v>12</v>
      </c>
      <c r="T300" s="2" t="s">
        <v>13</v>
      </c>
      <c r="U300" s="44">
        <v>0.22490627770255911</v>
      </c>
      <c r="V300" s="2">
        <f t="shared" si="10"/>
        <v>25</v>
      </c>
      <c r="W300" s="2" t="s">
        <v>14</v>
      </c>
      <c r="X300" s="2" t="s">
        <v>15</v>
      </c>
      <c r="Y300" s="2" t="s">
        <v>16</v>
      </c>
      <c r="Z300" s="2" t="s">
        <v>17</v>
      </c>
      <c r="AA300" s="2" t="s">
        <v>18</v>
      </c>
      <c r="AB300" s="2" t="s">
        <v>91</v>
      </c>
      <c r="AC300" s="2" t="s">
        <v>64</v>
      </c>
      <c r="AD300" s="2">
        <v>99060</v>
      </c>
      <c r="AE300" s="2" t="s">
        <v>74</v>
      </c>
      <c r="AF300" s="2">
        <v>173.80991700000001</v>
      </c>
      <c r="AG300" s="2">
        <v>-35.413888999999998</v>
      </c>
      <c r="AH300" s="2">
        <v>1</v>
      </c>
      <c r="AI300" s="2" t="s">
        <v>14</v>
      </c>
      <c r="AJ300" s="2">
        <v>317</v>
      </c>
      <c r="AK300" s="2">
        <v>9</v>
      </c>
      <c r="AL300" s="2">
        <v>301</v>
      </c>
      <c r="AM300" s="2">
        <v>7</v>
      </c>
      <c r="AN300" s="2">
        <v>0</v>
      </c>
      <c r="AO300" s="2">
        <v>0</v>
      </c>
      <c r="AP300" s="2">
        <v>0</v>
      </c>
      <c r="AQ300" s="4">
        <v>0</v>
      </c>
    </row>
    <row r="301" spans="1:43" x14ac:dyDescent="0.25">
      <c r="A301" s="1">
        <v>1138</v>
      </c>
      <c r="B301" s="2" t="s">
        <v>4239</v>
      </c>
      <c r="C301" s="2" t="s">
        <v>4240</v>
      </c>
      <c r="D301" s="2" t="s">
        <v>4241</v>
      </c>
      <c r="E301" s="2" t="s">
        <v>4242</v>
      </c>
      <c r="F301" s="2" t="s">
        <v>4243</v>
      </c>
      <c r="G301" s="2" t="s">
        <v>4244</v>
      </c>
      <c r="H301" s="2" t="s">
        <v>4245</v>
      </c>
      <c r="I301" s="2" t="s">
        <v>4246</v>
      </c>
      <c r="J301" s="2" t="s">
        <v>15</v>
      </c>
      <c r="K301" s="2" t="s">
        <v>1315</v>
      </c>
      <c r="L301" s="2" t="s">
        <v>4247</v>
      </c>
      <c r="M301" s="2" t="s">
        <v>15</v>
      </c>
      <c r="N301" s="3">
        <v>148</v>
      </c>
      <c r="O301" s="2" t="s">
        <v>133</v>
      </c>
      <c r="P301" s="2" t="s">
        <v>9</v>
      </c>
      <c r="Q301" s="2" t="s">
        <v>10</v>
      </c>
      <c r="R301" s="2" t="s">
        <v>178</v>
      </c>
      <c r="S301" s="2" t="s">
        <v>12</v>
      </c>
      <c r="T301" s="2" t="s">
        <v>121</v>
      </c>
      <c r="U301" s="44">
        <v>0.1883965909728289</v>
      </c>
      <c r="V301" s="2">
        <f t="shared" si="10"/>
        <v>26</v>
      </c>
      <c r="W301" s="2" t="s">
        <v>14</v>
      </c>
      <c r="X301" s="2" t="s">
        <v>15</v>
      </c>
      <c r="Y301" s="2" t="s">
        <v>16</v>
      </c>
      <c r="Z301" s="2" t="s">
        <v>15</v>
      </c>
      <c r="AA301" s="2" t="s">
        <v>18</v>
      </c>
      <c r="AB301" s="2" t="s">
        <v>4246</v>
      </c>
      <c r="AC301" s="2" t="s">
        <v>158</v>
      </c>
      <c r="AD301" s="2"/>
      <c r="AE301" s="2"/>
      <c r="AF301" s="2">
        <v>174.316496</v>
      </c>
      <c r="AG301" s="2">
        <v>-35.730345999999997</v>
      </c>
      <c r="AH301" s="2">
        <v>4</v>
      </c>
      <c r="AI301" s="2" t="s">
        <v>14</v>
      </c>
      <c r="AJ301" s="2">
        <v>203</v>
      </c>
      <c r="AK301" s="2">
        <v>125</v>
      </c>
      <c r="AL301" s="2">
        <v>44</v>
      </c>
      <c r="AM301" s="2">
        <v>3</v>
      </c>
      <c r="AN301" s="2">
        <v>23</v>
      </c>
      <c r="AO301" s="2">
        <v>7</v>
      </c>
      <c r="AP301" s="2">
        <v>1</v>
      </c>
      <c r="AQ301" s="4">
        <v>0</v>
      </c>
    </row>
    <row r="302" spans="1:43" x14ac:dyDescent="0.25">
      <c r="A302" s="1">
        <v>8</v>
      </c>
      <c r="B302" s="2" t="s">
        <v>75</v>
      </c>
      <c r="C302" s="2" t="s">
        <v>76</v>
      </c>
      <c r="D302" s="2" t="s">
        <v>77</v>
      </c>
      <c r="E302" s="2" t="s">
        <v>78</v>
      </c>
      <c r="F302" s="2" t="s">
        <v>79</v>
      </c>
      <c r="G302" s="2" t="s">
        <v>80</v>
      </c>
      <c r="H302" s="2" t="s">
        <v>81</v>
      </c>
      <c r="I302" s="2"/>
      <c r="J302" s="2" t="s">
        <v>82</v>
      </c>
      <c r="K302" s="2" t="s">
        <v>83</v>
      </c>
      <c r="L302" s="2"/>
      <c r="M302" s="2" t="s">
        <v>82</v>
      </c>
      <c r="N302" s="3">
        <v>243</v>
      </c>
      <c r="O302" s="2" t="s">
        <v>8</v>
      </c>
      <c r="P302" s="2" t="s">
        <v>31</v>
      </c>
      <c r="Q302" s="2" t="s">
        <v>10</v>
      </c>
      <c r="R302" s="2" t="s">
        <v>11</v>
      </c>
      <c r="S302" s="2" t="s">
        <v>12</v>
      </c>
      <c r="T302" s="2" t="s">
        <v>13</v>
      </c>
      <c r="U302" s="44">
        <v>0.1779772053045876</v>
      </c>
      <c r="V302" s="2">
        <f t="shared" si="10"/>
        <v>27</v>
      </c>
      <c r="W302" s="2" t="s">
        <v>14</v>
      </c>
      <c r="X302" s="2" t="s">
        <v>15</v>
      </c>
      <c r="Y302" s="2" t="s">
        <v>16</v>
      </c>
      <c r="Z302" s="2" t="s">
        <v>17</v>
      </c>
      <c r="AA302" s="2" t="s">
        <v>18</v>
      </c>
      <c r="AB302" s="2" t="s">
        <v>82</v>
      </c>
      <c r="AC302" s="2" t="s">
        <v>44</v>
      </c>
      <c r="AD302" s="2"/>
      <c r="AE302" s="2"/>
      <c r="AF302" s="2">
        <v>174.07590099999999</v>
      </c>
      <c r="AG302" s="2">
        <v>-35.379502000000002</v>
      </c>
      <c r="AH302" s="2">
        <v>2</v>
      </c>
      <c r="AI302" s="2" t="s">
        <v>14</v>
      </c>
      <c r="AJ302" s="2">
        <v>368</v>
      </c>
      <c r="AK302" s="2">
        <v>45</v>
      </c>
      <c r="AL302" s="2">
        <v>310</v>
      </c>
      <c r="AM302" s="2">
        <v>7</v>
      </c>
      <c r="AN302" s="2">
        <v>4</v>
      </c>
      <c r="AO302" s="2">
        <v>1</v>
      </c>
      <c r="AP302" s="2">
        <v>1</v>
      </c>
      <c r="AQ302" s="4">
        <v>0</v>
      </c>
    </row>
    <row r="303" spans="1:43" x14ac:dyDescent="0.25">
      <c r="A303" s="1">
        <v>7</v>
      </c>
      <c r="B303" s="2" t="s">
        <v>65</v>
      </c>
      <c r="C303" s="2" t="s">
        <v>66</v>
      </c>
      <c r="D303" s="2" t="s">
        <v>67</v>
      </c>
      <c r="E303" s="2" t="s">
        <v>68</v>
      </c>
      <c r="F303" s="2" t="s">
        <v>69</v>
      </c>
      <c r="G303" s="2" t="s">
        <v>70</v>
      </c>
      <c r="H303" s="2" t="s">
        <v>71</v>
      </c>
      <c r="I303" s="2"/>
      <c r="J303" s="2" t="s">
        <v>72</v>
      </c>
      <c r="K303" s="2" t="s">
        <v>73</v>
      </c>
      <c r="L303" s="2"/>
      <c r="M303" s="2" t="s">
        <v>72</v>
      </c>
      <c r="N303" s="3">
        <v>475</v>
      </c>
      <c r="O303" s="2" t="s">
        <v>42</v>
      </c>
      <c r="P303" s="2" t="s">
        <v>43</v>
      </c>
      <c r="Q303" s="2" t="s">
        <v>10</v>
      </c>
      <c r="R303" s="2" t="s">
        <v>11</v>
      </c>
      <c r="S303" s="2" t="s">
        <v>12</v>
      </c>
      <c r="T303" s="2" t="s">
        <v>13</v>
      </c>
      <c r="U303" s="44">
        <v>0.12843894496857577</v>
      </c>
      <c r="V303" s="2">
        <f t="shared" si="10"/>
        <v>28</v>
      </c>
      <c r="W303" s="2" t="s">
        <v>14</v>
      </c>
      <c r="X303" s="2" t="s">
        <v>15</v>
      </c>
      <c r="Y303" s="2" t="s">
        <v>16</v>
      </c>
      <c r="Z303" s="2" t="s">
        <v>17</v>
      </c>
      <c r="AA303" s="2" t="s">
        <v>18</v>
      </c>
      <c r="AB303" s="2" t="s">
        <v>72</v>
      </c>
      <c r="AC303" s="2" t="s">
        <v>64</v>
      </c>
      <c r="AD303" s="2">
        <v>99060</v>
      </c>
      <c r="AE303" s="2" t="s">
        <v>74</v>
      </c>
      <c r="AF303" s="2">
        <v>173.76576399999999</v>
      </c>
      <c r="AG303" s="2">
        <v>-35.323759000000003</v>
      </c>
      <c r="AH303" s="2">
        <v>2</v>
      </c>
      <c r="AI303" s="2" t="s">
        <v>14</v>
      </c>
      <c r="AJ303" s="2">
        <v>463</v>
      </c>
      <c r="AK303" s="2">
        <v>123</v>
      </c>
      <c r="AL303" s="2">
        <v>327</v>
      </c>
      <c r="AM303" s="2">
        <v>8</v>
      </c>
      <c r="AN303" s="2">
        <v>4</v>
      </c>
      <c r="AO303" s="2">
        <v>0</v>
      </c>
      <c r="AP303" s="2">
        <v>1</v>
      </c>
      <c r="AQ303" s="4">
        <v>0</v>
      </c>
    </row>
    <row r="304" spans="1:43" x14ac:dyDescent="0.25">
      <c r="A304" s="1">
        <v>3117</v>
      </c>
      <c r="B304" s="2" t="s">
        <v>4543</v>
      </c>
      <c r="C304" s="2" t="s">
        <v>4544</v>
      </c>
      <c r="D304" s="2" t="s">
        <v>4545</v>
      </c>
      <c r="E304" s="2" t="s">
        <v>4546</v>
      </c>
      <c r="F304" s="2" t="s">
        <v>4547</v>
      </c>
      <c r="G304" s="2"/>
      <c r="H304" s="2" t="s">
        <v>4548</v>
      </c>
      <c r="I304" s="2"/>
      <c r="J304" s="2" t="s">
        <v>91</v>
      </c>
      <c r="K304" s="2" t="s">
        <v>4548</v>
      </c>
      <c r="L304" s="2"/>
      <c r="M304" s="2" t="s">
        <v>91</v>
      </c>
      <c r="N304" s="3">
        <v>473</v>
      </c>
      <c r="O304" s="2" t="s">
        <v>42</v>
      </c>
      <c r="P304" s="2" t="s">
        <v>9</v>
      </c>
      <c r="Q304" s="2" t="s">
        <v>2018</v>
      </c>
      <c r="R304" s="2" t="s">
        <v>11</v>
      </c>
      <c r="S304" s="2" t="s">
        <v>12</v>
      </c>
      <c r="T304" s="2" t="s">
        <v>13</v>
      </c>
      <c r="U304" s="44">
        <v>0.12749734672317303</v>
      </c>
      <c r="V304" s="2">
        <f t="shared" si="10"/>
        <v>29</v>
      </c>
      <c r="W304" s="2" t="s">
        <v>14</v>
      </c>
      <c r="X304" s="2" t="s">
        <v>15</v>
      </c>
      <c r="Y304" s="2" t="s">
        <v>16</v>
      </c>
      <c r="Z304" s="2" t="s">
        <v>17</v>
      </c>
      <c r="AA304" s="2" t="s">
        <v>18</v>
      </c>
      <c r="AB304" s="2" t="s">
        <v>4549</v>
      </c>
      <c r="AC304" s="2" t="s">
        <v>64</v>
      </c>
      <c r="AD304" s="2"/>
      <c r="AE304" s="2"/>
      <c r="AF304" s="2">
        <v>173.462367</v>
      </c>
      <c r="AG304" s="2">
        <v>-35.474229999999999</v>
      </c>
      <c r="AH304" s="2">
        <v>2</v>
      </c>
      <c r="AI304" s="2" t="s">
        <v>14</v>
      </c>
      <c r="AJ304" s="2">
        <v>106</v>
      </c>
      <c r="AK304" s="2">
        <v>1</v>
      </c>
      <c r="AL304" s="2">
        <v>105</v>
      </c>
      <c r="AM304" s="2">
        <v>0</v>
      </c>
      <c r="AN304" s="2">
        <v>0</v>
      </c>
      <c r="AO304" s="2">
        <v>0</v>
      </c>
      <c r="AP304" s="2">
        <v>0</v>
      </c>
      <c r="AQ304" s="4">
        <v>0</v>
      </c>
    </row>
    <row r="305" spans="1:43" x14ac:dyDescent="0.25">
      <c r="A305" s="1">
        <v>238</v>
      </c>
      <c r="B305" s="2" t="s">
        <v>2182</v>
      </c>
      <c r="C305" s="2" t="s">
        <v>2183</v>
      </c>
      <c r="D305" s="2"/>
      <c r="E305" s="2" t="s">
        <v>2184</v>
      </c>
      <c r="F305" s="2" t="s">
        <v>2185</v>
      </c>
      <c r="G305" s="2" t="s">
        <v>2186</v>
      </c>
      <c r="H305" s="2" t="s">
        <v>2187</v>
      </c>
      <c r="I305" s="2"/>
      <c r="J305" s="2" t="s">
        <v>29</v>
      </c>
      <c r="K305" s="2" t="s">
        <v>2188</v>
      </c>
      <c r="L305" s="2"/>
      <c r="M305" s="2" t="s">
        <v>29</v>
      </c>
      <c r="N305" s="3">
        <v>441</v>
      </c>
      <c r="O305" s="2" t="s">
        <v>8</v>
      </c>
      <c r="P305" s="2" t="s">
        <v>9</v>
      </c>
      <c r="Q305" s="2" t="s">
        <v>10</v>
      </c>
      <c r="R305" s="2" t="s">
        <v>178</v>
      </c>
      <c r="S305" s="2" t="s">
        <v>12</v>
      </c>
      <c r="T305" s="2" t="s">
        <v>13</v>
      </c>
      <c r="U305" s="44">
        <v>0.12124095184801698</v>
      </c>
      <c r="V305" s="2">
        <f t="shared" si="10"/>
        <v>30</v>
      </c>
      <c r="W305" s="2" t="s">
        <v>14</v>
      </c>
      <c r="X305" s="2" t="s">
        <v>15</v>
      </c>
      <c r="Y305" s="2" t="s">
        <v>16</v>
      </c>
      <c r="Z305" s="2" t="s">
        <v>17</v>
      </c>
      <c r="AA305" s="2" t="s">
        <v>18</v>
      </c>
      <c r="AB305" s="2" t="s">
        <v>32</v>
      </c>
      <c r="AC305" s="2" t="s">
        <v>20</v>
      </c>
      <c r="AD305" s="2">
        <v>99051</v>
      </c>
      <c r="AE305" s="2" t="s">
        <v>21</v>
      </c>
      <c r="AF305" s="2">
        <v>173.25758300000001</v>
      </c>
      <c r="AG305" s="2">
        <v>-35.107461000000001</v>
      </c>
      <c r="AH305" s="2">
        <v>2</v>
      </c>
      <c r="AI305" s="2" t="s">
        <v>14</v>
      </c>
      <c r="AJ305" s="2">
        <v>226</v>
      </c>
      <c r="AK305" s="2">
        <v>65</v>
      </c>
      <c r="AL305" s="2">
        <v>146</v>
      </c>
      <c r="AM305" s="2">
        <v>5</v>
      </c>
      <c r="AN305" s="2">
        <v>4</v>
      </c>
      <c r="AO305" s="2">
        <v>2</v>
      </c>
      <c r="AP305" s="2">
        <v>4</v>
      </c>
      <c r="AQ305" s="4">
        <v>0</v>
      </c>
    </row>
    <row r="306" spans="1:43" x14ac:dyDescent="0.25">
      <c r="A306" s="1">
        <v>692</v>
      </c>
      <c r="B306" s="2" t="s">
        <v>4179</v>
      </c>
      <c r="C306" s="2" t="s">
        <v>4180</v>
      </c>
      <c r="D306" s="2"/>
      <c r="E306" s="2"/>
      <c r="F306" s="2" t="s">
        <v>4181</v>
      </c>
      <c r="G306" s="2" t="s">
        <v>4182</v>
      </c>
      <c r="H306" s="2" t="s">
        <v>4183</v>
      </c>
      <c r="I306" s="2"/>
      <c r="J306" s="2" t="s">
        <v>15</v>
      </c>
      <c r="K306" s="2" t="s">
        <v>4184</v>
      </c>
      <c r="L306" s="2"/>
      <c r="M306" s="2" t="s">
        <v>15</v>
      </c>
      <c r="N306" s="3">
        <v>110</v>
      </c>
      <c r="O306" s="2" t="s">
        <v>133</v>
      </c>
      <c r="P306" s="2" t="s">
        <v>43</v>
      </c>
      <c r="Q306" s="2" t="s">
        <v>10</v>
      </c>
      <c r="R306" s="2" t="s">
        <v>4178</v>
      </c>
      <c r="S306" s="2" t="s">
        <v>12</v>
      </c>
      <c r="T306" s="2" t="s">
        <v>121</v>
      </c>
      <c r="U306" s="44">
        <v>8.4149547058722574E-2</v>
      </c>
      <c r="V306" s="2">
        <f t="shared" si="10"/>
        <v>31</v>
      </c>
      <c r="W306" s="2" t="s">
        <v>14</v>
      </c>
      <c r="X306" s="2" t="s">
        <v>15</v>
      </c>
      <c r="Y306" s="2" t="s">
        <v>16</v>
      </c>
      <c r="Z306" s="2" t="s">
        <v>15</v>
      </c>
      <c r="AA306" s="2" t="s">
        <v>18</v>
      </c>
      <c r="AB306" s="2" t="s">
        <v>4185</v>
      </c>
      <c r="AC306" s="2" t="s">
        <v>158</v>
      </c>
      <c r="AD306" s="2"/>
      <c r="AE306" s="2"/>
      <c r="AF306" s="2">
        <v>174.33036899999999</v>
      </c>
      <c r="AG306" s="2">
        <v>-35.727611000000003</v>
      </c>
      <c r="AH306" s="2">
        <v>99</v>
      </c>
      <c r="AI306" s="2" t="s">
        <v>14</v>
      </c>
      <c r="AJ306" s="2">
        <v>160</v>
      </c>
      <c r="AK306" s="2">
        <v>3</v>
      </c>
      <c r="AL306" s="2">
        <v>155</v>
      </c>
      <c r="AM306" s="2">
        <v>2</v>
      </c>
      <c r="AN306" s="2">
        <v>0</v>
      </c>
      <c r="AO306" s="2">
        <v>0</v>
      </c>
      <c r="AP306" s="2">
        <v>0</v>
      </c>
      <c r="AQ306" s="4">
        <v>0</v>
      </c>
    </row>
    <row r="307" spans="1:43" x14ac:dyDescent="0.25">
      <c r="A307" s="1">
        <v>3</v>
      </c>
      <c r="B307" s="2" t="s">
        <v>22</v>
      </c>
      <c r="C307" s="2" t="s">
        <v>23</v>
      </c>
      <c r="D307" s="2" t="s">
        <v>24</v>
      </c>
      <c r="E307" s="2" t="s">
        <v>25</v>
      </c>
      <c r="F307" s="2" t="s">
        <v>26</v>
      </c>
      <c r="G307" s="2" t="s">
        <v>27</v>
      </c>
      <c r="H307" s="2" t="s">
        <v>28</v>
      </c>
      <c r="I307" s="2"/>
      <c r="J307" s="2" t="s">
        <v>29</v>
      </c>
      <c r="K307" s="2" t="s">
        <v>30</v>
      </c>
      <c r="L307" s="2"/>
      <c r="M307" s="2" t="s">
        <v>29</v>
      </c>
      <c r="N307" s="3">
        <v>441</v>
      </c>
      <c r="O307" s="2" t="s">
        <v>8</v>
      </c>
      <c r="P307" s="2" t="s">
        <v>31</v>
      </c>
      <c r="Q307" s="2" t="s">
        <v>10</v>
      </c>
      <c r="R307" s="2" t="s">
        <v>11</v>
      </c>
      <c r="S307" s="2" t="s">
        <v>12</v>
      </c>
      <c r="T307" s="2" t="s">
        <v>13</v>
      </c>
      <c r="U307" s="44">
        <v>6.1545881717979145E-2</v>
      </c>
      <c r="V307" s="2">
        <f t="shared" si="10"/>
        <v>32</v>
      </c>
      <c r="W307" s="2" t="s">
        <v>14</v>
      </c>
      <c r="X307" s="2" t="s">
        <v>15</v>
      </c>
      <c r="Y307" s="2" t="s">
        <v>16</v>
      </c>
      <c r="Z307" s="2" t="s">
        <v>17</v>
      </c>
      <c r="AA307" s="2" t="s">
        <v>18</v>
      </c>
      <c r="AB307" s="2" t="s">
        <v>32</v>
      </c>
      <c r="AC307" s="2" t="s">
        <v>20</v>
      </c>
      <c r="AD307" s="2">
        <v>99051</v>
      </c>
      <c r="AE307" s="2" t="s">
        <v>21</v>
      </c>
      <c r="AF307" s="2">
        <v>173.2587</v>
      </c>
      <c r="AG307" s="2">
        <v>-35.121321999999999</v>
      </c>
      <c r="AH307" s="2">
        <v>2</v>
      </c>
      <c r="AI307" s="2" t="s">
        <v>14</v>
      </c>
      <c r="AJ307" s="2">
        <v>923</v>
      </c>
      <c r="AK307" s="2">
        <v>231</v>
      </c>
      <c r="AL307" s="2">
        <v>655</v>
      </c>
      <c r="AM307" s="2">
        <v>18</v>
      </c>
      <c r="AN307" s="2">
        <v>16</v>
      </c>
      <c r="AO307" s="2">
        <v>0</v>
      </c>
      <c r="AP307" s="2">
        <v>3</v>
      </c>
      <c r="AQ307" s="4">
        <v>0</v>
      </c>
    </row>
    <row r="308" spans="1:43" x14ac:dyDescent="0.25">
      <c r="A308" s="1">
        <v>620</v>
      </c>
      <c r="B308" s="2" t="s">
        <v>4081</v>
      </c>
      <c r="C308" s="2" t="s">
        <v>4082</v>
      </c>
      <c r="D308" s="2" t="s">
        <v>4083</v>
      </c>
      <c r="E308" s="2" t="s">
        <v>4084</v>
      </c>
      <c r="F308" s="2" t="s">
        <v>4085</v>
      </c>
      <c r="G308" s="2" t="s">
        <v>4086</v>
      </c>
      <c r="H308" s="2" t="s">
        <v>4087</v>
      </c>
      <c r="I308" s="2" t="s">
        <v>4088</v>
      </c>
      <c r="J308" s="2" t="s">
        <v>15</v>
      </c>
      <c r="K308" s="2" t="s">
        <v>4087</v>
      </c>
      <c r="L308" s="2"/>
      <c r="M308" s="2" t="s">
        <v>15</v>
      </c>
      <c r="N308" s="3">
        <v>173</v>
      </c>
      <c r="O308" s="2" t="s">
        <v>42</v>
      </c>
      <c r="P308" s="2" t="s">
        <v>43</v>
      </c>
      <c r="Q308" s="2" t="s">
        <v>10</v>
      </c>
      <c r="R308" s="2" t="s">
        <v>302</v>
      </c>
      <c r="S308" s="2" t="s">
        <v>12</v>
      </c>
      <c r="T308" s="2" t="s">
        <v>121</v>
      </c>
      <c r="U308" s="44">
        <v>2.2443026998120175E-2</v>
      </c>
      <c r="V308" s="2">
        <f t="shared" si="10"/>
        <v>33</v>
      </c>
      <c r="W308" s="2" t="s">
        <v>14</v>
      </c>
      <c r="X308" s="2" t="s">
        <v>15</v>
      </c>
      <c r="Y308" s="2" t="s">
        <v>16</v>
      </c>
      <c r="Z308" s="2" t="s">
        <v>15</v>
      </c>
      <c r="AA308" s="2" t="s">
        <v>18</v>
      </c>
      <c r="AB308" s="2" t="s">
        <v>4089</v>
      </c>
      <c r="AC308" s="2" t="s">
        <v>4090</v>
      </c>
      <c r="AD308" s="2"/>
      <c r="AE308" s="2"/>
      <c r="AF308" s="2">
        <v>174.36172400000001</v>
      </c>
      <c r="AG308" s="2">
        <v>-35.668291000000004</v>
      </c>
      <c r="AH308" s="2">
        <v>9</v>
      </c>
      <c r="AI308" s="2" t="s">
        <v>14</v>
      </c>
      <c r="AJ308" s="2">
        <v>259</v>
      </c>
      <c r="AK308" s="2">
        <v>189</v>
      </c>
      <c r="AL308" s="2">
        <v>44</v>
      </c>
      <c r="AM308" s="2">
        <v>2</v>
      </c>
      <c r="AN308" s="2">
        <v>14</v>
      </c>
      <c r="AO308" s="2">
        <v>3</v>
      </c>
      <c r="AP308" s="2">
        <v>3</v>
      </c>
      <c r="AQ308" s="4">
        <v>4</v>
      </c>
    </row>
    <row r="309" spans="1:43" x14ac:dyDescent="0.25">
      <c r="A309" s="1">
        <v>5</v>
      </c>
      <c r="B309" s="2" t="s">
        <v>45</v>
      </c>
      <c r="C309" s="2" t="s">
        <v>46</v>
      </c>
      <c r="D309" s="2" t="s">
        <v>47</v>
      </c>
      <c r="E309" s="2" t="s">
        <v>48</v>
      </c>
      <c r="F309" s="2" t="s">
        <v>49</v>
      </c>
      <c r="G309" s="2" t="s">
        <v>50</v>
      </c>
      <c r="H309" s="2" t="s">
        <v>51</v>
      </c>
      <c r="I309" s="2"/>
      <c r="J309" s="2" t="s">
        <v>52</v>
      </c>
      <c r="K309" s="2" t="s">
        <v>53</v>
      </c>
      <c r="L309" s="2"/>
      <c r="M309" s="2" t="s">
        <v>52</v>
      </c>
      <c r="N309" s="3">
        <v>245</v>
      </c>
      <c r="O309" s="2" t="s">
        <v>8</v>
      </c>
      <c r="P309" s="2" t="s">
        <v>43</v>
      </c>
      <c r="Q309" s="2" t="s">
        <v>10</v>
      </c>
      <c r="R309" s="2" t="s">
        <v>11</v>
      </c>
      <c r="S309" s="2" t="s">
        <v>12</v>
      </c>
      <c r="T309" s="2" t="s">
        <v>13</v>
      </c>
      <c r="U309" s="44">
        <v>4.4497391620806903E-3</v>
      </c>
      <c r="V309" s="2">
        <f t="shared" si="10"/>
        <v>34</v>
      </c>
      <c r="W309" s="2" t="s">
        <v>14</v>
      </c>
      <c r="X309" s="2" t="s">
        <v>15</v>
      </c>
      <c r="Y309" s="2" t="s">
        <v>16</v>
      </c>
      <c r="Z309" s="2" t="s">
        <v>17</v>
      </c>
      <c r="AA309" s="2" t="s">
        <v>18</v>
      </c>
      <c r="AB309" s="2" t="s">
        <v>52</v>
      </c>
      <c r="AC309" s="2" t="s">
        <v>44</v>
      </c>
      <c r="AD309" s="2"/>
      <c r="AE309" s="2"/>
      <c r="AF309" s="2">
        <v>173.955389</v>
      </c>
      <c r="AG309" s="2">
        <v>-35.228354000000003</v>
      </c>
      <c r="AH309" s="2">
        <v>6</v>
      </c>
      <c r="AI309" s="2" t="s">
        <v>14</v>
      </c>
      <c r="AJ309" s="2">
        <v>1537</v>
      </c>
      <c r="AK309" s="2">
        <v>968</v>
      </c>
      <c r="AL309" s="2">
        <v>427</v>
      </c>
      <c r="AM309" s="2">
        <v>21</v>
      </c>
      <c r="AN309" s="2">
        <v>53</v>
      </c>
      <c r="AO309" s="2">
        <v>17</v>
      </c>
      <c r="AP309" s="2">
        <v>9</v>
      </c>
      <c r="AQ309" s="4">
        <v>42</v>
      </c>
    </row>
    <row r="310" spans="1:43" x14ac:dyDescent="0.25">
      <c r="A310" s="1">
        <v>536</v>
      </c>
      <c r="B310" s="2" t="s">
        <v>3954</v>
      </c>
      <c r="C310" s="2" t="s">
        <v>3955</v>
      </c>
      <c r="D310" s="2" t="s">
        <v>3956</v>
      </c>
      <c r="E310" s="2" t="s">
        <v>3957</v>
      </c>
      <c r="F310" s="2" t="s">
        <v>3958</v>
      </c>
      <c r="G310" s="2" t="s">
        <v>3959</v>
      </c>
      <c r="H310" s="2" t="s">
        <v>3960</v>
      </c>
      <c r="I310" s="2" t="s">
        <v>3961</v>
      </c>
      <c r="J310" s="2" t="s">
        <v>3258</v>
      </c>
      <c r="K310" s="2" t="s">
        <v>3962</v>
      </c>
      <c r="L310" s="2"/>
      <c r="M310" s="2" t="s">
        <v>3258</v>
      </c>
      <c r="N310" s="3">
        <v>9054</v>
      </c>
      <c r="O310" s="2" t="s">
        <v>133</v>
      </c>
      <c r="P310" s="2" t="s">
        <v>43</v>
      </c>
      <c r="Q310" s="2" t="s">
        <v>10</v>
      </c>
      <c r="R310" s="2" t="s">
        <v>178</v>
      </c>
      <c r="S310" s="2" t="s">
        <v>12</v>
      </c>
      <c r="T310" s="2" t="s">
        <v>3353</v>
      </c>
      <c r="U310" s="44">
        <v>0.97300229188344922</v>
      </c>
      <c r="V310" s="2">
        <f t="shared" ref="V310:V336" si="11">RANK(U310,U$310:U$336)</f>
        <v>1</v>
      </c>
      <c r="W310" s="2" t="s">
        <v>3257</v>
      </c>
      <c r="X310" s="2" t="s">
        <v>3258</v>
      </c>
      <c r="Y310" s="2" t="s">
        <v>3259</v>
      </c>
      <c r="Z310" s="2" t="s">
        <v>3298</v>
      </c>
      <c r="AA310" s="2" t="s">
        <v>776</v>
      </c>
      <c r="AB310" s="2" t="s">
        <v>3363</v>
      </c>
      <c r="AC310" s="2" t="s">
        <v>2392</v>
      </c>
      <c r="AD310" s="2"/>
      <c r="AE310" s="2"/>
      <c r="AF310" s="2">
        <v>170.496588</v>
      </c>
      <c r="AG310" s="2">
        <v>-45.873942999999997</v>
      </c>
      <c r="AH310" s="2">
        <v>8</v>
      </c>
      <c r="AI310" s="2" t="s">
        <v>3257</v>
      </c>
      <c r="AJ310" s="2">
        <v>810</v>
      </c>
      <c r="AK310" s="2">
        <v>573</v>
      </c>
      <c r="AL310" s="2">
        <v>82</v>
      </c>
      <c r="AM310" s="2">
        <v>58</v>
      </c>
      <c r="AN310" s="2">
        <v>50</v>
      </c>
      <c r="AO310" s="2">
        <v>10</v>
      </c>
      <c r="AP310" s="2">
        <v>7</v>
      </c>
      <c r="AQ310" s="4">
        <v>30</v>
      </c>
    </row>
    <row r="311" spans="1:43" x14ac:dyDescent="0.25">
      <c r="A311" s="1">
        <v>372</v>
      </c>
      <c r="B311" s="2" t="s">
        <v>3301</v>
      </c>
      <c r="C311" s="2" t="s">
        <v>3302</v>
      </c>
      <c r="D311" s="2" t="s">
        <v>3303</v>
      </c>
      <c r="E311" s="2" t="s">
        <v>3304</v>
      </c>
      <c r="F311" s="2" t="s">
        <v>3305</v>
      </c>
      <c r="G311" s="2" t="s">
        <v>3306</v>
      </c>
      <c r="H311" s="2" t="s">
        <v>3307</v>
      </c>
      <c r="I311" s="2"/>
      <c r="J311" s="2" t="s">
        <v>3308</v>
      </c>
      <c r="K311" s="2" t="s">
        <v>3309</v>
      </c>
      <c r="L311" s="2"/>
      <c r="M311" s="2" t="s">
        <v>3308</v>
      </c>
      <c r="N311" s="3">
        <v>9320</v>
      </c>
      <c r="O311" s="2" t="s">
        <v>8</v>
      </c>
      <c r="P311" s="2" t="s">
        <v>31</v>
      </c>
      <c r="Q311" s="2" t="s">
        <v>155</v>
      </c>
      <c r="R311" s="2" t="s">
        <v>11</v>
      </c>
      <c r="S311" s="2" t="s">
        <v>12</v>
      </c>
      <c r="T311" s="2" t="s">
        <v>3287</v>
      </c>
      <c r="U311" s="44">
        <v>0.92223475046522485</v>
      </c>
      <c r="V311" s="2">
        <f t="shared" si="11"/>
        <v>2</v>
      </c>
      <c r="W311" s="2" t="s">
        <v>3257</v>
      </c>
      <c r="X311" s="2" t="s">
        <v>3258</v>
      </c>
      <c r="Y311" s="2" t="s">
        <v>3259</v>
      </c>
      <c r="Z311" s="2" t="s">
        <v>3168</v>
      </c>
      <c r="AA311" s="2" t="s">
        <v>776</v>
      </c>
      <c r="AB311" s="2" t="s">
        <v>3308</v>
      </c>
      <c r="AC311" s="2" t="s">
        <v>3310</v>
      </c>
      <c r="AD311" s="2">
        <v>99049</v>
      </c>
      <c r="AE311" s="2" t="s">
        <v>3311</v>
      </c>
      <c r="AF311" s="2">
        <v>169.38687899999999</v>
      </c>
      <c r="AG311" s="2">
        <v>-45.245876000000003</v>
      </c>
      <c r="AH311" s="2">
        <v>8</v>
      </c>
      <c r="AI311" s="2" t="s">
        <v>3257</v>
      </c>
      <c r="AJ311" s="2">
        <v>545</v>
      </c>
      <c r="AK311" s="2">
        <v>458</v>
      </c>
      <c r="AL311" s="2">
        <v>49</v>
      </c>
      <c r="AM311" s="2">
        <v>5</v>
      </c>
      <c r="AN311" s="2">
        <v>12</v>
      </c>
      <c r="AO311" s="2">
        <v>4</v>
      </c>
      <c r="AP311" s="2">
        <v>7</v>
      </c>
      <c r="AQ311" s="4">
        <v>10</v>
      </c>
    </row>
    <row r="312" spans="1:43" x14ac:dyDescent="0.25">
      <c r="A312" s="1">
        <v>495</v>
      </c>
      <c r="B312" s="2" t="s">
        <v>3868</v>
      </c>
      <c r="C312" s="2" t="s">
        <v>3869</v>
      </c>
      <c r="D312" s="2" t="s">
        <v>3870</v>
      </c>
      <c r="E312" s="2" t="s">
        <v>3871</v>
      </c>
      <c r="F312" s="2" t="s">
        <v>3872</v>
      </c>
      <c r="G312" s="2" t="s">
        <v>3873</v>
      </c>
      <c r="H312" s="2" t="s">
        <v>3874</v>
      </c>
      <c r="I312" s="2"/>
      <c r="J312" s="2" t="s">
        <v>3875</v>
      </c>
      <c r="K312" s="2" t="s">
        <v>3876</v>
      </c>
      <c r="L312" s="2"/>
      <c r="M312" s="2" t="s">
        <v>3875</v>
      </c>
      <c r="N312" s="3">
        <v>9053</v>
      </c>
      <c r="O312" s="2" t="s">
        <v>133</v>
      </c>
      <c r="P312" s="2" t="s">
        <v>43</v>
      </c>
      <c r="Q312" s="2" t="s">
        <v>10</v>
      </c>
      <c r="R312" s="2" t="s">
        <v>11</v>
      </c>
      <c r="S312" s="2" t="s">
        <v>12</v>
      </c>
      <c r="T312" s="2" t="s">
        <v>3353</v>
      </c>
      <c r="U312" s="44">
        <v>0.90458194105077638</v>
      </c>
      <c r="V312" s="2">
        <f t="shared" si="11"/>
        <v>3</v>
      </c>
      <c r="W312" s="2" t="s">
        <v>3257</v>
      </c>
      <c r="X312" s="2" t="s">
        <v>3258</v>
      </c>
      <c r="Y312" s="2" t="s">
        <v>3259</v>
      </c>
      <c r="Z312" s="2" t="s">
        <v>3399</v>
      </c>
      <c r="AA312" s="2" t="s">
        <v>776</v>
      </c>
      <c r="AB312" s="2" t="s">
        <v>3877</v>
      </c>
      <c r="AC312" s="2" t="s">
        <v>3878</v>
      </c>
      <c r="AD312" s="2"/>
      <c r="AE312" s="2"/>
      <c r="AF312" s="2">
        <v>170.35139799999999</v>
      </c>
      <c r="AG312" s="2">
        <v>-45.875914999999999</v>
      </c>
      <c r="AH312" s="2">
        <v>7</v>
      </c>
      <c r="AI312" s="2" t="s">
        <v>3257</v>
      </c>
      <c r="AJ312" s="2">
        <v>1017</v>
      </c>
      <c r="AK312" s="2">
        <v>866</v>
      </c>
      <c r="AL312" s="2">
        <v>88</v>
      </c>
      <c r="AM312" s="2">
        <v>11</v>
      </c>
      <c r="AN312" s="2">
        <v>23</v>
      </c>
      <c r="AO312" s="2">
        <v>5</v>
      </c>
      <c r="AP312" s="2">
        <v>2</v>
      </c>
      <c r="AQ312" s="4">
        <v>22</v>
      </c>
    </row>
    <row r="313" spans="1:43" x14ac:dyDescent="0.25">
      <c r="A313" s="1">
        <v>378</v>
      </c>
      <c r="B313" s="2" t="s">
        <v>3364</v>
      </c>
      <c r="C313" s="2" t="s">
        <v>3365</v>
      </c>
      <c r="D313" s="2" t="s">
        <v>3366</v>
      </c>
      <c r="E313" s="2" t="s">
        <v>3367</v>
      </c>
      <c r="F313" s="2" t="s">
        <v>3368</v>
      </c>
      <c r="G313" s="2" t="s">
        <v>3369</v>
      </c>
      <c r="H313" s="2" t="s">
        <v>3370</v>
      </c>
      <c r="I313" s="2"/>
      <c r="J313" s="2" t="s">
        <v>3258</v>
      </c>
      <c r="K313" s="2" t="s">
        <v>3370</v>
      </c>
      <c r="L313" s="2" t="s">
        <v>3371</v>
      </c>
      <c r="M313" s="2" t="s">
        <v>3258</v>
      </c>
      <c r="N313" s="3">
        <v>9016</v>
      </c>
      <c r="O313" s="2" t="s">
        <v>133</v>
      </c>
      <c r="P313" s="2" t="s">
        <v>31</v>
      </c>
      <c r="Q313" s="2" t="s">
        <v>10</v>
      </c>
      <c r="R313" s="2" t="s">
        <v>11</v>
      </c>
      <c r="S313" s="2" t="s">
        <v>167</v>
      </c>
      <c r="T313" s="2" t="s">
        <v>3353</v>
      </c>
      <c r="U313" s="44">
        <v>0.88676949157021023</v>
      </c>
      <c r="V313" s="2">
        <f t="shared" si="11"/>
        <v>4</v>
      </c>
      <c r="W313" s="2" t="s">
        <v>3257</v>
      </c>
      <c r="X313" s="2" t="s">
        <v>3258</v>
      </c>
      <c r="Y313" s="2" t="s">
        <v>3259</v>
      </c>
      <c r="Z313" s="2" t="s">
        <v>3298</v>
      </c>
      <c r="AA313" s="2" t="s">
        <v>776</v>
      </c>
      <c r="AB313" s="2" t="s">
        <v>3363</v>
      </c>
      <c r="AC313" s="2" t="s">
        <v>2392</v>
      </c>
      <c r="AD313" s="2"/>
      <c r="AE313" s="2"/>
      <c r="AF313" s="2">
        <v>170.49965700000001</v>
      </c>
      <c r="AG313" s="2">
        <v>-45.875698999999997</v>
      </c>
      <c r="AH313" s="2">
        <v>8</v>
      </c>
      <c r="AI313" s="2" t="s">
        <v>3257</v>
      </c>
      <c r="AJ313" s="2">
        <v>834</v>
      </c>
      <c r="AK313" s="2">
        <v>621</v>
      </c>
      <c r="AL313" s="2">
        <v>79</v>
      </c>
      <c r="AM313" s="2">
        <v>41</v>
      </c>
      <c r="AN313" s="2">
        <v>44</v>
      </c>
      <c r="AO313" s="2">
        <v>7</v>
      </c>
      <c r="AP313" s="2">
        <v>9</v>
      </c>
      <c r="AQ313" s="4">
        <v>33</v>
      </c>
    </row>
    <row r="314" spans="1:43" x14ac:dyDescent="0.25">
      <c r="A314" s="1">
        <v>374</v>
      </c>
      <c r="B314" s="2" t="s">
        <v>3323</v>
      </c>
      <c r="C314" s="2" t="s">
        <v>3324</v>
      </c>
      <c r="D314" s="2" t="s">
        <v>3325</v>
      </c>
      <c r="E314" s="2" t="s">
        <v>3326</v>
      </c>
      <c r="F314" s="2" t="s">
        <v>3327</v>
      </c>
      <c r="G314" s="2" t="s">
        <v>3328</v>
      </c>
      <c r="H314" s="2" t="s">
        <v>3329</v>
      </c>
      <c r="I314" s="2"/>
      <c r="J314" s="2" t="s">
        <v>3330</v>
      </c>
      <c r="K314" s="2" t="s">
        <v>3331</v>
      </c>
      <c r="L314" s="2"/>
      <c r="M314" s="2" t="s">
        <v>3330</v>
      </c>
      <c r="N314" s="3">
        <v>9348</v>
      </c>
      <c r="O314" s="2" t="s">
        <v>965</v>
      </c>
      <c r="P314" s="2" t="s">
        <v>31</v>
      </c>
      <c r="Q314" s="2" t="s">
        <v>10</v>
      </c>
      <c r="R314" s="2" t="s">
        <v>11</v>
      </c>
      <c r="S314" s="2" t="s">
        <v>12</v>
      </c>
      <c r="T314" s="2" t="s">
        <v>3332</v>
      </c>
      <c r="U314" s="44">
        <v>0.85835995296498846</v>
      </c>
      <c r="V314" s="2">
        <f t="shared" si="11"/>
        <v>5</v>
      </c>
      <c r="W314" s="2" t="s">
        <v>3257</v>
      </c>
      <c r="X314" s="2" t="s">
        <v>3258</v>
      </c>
      <c r="Y314" s="2" t="s">
        <v>3259</v>
      </c>
      <c r="Z314" s="2" t="s">
        <v>3333</v>
      </c>
      <c r="AA314" s="2" t="s">
        <v>776</v>
      </c>
      <c r="AB314" s="2" t="s">
        <v>3334</v>
      </c>
      <c r="AC314" s="2" t="s">
        <v>3335</v>
      </c>
      <c r="AD314" s="2">
        <v>99093</v>
      </c>
      <c r="AE314" s="2" t="s">
        <v>3336</v>
      </c>
      <c r="AF314" s="2">
        <v>168.65963300000001</v>
      </c>
      <c r="AG314" s="2">
        <v>-45.022554</v>
      </c>
      <c r="AH314" s="2">
        <v>10</v>
      </c>
      <c r="AI314" s="2" t="s">
        <v>3257</v>
      </c>
      <c r="AJ314" s="2">
        <v>851</v>
      </c>
      <c r="AK314" s="2">
        <v>601</v>
      </c>
      <c r="AL314" s="2">
        <v>67</v>
      </c>
      <c r="AM314" s="2">
        <v>14</v>
      </c>
      <c r="AN314" s="2">
        <v>98</v>
      </c>
      <c r="AO314" s="2">
        <v>25</v>
      </c>
      <c r="AP314" s="2">
        <v>7</v>
      </c>
      <c r="AQ314" s="4">
        <v>39</v>
      </c>
    </row>
    <row r="315" spans="1:43" x14ac:dyDescent="0.25">
      <c r="A315" s="1">
        <v>381</v>
      </c>
      <c r="B315" s="2" t="s">
        <v>3380</v>
      </c>
      <c r="C315" s="2" t="s">
        <v>3381</v>
      </c>
      <c r="D315" s="2" t="s">
        <v>3382</v>
      </c>
      <c r="E315" s="2" t="s">
        <v>3383</v>
      </c>
      <c r="F315" s="2" t="s">
        <v>3384</v>
      </c>
      <c r="G315" s="2" t="s">
        <v>3385</v>
      </c>
      <c r="H315" s="2" t="s">
        <v>3386</v>
      </c>
      <c r="I315" s="2"/>
      <c r="J315" s="2" t="s">
        <v>3258</v>
      </c>
      <c r="K315" s="2" t="s">
        <v>3387</v>
      </c>
      <c r="L315" s="2" t="s">
        <v>3388</v>
      </c>
      <c r="M315" s="2" t="s">
        <v>3258</v>
      </c>
      <c r="N315" s="3">
        <v>9011</v>
      </c>
      <c r="O315" s="2" t="s">
        <v>133</v>
      </c>
      <c r="P315" s="2" t="s">
        <v>43</v>
      </c>
      <c r="Q315" s="2" t="s">
        <v>10</v>
      </c>
      <c r="R315" s="2" t="s">
        <v>11</v>
      </c>
      <c r="S315" s="2" t="s">
        <v>12</v>
      </c>
      <c r="T315" s="2" t="s">
        <v>3353</v>
      </c>
      <c r="U315" s="44">
        <v>0.82548707900785312</v>
      </c>
      <c r="V315" s="2">
        <f t="shared" si="11"/>
        <v>6</v>
      </c>
      <c r="W315" s="2" t="s">
        <v>3257</v>
      </c>
      <c r="X315" s="2" t="s">
        <v>3258</v>
      </c>
      <c r="Y315" s="2" t="s">
        <v>3259</v>
      </c>
      <c r="Z315" s="2" t="s">
        <v>3298</v>
      </c>
      <c r="AA315" s="2" t="s">
        <v>776</v>
      </c>
      <c r="AB315" s="2" t="s">
        <v>3389</v>
      </c>
      <c r="AC315" s="2" t="s">
        <v>2392</v>
      </c>
      <c r="AD315" s="2"/>
      <c r="AE315" s="2"/>
      <c r="AF315" s="2">
        <v>170.46724499999999</v>
      </c>
      <c r="AG315" s="2">
        <v>-45.881777999999997</v>
      </c>
      <c r="AH315" s="2">
        <v>5</v>
      </c>
      <c r="AI315" s="2" t="s">
        <v>3257</v>
      </c>
      <c r="AJ315" s="2">
        <v>496</v>
      </c>
      <c r="AK315" s="2">
        <v>382</v>
      </c>
      <c r="AL315" s="2">
        <v>50</v>
      </c>
      <c r="AM315" s="2">
        <v>19</v>
      </c>
      <c r="AN315" s="2">
        <v>9</v>
      </c>
      <c r="AO315" s="2">
        <v>1</v>
      </c>
      <c r="AP315" s="2">
        <v>2</v>
      </c>
      <c r="AQ315" s="4">
        <v>33</v>
      </c>
    </row>
    <row r="316" spans="1:43" x14ac:dyDescent="0.25">
      <c r="A316" s="1">
        <v>366</v>
      </c>
      <c r="B316" s="2" t="s">
        <v>3262</v>
      </c>
      <c r="C316" s="2" t="s">
        <v>3263</v>
      </c>
      <c r="D316" s="2" t="s">
        <v>3264</v>
      </c>
      <c r="E316" s="2" t="s">
        <v>3265</v>
      </c>
      <c r="F316" s="2" t="s">
        <v>3266</v>
      </c>
      <c r="G316" s="2" t="s">
        <v>3267</v>
      </c>
      <c r="H316" s="2" t="s">
        <v>3268</v>
      </c>
      <c r="I316" s="2"/>
      <c r="J316" s="2" t="s">
        <v>3254</v>
      </c>
      <c r="K316" s="2" t="s">
        <v>3269</v>
      </c>
      <c r="L316" s="2"/>
      <c r="M316" s="2" t="s">
        <v>3254</v>
      </c>
      <c r="N316" s="3">
        <v>9444</v>
      </c>
      <c r="O316" s="2" t="s">
        <v>965</v>
      </c>
      <c r="P316" s="2" t="s">
        <v>31</v>
      </c>
      <c r="Q316" s="2" t="s">
        <v>155</v>
      </c>
      <c r="R316" s="2" t="s">
        <v>11</v>
      </c>
      <c r="S316" s="2" t="s">
        <v>167</v>
      </c>
      <c r="T316" s="2" t="s">
        <v>3256</v>
      </c>
      <c r="U316" s="44">
        <v>0.80724009692962262</v>
      </c>
      <c r="V316" s="2">
        <f t="shared" si="11"/>
        <v>7</v>
      </c>
      <c r="W316" s="2" t="s">
        <v>3257</v>
      </c>
      <c r="X316" s="2" t="s">
        <v>3258</v>
      </c>
      <c r="Y316" s="2" t="s">
        <v>3259</v>
      </c>
      <c r="Z316" s="2" t="s">
        <v>3168</v>
      </c>
      <c r="AA316" s="2" t="s">
        <v>776</v>
      </c>
      <c r="AB316" s="2" t="s">
        <v>3270</v>
      </c>
      <c r="AC316" s="2" t="s">
        <v>3261</v>
      </c>
      <c r="AD316" s="2"/>
      <c r="AE316" s="2"/>
      <c r="AF316" s="2">
        <v>170.97433100000001</v>
      </c>
      <c r="AG316" s="2">
        <v>-45.088979000000002</v>
      </c>
      <c r="AH316" s="2">
        <v>6</v>
      </c>
      <c r="AI316" s="2" t="s">
        <v>3257</v>
      </c>
      <c r="AJ316" s="2">
        <v>416</v>
      </c>
      <c r="AK316" s="2">
        <v>326</v>
      </c>
      <c r="AL316" s="2">
        <v>42</v>
      </c>
      <c r="AM316" s="2">
        <v>26</v>
      </c>
      <c r="AN316" s="2">
        <v>12</v>
      </c>
      <c r="AO316" s="2">
        <v>3</v>
      </c>
      <c r="AP316" s="2">
        <v>3</v>
      </c>
      <c r="AQ316" s="4">
        <v>4</v>
      </c>
    </row>
    <row r="317" spans="1:43" x14ac:dyDescent="0.25">
      <c r="A317" s="1">
        <v>376</v>
      </c>
      <c r="B317" s="2" t="s">
        <v>3346</v>
      </c>
      <c r="C317" s="2" t="s">
        <v>3347</v>
      </c>
      <c r="D317" s="2" t="s">
        <v>3348</v>
      </c>
      <c r="E317" s="2" t="s">
        <v>3349</v>
      </c>
      <c r="F317" s="2" t="s">
        <v>3350</v>
      </c>
      <c r="G317" s="2" t="s">
        <v>3351</v>
      </c>
      <c r="H317" s="2" t="s">
        <v>3352</v>
      </c>
      <c r="I317" s="2"/>
      <c r="J317" s="2" t="s">
        <v>3258</v>
      </c>
      <c r="K317" s="2" t="s">
        <v>188</v>
      </c>
      <c r="L317" s="2"/>
      <c r="M317" s="2" t="s">
        <v>3258</v>
      </c>
      <c r="N317" s="3">
        <v>9054</v>
      </c>
      <c r="O317" s="2" t="s">
        <v>133</v>
      </c>
      <c r="P317" s="2" t="s">
        <v>31</v>
      </c>
      <c r="Q317" s="2" t="s">
        <v>10</v>
      </c>
      <c r="R317" s="2" t="s">
        <v>11</v>
      </c>
      <c r="S317" s="2" t="s">
        <v>12</v>
      </c>
      <c r="T317" s="2" t="s">
        <v>3353</v>
      </c>
      <c r="U317" s="44">
        <v>0.74296835289162433</v>
      </c>
      <c r="V317" s="2">
        <f t="shared" si="11"/>
        <v>8</v>
      </c>
      <c r="W317" s="2" t="s">
        <v>3257</v>
      </c>
      <c r="X317" s="2" t="s">
        <v>3258</v>
      </c>
      <c r="Y317" s="2" t="s">
        <v>3259</v>
      </c>
      <c r="Z317" s="2" t="s">
        <v>3298</v>
      </c>
      <c r="AA317" s="2" t="s">
        <v>776</v>
      </c>
      <c r="AB317" s="2" t="s">
        <v>3354</v>
      </c>
      <c r="AC317" s="2" t="s">
        <v>2392</v>
      </c>
      <c r="AD317" s="2"/>
      <c r="AE317" s="2"/>
      <c r="AF317" s="2">
        <v>170.528807</v>
      </c>
      <c r="AG317" s="2">
        <v>-45.861857999999998</v>
      </c>
      <c r="AH317" s="2">
        <v>7</v>
      </c>
      <c r="AI317" s="2" t="s">
        <v>3257</v>
      </c>
      <c r="AJ317" s="2">
        <v>647</v>
      </c>
      <c r="AK317" s="2">
        <v>489</v>
      </c>
      <c r="AL317" s="2">
        <v>69</v>
      </c>
      <c r="AM317" s="2">
        <v>13</v>
      </c>
      <c r="AN317" s="2">
        <v>26</v>
      </c>
      <c r="AO317" s="2">
        <v>10</v>
      </c>
      <c r="AP317" s="2">
        <v>10</v>
      </c>
      <c r="AQ317" s="4">
        <v>30</v>
      </c>
    </row>
    <row r="318" spans="1:43" x14ac:dyDescent="0.25">
      <c r="A318" s="1">
        <v>375</v>
      </c>
      <c r="B318" s="2" t="s">
        <v>3337</v>
      </c>
      <c r="C318" s="2" t="s">
        <v>3338</v>
      </c>
      <c r="D318" s="2" t="s">
        <v>3339</v>
      </c>
      <c r="E318" s="2" t="s">
        <v>3340</v>
      </c>
      <c r="F318" s="2" t="s">
        <v>3341</v>
      </c>
      <c r="G318" s="2" t="s">
        <v>3342</v>
      </c>
      <c r="H318" s="2" t="s">
        <v>3343</v>
      </c>
      <c r="I318" s="2"/>
      <c r="J318" s="2" t="s">
        <v>3344</v>
      </c>
      <c r="K318" s="2" t="s">
        <v>3343</v>
      </c>
      <c r="L318" s="2"/>
      <c r="M318" s="2" t="s">
        <v>3344</v>
      </c>
      <c r="N318" s="3">
        <v>9500</v>
      </c>
      <c r="O318" s="2" t="s">
        <v>42</v>
      </c>
      <c r="P318" s="2" t="s">
        <v>9</v>
      </c>
      <c r="Q318" s="2" t="s">
        <v>10</v>
      </c>
      <c r="R318" s="2" t="s">
        <v>11</v>
      </c>
      <c r="S318" s="2" t="s">
        <v>12</v>
      </c>
      <c r="T318" s="2" t="s">
        <v>3287</v>
      </c>
      <c r="U318" s="44">
        <v>0.73971881643498949</v>
      </c>
      <c r="V318" s="2">
        <f t="shared" si="11"/>
        <v>9</v>
      </c>
      <c r="W318" s="2" t="s">
        <v>3257</v>
      </c>
      <c r="X318" s="2" t="s">
        <v>3258</v>
      </c>
      <c r="Y318" s="2" t="s">
        <v>3259</v>
      </c>
      <c r="Z318" s="2" t="s">
        <v>3168</v>
      </c>
      <c r="AA318" s="2" t="s">
        <v>776</v>
      </c>
      <c r="AB318" s="2" t="s">
        <v>3344</v>
      </c>
      <c r="AC318" s="2" t="s">
        <v>3345</v>
      </c>
      <c r="AD318" s="2">
        <v>99010</v>
      </c>
      <c r="AE318" s="2" t="s">
        <v>3289</v>
      </c>
      <c r="AF318" s="2">
        <v>169.31120300000001</v>
      </c>
      <c r="AG318" s="2">
        <v>-45.538153000000001</v>
      </c>
      <c r="AH318" s="2">
        <v>7</v>
      </c>
      <c r="AI318" s="2" t="s">
        <v>3257</v>
      </c>
      <c r="AJ318" s="2">
        <v>165</v>
      </c>
      <c r="AK318" s="2">
        <v>123</v>
      </c>
      <c r="AL318" s="2">
        <v>28</v>
      </c>
      <c r="AM318" s="2">
        <v>8</v>
      </c>
      <c r="AN318" s="2">
        <v>5</v>
      </c>
      <c r="AO318" s="2">
        <v>0</v>
      </c>
      <c r="AP318" s="2">
        <v>1</v>
      </c>
      <c r="AQ318" s="4">
        <v>0</v>
      </c>
    </row>
    <row r="319" spans="1:43" x14ac:dyDescent="0.25">
      <c r="A319" s="1">
        <v>391</v>
      </c>
      <c r="B319" s="2" t="s">
        <v>3447</v>
      </c>
      <c r="C319" s="2" t="s">
        <v>3448</v>
      </c>
      <c r="D319" s="2" t="s">
        <v>3449</v>
      </c>
      <c r="E319" s="2" t="s">
        <v>3450</v>
      </c>
      <c r="F319" s="2" t="s">
        <v>3451</v>
      </c>
      <c r="G319" s="2" t="s">
        <v>3452</v>
      </c>
      <c r="H319" s="2" t="s">
        <v>3453</v>
      </c>
      <c r="I319" s="2"/>
      <c r="J319" s="2" t="s">
        <v>3454</v>
      </c>
      <c r="K319" s="2" t="s">
        <v>3455</v>
      </c>
      <c r="L319" s="2"/>
      <c r="M319" s="2" t="s">
        <v>3454</v>
      </c>
      <c r="N319" s="3">
        <v>9522</v>
      </c>
      <c r="O319" s="2" t="s">
        <v>42</v>
      </c>
      <c r="P319" s="2" t="s">
        <v>43</v>
      </c>
      <c r="Q319" s="2" t="s">
        <v>10</v>
      </c>
      <c r="R319" s="2" t="s">
        <v>11</v>
      </c>
      <c r="S319" s="2" t="s">
        <v>12</v>
      </c>
      <c r="T319" s="2" t="s">
        <v>3445</v>
      </c>
      <c r="U319" s="44">
        <v>0.72263956340281177</v>
      </c>
      <c r="V319" s="2">
        <f t="shared" si="11"/>
        <v>10</v>
      </c>
      <c r="W319" s="2" t="s">
        <v>3257</v>
      </c>
      <c r="X319" s="2" t="s">
        <v>3258</v>
      </c>
      <c r="Y319" s="2" t="s">
        <v>3259</v>
      </c>
      <c r="Z319" s="2" t="s">
        <v>3333</v>
      </c>
      <c r="AA319" s="2" t="s">
        <v>776</v>
      </c>
      <c r="AB319" s="2" t="s">
        <v>3454</v>
      </c>
      <c r="AC319" s="2" t="s">
        <v>3456</v>
      </c>
      <c r="AD319" s="2"/>
      <c r="AE319" s="2"/>
      <c r="AF319" s="2">
        <v>169.25876400000001</v>
      </c>
      <c r="AG319" s="2">
        <v>-45.939858000000001</v>
      </c>
      <c r="AH319" s="2">
        <v>9</v>
      </c>
      <c r="AI319" s="2" t="s">
        <v>3257</v>
      </c>
      <c r="AJ319" s="2">
        <v>230</v>
      </c>
      <c r="AK319" s="2">
        <v>185</v>
      </c>
      <c r="AL319" s="2">
        <v>31</v>
      </c>
      <c r="AM319" s="2">
        <v>2</v>
      </c>
      <c r="AN319" s="2">
        <v>3</v>
      </c>
      <c r="AO319" s="2">
        <v>3</v>
      </c>
      <c r="AP319" s="2">
        <v>5</v>
      </c>
      <c r="AQ319" s="4">
        <v>1</v>
      </c>
    </row>
    <row r="320" spans="1:43" x14ac:dyDescent="0.25">
      <c r="A320" s="1">
        <v>392</v>
      </c>
      <c r="B320" s="2" t="s">
        <v>3457</v>
      </c>
      <c r="C320" s="2" t="s">
        <v>3458</v>
      </c>
      <c r="D320" s="2" t="s">
        <v>3459</v>
      </c>
      <c r="E320" s="2" t="s">
        <v>3460</v>
      </c>
      <c r="F320" s="2" t="s">
        <v>3461</v>
      </c>
      <c r="G320" s="2" t="s">
        <v>3462</v>
      </c>
      <c r="H320" s="2" t="s">
        <v>3463</v>
      </c>
      <c r="I320" s="2"/>
      <c r="J320" s="2" t="s">
        <v>3464</v>
      </c>
      <c r="K320" s="2" t="s">
        <v>3463</v>
      </c>
      <c r="L320" s="2"/>
      <c r="M320" s="2" t="s">
        <v>3464</v>
      </c>
      <c r="N320" s="3">
        <v>9220</v>
      </c>
      <c r="O320" s="2" t="s">
        <v>8</v>
      </c>
      <c r="P320" s="2" t="s">
        <v>43</v>
      </c>
      <c r="Q320" s="2" t="s">
        <v>10</v>
      </c>
      <c r="R320" s="2" t="s">
        <v>11</v>
      </c>
      <c r="S320" s="2" t="s">
        <v>12</v>
      </c>
      <c r="T320" s="2" t="s">
        <v>3445</v>
      </c>
      <c r="U320" s="44">
        <v>0.71783254257998408</v>
      </c>
      <c r="V320" s="2">
        <f t="shared" si="11"/>
        <v>11</v>
      </c>
      <c r="W320" s="2" t="s">
        <v>3257</v>
      </c>
      <c r="X320" s="2" t="s">
        <v>3258</v>
      </c>
      <c r="Y320" s="2" t="s">
        <v>3259</v>
      </c>
      <c r="Z320" s="2" t="s">
        <v>3333</v>
      </c>
      <c r="AA320" s="2" t="s">
        <v>776</v>
      </c>
      <c r="AB320" s="2" t="s">
        <v>3464</v>
      </c>
      <c r="AC320" s="2" t="s">
        <v>3465</v>
      </c>
      <c r="AD320" s="2">
        <v>99080</v>
      </c>
      <c r="AE320" s="2" t="s">
        <v>3466</v>
      </c>
      <c r="AF320" s="2">
        <v>169.96692100000001</v>
      </c>
      <c r="AG320" s="2">
        <v>-46.113193000000003</v>
      </c>
      <c r="AH320" s="2">
        <v>4</v>
      </c>
      <c r="AI320" s="2" t="s">
        <v>3257</v>
      </c>
      <c r="AJ320" s="2">
        <v>272</v>
      </c>
      <c r="AK320" s="2">
        <v>214</v>
      </c>
      <c r="AL320" s="2">
        <v>49</v>
      </c>
      <c r="AM320" s="2">
        <v>3</v>
      </c>
      <c r="AN320" s="2">
        <v>0</v>
      </c>
      <c r="AO320" s="2">
        <v>3</v>
      </c>
      <c r="AP320" s="2">
        <v>1</v>
      </c>
      <c r="AQ320" s="4">
        <v>2</v>
      </c>
    </row>
    <row r="321" spans="1:43" x14ac:dyDescent="0.25">
      <c r="A321" s="1">
        <v>383</v>
      </c>
      <c r="B321" s="2" t="s">
        <v>3401</v>
      </c>
      <c r="C321" s="2" t="s">
        <v>3402</v>
      </c>
      <c r="D321" s="2" t="s">
        <v>3403</v>
      </c>
      <c r="E321" s="2" t="s">
        <v>3404</v>
      </c>
      <c r="F321" s="2" t="s">
        <v>3405</v>
      </c>
      <c r="G321" s="2" t="s">
        <v>3406</v>
      </c>
      <c r="H321" s="2" t="s">
        <v>3407</v>
      </c>
      <c r="I321" s="2"/>
      <c r="J321" s="2" t="s">
        <v>3258</v>
      </c>
      <c r="K321" s="2" t="s">
        <v>3407</v>
      </c>
      <c r="L321" s="2" t="s">
        <v>3408</v>
      </c>
      <c r="M321" s="2" t="s">
        <v>3258</v>
      </c>
      <c r="N321" s="3">
        <v>9012</v>
      </c>
      <c r="O321" s="2" t="s">
        <v>133</v>
      </c>
      <c r="P321" s="2" t="s">
        <v>31</v>
      </c>
      <c r="Q321" s="2" t="s">
        <v>155</v>
      </c>
      <c r="R321" s="2" t="s">
        <v>11</v>
      </c>
      <c r="S321" s="2" t="s">
        <v>156</v>
      </c>
      <c r="T321" s="2" t="s">
        <v>3353</v>
      </c>
      <c r="U321" s="44">
        <v>0.65906448154895847</v>
      </c>
      <c r="V321" s="2">
        <f t="shared" si="11"/>
        <v>12</v>
      </c>
      <c r="W321" s="2" t="s">
        <v>3257</v>
      </c>
      <c r="X321" s="2" t="s">
        <v>3258</v>
      </c>
      <c r="Y321" s="2" t="s">
        <v>3259</v>
      </c>
      <c r="Z321" s="2" t="s">
        <v>3399</v>
      </c>
      <c r="AA321" s="2" t="s">
        <v>776</v>
      </c>
      <c r="AB321" s="2" t="s">
        <v>3409</v>
      </c>
      <c r="AC321" s="2" t="s">
        <v>2392</v>
      </c>
      <c r="AD321" s="2"/>
      <c r="AE321" s="2"/>
      <c r="AF321" s="2">
        <v>170.49423899999999</v>
      </c>
      <c r="AG321" s="2">
        <v>-45.902928000000003</v>
      </c>
      <c r="AH321" s="2">
        <v>7</v>
      </c>
      <c r="AI321" s="2" t="s">
        <v>3257</v>
      </c>
      <c r="AJ321" s="2">
        <v>1057</v>
      </c>
      <c r="AK321" s="2">
        <v>818</v>
      </c>
      <c r="AL321" s="2">
        <v>124</v>
      </c>
      <c r="AM321" s="2">
        <v>45</v>
      </c>
      <c r="AN321" s="2">
        <v>30</v>
      </c>
      <c r="AO321" s="2">
        <v>8</v>
      </c>
      <c r="AP321" s="2">
        <v>19</v>
      </c>
      <c r="AQ321" s="4">
        <v>13</v>
      </c>
    </row>
    <row r="322" spans="1:43" x14ac:dyDescent="0.25">
      <c r="A322" s="1">
        <v>384</v>
      </c>
      <c r="B322" s="2" t="s">
        <v>3410</v>
      </c>
      <c r="C322" s="2" t="s">
        <v>3411</v>
      </c>
      <c r="D322" s="2" t="s">
        <v>3412</v>
      </c>
      <c r="E322" s="2" t="s">
        <v>3413</v>
      </c>
      <c r="F322" s="2" t="s">
        <v>3414</v>
      </c>
      <c r="G322" s="2" t="s">
        <v>3415</v>
      </c>
      <c r="H322" s="2" t="s">
        <v>3416</v>
      </c>
      <c r="I322" s="2" t="s">
        <v>3417</v>
      </c>
      <c r="J322" s="2" t="s">
        <v>3258</v>
      </c>
      <c r="K322" s="2" t="s">
        <v>3416</v>
      </c>
      <c r="L322" s="2" t="s">
        <v>3418</v>
      </c>
      <c r="M322" s="2" t="s">
        <v>3258</v>
      </c>
      <c r="N322" s="3">
        <v>9012</v>
      </c>
      <c r="O322" s="2" t="s">
        <v>133</v>
      </c>
      <c r="P322" s="2" t="s">
        <v>31</v>
      </c>
      <c r="Q322" s="2" t="s">
        <v>10</v>
      </c>
      <c r="R322" s="2" t="s">
        <v>11</v>
      </c>
      <c r="S322" s="2" t="s">
        <v>167</v>
      </c>
      <c r="T322" s="2" t="s">
        <v>3353</v>
      </c>
      <c r="U322" s="44">
        <v>0.62088979796147292</v>
      </c>
      <c r="V322" s="2">
        <f t="shared" si="11"/>
        <v>13</v>
      </c>
      <c r="W322" s="2" t="s">
        <v>3257</v>
      </c>
      <c r="X322" s="2" t="s">
        <v>3258</v>
      </c>
      <c r="Y322" s="2" t="s">
        <v>3259</v>
      </c>
      <c r="Z322" s="2" t="s">
        <v>3399</v>
      </c>
      <c r="AA322" s="2" t="s">
        <v>776</v>
      </c>
      <c r="AB322" s="2" t="s">
        <v>3409</v>
      </c>
      <c r="AC322" s="2" t="s">
        <v>2392</v>
      </c>
      <c r="AD322" s="2"/>
      <c r="AE322" s="2"/>
      <c r="AF322" s="2">
        <v>170.49139500000001</v>
      </c>
      <c r="AG322" s="2">
        <v>-45.904020000000003</v>
      </c>
      <c r="AH322" s="2">
        <v>5</v>
      </c>
      <c r="AI322" s="2" t="s">
        <v>3257</v>
      </c>
      <c r="AJ322" s="2">
        <v>361</v>
      </c>
      <c r="AK322" s="2">
        <v>233</v>
      </c>
      <c r="AL322" s="2">
        <v>80</v>
      </c>
      <c r="AM322" s="2">
        <v>23</v>
      </c>
      <c r="AN322" s="2">
        <v>12</v>
      </c>
      <c r="AO322" s="2">
        <v>4</v>
      </c>
      <c r="AP322" s="2">
        <v>2</v>
      </c>
      <c r="AQ322" s="4">
        <v>7</v>
      </c>
    </row>
    <row r="323" spans="1:43" x14ac:dyDescent="0.25">
      <c r="A323" s="1">
        <v>382</v>
      </c>
      <c r="B323" s="2" t="s">
        <v>3390</v>
      </c>
      <c r="C323" s="2" t="s">
        <v>3391</v>
      </c>
      <c r="D323" s="2" t="s">
        <v>3392</v>
      </c>
      <c r="E323" s="2" t="s">
        <v>3393</v>
      </c>
      <c r="F323" s="2" t="s">
        <v>3394</v>
      </c>
      <c r="G323" s="2" t="s">
        <v>3395</v>
      </c>
      <c r="H323" s="2" t="s">
        <v>3396</v>
      </c>
      <c r="I323" s="2" t="s">
        <v>3397</v>
      </c>
      <c r="J323" s="2" t="s">
        <v>3258</v>
      </c>
      <c r="K323" s="2" t="s">
        <v>3398</v>
      </c>
      <c r="L323" s="2" t="s">
        <v>3397</v>
      </c>
      <c r="M323" s="2" t="s">
        <v>3258</v>
      </c>
      <c r="N323" s="3">
        <v>9013</v>
      </c>
      <c r="O323" s="2" t="s">
        <v>133</v>
      </c>
      <c r="P323" s="2" t="s">
        <v>31</v>
      </c>
      <c r="Q323" s="2" t="s">
        <v>10</v>
      </c>
      <c r="R323" s="2" t="s">
        <v>11</v>
      </c>
      <c r="S323" s="2" t="s">
        <v>12</v>
      </c>
      <c r="T323" s="2" t="s">
        <v>3353</v>
      </c>
      <c r="U323" s="44">
        <v>0.57179385089927504</v>
      </c>
      <c r="V323" s="2">
        <f t="shared" si="11"/>
        <v>14</v>
      </c>
      <c r="W323" s="2" t="s">
        <v>3257</v>
      </c>
      <c r="X323" s="2" t="s">
        <v>3258</v>
      </c>
      <c r="Y323" s="2" t="s">
        <v>3259</v>
      </c>
      <c r="Z323" s="2" t="s">
        <v>3399</v>
      </c>
      <c r="AA323" s="2" t="s">
        <v>776</v>
      </c>
      <c r="AB323" s="2" t="s">
        <v>3400</v>
      </c>
      <c r="AC323" s="2" t="s">
        <v>2392</v>
      </c>
      <c r="AD323" s="2"/>
      <c r="AE323" s="2"/>
      <c r="AF323" s="2">
        <v>170.523191</v>
      </c>
      <c r="AG323" s="2">
        <v>-45.895969000000001</v>
      </c>
      <c r="AH323" s="2">
        <v>7</v>
      </c>
      <c r="AI323" s="2" t="s">
        <v>3257</v>
      </c>
      <c r="AJ323" s="2">
        <v>488</v>
      </c>
      <c r="AK323" s="2">
        <v>363</v>
      </c>
      <c r="AL323" s="2">
        <v>56</v>
      </c>
      <c r="AM323" s="2">
        <v>4</v>
      </c>
      <c r="AN323" s="2">
        <v>15</v>
      </c>
      <c r="AO323" s="2">
        <v>5</v>
      </c>
      <c r="AP323" s="2">
        <v>1</v>
      </c>
      <c r="AQ323" s="4">
        <v>44</v>
      </c>
    </row>
    <row r="324" spans="1:43" x14ac:dyDescent="0.25">
      <c r="A324" s="1">
        <v>393</v>
      </c>
      <c r="B324" s="2" t="s">
        <v>3467</v>
      </c>
      <c r="C324" s="2" t="s">
        <v>3468</v>
      </c>
      <c r="D324" s="2" t="s">
        <v>3469</v>
      </c>
      <c r="E324" s="2" t="s">
        <v>3470</v>
      </c>
      <c r="F324" s="2" t="s">
        <v>3471</v>
      </c>
      <c r="G324" s="2" t="s">
        <v>3472</v>
      </c>
      <c r="H324" s="2" t="s">
        <v>3473</v>
      </c>
      <c r="I324" s="2" t="s">
        <v>3474</v>
      </c>
      <c r="J324" s="2" t="s">
        <v>3475</v>
      </c>
      <c r="K324" s="2" t="s">
        <v>3476</v>
      </c>
      <c r="L324" s="2"/>
      <c r="M324" s="2" t="s">
        <v>3475</v>
      </c>
      <c r="N324" s="3">
        <v>9230</v>
      </c>
      <c r="O324" s="2" t="s">
        <v>8</v>
      </c>
      <c r="P324" s="2" t="s">
        <v>31</v>
      </c>
      <c r="Q324" s="2" t="s">
        <v>10</v>
      </c>
      <c r="R324" s="2" t="s">
        <v>11</v>
      </c>
      <c r="S324" s="2" t="s">
        <v>12</v>
      </c>
      <c r="T324" s="2" t="s">
        <v>3445</v>
      </c>
      <c r="U324" s="44">
        <v>0.52626946066851155</v>
      </c>
      <c r="V324" s="2">
        <f t="shared" si="11"/>
        <v>15</v>
      </c>
      <c r="W324" s="2" t="s">
        <v>3257</v>
      </c>
      <c r="X324" s="2" t="s">
        <v>3258</v>
      </c>
      <c r="Y324" s="2" t="s">
        <v>3259</v>
      </c>
      <c r="Z324" s="2" t="s">
        <v>3333</v>
      </c>
      <c r="AA324" s="2" t="s">
        <v>776</v>
      </c>
      <c r="AB324" s="2" t="s">
        <v>3475</v>
      </c>
      <c r="AC324" s="2" t="s">
        <v>3477</v>
      </c>
      <c r="AD324" s="2">
        <v>99080</v>
      </c>
      <c r="AE324" s="2" t="s">
        <v>3466</v>
      </c>
      <c r="AF324" s="2">
        <v>169.72852399999999</v>
      </c>
      <c r="AG324" s="2">
        <v>-46.246237000000001</v>
      </c>
      <c r="AH324" s="2">
        <v>6</v>
      </c>
      <c r="AI324" s="2" t="s">
        <v>3257</v>
      </c>
      <c r="AJ324" s="2">
        <v>518</v>
      </c>
      <c r="AK324" s="2">
        <v>370</v>
      </c>
      <c r="AL324" s="2">
        <v>94</v>
      </c>
      <c r="AM324" s="2">
        <v>7</v>
      </c>
      <c r="AN324" s="2">
        <v>35</v>
      </c>
      <c r="AO324" s="2">
        <v>4</v>
      </c>
      <c r="AP324" s="2">
        <v>1</v>
      </c>
      <c r="AQ324" s="4">
        <v>7</v>
      </c>
    </row>
    <row r="325" spans="1:43" x14ac:dyDescent="0.25">
      <c r="A325" s="1">
        <v>390</v>
      </c>
      <c r="B325" s="2" t="s">
        <v>3437</v>
      </c>
      <c r="C325" s="2" t="s">
        <v>3438</v>
      </c>
      <c r="D325" s="2" t="s">
        <v>3439</v>
      </c>
      <c r="E325" s="2" t="s">
        <v>3440</v>
      </c>
      <c r="F325" s="2" t="s">
        <v>3441</v>
      </c>
      <c r="G325" s="2" t="s">
        <v>3442</v>
      </c>
      <c r="H325" s="2" t="s">
        <v>3443</v>
      </c>
      <c r="I325" s="2"/>
      <c r="J325" s="2" t="s">
        <v>3444</v>
      </c>
      <c r="K325" s="2" t="s">
        <v>3443</v>
      </c>
      <c r="L325" s="2"/>
      <c r="M325" s="2" t="s">
        <v>3444</v>
      </c>
      <c r="N325" s="3">
        <v>9532</v>
      </c>
      <c r="O325" s="2" t="s">
        <v>42</v>
      </c>
      <c r="P325" s="2" t="s">
        <v>9</v>
      </c>
      <c r="Q325" s="2" t="s">
        <v>10</v>
      </c>
      <c r="R325" s="2" t="s">
        <v>11</v>
      </c>
      <c r="S325" s="2" t="s">
        <v>12</v>
      </c>
      <c r="T325" s="2" t="s">
        <v>3445</v>
      </c>
      <c r="U325" s="44">
        <v>0.52047869617173848</v>
      </c>
      <c r="V325" s="2">
        <f t="shared" si="11"/>
        <v>16</v>
      </c>
      <c r="W325" s="2" t="s">
        <v>3257</v>
      </c>
      <c r="X325" s="2" t="s">
        <v>3258</v>
      </c>
      <c r="Y325" s="2" t="s">
        <v>3259</v>
      </c>
      <c r="Z325" s="2" t="s">
        <v>3333</v>
      </c>
      <c r="AA325" s="2" t="s">
        <v>776</v>
      </c>
      <c r="AB325" s="2" t="s">
        <v>3444</v>
      </c>
      <c r="AC325" s="2" t="s">
        <v>3446</v>
      </c>
      <c r="AD325" s="2">
        <v>99010</v>
      </c>
      <c r="AE325" s="2" t="s">
        <v>3289</v>
      </c>
      <c r="AF325" s="2">
        <v>169.686812</v>
      </c>
      <c r="AG325" s="2">
        <v>-45.921137000000002</v>
      </c>
      <c r="AH325" s="2">
        <v>6</v>
      </c>
      <c r="AI325" s="2" t="s">
        <v>3257</v>
      </c>
      <c r="AJ325" s="2">
        <v>145</v>
      </c>
      <c r="AK325" s="2">
        <v>116</v>
      </c>
      <c r="AL325" s="2">
        <v>27</v>
      </c>
      <c r="AM325" s="2">
        <v>0</v>
      </c>
      <c r="AN325" s="2">
        <v>1</v>
      </c>
      <c r="AO325" s="2">
        <v>0</v>
      </c>
      <c r="AP325" s="2">
        <v>1</v>
      </c>
      <c r="AQ325" s="4">
        <v>0</v>
      </c>
    </row>
    <row r="326" spans="1:43" x14ac:dyDescent="0.25">
      <c r="A326" s="1">
        <v>377</v>
      </c>
      <c r="B326" s="2" t="s">
        <v>3355</v>
      </c>
      <c r="C326" s="2" t="s">
        <v>3356</v>
      </c>
      <c r="D326" s="2" t="s">
        <v>3357</v>
      </c>
      <c r="E326" s="2" t="s">
        <v>3358</v>
      </c>
      <c r="F326" s="2" t="s">
        <v>3359</v>
      </c>
      <c r="G326" s="2" t="s">
        <v>3360</v>
      </c>
      <c r="H326" s="2" t="s">
        <v>3361</v>
      </c>
      <c r="I326" s="2"/>
      <c r="J326" s="2" t="s">
        <v>3258</v>
      </c>
      <c r="K326" s="2" t="s">
        <v>3362</v>
      </c>
      <c r="L326" s="2"/>
      <c r="M326" s="2" t="s">
        <v>3258</v>
      </c>
      <c r="N326" s="3">
        <v>9054</v>
      </c>
      <c r="O326" s="2" t="s">
        <v>133</v>
      </c>
      <c r="P326" s="2" t="s">
        <v>31</v>
      </c>
      <c r="Q326" s="2" t="s">
        <v>155</v>
      </c>
      <c r="R326" s="2" t="s">
        <v>11</v>
      </c>
      <c r="S326" s="2" t="s">
        <v>156</v>
      </c>
      <c r="T326" s="2" t="s">
        <v>3353</v>
      </c>
      <c r="U326" s="44">
        <v>0.49946575073400945</v>
      </c>
      <c r="V326" s="2">
        <f t="shared" si="11"/>
        <v>17</v>
      </c>
      <c r="W326" s="2" t="s">
        <v>3257</v>
      </c>
      <c r="X326" s="2" t="s">
        <v>3258</v>
      </c>
      <c r="Y326" s="2" t="s">
        <v>3259</v>
      </c>
      <c r="Z326" s="2" t="s">
        <v>3298</v>
      </c>
      <c r="AA326" s="2" t="s">
        <v>776</v>
      </c>
      <c r="AB326" s="2" t="s">
        <v>3363</v>
      </c>
      <c r="AC326" s="2" t="s">
        <v>2392</v>
      </c>
      <c r="AD326" s="2"/>
      <c r="AE326" s="2"/>
      <c r="AF326" s="2">
        <v>170.49587700000001</v>
      </c>
      <c r="AG326" s="2">
        <v>-45.870984999999997</v>
      </c>
      <c r="AH326" s="2">
        <v>9</v>
      </c>
      <c r="AI326" s="2" t="s">
        <v>3257</v>
      </c>
      <c r="AJ326" s="2">
        <v>722</v>
      </c>
      <c r="AK326" s="2">
        <v>502</v>
      </c>
      <c r="AL326" s="2">
        <v>84</v>
      </c>
      <c r="AM326" s="2">
        <v>39</v>
      </c>
      <c r="AN326" s="2">
        <v>49</v>
      </c>
      <c r="AO326" s="2">
        <v>11</v>
      </c>
      <c r="AP326" s="2">
        <v>2</v>
      </c>
      <c r="AQ326" s="4">
        <v>35</v>
      </c>
    </row>
    <row r="327" spans="1:43" x14ac:dyDescent="0.25">
      <c r="A327" s="1">
        <v>365</v>
      </c>
      <c r="B327" s="2" t="s">
        <v>3247</v>
      </c>
      <c r="C327" s="2" t="s">
        <v>3248</v>
      </c>
      <c r="D327" s="2" t="s">
        <v>3249</v>
      </c>
      <c r="E327" s="2" t="s">
        <v>3250</v>
      </c>
      <c r="F327" s="2" t="s">
        <v>3251</v>
      </c>
      <c r="G327" s="2" t="s">
        <v>3252</v>
      </c>
      <c r="H327" s="2" t="s">
        <v>3253</v>
      </c>
      <c r="I327" s="2"/>
      <c r="J327" s="2" t="s">
        <v>3254</v>
      </c>
      <c r="K327" s="2" t="s">
        <v>3255</v>
      </c>
      <c r="L327" s="2"/>
      <c r="M327" s="2" t="s">
        <v>3254</v>
      </c>
      <c r="N327" s="3">
        <v>9444</v>
      </c>
      <c r="O327" s="2" t="s">
        <v>965</v>
      </c>
      <c r="P327" s="2" t="s">
        <v>31</v>
      </c>
      <c r="Q327" s="2" t="s">
        <v>155</v>
      </c>
      <c r="R327" s="2" t="s">
        <v>11</v>
      </c>
      <c r="S327" s="2" t="s">
        <v>156</v>
      </c>
      <c r="T327" s="2" t="s">
        <v>3256</v>
      </c>
      <c r="U327" s="44">
        <v>0.46412752907633692</v>
      </c>
      <c r="V327" s="2">
        <f t="shared" si="11"/>
        <v>18</v>
      </c>
      <c r="W327" s="2" t="s">
        <v>3257</v>
      </c>
      <c r="X327" s="2" t="s">
        <v>3258</v>
      </c>
      <c r="Y327" s="2" t="s">
        <v>3259</v>
      </c>
      <c r="Z327" s="2" t="s">
        <v>3168</v>
      </c>
      <c r="AA327" s="2" t="s">
        <v>776</v>
      </c>
      <c r="AB327" s="2" t="s">
        <v>3260</v>
      </c>
      <c r="AC327" s="2" t="s">
        <v>3261</v>
      </c>
      <c r="AD327" s="2"/>
      <c r="AE327" s="2"/>
      <c r="AF327" s="2">
        <v>170.99382</v>
      </c>
      <c r="AG327" s="2">
        <v>-45.076998000000003</v>
      </c>
      <c r="AH327" s="2">
        <v>6</v>
      </c>
      <c r="AI327" s="2" t="s">
        <v>3257</v>
      </c>
      <c r="AJ327" s="2">
        <v>468</v>
      </c>
      <c r="AK327" s="2">
        <v>354</v>
      </c>
      <c r="AL327" s="2">
        <v>59</v>
      </c>
      <c r="AM327" s="2">
        <v>29</v>
      </c>
      <c r="AN327" s="2">
        <v>13</v>
      </c>
      <c r="AO327" s="2">
        <v>4</v>
      </c>
      <c r="AP327" s="2">
        <v>1</v>
      </c>
      <c r="AQ327" s="4">
        <v>8</v>
      </c>
    </row>
    <row r="328" spans="1:43" x14ac:dyDescent="0.25">
      <c r="A328" s="1">
        <v>371</v>
      </c>
      <c r="B328" s="2" t="s">
        <v>3290</v>
      </c>
      <c r="C328" s="2" t="s">
        <v>3291</v>
      </c>
      <c r="D328" s="2" t="s">
        <v>3292</v>
      </c>
      <c r="E328" s="2" t="s">
        <v>3293</v>
      </c>
      <c r="F328" s="2" t="s">
        <v>3294</v>
      </c>
      <c r="G328" s="2" t="s">
        <v>3295</v>
      </c>
      <c r="H328" s="2" t="s">
        <v>3296</v>
      </c>
      <c r="I328" s="2"/>
      <c r="J328" s="2" t="s">
        <v>3297</v>
      </c>
      <c r="K328" s="2" t="s">
        <v>83</v>
      </c>
      <c r="L328" s="2"/>
      <c r="M328" s="2" t="s">
        <v>3297</v>
      </c>
      <c r="N328" s="3">
        <v>9443</v>
      </c>
      <c r="O328" s="2" t="s">
        <v>42</v>
      </c>
      <c r="P328" s="2" t="s">
        <v>43</v>
      </c>
      <c r="Q328" s="2" t="s">
        <v>10</v>
      </c>
      <c r="R328" s="2" t="s">
        <v>11</v>
      </c>
      <c r="S328" s="2" t="s">
        <v>12</v>
      </c>
      <c r="T328" s="2" t="s">
        <v>3256</v>
      </c>
      <c r="U328" s="44">
        <v>0.46134406186868782</v>
      </c>
      <c r="V328" s="2">
        <f t="shared" si="11"/>
        <v>19</v>
      </c>
      <c r="W328" s="2" t="s">
        <v>3257</v>
      </c>
      <c r="X328" s="2" t="s">
        <v>3258</v>
      </c>
      <c r="Y328" s="2" t="s">
        <v>3259</v>
      </c>
      <c r="Z328" s="2" t="s">
        <v>3298</v>
      </c>
      <c r="AA328" s="2" t="s">
        <v>776</v>
      </c>
      <c r="AB328" s="2" t="s">
        <v>3299</v>
      </c>
      <c r="AC328" s="2" t="s">
        <v>3300</v>
      </c>
      <c r="AD328" s="2"/>
      <c r="AE328" s="2"/>
      <c r="AF328" s="2">
        <v>170.72120799999999</v>
      </c>
      <c r="AG328" s="2">
        <v>-45.478910999999997</v>
      </c>
      <c r="AH328" s="2">
        <v>6</v>
      </c>
      <c r="AI328" s="2" t="s">
        <v>3257</v>
      </c>
      <c r="AJ328" s="2">
        <v>162</v>
      </c>
      <c r="AK328" s="2">
        <v>112</v>
      </c>
      <c r="AL328" s="2">
        <v>45</v>
      </c>
      <c r="AM328" s="2">
        <v>0</v>
      </c>
      <c r="AN328" s="2">
        <v>3</v>
      </c>
      <c r="AO328" s="2">
        <v>1</v>
      </c>
      <c r="AP328" s="2">
        <v>0</v>
      </c>
      <c r="AQ328" s="4">
        <v>1</v>
      </c>
    </row>
    <row r="329" spans="1:43" x14ac:dyDescent="0.25">
      <c r="A329" s="1">
        <v>386</v>
      </c>
      <c r="B329" s="2" t="s">
        <v>3419</v>
      </c>
      <c r="C329" s="2" t="s">
        <v>3420</v>
      </c>
      <c r="D329" s="2" t="s">
        <v>3421</v>
      </c>
      <c r="E329" s="2"/>
      <c r="F329" s="2" t="s">
        <v>3422</v>
      </c>
      <c r="G329" s="2" t="s">
        <v>3423</v>
      </c>
      <c r="H329" s="2" t="s">
        <v>3424</v>
      </c>
      <c r="I329" s="2" t="s">
        <v>1827</v>
      </c>
      <c r="J329" s="2" t="s">
        <v>3258</v>
      </c>
      <c r="K329" s="2" t="s">
        <v>3425</v>
      </c>
      <c r="L329" s="2"/>
      <c r="M329" s="2" t="s">
        <v>3258</v>
      </c>
      <c r="N329" s="3">
        <v>9054</v>
      </c>
      <c r="O329" s="2" t="s">
        <v>133</v>
      </c>
      <c r="P329" s="2" t="s">
        <v>9</v>
      </c>
      <c r="Q329" s="2" t="s">
        <v>155</v>
      </c>
      <c r="R329" s="2" t="s">
        <v>178</v>
      </c>
      <c r="S329" s="2" t="s">
        <v>3426</v>
      </c>
      <c r="T329" s="2" t="s">
        <v>3353</v>
      </c>
      <c r="U329" s="44">
        <v>0.37734525726075352</v>
      </c>
      <c r="V329" s="2">
        <f t="shared" si="11"/>
        <v>20</v>
      </c>
      <c r="W329" s="2" t="s">
        <v>3257</v>
      </c>
      <c r="X329" s="2" t="s">
        <v>3258</v>
      </c>
      <c r="Y329" s="2" t="s">
        <v>3259</v>
      </c>
      <c r="Z329" s="2" t="s">
        <v>3298</v>
      </c>
      <c r="AA329" s="2" t="s">
        <v>776</v>
      </c>
      <c r="AB329" s="2" t="s">
        <v>3427</v>
      </c>
      <c r="AC329" s="2" t="s">
        <v>2392</v>
      </c>
      <c r="AD329" s="2"/>
      <c r="AE329" s="2"/>
      <c r="AF329" s="2">
        <v>170.49398299999999</v>
      </c>
      <c r="AG329" s="2">
        <v>-45.863466000000003</v>
      </c>
      <c r="AH329" s="2">
        <v>10</v>
      </c>
      <c r="AI329" s="2" t="s">
        <v>3257</v>
      </c>
      <c r="AJ329" s="2">
        <v>597</v>
      </c>
      <c r="AK329" s="2">
        <v>467</v>
      </c>
      <c r="AL329" s="2">
        <v>33</v>
      </c>
      <c r="AM329" s="2">
        <v>4</v>
      </c>
      <c r="AN329" s="2">
        <v>51</v>
      </c>
      <c r="AO329" s="2">
        <v>8</v>
      </c>
      <c r="AP329" s="2">
        <v>12</v>
      </c>
      <c r="AQ329" s="4">
        <v>22</v>
      </c>
    </row>
    <row r="330" spans="1:43" x14ac:dyDescent="0.25">
      <c r="A330" s="1">
        <v>394</v>
      </c>
      <c r="B330" s="2" t="s">
        <v>3478</v>
      </c>
      <c r="C330" s="2" t="s">
        <v>3479</v>
      </c>
      <c r="D330" s="2" t="s">
        <v>3480</v>
      </c>
      <c r="E330" s="2" t="s">
        <v>3481</v>
      </c>
      <c r="F330" s="2" t="s">
        <v>3482</v>
      </c>
      <c r="G330" s="2" t="s">
        <v>3483</v>
      </c>
      <c r="H330" s="2" t="s">
        <v>3484</v>
      </c>
      <c r="I330" s="2"/>
      <c r="J330" s="2" t="s">
        <v>3485</v>
      </c>
      <c r="K330" s="2" t="s">
        <v>3484</v>
      </c>
      <c r="L330" s="2"/>
      <c r="M330" s="2" t="s">
        <v>3485</v>
      </c>
      <c r="N330" s="3">
        <v>9535</v>
      </c>
      <c r="O330" s="2" t="s">
        <v>42</v>
      </c>
      <c r="P330" s="2" t="s">
        <v>9</v>
      </c>
      <c r="Q330" s="2" t="s">
        <v>10</v>
      </c>
      <c r="R330" s="2" t="s">
        <v>11</v>
      </c>
      <c r="S330" s="2" t="s">
        <v>12</v>
      </c>
      <c r="T330" s="2" t="s">
        <v>3445</v>
      </c>
      <c r="U330" s="44">
        <v>0.27373235886415748</v>
      </c>
      <c r="V330" s="2">
        <f t="shared" si="11"/>
        <v>21</v>
      </c>
      <c r="W330" s="2" t="s">
        <v>3257</v>
      </c>
      <c r="X330" s="2" t="s">
        <v>3258</v>
      </c>
      <c r="Y330" s="2" t="s">
        <v>3259</v>
      </c>
      <c r="Z330" s="2" t="s">
        <v>3333</v>
      </c>
      <c r="AA330" s="2" t="s">
        <v>776</v>
      </c>
      <c r="AB330" s="2" t="s">
        <v>3485</v>
      </c>
      <c r="AC330" s="2" t="s">
        <v>3486</v>
      </c>
      <c r="AD330" s="2">
        <v>99010</v>
      </c>
      <c r="AE330" s="2" t="s">
        <v>3289</v>
      </c>
      <c r="AF330" s="2">
        <v>169.661393</v>
      </c>
      <c r="AG330" s="2">
        <v>-46.453139999999998</v>
      </c>
      <c r="AH330" s="2">
        <v>7</v>
      </c>
      <c r="AI330" s="2" t="s">
        <v>3257</v>
      </c>
      <c r="AJ330" s="2">
        <v>115</v>
      </c>
      <c r="AK330" s="2">
        <v>97</v>
      </c>
      <c r="AL330" s="2">
        <v>18</v>
      </c>
      <c r="AM330" s="2">
        <v>0</v>
      </c>
      <c r="AN330" s="2">
        <v>0</v>
      </c>
      <c r="AO330" s="2">
        <v>0</v>
      </c>
      <c r="AP330" s="2">
        <v>0</v>
      </c>
      <c r="AQ330" s="4">
        <v>0</v>
      </c>
    </row>
    <row r="331" spans="1:43" x14ac:dyDescent="0.25">
      <c r="A331" s="1">
        <v>387</v>
      </c>
      <c r="B331" s="2" t="s">
        <v>3428</v>
      </c>
      <c r="C331" s="2" t="s">
        <v>3429</v>
      </c>
      <c r="D331" s="2" t="s">
        <v>3430</v>
      </c>
      <c r="E331" s="2" t="s">
        <v>3431</v>
      </c>
      <c r="F331" s="2" t="s">
        <v>3432</v>
      </c>
      <c r="G331" s="2" t="s">
        <v>3433</v>
      </c>
      <c r="H331" s="2" t="s">
        <v>3434</v>
      </c>
      <c r="I331" s="2" t="s">
        <v>3435</v>
      </c>
      <c r="J331" s="2" t="s">
        <v>3258</v>
      </c>
      <c r="K331" s="2" t="s">
        <v>3434</v>
      </c>
      <c r="L331" s="2" t="s">
        <v>3435</v>
      </c>
      <c r="M331" s="2" t="s">
        <v>3258</v>
      </c>
      <c r="N331" s="3">
        <v>9010</v>
      </c>
      <c r="O331" s="2" t="s">
        <v>133</v>
      </c>
      <c r="P331" s="2" t="s">
        <v>43</v>
      </c>
      <c r="Q331" s="2" t="s">
        <v>155</v>
      </c>
      <c r="R331" s="2" t="s">
        <v>178</v>
      </c>
      <c r="S331" s="2" t="s">
        <v>156</v>
      </c>
      <c r="T331" s="2" t="s">
        <v>3353</v>
      </c>
      <c r="U331" s="44">
        <v>0.24951762906111485</v>
      </c>
      <c r="V331" s="2">
        <f t="shared" si="11"/>
        <v>22</v>
      </c>
      <c r="W331" s="2" t="s">
        <v>3257</v>
      </c>
      <c r="X331" s="2" t="s">
        <v>3258</v>
      </c>
      <c r="Y331" s="2" t="s">
        <v>3259</v>
      </c>
      <c r="Z331" s="2" t="s">
        <v>3298</v>
      </c>
      <c r="AA331" s="2" t="s">
        <v>776</v>
      </c>
      <c r="AB331" s="2" t="s">
        <v>3436</v>
      </c>
      <c r="AC331" s="2" t="s">
        <v>2392</v>
      </c>
      <c r="AD331" s="2"/>
      <c r="AE331" s="2"/>
      <c r="AF331" s="2">
        <v>170.49783300000001</v>
      </c>
      <c r="AG331" s="2">
        <v>-45.85568</v>
      </c>
      <c r="AH331" s="2">
        <v>10</v>
      </c>
      <c r="AI331" s="2" t="s">
        <v>3257</v>
      </c>
      <c r="AJ331" s="2">
        <v>541</v>
      </c>
      <c r="AK331" s="2">
        <v>433</v>
      </c>
      <c r="AL331" s="2">
        <v>33</v>
      </c>
      <c r="AM331" s="2">
        <v>4</v>
      </c>
      <c r="AN331" s="2">
        <v>31</v>
      </c>
      <c r="AO331" s="2">
        <v>7</v>
      </c>
      <c r="AP331" s="2">
        <v>6</v>
      </c>
      <c r="AQ331" s="4">
        <v>27</v>
      </c>
    </row>
    <row r="332" spans="1:43" x14ac:dyDescent="0.25">
      <c r="A332" s="1">
        <v>369</v>
      </c>
      <c r="B332" s="2" t="s">
        <v>3271</v>
      </c>
      <c r="C332" s="2" t="s">
        <v>3272</v>
      </c>
      <c r="D332" s="2" t="s">
        <v>3273</v>
      </c>
      <c r="E332" s="2" t="s">
        <v>3274</v>
      </c>
      <c r="F332" s="2" t="s">
        <v>3275</v>
      </c>
      <c r="G332" s="2" t="s">
        <v>3276</v>
      </c>
      <c r="H332" s="2" t="s">
        <v>3277</v>
      </c>
      <c r="I332" s="2"/>
      <c r="J332" s="2" t="s">
        <v>3254</v>
      </c>
      <c r="K332" s="2" t="s">
        <v>3278</v>
      </c>
      <c r="L332" s="2"/>
      <c r="M332" s="2" t="s">
        <v>3254</v>
      </c>
      <c r="N332" s="3">
        <v>9444</v>
      </c>
      <c r="O332" s="2" t="s">
        <v>965</v>
      </c>
      <c r="P332" s="2" t="s">
        <v>31</v>
      </c>
      <c r="Q332" s="2" t="s">
        <v>155</v>
      </c>
      <c r="R332" s="2" t="s">
        <v>178</v>
      </c>
      <c r="S332" s="2" t="s">
        <v>12</v>
      </c>
      <c r="T332" s="2" t="s">
        <v>3256</v>
      </c>
      <c r="U332" s="44">
        <v>0.21844992854294831</v>
      </c>
      <c r="V332" s="2">
        <f t="shared" si="11"/>
        <v>23</v>
      </c>
      <c r="W332" s="2" t="s">
        <v>3257</v>
      </c>
      <c r="X332" s="2" t="s">
        <v>3258</v>
      </c>
      <c r="Y332" s="2" t="s">
        <v>3259</v>
      </c>
      <c r="Z332" s="2" t="s">
        <v>3168</v>
      </c>
      <c r="AA332" s="2" t="s">
        <v>776</v>
      </c>
      <c r="AB332" s="2" t="s">
        <v>3260</v>
      </c>
      <c r="AC332" s="2" t="s">
        <v>3261</v>
      </c>
      <c r="AD332" s="2"/>
      <c r="AE332" s="2"/>
      <c r="AF332" s="2">
        <v>170.98315299999999</v>
      </c>
      <c r="AG332" s="2">
        <v>-45.064917999999999</v>
      </c>
      <c r="AH332" s="2">
        <v>7</v>
      </c>
      <c r="AI332" s="2" t="s">
        <v>3257</v>
      </c>
      <c r="AJ332" s="2">
        <v>447</v>
      </c>
      <c r="AK332" s="2">
        <v>324</v>
      </c>
      <c r="AL332" s="2">
        <v>46</v>
      </c>
      <c r="AM332" s="2">
        <v>29</v>
      </c>
      <c r="AN332" s="2">
        <v>36</v>
      </c>
      <c r="AO332" s="2">
        <v>5</v>
      </c>
      <c r="AP332" s="2">
        <v>3</v>
      </c>
      <c r="AQ332" s="4">
        <v>4</v>
      </c>
    </row>
    <row r="333" spans="1:43" x14ac:dyDescent="0.25">
      <c r="A333" s="1">
        <v>533</v>
      </c>
      <c r="B333" s="2" t="s">
        <v>3944</v>
      </c>
      <c r="C333" s="2" t="s">
        <v>3945</v>
      </c>
      <c r="D333" s="2" t="s">
        <v>3946</v>
      </c>
      <c r="E333" s="2" t="s">
        <v>3947</v>
      </c>
      <c r="F333" s="2" t="s">
        <v>3948</v>
      </c>
      <c r="G333" s="2" t="s">
        <v>3949</v>
      </c>
      <c r="H333" s="2" t="s">
        <v>3950</v>
      </c>
      <c r="I333" s="2"/>
      <c r="J333" s="2" t="s">
        <v>3951</v>
      </c>
      <c r="K333" s="2" t="s">
        <v>3952</v>
      </c>
      <c r="L333" s="2"/>
      <c r="M333" s="2" t="s">
        <v>3951</v>
      </c>
      <c r="N333" s="3">
        <v>9305</v>
      </c>
      <c r="O333" s="2" t="s">
        <v>8</v>
      </c>
      <c r="P333" s="2" t="s">
        <v>43</v>
      </c>
      <c r="Q333" s="2" t="s">
        <v>155</v>
      </c>
      <c r="R333" s="2" t="s">
        <v>11</v>
      </c>
      <c r="S333" s="2" t="s">
        <v>12</v>
      </c>
      <c r="T333" s="2" t="s">
        <v>3332</v>
      </c>
      <c r="U333" s="44">
        <v>0.20420732978222522</v>
      </c>
      <c r="V333" s="2">
        <f t="shared" si="11"/>
        <v>24</v>
      </c>
      <c r="W333" s="2" t="s">
        <v>3257</v>
      </c>
      <c r="X333" s="2" t="s">
        <v>3258</v>
      </c>
      <c r="Y333" s="2" t="s">
        <v>3259</v>
      </c>
      <c r="Z333" s="2" t="s">
        <v>3168</v>
      </c>
      <c r="AA333" s="2" t="s">
        <v>776</v>
      </c>
      <c r="AB333" s="2" t="s">
        <v>3951</v>
      </c>
      <c r="AC333" s="2" t="s">
        <v>3953</v>
      </c>
      <c r="AD333" s="2"/>
      <c r="AE333" s="2"/>
      <c r="AF333" s="2">
        <v>169.13677200000001</v>
      </c>
      <c r="AG333" s="2">
        <v>-44.687330000000003</v>
      </c>
      <c r="AH333" s="2">
        <v>10</v>
      </c>
      <c r="AI333" s="2" t="s">
        <v>3257</v>
      </c>
      <c r="AJ333" s="2">
        <v>853</v>
      </c>
      <c r="AK333" s="2">
        <v>740</v>
      </c>
      <c r="AL333" s="2">
        <v>55</v>
      </c>
      <c r="AM333" s="2">
        <v>0</v>
      </c>
      <c r="AN333" s="2">
        <v>25</v>
      </c>
      <c r="AO333" s="2">
        <v>6</v>
      </c>
      <c r="AP333" s="2">
        <v>3</v>
      </c>
      <c r="AQ333" s="4">
        <v>24</v>
      </c>
    </row>
    <row r="334" spans="1:43" x14ac:dyDescent="0.25">
      <c r="A334" s="1">
        <v>380</v>
      </c>
      <c r="B334" s="2" t="s">
        <v>3372</v>
      </c>
      <c r="C334" s="2" t="s">
        <v>3373</v>
      </c>
      <c r="D334" s="2" t="s">
        <v>3374</v>
      </c>
      <c r="E334" s="2" t="s">
        <v>3375</v>
      </c>
      <c r="F334" s="2" t="s">
        <v>3376</v>
      </c>
      <c r="G334" s="2" t="s">
        <v>3377</v>
      </c>
      <c r="H334" s="2" t="s">
        <v>3378</v>
      </c>
      <c r="I334" s="2"/>
      <c r="J334" s="2" t="s">
        <v>3258</v>
      </c>
      <c r="K334" s="2" t="s">
        <v>3378</v>
      </c>
      <c r="L334" s="2" t="s">
        <v>3371</v>
      </c>
      <c r="M334" s="2" t="s">
        <v>3258</v>
      </c>
      <c r="N334" s="3">
        <v>9016</v>
      </c>
      <c r="O334" s="2" t="s">
        <v>133</v>
      </c>
      <c r="P334" s="2" t="s">
        <v>43</v>
      </c>
      <c r="Q334" s="2" t="s">
        <v>155</v>
      </c>
      <c r="R334" s="2" t="s">
        <v>178</v>
      </c>
      <c r="S334" s="2" t="s">
        <v>167</v>
      </c>
      <c r="T334" s="2" t="s">
        <v>3353</v>
      </c>
      <c r="U334" s="44">
        <v>0.15334347514960445</v>
      </c>
      <c r="V334" s="2">
        <f t="shared" si="11"/>
        <v>25</v>
      </c>
      <c r="W334" s="2" t="s">
        <v>3257</v>
      </c>
      <c r="X334" s="2" t="s">
        <v>3258</v>
      </c>
      <c r="Y334" s="2" t="s">
        <v>3259</v>
      </c>
      <c r="Z334" s="2" t="s">
        <v>3298</v>
      </c>
      <c r="AA334" s="2" t="s">
        <v>776</v>
      </c>
      <c r="AB334" s="2" t="s">
        <v>3379</v>
      </c>
      <c r="AC334" s="2" t="s">
        <v>2392</v>
      </c>
      <c r="AD334" s="2"/>
      <c r="AE334" s="2"/>
      <c r="AF334" s="2">
        <v>170.50367299999999</v>
      </c>
      <c r="AG334" s="2">
        <v>-45.867322000000001</v>
      </c>
      <c r="AH334" s="2">
        <v>10</v>
      </c>
      <c r="AI334" s="2" t="s">
        <v>3257</v>
      </c>
      <c r="AJ334" s="2">
        <v>472</v>
      </c>
      <c r="AK334" s="2">
        <v>386</v>
      </c>
      <c r="AL334" s="2">
        <v>42</v>
      </c>
      <c r="AM334" s="2">
        <v>3</v>
      </c>
      <c r="AN334" s="2">
        <v>16</v>
      </c>
      <c r="AO334" s="2">
        <v>0</v>
      </c>
      <c r="AP334" s="2">
        <v>2</v>
      </c>
      <c r="AQ334" s="4">
        <v>23</v>
      </c>
    </row>
    <row r="335" spans="1:43" x14ac:dyDescent="0.25">
      <c r="A335" s="1">
        <v>370</v>
      </c>
      <c r="B335" s="2" t="s">
        <v>3279</v>
      </c>
      <c r="C335" s="2" t="s">
        <v>3280</v>
      </c>
      <c r="D335" s="2" t="s">
        <v>3281</v>
      </c>
      <c r="E335" s="2" t="s">
        <v>3282</v>
      </c>
      <c r="F335" s="2" t="s">
        <v>3283</v>
      </c>
      <c r="G335" s="2" t="s">
        <v>3284</v>
      </c>
      <c r="H335" s="2" t="s">
        <v>3285</v>
      </c>
      <c r="I335" s="2"/>
      <c r="J335" s="2" t="s">
        <v>3286</v>
      </c>
      <c r="K335" s="2" t="s">
        <v>3285</v>
      </c>
      <c r="L335" s="2"/>
      <c r="M335" s="2" t="s">
        <v>3286</v>
      </c>
      <c r="N335" s="3">
        <v>9332</v>
      </c>
      <c r="O335" s="2" t="s">
        <v>42</v>
      </c>
      <c r="P335" s="2" t="s">
        <v>9</v>
      </c>
      <c r="Q335" s="2" t="s">
        <v>10</v>
      </c>
      <c r="R335" s="2" t="s">
        <v>11</v>
      </c>
      <c r="S335" s="2" t="s">
        <v>12</v>
      </c>
      <c r="T335" s="2" t="s">
        <v>3287</v>
      </c>
      <c r="U335" s="44">
        <v>3.8028309042774211E-2</v>
      </c>
      <c r="V335" s="2">
        <f t="shared" si="11"/>
        <v>26</v>
      </c>
      <c r="W335" s="2" t="s">
        <v>3257</v>
      </c>
      <c r="X335" s="2" t="s">
        <v>3258</v>
      </c>
      <c r="Y335" s="2" t="s">
        <v>3259</v>
      </c>
      <c r="Z335" s="2" t="s">
        <v>3168</v>
      </c>
      <c r="AA335" s="2" t="s">
        <v>776</v>
      </c>
      <c r="AB335" s="2" t="s">
        <v>3286</v>
      </c>
      <c r="AC335" s="2" t="s">
        <v>3288</v>
      </c>
      <c r="AD335" s="2">
        <v>99010</v>
      </c>
      <c r="AE335" s="2" t="s">
        <v>3289</v>
      </c>
      <c r="AF335" s="2">
        <v>170.09977599999999</v>
      </c>
      <c r="AG335" s="2">
        <v>-45.125267999999998</v>
      </c>
      <c r="AH335" s="2">
        <v>8</v>
      </c>
      <c r="AI335" s="2" t="s">
        <v>3257</v>
      </c>
      <c r="AJ335" s="2">
        <v>179</v>
      </c>
      <c r="AK335" s="2">
        <v>121</v>
      </c>
      <c r="AL335" s="2">
        <v>43</v>
      </c>
      <c r="AM335" s="2">
        <v>2</v>
      </c>
      <c r="AN335" s="2">
        <v>9</v>
      </c>
      <c r="AO335" s="2">
        <v>2</v>
      </c>
      <c r="AP335" s="2">
        <v>2</v>
      </c>
      <c r="AQ335" s="4">
        <v>0</v>
      </c>
    </row>
    <row r="336" spans="1:43" x14ac:dyDescent="0.25">
      <c r="A336" s="1">
        <v>373</v>
      </c>
      <c r="B336" s="2" t="s">
        <v>3312</v>
      </c>
      <c r="C336" s="2" t="s">
        <v>3313</v>
      </c>
      <c r="D336" s="2" t="s">
        <v>3314</v>
      </c>
      <c r="E336" s="2" t="s">
        <v>3315</v>
      </c>
      <c r="F336" s="2" t="s">
        <v>3316</v>
      </c>
      <c r="G336" s="2" t="s">
        <v>3317</v>
      </c>
      <c r="H336" s="2" t="s">
        <v>3318</v>
      </c>
      <c r="I336" s="2"/>
      <c r="J336" s="2" t="s">
        <v>3319</v>
      </c>
      <c r="K336" s="2" t="s">
        <v>3320</v>
      </c>
      <c r="L336" s="2"/>
      <c r="M336" s="2" t="s">
        <v>3319</v>
      </c>
      <c r="N336" s="3">
        <v>9310</v>
      </c>
      <c r="O336" s="2" t="s">
        <v>8</v>
      </c>
      <c r="P336" s="2" t="s">
        <v>43</v>
      </c>
      <c r="Q336" s="2" t="s">
        <v>155</v>
      </c>
      <c r="R336" s="2" t="s">
        <v>11</v>
      </c>
      <c r="S336" s="2" t="s">
        <v>12</v>
      </c>
      <c r="T336" s="2" t="s">
        <v>3287</v>
      </c>
      <c r="U336" s="44">
        <v>8.8114259163420972E-3</v>
      </c>
      <c r="V336" s="2">
        <f t="shared" si="11"/>
        <v>27</v>
      </c>
      <c r="W336" s="2" t="s">
        <v>3257</v>
      </c>
      <c r="X336" s="2" t="s">
        <v>3258</v>
      </c>
      <c r="Y336" s="2" t="s">
        <v>3259</v>
      </c>
      <c r="Z336" s="2" t="s">
        <v>3168</v>
      </c>
      <c r="AA336" s="2" t="s">
        <v>776</v>
      </c>
      <c r="AB336" s="2" t="s">
        <v>3319</v>
      </c>
      <c r="AC336" s="2" t="s">
        <v>3321</v>
      </c>
      <c r="AD336" s="2">
        <v>99046</v>
      </c>
      <c r="AE336" s="2" t="s">
        <v>3322</v>
      </c>
      <c r="AF336" s="2">
        <v>169.19450000000001</v>
      </c>
      <c r="AG336" s="2">
        <v>-45.043489999999998</v>
      </c>
      <c r="AH336" s="2">
        <v>8</v>
      </c>
      <c r="AI336" s="2" t="s">
        <v>3257</v>
      </c>
      <c r="AJ336" s="2">
        <v>410</v>
      </c>
      <c r="AK336" s="2">
        <v>329</v>
      </c>
      <c r="AL336" s="2">
        <v>55</v>
      </c>
      <c r="AM336" s="2">
        <v>9</v>
      </c>
      <c r="AN336" s="2">
        <v>8</v>
      </c>
      <c r="AO336" s="2">
        <v>3</v>
      </c>
      <c r="AP336" s="2">
        <v>2</v>
      </c>
      <c r="AQ336" s="4">
        <v>4</v>
      </c>
    </row>
    <row r="337" spans="1:43" x14ac:dyDescent="0.25">
      <c r="A337" s="1">
        <v>399</v>
      </c>
      <c r="B337" s="2" t="s">
        <v>3522</v>
      </c>
      <c r="C337" s="2" t="s">
        <v>3523</v>
      </c>
      <c r="D337" s="2" t="s">
        <v>3524</v>
      </c>
      <c r="E337" s="2" t="s">
        <v>3525</v>
      </c>
      <c r="F337" s="2" t="s">
        <v>3526</v>
      </c>
      <c r="G337" s="2" t="s">
        <v>3527</v>
      </c>
      <c r="H337" s="2" t="s">
        <v>3528</v>
      </c>
      <c r="I337" s="2"/>
      <c r="J337" s="2" t="s">
        <v>3529</v>
      </c>
      <c r="K337" s="2" t="s">
        <v>2158</v>
      </c>
      <c r="L337" s="2"/>
      <c r="M337" s="2" t="s">
        <v>3529</v>
      </c>
      <c r="N337" s="3">
        <v>9741</v>
      </c>
      <c r="O337" s="2" t="s">
        <v>8</v>
      </c>
      <c r="P337" s="2" t="s">
        <v>31</v>
      </c>
      <c r="Q337" s="2" t="s">
        <v>10</v>
      </c>
      <c r="R337" s="2" t="s">
        <v>11</v>
      </c>
      <c r="S337" s="2" t="s">
        <v>12</v>
      </c>
      <c r="T337" s="2" t="s">
        <v>3496</v>
      </c>
      <c r="U337" s="44">
        <v>0.95275728287372008</v>
      </c>
      <c r="V337" s="2">
        <f t="shared" ref="V337:V350" si="12">RANK(U337,U$337:U$350)</f>
        <v>1</v>
      </c>
      <c r="W337" s="2" t="s">
        <v>3497</v>
      </c>
      <c r="X337" s="2" t="s">
        <v>3498</v>
      </c>
      <c r="Y337" s="2" t="s">
        <v>3259</v>
      </c>
      <c r="Z337" s="2" t="s">
        <v>3333</v>
      </c>
      <c r="AA337" s="2" t="s">
        <v>776</v>
      </c>
      <c r="AB337" s="2" t="s">
        <v>3529</v>
      </c>
      <c r="AC337" s="2" t="s">
        <v>3530</v>
      </c>
      <c r="AD337" s="2"/>
      <c r="AE337" s="2"/>
      <c r="AF337" s="2">
        <v>168.320121</v>
      </c>
      <c r="AG337" s="2">
        <v>-46.137197</v>
      </c>
      <c r="AH337" s="2">
        <v>6</v>
      </c>
      <c r="AI337" s="2" t="s">
        <v>3497</v>
      </c>
      <c r="AJ337" s="2">
        <v>568</v>
      </c>
      <c r="AK337" s="2">
        <v>405</v>
      </c>
      <c r="AL337" s="2">
        <v>93</v>
      </c>
      <c r="AM337" s="2">
        <v>2</v>
      </c>
      <c r="AN337" s="2">
        <v>50</v>
      </c>
      <c r="AO337" s="2">
        <v>7</v>
      </c>
      <c r="AP337" s="2">
        <v>0</v>
      </c>
      <c r="AQ337" s="4">
        <v>11</v>
      </c>
    </row>
    <row r="338" spans="1:43" x14ac:dyDescent="0.25">
      <c r="A338" s="1">
        <v>552</v>
      </c>
      <c r="B338" s="2" t="s">
        <v>4029</v>
      </c>
      <c r="C338" s="2" t="s">
        <v>4030</v>
      </c>
      <c r="D338" s="2" t="s">
        <v>4031</v>
      </c>
      <c r="E338" s="2" t="s">
        <v>4032</v>
      </c>
      <c r="F338" s="2" t="s">
        <v>4033</v>
      </c>
      <c r="G338" s="2" t="s">
        <v>4034</v>
      </c>
      <c r="H338" s="2" t="s">
        <v>4035</v>
      </c>
      <c r="I338" s="2"/>
      <c r="J338" s="2" t="s">
        <v>3498</v>
      </c>
      <c r="K338" s="2" t="s">
        <v>4035</v>
      </c>
      <c r="L338" s="2" t="s">
        <v>4036</v>
      </c>
      <c r="M338" s="2" t="s">
        <v>3498</v>
      </c>
      <c r="N338" s="3">
        <v>9810</v>
      </c>
      <c r="O338" s="2" t="s">
        <v>133</v>
      </c>
      <c r="P338" s="2" t="s">
        <v>43</v>
      </c>
      <c r="Q338" s="2" t="s">
        <v>10</v>
      </c>
      <c r="R338" s="2" t="s">
        <v>11</v>
      </c>
      <c r="S338" s="2" t="s">
        <v>12</v>
      </c>
      <c r="T338" s="2" t="s">
        <v>3568</v>
      </c>
      <c r="U338" s="44">
        <v>0.87524686796553941</v>
      </c>
      <c r="V338" s="2">
        <f t="shared" si="12"/>
        <v>2</v>
      </c>
      <c r="W338" s="2" t="s">
        <v>3497</v>
      </c>
      <c r="X338" s="2" t="s">
        <v>3498</v>
      </c>
      <c r="Y338" s="2" t="s">
        <v>3259</v>
      </c>
      <c r="Z338" s="2" t="s">
        <v>3498</v>
      </c>
      <c r="AA338" s="2" t="s">
        <v>776</v>
      </c>
      <c r="AB338" s="2" t="s">
        <v>4037</v>
      </c>
      <c r="AC338" s="2" t="s">
        <v>1442</v>
      </c>
      <c r="AD338" s="2"/>
      <c r="AE338" s="2"/>
      <c r="AF338" s="2">
        <v>168.36266900000001</v>
      </c>
      <c r="AG338" s="2">
        <v>-46.390642999999997</v>
      </c>
      <c r="AH338" s="2">
        <v>8</v>
      </c>
      <c r="AI338" s="2" t="s">
        <v>3497</v>
      </c>
      <c r="AJ338" s="2">
        <v>1976</v>
      </c>
      <c r="AK338" s="2">
        <v>1512</v>
      </c>
      <c r="AL338" s="2">
        <v>230</v>
      </c>
      <c r="AM338" s="2">
        <v>32</v>
      </c>
      <c r="AN338" s="2">
        <v>77</v>
      </c>
      <c r="AO338" s="2">
        <v>25</v>
      </c>
      <c r="AP338" s="2">
        <v>12</v>
      </c>
      <c r="AQ338" s="4">
        <v>88</v>
      </c>
    </row>
    <row r="339" spans="1:43" x14ac:dyDescent="0.25">
      <c r="A339" s="1">
        <v>397</v>
      </c>
      <c r="B339" s="2" t="s">
        <v>3515</v>
      </c>
      <c r="C339" s="2" t="s">
        <v>3516</v>
      </c>
      <c r="D339" s="2" t="s">
        <v>3517</v>
      </c>
      <c r="E339" s="2" t="s">
        <v>3518</v>
      </c>
      <c r="F339" s="2" t="s">
        <v>3519</v>
      </c>
      <c r="G339" s="2" t="s">
        <v>3520</v>
      </c>
      <c r="H339" s="2" t="s">
        <v>3521</v>
      </c>
      <c r="I339" s="2"/>
      <c r="J339" s="2" t="s">
        <v>3509</v>
      </c>
      <c r="K339" s="2" t="s">
        <v>2158</v>
      </c>
      <c r="L339" s="2"/>
      <c r="M339" s="2" t="s">
        <v>3509</v>
      </c>
      <c r="N339" s="3">
        <v>9740</v>
      </c>
      <c r="O339" s="2" t="s">
        <v>8</v>
      </c>
      <c r="P339" s="2" t="s">
        <v>43</v>
      </c>
      <c r="Q339" s="2" t="s">
        <v>155</v>
      </c>
      <c r="R339" s="2" t="s">
        <v>178</v>
      </c>
      <c r="S339" s="2" t="s">
        <v>12</v>
      </c>
      <c r="T339" s="2" t="s">
        <v>3511</v>
      </c>
      <c r="U339" s="44">
        <v>0.85587940498540449</v>
      </c>
      <c r="V339" s="2">
        <f t="shared" si="12"/>
        <v>3</v>
      </c>
      <c r="W339" s="2" t="s">
        <v>3497</v>
      </c>
      <c r="X339" s="2" t="s">
        <v>3498</v>
      </c>
      <c r="Y339" s="2" t="s">
        <v>3259</v>
      </c>
      <c r="Z339" s="2" t="s">
        <v>3333</v>
      </c>
      <c r="AA339" s="2" t="s">
        <v>776</v>
      </c>
      <c r="AB339" s="2" t="s">
        <v>3512</v>
      </c>
      <c r="AC339" s="2" t="s">
        <v>3513</v>
      </c>
      <c r="AD339" s="2">
        <v>99055</v>
      </c>
      <c r="AE339" s="2" t="s">
        <v>3514</v>
      </c>
      <c r="AF339" s="2">
        <v>168.92403100000001</v>
      </c>
      <c r="AG339" s="2">
        <v>-46.107165000000002</v>
      </c>
      <c r="AH339" s="2">
        <v>8</v>
      </c>
      <c r="AI339" s="2" t="s">
        <v>3497</v>
      </c>
      <c r="AJ339" s="2">
        <v>390</v>
      </c>
      <c r="AK339" s="2">
        <v>306</v>
      </c>
      <c r="AL339" s="2">
        <v>44</v>
      </c>
      <c r="AM339" s="2">
        <v>6</v>
      </c>
      <c r="AN339" s="2">
        <v>15</v>
      </c>
      <c r="AO339" s="2">
        <v>6</v>
      </c>
      <c r="AP339" s="2">
        <v>3</v>
      </c>
      <c r="AQ339" s="4">
        <v>10</v>
      </c>
    </row>
    <row r="340" spans="1:43" x14ac:dyDescent="0.25">
      <c r="A340" s="1">
        <v>395</v>
      </c>
      <c r="B340" s="2" t="s">
        <v>3487</v>
      </c>
      <c r="C340" s="2" t="s">
        <v>3488</v>
      </c>
      <c r="D340" s="2" t="s">
        <v>3489</v>
      </c>
      <c r="E340" s="2" t="s">
        <v>3490</v>
      </c>
      <c r="F340" s="2" t="s">
        <v>3491</v>
      </c>
      <c r="G340" s="2" t="s">
        <v>3492</v>
      </c>
      <c r="H340" s="2" t="s">
        <v>3493</v>
      </c>
      <c r="I340" s="2"/>
      <c r="J340" s="2" t="s">
        <v>3494</v>
      </c>
      <c r="K340" s="2" t="s">
        <v>3495</v>
      </c>
      <c r="L340" s="2"/>
      <c r="M340" s="2" t="s">
        <v>3494</v>
      </c>
      <c r="N340" s="3">
        <v>9742</v>
      </c>
      <c r="O340" s="2" t="s">
        <v>42</v>
      </c>
      <c r="P340" s="2" t="s">
        <v>43</v>
      </c>
      <c r="Q340" s="2" t="s">
        <v>10</v>
      </c>
      <c r="R340" s="2" t="s">
        <v>11</v>
      </c>
      <c r="S340" s="2" t="s">
        <v>12</v>
      </c>
      <c r="T340" s="2" t="s">
        <v>3496</v>
      </c>
      <c r="U340" s="44">
        <v>0.84243757185971946</v>
      </c>
      <c r="V340" s="2">
        <f t="shared" si="12"/>
        <v>4</v>
      </c>
      <c r="W340" s="2" t="s">
        <v>3497</v>
      </c>
      <c r="X340" s="2" t="s">
        <v>3498</v>
      </c>
      <c r="Y340" s="2" t="s">
        <v>3259</v>
      </c>
      <c r="Z340" s="2" t="s">
        <v>3333</v>
      </c>
      <c r="AA340" s="2" t="s">
        <v>776</v>
      </c>
      <c r="AB340" s="2" t="s">
        <v>3499</v>
      </c>
      <c r="AC340" s="2" t="s">
        <v>3500</v>
      </c>
      <c r="AD340" s="2">
        <v>99041</v>
      </c>
      <c r="AE340" s="2" t="s">
        <v>3501</v>
      </c>
      <c r="AF340" s="2">
        <v>168.448746</v>
      </c>
      <c r="AG340" s="2">
        <v>-45.744017999999997</v>
      </c>
      <c r="AH340" s="2">
        <v>7</v>
      </c>
      <c r="AI340" s="2" t="s">
        <v>3497</v>
      </c>
      <c r="AJ340" s="2">
        <v>164</v>
      </c>
      <c r="AK340" s="2">
        <v>127</v>
      </c>
      <c r="AL340" s="2">
        <v>18</v>
      </c>
      <c r="AM340" s="2">
        <v>2</v>
      </c>
      <c r="AN340" s="2">
        <v>13</v>
      </c>
      <c r="AO340" s="2">
        <v>3</v>
      </c>
      <c r="AP340" s="2">
        <v>0</v>
      </c>
      <c r="AQ340" s="4">
        <v>1</v>
      </c>
    </row>
    <row r="341" spans="1:43" x14ac:dyDescent="0.25">
      <c r="A341" s="1">
        <v>409</v>
      </c>
      <c r="B341" s="2" t="s">
        <v>3587</v>
      </c>
      <c r="C341" s="2" t="s">
        <v>3588</v>
      </c>
      <c r="D341" s="2" t="s">
        <v>3589</v>
      </c>
      <c r="E341" s="2" t="s">
        <v>3590</v>
      </c>
      <c r="F341" s="2" t="s">
        <v>3591</v>
      </c>
      <c r="G341" s="2" t="s">
        <v>3592</v>
      </c>
      <c r="H341" s="2" t="s">
        <v>3593</v>
      </c>
      <c r="I341" s="2"/>
      <c r="J341" s="2" t="s">
        <v>3594</v>
      </c>
      <c r="K341" s="2" t="s">
        <v>3595</v>
      </c>
      <c r="L341" s="2"/>
      <c r="M341" s="2" t="s">
        <v>3594</v>
      </c>
      <c r="N341" s="3">
        <v>9822</v>
      </c>
      <c r="O341" s="2" t="s">
        <v>8</v>
      </c>
      <c r="P341" s="2" t="s">
        <v>43</v>
      </c>
      <c r="Q341" s="2" t="s">
        <v>10</v>
      </c>
      <c r="R341" s="2" t="s">
        <v>11</v>
      </c>
      <c r="S341" s="2" t="s">
        <v>12</v>
      </c>
      <c r="T341" s="2" t="s">
        <v>3496</v>
      </c>
      <c r="U341" s="44">
        <v>0.83128578194992919</v>
      </c>
      <c r="V341" s="2">
        <f t="shared" si="12"/>
        <v>5</v>
      </c>
      <c r="W341" s="2" t="s">
        <v>3497</v>
      </c>
      <c r="X341" s="2" t="s">
        <v>3498</v>
      </c>
      <c r="Y341" s="2" t="s">
        <v>3259</v>
      </c>
      <c r="Z341" s="2" t="s">
        <v>3498</v>
      </c>
      <c r="AA341" s="2" t="s">
        <v>776</v>
      </c>
      <c r="AB341" s="2" t="s">
        <v>3596</v>
      </c>
      <c r="AC341" s="2" t="s">
        <v>3597</v>
      </c>
      <c r="AD341" s="2"/>
      <c r="AE341" s="2"/>
      <c r="AF341" s="2">
        <v>168.01661300000001</v>
      </c>
      <c r="AG341" s="2">
        <v>-46.353611999999998</v>
      </c>
      <c r="AH341" s="2">
        <v>6</v>
      </c>
      <c r="AI341" s="2" t="s">
        <v>3497</v>
      </c>
      <c r="AJ341" s="2">
        <v>177</v>
      </c>
      <c r="AK341" s="2">
        <v>116</v>
      </c>
      <c r="AL341" s="2">
        <v>55</v>
      </c>
      <c r="AM341" s="2">
        <v>1</v>
      </c>
      <c r="AN341" s="2">
        <v>5</v>
      </c>
      <c r="AO341" s="2">
        <v>0</v>
      </c>
      <c r="AP341" s="2">
        <v>0</v>
      </c>
      <c r="AQ341" s="4">
        <v>0</v>
      </c>
    </row>
    <row r="342" spans="1:43" x14ac:dyDescent="0.25">
      <c r="A342" s="1">
        <v>400</v>
      </c>
      <c r="B342" s="2" t="s">
        <v>3531</v>
      </c>
      <c r="C342" s="2" t="s">
        <v>3532</v>
      </c>
      <c r="D342" s="2" t="s">
        <v>3533</v>
      </c>
      <c r="E342" s="2" t="s">
        <v>3534</v>
      </c>
      <c r="F342" s="2" t="s">
        <v>3535</v>
      </c>
      <c r="G342" s="2" t="s">
        <v>3536</v>
      </c>
      <c r="H342" s="2" t="s">
        <v>3537</v>
      </c>
      <c r="I342" s="2"/>
      <c r="J342" s="2" t="s">
        <v>3538</v>
      </c>
      <c r="K342" s="2" t="s">
        <v>2145</v>
      </c>
      <c r="L342" s="2"/>
      <c r="M342" s="2" t="s">
        <v>3538</v>
      </c>
      <c r="N342" s="3">
        <v>9640</v>
      </c>
      <c r="O342" s="2" t="s">
        <v>8</v>
      </c>
      <c r="P342" s="2" t="s">
        <v>43</v>
      </c>
      <c r="Q342" s="2" t="s">
        <v>10</v>
      </c>
      <c r="R342" s="2" t="s">
        <v>11</v>
      </c>
      <c r="S342" s="2" t="s">
        <v>12</v>
      </c>
      <c r="T342" s="2" t="s">
        <v>3496</v>
      </c>
      <c r="U342" s="44">
        <v>0.66146000964604779</v>
      </c>
      <c r="V342" s="2">
        <f t="shared" si="12"/>
        <v>6</v>
      </c>
      <c r="W342" s="2" t="s">
        <v>3497</v>
      </c>
      <c r="X342" s="2" t="s">
        <v>3498</v>
      </c>
      <c r="Y342" s="2" t="s">
        <v>3259</v>
      </c>
      <c r="Z342" s="2" t="s">
        <v>3333</v>
      </c>
      <c r="AA342" s="2" t="s">
        <v>776</v>
      </c>
      <c r="AB342" s="2" t="s">
        <v>3538</v>
      </c>
      <c r="AC342" s="2" t="s">
        <v>3539</v>
      </c>
      <c r="AD342" s="2">
        <v>99041</v>
      </c>
      <c r="AE342" s="2" t="s">
        <v>3501</v>
      </c>
      <c r="AF342" s="2">
        <v>167.72368900000001</v>
      </c>
      <c r="AG342" s="2">
        <v>-45.409261999999998</v>
      </c>
      <c r="AH342" s="2">
        <v>9</v>
      </c>
      <c r="AI342" s="2" t="s">
        <v>3497</v>
      </c>
      <c r="AJ342" s="2">
        <v>211</v>
      </c>
      <c r="AK342" s="2">
        <v>165</v>
      </c>
      <c r="AL342" s="2">
        <v>28</v>
      </c>
      <c r="AM342" s="2">
        <v>1</v>
      </c>
      <c r="AN342" s="2">
        <v>12</v>
      </c>
      <c r="AO342" s="2">
        <v>1</v>
      </c>
      <c r="AP342" s="2">
        <v>2</v>
      </c>
      <c r="AQ342" s="4">
        <v>2</v>
      </c>
    </row>
    <row r="343" spans="1:43" x14ac:dyDescent="0.25">
      <c r="A343" s="1">
        <v>548</v>
      </c>
      <c r="B343" s="2" t="s">
        <v>3992</v>
      </c>
      <c r="C343" s="2" t="s">
        <v>3993</v>
      </c>
      <c r="D343" s="2" t="s">
        <v>3994</v>
      </c>
      <c r="E343" s="2" t="s">
        <v>3995</v>
      </c>
      <c r="F343" s="2" t="s">
        <v>3996</v>
      </c>
      <c r="G343" s="2" t="s">
        <v>3997</v>
      </c>
      <c r="H343" s="2" t="s">
        <v>3998</v>
      </c>
      <c r="I343" s="2"/>
      <c r="J343" s="2" t="s">
        <v>3498</v>
      </c>
      <c r="K343" s="2" t="s">
        <v>3999</v>
      </c>
      <c r="L343" s="2"/>
      <c r="M343" s="2" t="s">
        <v>3498</v>
      </c>
      <c r="N343" s="3">
        <v>9840</v>
      </c>
      <c r="O343" s="2" t="s">
        <v>133</v>
      </c>
      <c r="P343" s="2" t="s">
        <v>43</v>
      </c>
      <c r="Q343" s="2" t="s">
        <v>10</v>
      </c>
      <c r="R343" s="2" t="s">
        <v>11</v>
      </c>
      <c r="S343" s="2" t="s">
        <v>12</v>
      </c>
      <c r="T343" s="2" t="s">
        <v>3568</v>
      </c>
      <c r="U343" s="44">
        <v>0.63718520650108834</v>
      </c>
      <c r="V343" s="2">
        <f t="shared" si="12"/>
        <v>7</v>
      </c>
      <c r="W343" s="2" t="s">
        <v>3497</v>
      </c>
      <c r="X343" s="2" t="s">
        <v>3498</v>
      </c>
      <c r="Y343" s="2" t="s">
        <v>3259</v>
      </c>
      <c r="Z343" s="2" t="s">
        <v>3498</v>
      </c>
      <c r="AA343" s="2" t="s">
        <v>776</v>
      </c>
      <c r="AB343" s="2" t="s">
        <v>4000</v>
      </c>
      <c r="AC343" s="2" t="s">
        <v>1442</v>
      </c>
      <c r="AD343" s="2"/>
      <c r="AE343" s="2"/>
      <c r="AF343" s="2">
        <v>168.38407900000001</v>
      </c>
      <c r="AG343" s="2">
        <v>-46.431139999999999</v>
      </c>
      <c r="AH343" s="2">
        <v>2</v>
      </c>
      <c r="AI343" s="2" t="s">
        <v>3497</v>
      </c>
      <c r="AJ343" s="2">
        <v>389</v>
      </c>
      <c r="AK343" s="2">
        <v>222</v>
      </c>
      <c r="AL343" s="2">
        <v>147</v>
      </c>
      <c r="AM343" s="2">
        <v>15</v>
      </c>
      <c r="AN343" s="2">
        <v>2</v>
      </c>
      <c r="AO343" s="2">
        <v>0</v>
      </c>
      <c r="AP343" s="2">
        <v>3</v>
      </c>
      <c r="AQ343" s="4">
        <v>0</v>
      </c>
    </row>
    <row r="344" spans="1:43" x14ac:dyDescent="0.25">
      <c r="A344" s="1">
        <v>408</v>
      </c>
      <c r="B344" s="2" t="s">
        <v>3578</v>
      </c>
      <c r="C344" s="2" t="s">
        <v>3579</v>
      </c>
      <c r="D344" s="2" t="s">
        <v>3580</v>
      </c>
      <c r="E344" s="2" t="s">
        <v>3581</v>
      </c>
      <c r="F344" s="2" t="s">
        <v>3582</v>
      </c>
      <c r="G344" s="2" t="s">
        <v>3583</v>
      </c>
      <c r="H344" s="2" t="s">
        <v>3584</v>
      </c>
      <c r="I344" s="2"/>
      <c r="J344" s="2" t="s">
        <v>3498</v>
      </c>
      <c r="K344" s="2" t="s">
        <v>3585</v>
      </c>
      <c r="L344" s="2"/>
      <c r="M344" s="2" t="s">
        <v>3498</v>
      </c>
      <c r="N344" s="3">
        <v>9840</v>
      </c>
      <c r="O344" s="2" t="s">
        <v>133</v>
      </c>
      <c r="P344" s="2" t="s">
        <v>43</v>
      </c>
      <c r="Q344" s="2" t="s">
        <v>10</v>
      </c>
      <c r="R344" s="2" t="s">
        <v>178</v>
      </c>
      <c r="S344" s="2" t="s">
        <v>12</v>
      </c>
      <c r="T344" s="2" t="s">
        <v>3568</v>
      </c>
      <c r="U344" s="44">
        <v>0.42898839029182789</v>
      </c>
      <c r="V344" s="2">
        <f t="shared" si="12"/>
        <v>8</v>
      </c>
      <c r="W344" s="2" t="s">
        <v>3497</v>
      </c>
      <c r="X344" s="2" t="s">
        <v>3498</v>
      </c>
      <c r="Y344" s="2" t="s">
        <v>3259</v>
      </c>
      <c r="Z344" s="2" t="s">
        <v>3498</v>
      </c>
      <c r="AA344" s="2" t="s">
        <v>776</v>
      </c>
      <c r="AB344" s="2" t="s">
        <v>3586</v>
      </c>
      <c r="AC344" s="2" t="s">
        <v>1442</v>
      </c>
      <c r="AD344" s="2"/>
      <c r="AE344" s="2"/>
      <c r="AF344" s="2">
        <v>168.397288</v>
      </c>
      <c r="AG344" s="2">
        <v>-46.41572</v>
      </c>
      <c r="AH344" s="2">
        <v>6</v>
      </c>
      <c r="AI344" s="2" t="s">
        <v>3497</v>
      </c>
      <c r="AJ344" s="2">
        <v>695</v>
      </c>
      <c r="AK344" s="2">
        <v>479</v>
      </c>
      <c r="AL344" s="2">
        <v>141</v>
      </c>
      <c r="AM344" s="2">
        <v>29</v>
      </c>
      <c r="AN344" s="2">
        <v>36</v>
      </c>
      <c r="AO344" s="2">
        <v>6</v>
      </c>
      <c r="AP344" s="2">
        <v>3</v>
      </c>
      <c r="AQ344" s="4">
        <v>1</v>
      </c>
    </row>
    <row r="345" spans="1:43" x14ac:dyDescent="0.25">
      <c r="A345" s="14">
        <v>4217</v>
      </c>
      <c r="B345" s="10" t="s">
        <v>4598</v>
      </c>
      <c r="C345" s="10" t="s">
        <v>4599</v>
      </c>
      <c r="D345" s="10" t="s">
        <v>4600</v>
      </c>
      <c r="E345" s="10" t="s">
        <v>4601</v>
      </c>
      <c r="F345" s="10" t="s">
        <v>4602</v>
      </c>
      <c r="G345" s="10" t="s">
        <v>4603</v>
      </c>
      <c r="H345" s="10" t="s">
        <v>4604</v>
      </c>
      <c r="I345" s="10"/>
      <c r="J345" s="10" t="s">
        <v>3498</v>
      </c>
      <c r="K345" s="10" t="s">
        <v>4604</v>
      </c>
      <c r="L345" s="10" t="s">
        <v>4605</v>
      </c>
      <c r="M345" s="10" t="s">
        <v>3498</v>
      </c>
      <c r="N345" s="15">
        <v>9812</v>
      </c>
      <c r="O345" s="10" t="s">
        <v>133</v>
      </c>
      <c r="P345" s="10" t="s">
        <v>9</v>
      </c>
      <c r="Q345" s="10" t="s">
        <v>2018</v>
      </c>
      <c r="R345" s="10" t="s">
        <v>11</v>
      </c>
      <c r="S345" s="10" t="s">
        <v>12</v>
      </c>
      <c r="T345" s="2" t="s">
        <v>3568</v>
      </c>
      <c r="U345" s="44">
        <v>0.26936001373747831</v>
      </c>
      <c r="V345" s="2">
        <f t="shared" si="12"/>
        <v>9</v>
      </c>
      <c r="W345" s="10" t="s">
        <v>3497</v>
      </c>
      <c r="X345" s="10" t="s">
        <v>3498</v>
      </c>
      <c r="Y345" s="2" t="s">
        <v>3259</v>
      </c>
      <c r="Z345" s="10" t="s">
        <v>3498</v>
      </c>
      <c r="AA345" s="10" t="s">
        <v>776</v>
      </c>
      <c r="AB345" s="10" t="s">
        <v>3586</v>
      </c>
      <c r="AC345" s="10" t="s">
        <v>1442</v>
      </c>
      <c r="AD345" s="10"/>
      <c r="AE345" s="10"/>
      <c r="AF345" s="10">
        <v>168.394643</v>
      </c>
      <c r="AG345" s="10">
        <v>-46.416528</v>
      </c>
      <c r="AH345" s="10">
        <v>2</v>
      </c>
      <c r="AI345" s="10" t="s">
        <v>3497</v>
      </c>
      <c r="AJ345" s="10">
        <v>140</v>
      </c>
      <c r="AK345" s="10">
        <v>1</v>
      </c>
      <c r="AL345" s="10">
        <v>139</v>
      </c>
      <c r="AM345" s="10">
        <v>0</v>
      </c>
      <c r="AN345" s="10">
        <v>0</v>
      </c>
      <c r="AO345" s="10">
        <v>0</v>
      </c>
      <c r="AP345" s="10">
        <v>0</v>
      </c>
      <c r="AQ345" s="16">
        <v>0</v>
      </c>
    </row>
    <row r="346" spans="1:43" x14ac:dyDescent="0.25">
      <c r="A346" s="1">
        <v>405</v>
      </c>
      <c r="B346" s="2" t="s">
        <v>3570</v>
      </c>
      <c r="C346" s="2" t="s">
        <v>3571</v>
      </c>
      <c r="D346" s="2" t="s">
        <v>3572</v>
      </c>
      <c r="E346" s="2" t="s">
        <v>3573</v>
      </c>
      <c r="F346" s="2" t="s">
        <v>3574</v>
      </c>
      <c r="G346" s="2" t="s">
        <v>3575</v>
      </c>
      <c r="H346" s="2" t="s">
        <v>3576</v>
      </c>
      <c r="I346" s="2" t="s">
        <v>3577</v>
      </c>
      <c r="J346" s="2" t="s">
        <v>3498</v>
      </c>
      <c r="K346" s="2" t="s">
        <v>3576</v>
      </c>
      <c r="L346" s="2" t="s">
        <v>3577</v>
      </c>
      <c r="M346" s="2" t="s">
        <v>3498</v>
      </c>
      <c r="N346" s="3">
        <v>9812</v>
      </c>
      <c r="O346" s="2" t="s">
        <v>133</v>
      </c>
      <c r="P346" s="2" t="s">
        <v>43</v>
      </c>
      <c r="Q346" s="2" t="s">
        <v>155</v>
      </c>
      <c r="R346" s="2" t="s">
        <v>11</v>
      </c>
      <c r="S346" s="2" t="s">
        <v>167</v>
      </c>
      <c r="T346" s="2" t="s">
        <v>3568</v>
      </c>
      <c r="U346" s="44">
        <v>0.17234837504015177</v>
      </c>
      <c r="V346" s="2">
        <f t="shared" si="12"/>
        <v>10</v>
      </c>
      <c r="W346" s="2" t="s">
        <v>3497</v>
      </c>
      <c r="X346" s="2" t="s">
        <v>3498</v>
      </c>
      <c r="Y346" s="2" t="s">
        <v>3259</v>
      </c>
      <c r="Z346" s="2" t="s">
        <v>3498</v>
      </c>
      <c r="AA346" s="2" t="s">
        <v>776</v>
      </c>
      <c r="AB346" s="2" t="s">
        <v>3577</v>
      </c>
      <c r="AC346" s="2" t="s">
        <v>1442</v>
      </c>
      <c r="AD346" s="2"/>
      <c r="AE346" s="2"/>
      <c r="AF346" s="2">
        <v>168.36516</v>
      </c>
      <c r="AG346" s="2">
        <v>-46.417470999999999</v>
      </c>
      <c r="AH346" s="2">
        <v>5</v>
      </c>
      <c r="AI346" s="2" t="s">
        <v>3497</v>
      </c>
      <c r="AJ346" s="2">
        <v>1121</v>
      </c>
      <c r="AK346" s="2">
        <v>772</v>
      </c>
      <c r="AL346" s="2">
        <v>223</v>
      </c>
      <c r="AM346" s="2">
        <v>63</v>
      </c>
      <c r="AN346" s="2">
        <v>23</v>
      </c>
      <c r="AO346" s="2">
        <v>8</v>
      </c>
      <c r="AP346" s="2">
        <v>9</v>
      </c>
      <c r="AQ346" s="4">
        <v>23</v>
      </c>
    </row>
    <row r="347" spans="1:43" x14ac:dyDescent="0.25">
      <c r="A347" s="1">
        <v>396</v>
      </c>
      <c r="B347" s="2" t="s">
        <v>3502</v>
      </c>
      <c r="C347" s="2" t="s">
        <v>3503</v>
      </c>
      <c r="D347" s="2" t="s">
        <v>3504</v>
      </c>
      <c r="E347" s="2" t="s">
        <v>3505</v>
      </c>
      <c r="F347" s="2" t="s">
        <v>3506</v>
      </c>
      <c r="G347" s="2" t="s">
        <v>3507</v>
      </c>
      <c r="H347" s="2" t="s">
        <v>3508</v>
      </c>
      <c r="I347" s="2"/>
      <c r="J347" s="2" t="s">
        <v>3509</v>
      </c>
      <c r="K347" s="2" t="s">
        <v>3510</v>
      </c>
      <c r="L347" s="2"/>
      <c r="M347" s="2" t="s">
        <v>3509</v>
      </c>
      <c r="N347" s="3">
        <v>9740</v>
      </c>
      <c r="O347" s="2" t="s">
        <v>8</v>
      </c>
      <c r="P347" s="2" t="s">
        <v>31</v>
      </c>
      <c r="Q347" s="2" t="s">
        <v>155</v>
      </c>
      <c r="R347" s="2" t="s">
        <v>11</v>
      </c>
      <c r="S347" s="2" t="s">
        <v>12</v>
      </c>
      <c r="T347" s="2" t="s">
        <v>3511</v>
      </c>
      <c r="U347" s="44">
        <v>0.1610397823362254</v>
      </c>
      <c r="V347" s="2">
        <f t="shared" si="12"/>
        <v>11</v>
      </c>
      <c r="W347" s="2" t="s">
        <v>3497</v>
      </c>
      <c r="X347" s="2" t="s">
        <v>3498</v>
      </c>
      <c r="Y347" s="2" t="s">
        <v>3259</v>
      </c>
      <c r="Z347" s="2" t="s">
        <v>3333</v>
      </c>
      <c r="AA347" s="2" t="s">
        <v>776</v>
      </c>
      <c r="AB347" s="2" t="s">
        <v>3512</v>
      </c>
      <c r="AC347" s="2" t="s">
        <v>3513</v>
      </c>
      <c r="AD347" s="2">
        <v>99055</v>
      </c>
      <c r="AE347" s="2" t="s">
        <v>3514</v>
      </c>
      <c r="AF347" s="2">
        <v>168.93025800000001</v>
      </c>
      <c r="AG347" s="2">
        <v>-46.103549999999998</v>
      </c>
      <c r="AH347" s="2">
        <v>6</v>
      </c>
      <c r="AI347" s="2" t="s">
        <v>3497</v>
      </c>
      <c r="AJ347" s="2">
        <v>494</v>
      </c>
      <c r="AK347" s="2">
        <v>414</v>
      </c>
      <c r="AL347" s="2">
        <v>53</v>
      </c>
      <c r="AM347" s="2">
        <v>10</v>
      </c>
      <c r="AN347" s="2">
        <v>6</v>
      </c>
      <c r="AO347" s="2">
        <v>4</v>
      </c>
      <c r="AP347" s="2">
        <v>2</v>
      </c>
      <c r="AQ347" s="4">
        <v>5</v>
      </c>
    </row>
    <row r="348" spans="1:43" x14ac:dyDescent="0.25">
      <c r="A348" s="1">
        <v>401</v>
      </c>
      <c r="B348" s="2" t="s">
        <v>3540</v>
      </c>
      <c r="C348" s="2" t="s">
        <v>3541</v>
      </c>
      <c r="D348" s="2" t="s">
        <v>3542</v>
      </c>
      <c r="E348" s="2" t="s">
        <v>3543</v>
      </c>
      <c r="F348" s="2" t="s">
        <v>3544</v>
      </c>
      <c r="G348" s="2" t="s">
        <v>3545</v>
      </c>
      <c r="H348" s="2" t="s">
        <v>3546</v>
      </c>
      <c r="I348" s="2"/>
      <c r="J348" s="2" t="s">
        <v>3547</v>
      </c>
      <c r="K348" s="2" t="s">
        <v>3548</v>
      </c>
      <c r="L348" s="2"/>
      <c r="M348" s="2" t="s">
        <v>3547</v>
      </c>
      <c r="N348" s="3">
        <v>9831</v>
      </c>
      <c r="O348" s="2" t="s">
        <v>42</v>
      </c>
      <c r="P348" s="2" t="s">
        <v>43</v>
      </c>
      <c r="Q348" s="2" t="s">
        <v>10</v>
      </c>
      <c r="R348" s="2" t="s">
        <v>11</v>
      </c>
      <c r="S348" s="2" t="s">
        <v>12</v>
      </c>
      <c r="T348" s="2" t="s">
        <v>3496</v>
      </c>
      <c r="U348" s="44">
        <v>0.13942017278861318</v>
      </c>
      <c r="V348" s="2">
        <f t="shared" si="12"/>
        <v>12</v>
      </c>
      <c r="W348" s="2" t="s">
        <v>3497</v>
      </c>
      <c r="X348" s="2" t="s">
        <v>3498</v>
      </c>
      <c r="Y348" s="2" t="s">
        <v>3259</v>
      </c>
      <c r="Z348" s="2" t="s">
        <v>3498</v>
      </c>
      <c r="AA348" s="2" t="s">
        <v>776</v>
      </c>
      <c r="AB348" s="2" t="s">
        <v>3547</v>
      </c>
      <c r="AC348" s="2" t="s">
        <v>3549</v>
      </c>
      <c r="AD348" s="2">
        <v>99028</v>
      </c>
      <c r="AE348" s="2" t="s">
        <v>3550</v>
      </c>
      <c r="AF348" s="2">
        <v>168.845934</v>
      </c>
      <c r="AG348" s="2">
        <v>-46.324827999999997</v>
      </c>
      <c r="AH348" s="2">
        <v>5</v>
      </c>
      <c r="AI348" s="2" t="s">
        <v>3497</v>
      </c>
      <c r="AJ348" s="2">
        <v>305</v>
      </c>
      <c r="AK348" s="2">
        <v>231</v>
      </c>
      <c r="AL348" s="2">
        <v>54</v>
      </c>
      <c r="AM348" s="2">
        <v>5</v>
      </c>
      <c r="AN348" s="2">
        <v>14</v>
      </c>
      <c r="AO348" s="2">
        <v>0</v>
      </c>
      <c r="AP348" s="2">
        <v>1</v>
      </c>
      <c r="AQ348" s="4">
        <v>0</v>
      </c>
    </row>
    <row r="349" spans="1:43" x14ac:dyDescent="0.25">
      <c r="A349" s="1">
        <v>402</v>
      </c>
      <c r="B349" s="2" t="s">
        <v>3551</v>
      </c>
      <c r="C349" s="2" t="s">
        <v>3552</v>
      </c>
      <c r="D349" s="2" t="s">
        <v>3553</v>
      </c>
      <c r="E349" s="2" t="s">
        <v>3554</v>
      </c>
      <c r="F349" s="2" t="s">
        <v>3555</v>
      </c>
      <c r="G349" s="2" t="s">
        <v>3556</v>
      </c>
      <c r="H349" s="2" t="s">
        <v>3557</v>
      </c>
      <c r="I349" s="2"/>
      <c r="J349" s="2" t="s">
        <v>3558</v>
      </c>
      <c r="K349" s="2" t="s">
        <v>3557</v>
      </c>
      <c r="L349" s="2"/>
      <c r="M349" s="2" t="s">
        <v>3558</v>
      </c>
      <c r="N349" s="3">
        <v>9620</v>
      </c>
      <c r="O349" s="2" t="s">
        <v>42</v>
      </c>
      <c r="P349" s="2" t="s">
        <v>9</v>
      </c>
      <c r="Q349" s="2" t="s">
        <v>10</v>
      </c>
      <c r="R349" s="2" t="s">
        <v>11</v>
      </c>
      <c r="S349" s="2" t="s">
        <v>12</v>
      </c>
      <c r="T349" s="2" t="s">
        <v>3496</v>
      </c>
      <c r="U349" s="44">
        <v>8.7502372812374496E-2</v>
      </c>
      <c r="V349" s="2">
        <f t="shared" si="12"/>
        <v>13</v>
      </c>
      <c r="W349" s="2" t="s">
        <v>3497</v>
      </c>
      <c r="X349" s="2" t="s">
        <v>3498</v>
      </c>
      <c r="Y349" s="2" t="s">
        <v>3259</v>
      </c>
      <c r="Z349" s="2" t="s">
        <v>3333</v>
      </c>
      <c r="AA349" s="2" t="s">
        <v>776</v>
      </c>
      <c r="AB349" s="2" t="s">
        <v>3558</v>
      </c>
      <c r="AC349" s="2" t="s">
        <v>3559</v>
      </c>
      <c r="AD349" s="2">
        <v>99010</v>
      </c>
      <c r="AE349" s="2" t="s">
        <v>3289</v>
      </c>
      <c r="AF349" s="2">
        <v>167.68888200000001</v>
      </c>
      <c r="AG349" s="2">
        <v>-46.129567000000002</v>
      </c>
      <c r="AH349" s="2">
        <v>3</v>
      </c>
      <c r="AI349" s="2" t="s">
        <v>3497</v>
      </c>
      <c r="AJ349" s="2">
        <v>83</v>
      </c>
      <c r="AK349" s="2">
        <v>54</v>
      </c>
      <c r="AL349" s="2">
        <v>24</v>
      </c>
      <c r="AM349" s="2">
        <v>0</v>
      </c>
      <c r="AN349" s="2">
        <v>5</v>
      </c>
      <c r="AO349" s="2">
        <v>0</v>
      </c>
      <c r="AP349" s="2">
        <v>0</v>
      </c>
      <c r="AQ349" s="4">
        <v>0</v>
      </c>
    </row>
    <row r="350" spans="1:43" x14ac:dyDescent="0.25">
      <c r="A350" s="1">
        <v>404</v>
      </c>
      <c r="B350" s="2" t="s">
        <v>3560</v>
      </c>
      <c r="C350" s="2" t="s">
        <v>3561</v>
      </c>
      <c r="D350" s="2" t="s">
        <v>3562</v>
      </c>
      <c r="E350" s="2" t="s">
        <v>3563</v>
      </c>
      <c r="F350" s="2" t="s">
        <v>3564</v>
      </c>
      <c r="G350" s="2" t="s">
        <v>3565</v>
      </c>
      <c r="H350" s="2" t="s">
        <v>3566</v>
      </c>
      <c r="I350" s="2"/>
      <c r="J350" s="2" t="s">
        <v>3498</v>
      </c>
      <c r="K350" s="2" t="s">
        <v>3567</v>
      </c>
      <c r="L350" s="2"/>
      <c r="M350" s="2" t="s">
        <v>3498</v>
      </c>
      <c r="N350" s="3">
        <v>9840</v>
      </c>
      <c r="O350" s="2" t="s">
        <v>133</v>
      </c>
      <c r="P350" s="2" t="s">
        <v>43</v>
      </c>
      <c r="Q350" s="2" t="s">
        <v>155</v>
      </c>
      <c r="R350" s="2" t="s">
        <v>11</v>
      </c>
      <c r="S350" s="2" t="s">
        <v>156</v>
      </c>
      <c r="T350" s="2" t="s">
        <v>3568</v>
      </c>
      <c r="U350" s="44">
        <v>6.1608255972716353E-2</v>
      </c>
      <c r="V350" s="2">
        <f t="shared" si="12"/>
        <v>14</v>
      </c>
      <c r="W350" s="2" t="s">
        <v>3497</v>
      </c>
      <c r="X350" s="2" t="s">
        <v>3498</v>
      </c>
      <c r="Y350" s="2" t="s">
        <v>3259</v>
      </c>
      <c r="Z350" s="2" t="s">
        <v>3498</v>
      </c>
      <c r="AA350" s="2" t="s">
        <v>776</v>
      </c>
      <c r="AB350" s="2" t="s">
        <v>3569</v>
      </c>
      <c r="AC350" s="2" t="s">
        <v>1442</v>
      </c>
      <c r="AD350" s="2"/>
      <c r="AE350" s="2"/>
      <c r="AF350" s="2">
        <v>168.35910100000001</v>
      </c>
      <c r="AG350" s="2">
        <v>-46.395634999999999</v>
      </c>
      <c r="AH350" s="2">
        <v>6</v>
      </c>
      <c r="AI350" s="2" t="s">
        <v>3497</v>
      </c>
      <c r="AJ350" s="2">
        <v>962</v>
      </c>
      <c r="AK350" s="2">
        <v>616</v>
      </c>
      <c r="AL350" s="2">
        <v>270</v>
      </c>
      <c r="AM350" s="2">
        <v>48</v>
      </c>
      <c r="AN350" s="2">
        <v>15</v>
      </c>
      <c r="AO350" s="2">
        <v>3</v>
      </c>
      <c r="AP350" s="2">
        <v>2</v>
      </c>
      <c r="AQ350" s="4">
        <v>8</v>
      </c>
    </row>
    <row r="351" spans="1:43" x14ac:dyDescent="0.25">
      <c r="A351" s="1">
        <v>551</v>
      </c>
      <c r="B351" s="2" t="s">
        <v>4021</v>
      </c>
      <c r="C351" s="2" t="s">
        <v>4022</v>
      </c>
      <c r="D351" s="2" t="s">
        <v>4023</v>
      </c>
      <c r="E351" s="2" t="s">
        <v>4024</v>
      </c>
      <c r="F351" s="2" t="s">
        <v>4025</v>
      </c>
      <c r="G351" s="2" t="s">
        <v>4026</v>
      </c>
      <c r="H351" s="2" t="s">
        <v>4027</v>
      </c>
      <c r="I351" s="2"/>
      <c r="J351" s="2" t="s">
        <v>4028</v>
      </c>
      <c r="K351" s="2" t="s">
        <v>3635</v>
      </c>
      <c r="L351" s="2"/>
      <c r="M351" s="2" t="s">
        <v>4028</v>
      </c>
      <c r="N351" s="3">
        <v>4348</v>
      </c>
      <c r="O351" s="2" t="s">
        <v>42</v>
      </c>
      <c r="P351" s="2" t="s">
        <v>9</v>
      </c>
      <c r="Q351" s="2" t="s">
        <v>10</v>
      </c>
      <c r="R351" s="2" t="s">
        <v>11</v>
      </c>
      <c r="S351" s="2" t="s">
        <v>12</v>
      </c>
      <c r="T351" s="2" t="s">
        <v>1579</v>
      </c>
      <c r="U351" s="44">
        <v>0.97540866898116496</v>
      </c>
      <c r="V351" s="2">
        <f t="shared" ref="V351:V364" si="13">RANK(U351,U$351:U$364)</f>
        <v>1</v>
      </c>
      <c r="W351" s="2" t="s">
        <v>1580</v>
      </c>
      <c r="X351" s="2" t="s">
        <v>1581</v>
      </c>
      <c r="Y351" s="2" t="s">
        <v>1582</v>
      </c>
      <c r="Z351" s="2" t="s">
        <v>1583</v>
      </c>
      <c r="AA351" s="2" t="s">
        <v>1483</v>
      </c>
      <c r="AB351" s="2" t="s">
        <v>4028</v>
      </c>
      <c r="AC351" s="2" t="s">
        <v>1642</v>
      </c>
      <c r="AD351" s="2"/>
      <c r="AE351" s="2"/>
      <c r="AF351" s="2">
        <v>173.88154499999999</v>
      </c>
      <c r="AG351" s="2">
        <v>-39.192860000000003</v>
      </c>
      <c r="AH351" s="2">
        <v>7</v>
      </c>
      <c r="AI351" s="2" t="s">
        <v>1580</v>
      </c>
      <c r="AJ351" s="2">
        <v>293</v>
      </c>
      <c r="AK351" s="2">
        <v>197</v>
      </c>
      <c r="AL351" s="2">
        <v>88</v>
      </c>
      <c r="AM351" s="2">
        <v>2</v>
      </c>
      <c r="AN351" s="2">
        <v>1</v>
      </c>
      <c r="AO351" s="2">
        <v>3</v>
      </c>
      <c r="AP351" s="2">
        <v>2</v>
      </c>
      <c r="AQ351" s="4">
        <v>0</v>
      </c>
    </row>
    <row r="352" spans="1:43" x14ac:dyDescent="0.25">
      <c r="A352" s="1">
        <v>177</v>
      </c>
      <c r="B352" s="2" t="s">
        <v>1633</v>
      </c>
      <c r="C352" s="2" t="s">
        <v>1634</v>
      </c>
      <c r="D352" s="2" t="s">
        <v>1635</v>
      </c>
      <c r="E352" s="2" t="s">
        <v>1636</v>
      </c>
      <c r="F352" s="2" t="s">
        <v>1637</v>
      </c>
      <c r="G352" s="2" t="s">
        <v>1638</v>
      </c>
      <c r="H352" s="2" t="s">
        <v>1639</v>
      </c>
      <c r="I352" s="2"/>
      <c r="J352" s="2" t="s">
        <v>1640</v>
      </c>
      <c r="K352" s="2" t="s">
        <v>1641</v>
      </c>
      <c r="L352" s="2"/>
      <c r="M352" s="2" t="s">
        <v>1640</v>
      </c>
      <c r="N352" s="3">
        <v>4347</v>
      </c>
      <c r="O352" s="2" t="s">
        <v>8</v>
      </c>
      <c r="P352" s="2" t="s">
        <v>31</v>
      </c>
      <c r="Q352" s="2" t="s">
        <v>10</v>
      </c>
      <c r="R352" s="2" t="s">
        <v>11</v>
      </c>
      <c r="S352" s="2" t="s">
        <v>12</v>
      </c>
      <c r="T352" s="2" t="s">
        <v>1579</v>
      </c>
      <c r="U352" s="44">
        <v>0.95224605119481953</v>
      </c>
      <c r="V352" s="2">
        <f t="shared" si="13"/>
        <v>2</v>
      </c>
      <c r="W352" s="2" t="s">
        <v>1580</v>
      </c>
      <c r="X352" s="2" t="s">
        <v>1581</v>
      </c>
      <c r="Y352" s="2" t="s">
        <v>1582</v>
      </c>
      <c r="Z352" s="2" t="s">
        <v>1196</v>
      </c>
      <c r="AA352" s="2" t="s">
        <v>1483</v>
      </c>
      <c r="AB352" s="2" t="s">
        <v>1640</v>
      </c>
      <c r="AC352" s="2" t="s">
        <v>1642</v>
      </c>
      <c r="AD352" s="2">
        <v>99059</v>
      </c>
      <c r="AE352" s="2" t="s">
        <v>1643</v>
      </c>
      <c r="AF352" s="2">
        <v>174.18992</v>
      </c>
      <c r="AG352" s="2">
        <v>-39.156657000000003</v>
      </c>
      <c r="AH352" s="2">
        <v>7</v>
      </c>
      <c r="AI352" s="2" t="s">
        <v>1580</v>
      </c>
      <c r="AJ352" s="2">
        <v>410</v>
      </c>
      <c r="AK352" s="2">
        <v>342</v>
      </c>
      <c r="AL352" s="2">
        <v>58</v>
      </c>
      <c r="AM352" s="2">
        <v>3</v>
      </c>
      <c r="AN352" s="2">
        <v>3</v>
      </c>
      <c r="AO352" s="2">
        <v>2</v>
      </c>
      <c r="AP352" s="2">
        <v>1</v>
      </c>
      <c r="AQ352" s="4">
        <v>1</v>
      </c>
    </row>
    <row r="353" spans="1:43" x14ac:dyDescent="0.25">
      <c r="A353" s="1">
        <v>170</v>
      </c>
      <c r="B353" s="2" t="s">
        <v>1570</v>
      </c>
      <c r="C353" s="2" t="s">
        <v>1571</v>
      </c>
      <c r="D353" s="2" t="s">
        <v>1572</v>
      </c>
      <c r="E353" s="2" t="s">
        <v>1573</v>
      </c>
      <c r="F353" s="2" t="s">
        <v>1574</v>
      </c>
      <c r="G353" s="2" t="s">
        <v>1575</v>
      </c>
      <c r="H353" s="2" t="s">
        <v>1576</v>
      </c>
      <c r="I353" s="2"/>
      <c r="J353" s="2" t="s">
        <v>1577</v>
      </c>
      <c r="K353" s="2" t="s">
        <v>1578</v>
      </c>
      <c r="L353" s="2"/>
      <c r="M353" s="2" t="s">
        <v>1577</v>
      </c>
      <c r="N353" s="3">
        <v>4346</v>
      </c>
      <c r="O353" s="2" t="s">
        <v>8</v>
      </c>
      <c r="P353" s="2" t="s">
        <v>31</v>
      </c>
      <c r="Q353" s="2" t="s">
        <v>10</v>
      </c>
      <c r="R353" s="2" t="s">
        <v>11</v>
      </c>
      <c r="S353" s="2" t="s">
        <v>12</v>
      </c>
      <c r="T353" s="2" t="s">
        <v>1579</v>
      </c>
      <c r="U353" s="44">
        <v>0.85645104875375222</v>
      </c>
      <c r="V353" s="2">
        <f t="shared" si="13"/>
        <v>3</v>
      </c>
      <c r="W353" s="2" t="s">
        <v>1580</v>
      </c>
      <c r="X353" s="2" t="s">
        <v>1581</v>
      </c>
      <c r="Y353" s="2" t="s">
        <v>1582</v>
      </c>
      <c r="Z353" s="2" t="s">
        <v>1583</v>
      </c>
      <c r="AA353" s="2" t="s">
        <v>1483</v>
      </c>
      <c r="AB353" s="2" t="s">
        <v>1584</v>
      </c>
      <c r="AC353" s="2" t="s">
        <v>1585</v>
      </c>
      <c r="AD353" s="2"/>
      <c r="AE353" s="2"/>
      <c r="AF353" s="2">
        <v>174.24505500000001</v>
      </c>
      <c r="AG353" s="2">
        <v>-38.996614999999998</v>
      </c>
      <c r="AH353" s="2">
        <v>3</v>
      </c>
      <c r="AI353" s="2" t="s">
        <v>1580</v>
      </c>
      <c r="AJ353" s="2">
        <v>375</v>
      </c>
      <c r="AK353" s="2">
        <v>119</v>
      </c>
      <c r="AL353" s="2">
        <v>237</v>
      </c>
      <c r="AM353" s="2">
        <v>11</v>
      </c>
      <c r="AN353" s="2">
        <v>4</v>
      </c>
      <c r="AO353" s="2">
        <v>3</v>
      </c>
      <c r="AP353" s="2">
        <v>1</v>
      </c>
      <c r="AQ353" s="4">
        <v>0</v>
      </c>
    </row>
    <row r="354" spans="1:43" x14ac:dyDescent="0.25">
      <c r="A354" s="1">
        <v>171</v>
      </c>
      <c r="B354" s="2" t="s">
        <v>1586</v>
      </c>
      <c r="C354" s="2" t="s">
        <v>1587</v>
      </c>
      <c r="D354" s="2" t="s">
        <v>1588</v>
      </c>
      <c r="E354" s="2" t="s">
        <v>1589</v>
      </c>
      <c r="F354" s="2" t="s">
        <v>1590</v>
      </c>
      <c r="G354" s="2" t="s">
        <v>1591</v>
      </c>
      <c r="H354" s="2" t="s">
        <v>1592</v>
      </c>
      <c r="I354" s="2"/>
      <c r="J354" s="2" t="s">
        <v>1583</v>
      </c>
      <c r="K354" s="2" t="s">
        <v>1593</v>
      </c>
      <c r="L354" s="2" t="s">
        <v>1594</v>
      </c>
      <c r="M354" s="2" t="s">
        <v>1583</v>
      </c>
      <c r="N354" s="3">
        <v>4342</v>
      </c>
      <c r="O354" s="2" t="s">
        <v>133</v>
      </c>
      <c r="P354" s="2" t="s">
        <v>31</v>
      </c>
      <c r="Q354" s="2" t="s">
        <v>155</v>
      </c>
      <c r="R354" s="2" t="s">
        <v>11</v>
      </c>
      <c r="S354" s="2" t="s">
        <v>156</v>
      </c>
      <c r="T354" s="2" t="s">
        <v>1579</v>
      </c>
      <c r="U354" s="44">
        <v>0.70500815024130825</v>
      </c>
      <c r="V354" s="2">
        <f t="shared" si="13"/>
        <v>4</v>
      </c>
      <c r="W354" s="2" t="s">
        <v>1580</v>
      </c>
      <c r="X354" s="2" t="s">
        <v>1581</v>
      </c>
      <c r="Y354" s="2" t="s">
        <v>1582</v>
      </c>
      <c r="Z354" s="2" t="s">
        <v>1583</v>
      </c>
      <c r="AA354" s="2" t="s">
        <v>1483</v>
      </c>
      <c r="AB354" s="2" t="s">
        <v>1595</v>
      </c>
      <c r="AC354" s="2" t="s">
        <v>1596</v>
      </c>
      <c r="AD354" s="2"/>
      <c r="AE354" s="2"/>
      <c r="AF354" s="2">
        <v>174.08631800000001</v>
      </c>
      <c r="AG354" s="2">
        <v>-39.061546</v>
      </c>
      <c r="AH354" s="2">
        <v>7</v>
      </c>
      <c r="AI354" s="2" t="s">
        <v>1580</v>
      </c>
      <c r="AJ354" s="2">
        <v>1217</v>
      </c>
      <c r="AK354" s="2">
        <v>844</v>
      </c>
      <c r="AL354" s="2">
        <v>231</v>
      </c>
      <c r="AM354" s="2">
        <v>44</v>
      </c>
      <c r="AN354" s="2">
        <v>47</v>
      </c>
      <c r="AO354" s="2">
        <v>23</v>
      </c>
      <c r="AP354" s="2">
        <v>13</v>
      </c>
      <c r="AQ354" s="4">
        <v>15</v>
      </c>
    </row>
    <row r="355" spans="1:43" x14ac:dyDescent="0.25">
      <c r="A355" s="1">
        <v>174</v>
      </c>
      <c r="B355" s="2" t="s">
        <v>1616</v>
      </c>
      <c r="C355" s="2" t="s">
        <v>1617</v>
      </c>
      <c r="D355" s="2" t="s">
        <v>1618</v>
      </c>
      <c r="E355" s="2" t="s">
        <v>1619</v>
      </c>
      <c r="F355" s="2" t="s">
        <v>1620</v>
      </c>
      <c r="G355" s="2" t="s">
        <v>1621</v>
      </c>
      <c r="H355" s="2" t="s">
        <v>1622</v>
      </c>
      <c r="I355" s="2" t="s">
        <v>1605</v>
      </c>
      <c r="J355" s="2" t="s">
        <v>1583</v>
      </c>
      <c r="K355" s="2" t="s">
        <v>1623</v>
      </c>
      <c r="L355" s="2" t="s">
        <v>1605</v>
      </c>
      <c r="M355" s="2" t="s">
        <v>1583</v>
      </c>
      <c r="N355" s="3">
        <v>4341</v>
      </c>
      <c r="O355" s="2" t="s">
        <v>133</v>
      </c>
      <c r="P355" s="2" t="s">
        <v>43</v>
      </c>
      <c r="Q355" s="2" t="s">
        <v>155</v>
      </c>
      <c r="R355" s="2" t="s">
        <v>178</v>
      </c>
      <c r="S355" s="2" t="s">
        <v>167</v>
      </c>
      <c r="T355" s="2" t="s">
        <v>1579</v>
      </c>
      <c r="U355" s="44">
        <v>0.70053382956499521</v>
      </c>
      <c r="V355" s="2">
        <f t="shared" si="13"/>
        <v>5</v>
      </c>
      <c r="W355" s="2" t="s">
        <v>1580</v>
      </c>
      <c r="X355" s="2" t="s">
        <v>1581</v>
      </c>
      <c r="Y355" s="2" t="s">
        <v>1582</v>
      </c>
      <c r="Z355" s="2" t="s">
        <v>1583</v>
      </c>
      <c r="AA355" s="2" t="s">
        <v>1483</v>
      </c>
      <c r="AB355" s="2" t="s">
        <v>1605</v>
      </c>
      <c r="AC355" s="2" t="s">
        <v>1596</v>
      </c>
      <c r="AD355" s="2"/>
      <c r="AE355" s="2"/>
      <c r="AF355" s="2">
        <v>174.10228699999999</v>
      </c>
      <c r="AG355" s="2">
        <v>-39.052621000000002</v>
      </c>
      <c r="AH355" s="2">
        <v>8</v>
      </c>
      <c r="AI355" s="2" t="s">
        <v>1580</v>
      </c>
      <c r="AJ355" s="2">
        <v>688</v>
      </c>
      <c r="AK355" s="2">
        <v>547</v>
      </c>
      <c r="AL355" s="2">
        <v>85</v>
      </c>
      <c r="AM355" s="2">
        <v>16</v>
      </c>
      <c r="AN355" s="2">
        <v>26</v>
      </c>
      <c r="AO355" s="2">
        <v>8</v>
      </c>
      <c r="AP355" s="2">
        <v>3</v>
      </c>
      <c r="AQ355" s="4">
        <v>3</v>
      </c>
    </row>
    <row r="356" spans="1:43" x14ac:dyDescent="0.25">
      <c r="A356" s="1">
        <v>181</v>
      </c>
      <c r="B356" s="2" t="s">
        <v>1665</v>
      </c>
      <c r="C356" s="2" t="s">
        <v>1666</v>
      </c>
      <c r="D356" s="2" t="s">
        <v>1667</v>
      </c>
      <c r="E356" s="2" t="s">
        <v>1668</v>
      </c>
      <c r="F356" s="2" t="s">
        <v>1669</v>
      </c>
      <c r="G356" s="2" t="s">
        <v>1670</v>
      </c>
      <c r="H356" s="2" t="s">
        <v>1671</v>
      </c>
      <c r="I356" s="2"/>
      <c r="J356" s="2" t="s">
        <v>1672</v>
      </c>
      <c r="K356" s="2" t="s">
        <v>1673</v>
      </c>
      <c r="L356" s="2"/>
      <c r="M356" s="2" t="s">
        <v>1672</v>
      </c>
      <c r="N356" s="3">
        <v>4645</v>
      </c>
      <c r="O356" s="2" t="s">
        <v>8</v>
      </c>
      <c r="P356" s="2" t="s">
        <v>31</v>
      </c>
      <c r="Q356" s="2" t="s">
        <v>10</v>
      </c>
      <c r="R356" s="2" t="s">
        <v>11</v>
      </c>
      <c r="S356" s="2" t="s">
        <v>12</v>
      </c>
      <c r="T356" s="2" t="s">
        <v>1674</v>
      </c>
      <c r="U356" s="44">
        <v>0.49867483984810013</v>
      </c>
      <c r="V356" s="2">
        <f t="shared" si="13"/>
        <v>6</v>
      </c>
      <c r="W356" s="2" t="s">
        <v>1580</v>
      </c>
      <c r="X356" s="2" t="s">
        <v>1581</v>
      </c>
      <c r="Y356" s="2" t="s">
        <v>1582</v>
      </c>
      <c r="Z356" s="2" t="s">
        <v>1583</v>
      </c>
      <c r="AA356" s="2" t="s">
        <v>1483</v>
      </c>
      <c r="AB356" s="2" t="s">
        <v>1672</v>
      </c>
      <c r="AC356" s="2" t="s">
        <v>1675</v>
      </c>
      <c r="AD356" s="2"/>
      <c r="AE356" s="2"/>
      <c r="AF356" s="2">
        <v>173.851541</v>
      </c>
      <c r="AG356" s="2">
        <v>-39.45064</v>
      </c>
      <c r="AH356" s="2">
        <v>4</v>
      </c>
      <c r="AI356" s="2" t="s">
        <v>1580</v>
      </c>
      <c r="AJ356" s="2">
        <v>340</v>
      </c>
      <c r="AK356" s="2">
        <v>193</v>
      </c>
      <c r="AL356" s="2">
        <v>138</v>
      </c>
      <c r="AM356" s="2">
        <v>3</v>
      </c>
      <c r="AN356" s="2">
        <v>2</v>
      </c>
      <c r="AO356" s="2">
        <v>3</v>
      </c>
      <c r="AP356" s="2">
        <v>1</v>
      </c>
      <c r="AQ356" s="4">
        <v>0</v>
      </c>
    </row>
    <row r="357" spans="1:43" x14ac:dyDescent="0.25">
      <c r="A357" s="1">
        <v>175</v>
      </c>
      <c r="B357" s="2" t="s">
        <v>1624</v>
      </c>
      <c r="C357" s="2" t="s">
        <v>1625</v>
      </c>
      <c r="D357" s="2" t="s">
        <v>1626</v>
      </c>
      <c r="E357" s="2" t="s">
        <v>1627</v>
      </c>
      <c r="F357" s="2" t="s">
        <v>1628</v>
      </c>
      <c r="G357" s="2" t="s">
        <v>1629</v>
      </c>
      <c r="H357" s="2" t="s">
        <v>1630</v>
      </c>
      <c r="I357" s="2" t="s">
        <v>1631</v>
      </c>
      <c r="J357" s="2" t="s">
        <v>1583</v>
      </c>
      <c r="K357" s="2" t="s">
        <v>1632</v>
      </c>
      <c r="L357" s="2" t="s">
        <v>1631</v>
      </c>
      <c r="M357" s="2" t="s">
        <v>1583</v>
      </c>
      <c r="N357" s="3">
        <v>4343</v>
      </c>
      <c r="O357" s="2" t="s">
        <v>133</v>
      </c>
      <c r="P357" s="2" t="s">
        <v>43</v>
      </c>
      <c r="Q357" s="2" t="s">
        <v>155</v>
      </c>
      <c r="R357" s="2" t="s">
        <v>178</v>
      </c>
      <c r="S357" s="2" t="s">
        <v>156</v>
      </c>
      <c r="T357" s="2" t="s">
        <v>1579</v>
      </c>
      <c r="U357" s="44">
        <v>0.49586651858611375</v>
      </c>
      <c r="V357" s="2">
        <f t="shared" si="13"/>
        <v>7</v>
      </c>
      <c r="W357" s="2" t="s">
        <v>1580</v>
      </c>
      <c r="X357" s="2" t="s">
        <v>1581</v>
      </c>
      <c r="Y357" s="2" t="s">
        <v>1582</v>
      </c>
      <c r="Z357" s="2" t="s">
        <v>1583</v>
      </c>
      <c r="AA357" s="2" t="s">
        <v>1483</v>
      </c>
      <c r="AB357" s="2" t="s">
        <v>1631</v>
      </c>
      <c r="AC357" s="2" t="s">
        <v>1596</v>
      </c>
      <c r="AD357" s="2"/>
      <c r="AE357" s="2"/>
      <c r="AF357" s="2">
        <v>174.053406</v>
      </c>
      <c r="AG357" s="2">
        <v>-39.081128999999997</v>
      </c>
      <c r="AH357" s="2">
        <v>8</v>
      </c>
      <c r="AI357" s="2" t="s">
        <v>1580</v>
      </c>
      <c r="AJ357" s="2">
        <v>787</v>
      </c>
      <c r="AK357" s="2">
        <v>615</v>
      </c>
      <c r="AL357" s="2">
        <v>99</v>
      </c>
      <c r="AM357" s="2">
        <v>21</v>
      </c>
      <c r="AN357" s="2">
        <v>30</v>
      </c>
      <c r="AO357" s="2">
        <v>11</v>
      </c>
      <c r="AP357" s="2">
        <v>3</v>
      </c>
      <c r="AQ357" s="4">
        <v>8</v>
      </c>
    </row>
    <row r="358" spans="1:43" x14ac:dyDescent="0.25">
      <c r="A358" s="14">
        <v>4145</v>
      </c>
      <c r="B358" s="10" t="s">
        <v>4558</v>
      </c>
      <c r="C358" s="10" t="s">
        <v>4559</v>
      </c>
      <c r="D358" s="10" t="s">
        <v>4560</v>
      </c>
      <c r="E358" s="10" t="s">
        <v>4561</v>
      </c>
      <c r="F358" s="10" t="s">
        <v>4562</v>
      </c>
      <c r="G358" s="10"/>
      <c r="H358" s="10" t="s">
        <v>4563</v>
      </c>
      <c r="I358" s="10" t="s">
        <v>1615</v>
      </c>
      <c r="J358" s="10" t="s">
        <v>1583</v>
      </c>
      <c r="K358" s="10" t="s">
        <v>4564</v>
      </c>
      <c r="L358" s="10" t="s">
        <v>1614</v>
      </c>
      <c r="M358" s="10" t="s">
        <v>1583</v>
      </c>
      <c r="N358" s="15">
        <v>4344</v>
      </c>
      <c r="O358" s="10" t="s">
        <v>133</v>
      </c>
      <c r="P358" s="10" t="s">
        <v>9</v>
      </c>
      <c r="Q358" s="10" t="s">
        <v>2018</v>
      </c>
      <c r="R358" s="10" t="s">
        <v>11</v>
      </c>
      <c r="S358" s="10" t="s">
        <v>12</v>
      </c>
      <c r="T358" s="2" t="s">
        <v>1579</v>
      </c>
      <c r="U358" s="44">
        <v>0.45688390832916692</v>
      </c>
      <c r="V358" s="2">
        <f t="shared" si="13"/>
        <v>8</v>
      </c>
      <c r="W358" s="10" t="s">
        <v>1580</v>
      </c>
      <c r="X358" s="10" t="s">
        <v>1581</v>
      </c>
      <c r="Y358" s="2" t="s">
        <v>1582</v>
      </c>
      <c r="Z358" s="10" t="s">
        <v>1583</v>
      </c>
      <c r="AA358" s="10" t="s">
        <v>1483</v>
      </c>
      <c r="AB358" s="10" t="s">
        <v>1615</v>
      </c>
      <c r="AC358" s="10" t="s">
        <v>1596</v>
      </c>
      <c r="AD358" s="10"/>
      <c r="AE358" s="10"/>
      <c r="AF358" s="10">
        <v>174.03521499999999</v>
      </c>
      <c r="AG358" s="10">
        <v>-39.072960999999999</v>
      </c>
      <c r="AH358" s="10">
        <v>3</v>
      </c>
      <c r="AI358" s="10" t="s">
        <v>1580</v>
      </c>
      <c r="AJ358" s="10">
        <v>82</v>
      </c>
      <c r="AK358" s="10">
        <v>2</v>
      </c>
      <c r="AL358" s="10">
        <v>80</v>
      </c>
      <c r="AM358" s="10">
        <v>0</v>
      </c>
      <c r="AN358" s="10">
        <v>0</v>
      </c>
      <c r="AO358" s="10">
        <v>0</v>
      </c>
      <c r="AP358" s="10">
        <v>0</v>
      </c>
      <c r="AQ358" s="16">
        <v>0</v>
      </c>
    </row>
    <row r="359" spans="1:43" x14ac:dyDescent="0.25">
      <c r="A359" s="1">
        <v>179</v>
      </c>
      <c r="B359" s="2" t="s">
        <v>1644</v>
      </c>
      <c r="C359" s="2" t="s">
        <v>1645</v>
      </c>
      <c r="D359" s="2" t="s">
        <v>1646</v>
      </c>
      <c r="E359" s="2" t="s">
        <v>1647</v>
      </c>
      <c r="F359" s="2" t="s">
        <v>1648</v>
      </c>
      <c r="G359" s="2" t="s">
        <v>1649</v>
      </c>
      <c r="H359" s="2" t="s">
        <v>1650</v>
      </c>
      <c r="I359" s="2"/>
      <c r="J359" s="2" t="s">
        <v>1651</v>
      </c>
      <c r="K359" s="2" t="s">
        <v>1652</v>
      </c>
      <c r="L359" s="2"/>
      <c r="M359" s="2" t="s">
        <v>1651</v>
      </c>
      <c r="N359" s="3">
        <v>4352</v>
      </c>
      <c r="O359" s="2" t="s">
        <v>8</v>
      </c>
      <c r="P359" s="2" t="s">
        <v>31</v>
      </c>
      <c r="Q359" s="2" t="s">
        <v>10</v>
      </c>
      <c r="R359" s="2" t="s">
        <v>11</v>
      </c>
      <c r="S359" s="2" t="s">
        <v>12</v>
      </c>
      <c r="T359" s="2" t="s">
        <v>1653</v>
      </c>
      <c r="U359" s="44">
        <v>0.30463885810319935</v>
      </c>
      <c r="V359" s="2">
        <f t="shared" si="13"/>
        <v>9</v>
      </c>
      <c r="W359" s="2" t="s">
        <v>1580</v>
      </c>
      <c r="X359" s="2" t="s">
        <v>1581</v>
      </c>
      <c r="Y359" s="2" t="s">
        <v>1582</v>
      </c>
      <c r="Z359" s="2" t="s">
        <v>1581</v>
      </c>
      <c r="AA359" s="2" t="s">
        <v>1483</v>
      </c>
      <c r="AB359" s="2" t="s">
        <v>1654</v>
      </c>
      <c r="AC359" s="2" t="s">
        <v>1655</v>
      </c>
      <c r="AD359" s="2"/>
      <c r="AE359" s="2"/>
      <c r="AF359" s="2">
        <v>174.29667000000001</v>
      </c>
      <c r="AG359" s="2">
        <v>-39.339664999999997</v>
      </c>
      <c r="AH359" s="2">
        <v>4</v>
      </c>
      <c r="AI359" s="2" t="s">
        <v>1580</v>
      </c>
      <c r="AJ359" s="2">
        <v>542</v>
      </c>
      <c r="AK359" s="2">
        <v>384</v>
      </c>
      <c r="AL359" s="2">
        <v>130</v>
      </c>
      <c r="AM359" s="2">
        <v>5</v>
      </c>
      <c r="AN359" s="2">
        <v>12</v>
      </c>
      <c r="AO359" s="2">
        <v>6</v>
      </c>
      <c r="AP359" s="2">
        <v>5</v>
      </c>
      <c r="AQ359" s="4">
        <v>0</v>
      </c>
    </row>
    <row r="360" spans="1:43" x14ac:dyDescent="0.25">
      <c r="A360" s="1">
        <v>182</v>
      </c>
      <c r="B360" s="2" t="s">
        <v>1676</v>
      </c>
      <c r="C360" s="2" t="s">
        <v>1677</v>
      </c>
      <c r="D360" s="2" t="s">
        <v>1678</v>
      </c>
      <c r="E360" s="2" t="s">
        <v>1679</v>
      </c>
      <c r="F360" s="2" t="s">
        <v>1680</v>
      </c>
      <c r="G360" s="2" t="s">
        <v>1681</v>
      </c>
      <c r="H360" s="2" t="s">
        <v>1682</v>
      </c>
      <c r="I360" s="2"/>
      <c r="J360" s="2" t="s">
        <v>1683</v>
      </c>
      <c r="K360" s="2" t="s">
        <v>1684</v>
      </c>
      <c r="L360" s="2"/>
      <c r="M360" s="2" t="s">
        <v>1683</v>
      </c>
      <c r="N360" s="3">
        <v>4640</v>
      </c>
      <c r="O360" s="2" t="s">
        <v>965</v>
      </c>
      <c r="P360" s="2" t="s">
        <v>31</v>
      </c>
      <c r="Q360" s="2" t="s">
        <v>10</v>
      </c>
      <c r="R360" s="2" t="s">
        <v>11</v>
      </c>
      <c r="S360" s="2" t="s">
        <v>12</v>
      </c>
      <c r="T360" s="2" t="s">
        <v>1674</v>
      </c>
      <c r="U360" s="44">
        <v>0.2584929071908878</v>
      </c>
      <c r="V360" s="2">
        <f t="shared" si="13"/>
        <v>10</v>
      </c>
      <c r="W360" s="2" t="s">
        <v>1580</v>
      </c>
      <c r="X360" s="2" t="s">
        <v>1581</v>
      </c>
      <c r="Y360" s="2" t="s">
        <v>1582</v>
      </c>
      <c r="Z360" s="2" t="s">
        <v>1581</v>
      </c>
      <c r="AA360" s="2" t="s">
        <v>1483</v>
      </c>
      <c r="AB360" s="2" t="s">
        <v>1685</v>
      </c>
      <c r="AC360" s="2" t="s">
        <v>1686</v>
      </c>
      <c r="AD360" s="2"/>
      <c r="AE360" s="2"/>
      <c r="AF360" s="2">
        <v>174.27527000000001</v>
      </c>
      <c r="AG360" s="2">
        <v>-39.585160000000002</v>
      </c>
      <c r="AH360" s="2">
        <v>5</v>
      </c>
      <c r="AI360" s="2" t="s">
        <v>1580</v>
      </c>
      <c r="AJ360" s="2">
        <v>767</v>
      </c>
      <c r="AK360" s="2">
        <v>487</v>
      </c>
      <c r="AL360" s="2">
        <v>230</v>
      </c>
      <c r="AM360" s="2">
        <v>10</v>
      </c>
      <c r="AN360" s="2">
        <v>24</v>
      </c>
      <c r="AO360" s="2">
        <v>16</v>
      </c>
      <c r="AP360" s="2">
        <v>0</v>
      </c>
      <c r="AQ360" s="4">
        <v>0</v>
      </c>
    </row>
    <row r="361" spans="1:43" x14ac:dyDescent="0.25">
      <c r="A361" s="1">
        <v>180</v>
      </c>
      <c r="B361" s="2" t="s">
        <v>1656</v>
      </c>
      <c r="C361" s="2" t="s">
        <v>1657</v>
      </c>
      <c r="D361" s="2" t="s">
        <v>1658</v>
      </c>
      <c r="E361" s="2" t="s">
        <v>1659</v>
      </c>
      <c r="F361" s="2" t="s">
        <v>1660</v>
      </c>
      <c r="G361" s="2" t="s">
        <v>1661</v>
      </c>
      <c r="H361" s="2" t="s">
        <v>1662</v>
      </c>
      <c r="I361" s="2"/>
      <c r="J361" s="2" t="s">
        <v>1651</v>
      </c>
      <c r="K361" s="2" t="s">
        <v>1663</v>
      </c>
      <c r="L361" s="2"/>
      <c r="M361" s="2" t="s">
        <v>1651</v>
      </c>
      <c r="N361" s="3">
        <v>4352</v>
      </c>
      <c r="O361" s="2" t="s">
        <v>8</v>
      </c>
      <c r="P361" s="2" t="s">
        <v>31</v>
      </c>
      <c r="Q361" s="2" t="s">
        <v>155</v>
      </c>
      <c r="R361" s="2" t="s">
        <v>178</v>
      </c>
      <c r="S361" s="2" t="s">
        <v>167</v>
      </c>
      <c r="T361" s="2" t="s">
        <v>1653</v>
      </c>
      <c r="U361" s="44">
        <v>0.19393950661748549</v>
      </c>
      <c r="V361" s="2">
        <f t="shared" si="13"/>
        <v>11</v>
      </c>
      <c r="W361" s="2" t="s">
        <v>1580</v>
      </c>
      <c r="X361" s="2" t="s">
        <v>1581</v>
      </c>
      <c r="Y361" s="2" t="s">
        <v>1582</v>
      </c>
      <c r="Z361" s="2" t="s">
        <v>1581</v>
      </c>
      <c r="AA361" s="2" t="s">
        <v>1483</v>
      </c>
      <c r="AB361" s="2" t="s">
        <v>1664</v>
      </c>
      <c r="AC361" s="2" t="s">
        <v>1655</v>
      </c>
      <c r="AD361" s="2"/>
      <c r="AE361" s="2"/>
      <c r="AF361" s="2">
        <v>174.281297</v>
      </c>
      <c r="AG361" s="2">
        <v>-39.331771000000003</v>
      </c>
      <c r="AH361" s="2">
        <v>5</v>
      </c>
      <c r="AI361" s="2" t="s">
        <v>1580</v>
      </c>
      <c r="AJ361" s="2">
        <v>133</v>
      </c>
      <c r="AK361" s="2">
        <v>111</v>
      </c>
      <c r="AL361" s="2">
        <v>13</v>
      </c>
      <c r="AM361" s="2">
        <v>1</v>
      </c>
      <c r="AN361" s="2">
        <v>1</v>
      </c>
      <c r="AO361" s="2">
        <v>3</v>
      </c>
      <c r="AP361" s="2">
        <v>0</v>
      </c>
      <c r="AQ361" s="4">
        <v>4</v>
      </c>
    </row>
    <row r="362" spans="1:43" x14ac:dyDescent="0.25">
      <c r="A362" s="1">
        <v>173</v>
      </c>
      <c r="B362" s="2" t="s">
        <v>1606</v>
      </c>
      <c r="C362" s="2" t="s">
        <v>1607</v>
      </c>
      <c r="D362" s="2" t="s">
        <v>1608</v>
      </c>
      <c r="E362" s="2" t="s">
        <v>1609</v>
      </c>
      <c r="F362" s="2" t="s">
        <v>1610</v>
      </c>
      <c r="G362" s="2" t="s">
        <v>1611</v>
      </c>
      <c r="H362" s="2" t="s">
        <v>1612</v>
      </c>
      <c r="I362" s="2"/>
      <c r="J362" s="2" t="s">
        <v>1583</v>
      </c>
      <c r="K362" s="2" t="s">
        <v>1613</v>
      </c>
      <c r="L362" s="2" t="s">
        <v>1614</v>
      </c>
      <c r="M362" s="2" t="s">
        <v>1583</v>
      </c>
      <c r="N362" s="3">
        <v>4344</v>
      </c>
      <c r="O362" s="2" t="s">
        <v>133</v>
      </c>
      <c r="P362" s="2" t="s">
        <v>31</v>
      </c>
      <c r="Q362" s="2" t="s">
        <v>10</v>
      </c>
      <c r="R362" s="2" t="s">
        <v>11</v>
      </c>
      <c r="S362" s="2" t="s">
        <v>12</v>
      </c>
      <c r="T362" s="2" t="s">
        <v>1579</v>
      </c>
      <c r="U362" s="44">
        <v>0.14328164929944653</v>
      </c>
      <c r="V362" s="2">
        <f t="shared" si="13"/>
        <v>12</v>
      </c>
      <c r="W362" s="2" t="s">
        <v>1580</v>
      </c>
      <c r="X362" s="2" t="s">
        <v>1581</v>
      </c>
      <c r="Y362" s="2" t="s">
        <v>1582</v>
      </c>
      <c r="Z362" s="2" t="s">
        <v>1583</v>
      </c>
      <c r="AA362" s="2" t="s">
        <v>1483</v>
      </c>
      <c r="AB362" s="2" t="s">
        <v>1615</v>
      </c>
      <c r="AC362" s="2" t="s">
        <v>1596</v>
      </c>
      <c r="AD362" s="2"/>
      <c r="AE362" s="2"/>
      <c r="AF362" s="2">
        <v>174.03608700000001</v>
      </c>
      <c r="AG362" s="2">
        <v>-39.071204999999999</v>
      </c>
      <c r="AH362" s="2">
        <v>5</v>
      </c>
      <c r="AI362" s="2" t="s">
        <v>1580</v>
      </c>
      <c r="AJ362" s="2">
        <v>758</v>
      </c>
      <c r="AK362" s="2">
        <v>495</v>
      </c>
      <c r="AL362" s="2">
        <v>203</v>
      </c>
      <c r="AM362" s="2">
        <v>14</v>
      </c>
      <c r="AN362" s="2">
        <v>19</v>
      </c>
      <c r="AO362" s="2">
        <v>5</v>
      </c>
      <c r="AP362" s="2">
        <v>5</v>
      </c>
      <c r="AQ362" s="4">
        <v>17</v>
      </c>
    </row>
    <row r="363" spans="1:43" x14ac:dyDescent="0.25">
      <c r="A363" s="1">
        <v>172</v>
      </c>
      <c r="B363" s="2" t="s">
        <v>1597</v>
      </c>
      <c r="C363" s="2" t="s">
        <v>1598</v>
      </c>
      <c r="D363" s="2" t="s">
        <v>1599</v>
      </c>
      <c r="E363" s="2" t="s">
        <v>1600</v>
      </c>
      <c r="F363" s="2" t="s">
        <v>1601</v>
      </c>
      <c r="G363" s="2" t="s">
        <v>1602</v>
      </c>
      <c r="H363" s="2" t="s">
        <v>1603</v>
      </c>
      <c r="I363" s="2"/>
      <c r="J363" s="2" t="s">
        <v>1583</v>
      </c>
      <c r="K363" s="2" t="s">
        <v>1604</v>
      </c>
      <c r="L363" s="2" t="s">
        <v>1594</v>
      </c>
      <c r="M363" s="2" t="s">
        <v>1583</v>
      </c>
      <c r="N363" s="3">
        <v>4342</v>
      </c>
      <c r="O363" s="2" t="s">
        <v>133</v>
      </c>
      <c r="P363" s="2" t="s">
        <v>31</v>
      </c>
      <c r="Q363" s="2" t="s">
        <v>155</v>
      </c>
      <c r="R363" s="2" t="s">
        <v>11</v>
      </c>
      <c r="S363" s="2" t="s">
        <v>167</v>
      </c>
      <c r="T363" s="2" t="s">
        <v>1579</v>
      </c>
      <c r="U363" s="44">
        <v>8.3203562404036702E-2</v>
      </c>
      <c r="V363" s="2">
        <f t="shared" si="13"/>
        <v>13</v>
      </c>
      <c r="W363" s="2" t="s">
        <v>1580</v>
      </c>
      <c r="X363" s="2" t="s">
        <v>1581</v>
      </c>
      <c r="Y363" s="2" t="s">
        <v>1582</v>
      </c>
      <c r="Z363" s="2" t="s">
        <v>1583</v>
      </c>
      <c r="AA363" s="2" t="s">
        <v>1483</v>
      </c>
      <c r="AB363" s="2" t="s">
        <v>1605</v>
      </c>
      <c r="AC363" s="2" t="s">
        <v>1596</v>
      </c>
      <c r="AD363" s="2"/>
      <c r="AE363" s="2"/>
      <c r="AF363" s="2">
        <v>174.09477000000001</v>
      </c>
      <c r="AG363" s="2">
        <v>-39.054794999999999</v>
      </c>
      <c r="AH363" s="2">
        <v>7</v>
      </c>
      <c r="AI363" s="2" t="s">
        <v>1580</v>
      </c>
      <c r="AJ363" s="2">
        <v>1254</v>
      </c>
      <c r="AK363" s="2">
        <v>884</v>
      </c>
      <c r="AL363" s="2">
        <v>211</v>
      </c>
      <c r="AM363" s="2">
        <v>37</v>
      </c>
      <c r="AN363" s="2">
        <v>63</v>
      </c>
      <c r="AO363" s="2">
        <v>34</v>
      </c>
      <c r="AP363" s="2">
        <v>12</v>
      </c>
      <c r="AQ363" s="4">
        <v>13</v>
      </c>
    </row>
    <row r="364" spans="1:43" x14ac:dyDescent="0.25">
      <c r="A364" s="1">
        <v>185</v>
      </c>
      <c r="B364" s="2" t="s">
        <v>1697</v>
      </c>
      <c r="C364" s="2" t="s">
        <v>1698</v>
      </c>
      <c r="D364" s="2" t="s">
        <v>1699</v>
      </c>
      <c r="E364" s="2" t="s">
        <v>1700</v>
      </c>
      <c r="F364" s="2" t="s">
        <v>1701</v>
      </c>
      <c r="G364" s="2" t="s">
        <v>1702</v>
      </c>
      <c r="H364" s="2" t="s">
        <v>1215</v>
      </c>
      <c r="I364" s="2"/>
      <c r="J364" s="2" t="s">
        <v>1703</v>
      </c>
      <c r="K364" s="2" t="s">
        <v>1704</v>
      </c>
      <c r="L364" s="2"/>
      <c r="M364" s="2" t="s">
        <v>1703</v>
      </c>
      <c r="N364" s="3">
        <v>4545</v>
      </c>
      <c r="O364" s="2" t="s">
        <v>8</v>
      </c>
      <c r="P364" s="2" t="s">
        <v>9</v>
      </c>
      <c r="Q364" s="2" t="s">
        <v>10</v>
      </c>
      <c r="R364" s="2" t="s">
        <v>11</v>
      </c>
      <c r="S364" s="2" t="s">
        <v>12</v>
      </c>
      <c r="T364" s="2" t="s">
        <v>1674</v>
      </c>
      <c r="U364" s="44">
        <v>7.7141953579916267E-2</v>
      </c>
      <c r="V364" s="2">
        <f t="shared" si="13"/>
        <v>14</v>
      </c>
      <c r="W364" s="2" t="s">
        <v>1580</v>
      </c>
      <c r="X364" s="2" t="s">
        <v>1581</v>
      </c>
      <c r="Y364" s="2" t="s">
        <v>1582</v>
      </c>
      <c r="Z364" s="2" t="s">
        <v>1581</v>
      </c>
      <c r="AA364" s="2" t="s">
        <v>1483</v>
      </c>
      <c r="AB364" s="2" t="s">
        <v>1703</v>
      </c>
      <c r="AC364" s="2" t="s">
        <v>1705</v>
      </c>
      <c r="AD364" s="2"/>
      <c r="AE364" s="2"/>
      <c r="AF364" s="2">
        <v>174.481481</v>
      </c>
      <c r="AG364" s="2">
        <v>-39.761420000000001</v>
      </c>
      <c r="AH364" s="2">
        <v>1</v>
      </c>
      <c r="AI364" s="2" t="s">
        <v>1580</v>
      </c>
      <c r="AJ364" s="2">
        <v>129</v>
      </c>
      <c r="AK364" s="2">
        <v>38</v>
      </c>
      <c r="AL364" s="2">
        <v>84</v>
      </c>
      <c r="AM364" s="2">
        <v>3</v>
      </c>
      <c r="AN364" s="2">
        <v>1</v>
      </c>
      <c r="AO364" s="2">
        <v>2</v>
      </c>
      <c r="AP364" s="2">
        <v>1</v>
      </c>
      <c r="AQ364" s="4">
        <v>0</v>
      </c>
    </row>
    <row r="365" spans="1:43" x14ac:dyDescent="0.25">
      <c r="A365" s="1">
        <v>296</v>
      </c>
      <c r="B365" s="2" t="s">
        <v>2668</v>
      </c>
      <c r="C365" s="2" t="s">
        <v>2669</v>
      </c>
      <c r="D365" s="2" t="s">
        <v>2670</v>
      </c>
      <c r="E365" s="2" t="s">
        <v>2671</v>
      </c>
      <c r="F365" s="2" t="s">
        <v>2672</v>
      </c>
      <c r="G365" s="2" t="s">
        <v>2673</v>
      </c>
      <c r="H365" s="2" t="s">
        <v>2674</v>
      </c>
      <c r="I365" s="2"/>
      <c r="J365" s="2" t="s">
        <v>2675</v>
      </c>
      <c r="K365" s="2" t="s">
        <v>2674</v>
      </c>
      <c r="L365" s="2" t="s">
        <v>2675</v>
      </c>
      <c r="M365" s="2" t="s">
        <v>2577</v>
      </c>
      <c r="N365" s="3">
        <v>7020</v>
      </c>
      <c r="O365" s="2" t="s">
        <v>133</v>
      </c>
      <c r="P365" s="2" t="s">
        <v>31</v>
      </c>
      <c r="Q365" s="2" t="s">
        <v>10</v>
      </c>
      <c r="R365" s="2" t="s">
        <v>11</v>
      </c>
      <c r="S365" s="2" t="s">
        <v>12</v>
      </c>
      <c r="T365" s="2" t="s">
        <v>2611</v>
      </c>
      <c r="U365" s="44">
        <v>0.93593957710367515</v>
      </c>
      <c r="V365" s="2">
        <f t="shared" ref="V365:V370" si="14">RANK(U365,U$365:U$370)</f>
        <v>1</v>
      </c>
      <c r="W365" s="2" t="s">
        <v>2612</v>
      </c>
      <c r="X365" s="2" t="s">
        <v>2577</v>
      </c>
      <c r="Y365" s="2" t="s">
        <v>2578</v>
      </c>
      <c r="Z365" s="2" t="s">
        <v>2577</v>
      </c>
      <c r="AA365" s="2" t="s">
        <v>776</v>
      </c>
      <c r="AB365" s="2" t="s">
        <v>2676</v>
      </c>
      <c r="AC365" s="2" t="s">
        <v>2677</v>
      </c>
      <c r="AD365" s="2"/>
      <c r="AE365" s="2"/>
      <c r="AF365" s="2">
        <v>173.19686899999999</v>
      </c>
      <c r="AG365" s="2">
        <v>-41.337691</v>
      </c>
      <c r="AH365" s="2">
        <v>8</v>
      </c>
      <c r="AI365" s="2" t="s">
        <v>2612</v>
      </c>
      <c r="AJ365" s="2">
        <v>1498</v>
      </c>
      <c r="AK365" s="2">
        <v>1212</v>
      </c>
      <c r="AL365" s="2">
        <v>155</v>
      </c>
      <c r="AM365" s="2">
        <v>11</v>
      </c>
      <c r="AN365" s="2">
        <v>38</v>
      </c>
      <c r="AO365" s="2">
        <v>15</v>
      </c>
      <c r="AP365" s="2">
        <v>15</v>
      </c>
      <c r="AQ365" s="4">
        <v>52</v>
      </c>
    </row>
    <row r="366" spans="1:43" x14ac:dyDescent="0.25">
      <c r="A366" s="1">
        <v>297</v>
      </c>
      <c r="B366" s="2" t="s">
        <v>2678</v>
      </c>
      <c r="C366" s="2" t="s">
        <v>2679</v>
      </c>
      <c r="D366" s="2" t="s">
        <v>2680</v>
      </c>
      <c r="E366" s="2" t="s">
        <v>2681</v>
      </c>
      <c r="F366" s="2" t="s">
        <v>2682</v>
      </c>
      <c r="G366" s="2" t="s">
        <v>2683</v>
      </c>
      <c r="H366" s="2" t="s">
        <v>2684</v>
      </c>
      <c r="I366" s="2" t="s">
        <v>2685</v>
      </c>
      <c r="J366" s="2" t="s">
        <v>2577</v>
      </c>
      <c r="K366" s="2" t="s">
        <v>2686</v>
      </c>
      <c r="L366" s="2"/>
      <c r="M366" s="2" t="s">
        <v>2687</v>
      </c>
      <c r="N366" s="3">
        <v>7096</v>
      </c>
      <c r="O366" s="2" t="s">
        <v>42</v>
      </c>
      <c r="P366" s="2" t="s">
        <v>9</v>
      </c>
      <c r="Q366" s="2" t="s">
        <v>10</v>
      </c>
      <c r="R366" s="2" t="s">
        <v>11</v>
      </c>
      <c r="S366" s="2" t="s">
        <v>12</v>
      </c>
      <c r="T366" s="2" t="s">
        <v>2611</v>
      </c>
      <c r="U366" s="44">
        <v>0.89091228462934757</v>
      </c>
      <c r="V366" s="2">
        <f t="shared" si="14"/>
        <v>2</v>
      </c>
      <c r="W366" s="2" t="s">
        <v>2612</v>
      </c>
      <c r="X366" s="2" t="s">
        <v>2577</v>
      </c>
      <c r="Y366" s="2" t="s">
        <v>2578</v>
      </c>
      <c r="Z366" s="2" t="s">
        <v>2613</v>
      </c>
      <c r="AA366" s="2" t="s">
        <v>776</v>
      </c>
      <c r="AB366" s="2" t="s">
        <v>2685</v>
      </c>
      <c r="AC366" s="2" t="s">
        <v>2688</v>
      </c>
      <c r="AD366" s="2"/>
      <c r="AE366" s="2"/>
      <c r="AF366" s="2">
        <v>172.824973</v>
      </c>
      <c r="AG366" s="2">
        <v>-41.393189999999997</v>
      </c>
      <c r="AH366" s="2">
        <v>4</v>
      </c>
      <c r="AI366" s="2" t="s">
        <v>2612</v>
      </c>
      <c r="AJ366" s="2">
        <v>187</v>
      </c>
      <c r="AK366" s="2">
        <v>151</v>
      </c>
      <c r="AL366" s="2">
        <v>32</v>
      </c>
      <c r="AM366" s="2">
        <v>0</v>
      </c>
      <c r="AN366" s="2">
        <v>2</v>
      </c>
      <c r="AO366" s="2">
        <v>0</v>
      </c>
      <c r="AP366" s="2">
        <v>2</v>
      </c>
      <c r="AQ366" s="4">
        <v>0</v>
      </c>
    </row>
    <row r="367" spans="1:43" x14ac:dyDescent="0.25">
      <c r="A367" s="1">
        <v>290</v>
      </c>
      <c r="B367" s="2" t="s">
        <v>2602</v>
      </c>
      <c r="C367" s="2" t="s">
        <v>2603</v>
      </c>
      <c r="D367" s="2" t="s">
        <v>2604</v>
      </c>
      <c r="E367" s="2" t="s">
        <v>2605</v>
      </c>
      <c r="F367" s="2" t="s">
        <v>2606</v>
      </c>
      <c r="G367" s="2" t="s">
        <v>2607</v>
      </c>
      <c r="H367" s="2" t="s">
        <v>2608</v>
      </c>
      <c r="I367" s="2"/>
      <c r="J367" s="2" t="s">
        <v>2609</v>
      </c>
      <c r="K367" s="2" t="s">
        <v>2610</v>
      </c>
      <c r="L367" s="2"/>
      <c r="M367" s="2" t="s">
        <v>2609</v>
      </c>
      <c r="N367" s="3">
        <v>7073</v>
      </c>
      <c r="O367" s="2" t="s">
        <v>42</v>
      </c>
      <c r="P367" s="2" t="s">
        <v>9</v>
      </c>
      <c r="Q367" s="2" t="s">
        <v>10</v>
      </c>
      <c r="R367" s="2" t="s">
        <v>11</v>
      </c>
      <c r="S367" s="2" t="s">
        <v>12</v>
      </c>
      <c r="T367" s="2" t="s">
        <v>2611</v>
      </c>
      <c r="U367" s="44">
        <v>0.48482051814102045</v>
      </c>
      <c r="V367" s="2">
        <f t="shared" si="14"/>
        <v>3</v>
      </c>
      <c r="W367" s="2" t="s">
        <v>2612</v>
      </c>
      <c r="X367" s="2" t="s">
        <v>2577</v>
      </c>
      <c r="Y367" s="2" t="s">
        <v>2578</v>
      </c>
      <c r="Z367" s="2" t="s">
        <v>2613</v>
      </c>
      <c r="AA367" s="2" t="s">
        <v>776</v>
      </c>
      <c r="AB367" s="2" t="s">
        <v>2614</v>
      </c>
      <c r="AC367" s="2" t="s">
        <v>2615</v>
      </c>
      <c r="AD367" s="2">
        <v>99023</v>
      </c>
      <c r="AE367" s="2" t="s">
        <v>2616</v>
      </c>
      <c r="AF367" s="2">
        <v>172.67871199999999</v>
      </c>
      <c r="AG367" s="2">
        <v>-40.682197000000002</v>
      </c>
      <c r="AH367" s="2">
        <v>7</v>
      </c>
      <c r="AI367" s="2" t="s">
        <v>2612</v>
      </c>
      <c r="AJ367" s="2">
        <v>118</v>
      </c>
      <c r="AK367" s="2">
        <v>106</v>
      </c>
      <c r="AL367" s="2">
        <v>5</v>
      </c>
      <c r="AM367" s="2">
        <v>1</v>
      </c>
      <c r="AN367" s="2">
        <v>5</v>
      </c>
      <c r="AO367" s="2">
        <v>0</v>
      </c>
      <c r="AP367" s="2">
        <v>1</v>
      </c>
      <c r="AQ367" s="4">
        <v>0</v>
      </c>
    </row>
    <row r="368" spans="1:43" x14ac:dyDescent="0.25">
      <c r="A368" s="1">
        <v>292</v>
      </c>
      <c r="B368" s="2" t="s">
        <v>2627</v>
      </c>
      <c r="C368" s="2" t="s">
        <v>2628</v>
      </c>
      <c r="D368" s="2" t="s">
        <v>2629</v>
      </c>
      <c r="E368" s="2" t="s">
        <v>2630</v>
      </c>
      <c r="F368" s="2" t="s">
        <v>2631</v>
      </c>
      <c r="G368" s="2" t="s">
        <v>2632</v>
      </c>
      <c r="H368" s="2" t="s">
        <v>2633</v>
      </c>
      <c r="I368" s="2"/>
      <c r="J368" s="2" t="s">
        <v>2634</v>
      </c>
      <c r="K368" s="2" t="s">
        <v>2633</v>
      </c>
      <c r="L368" s="2"/>
      <c r="M368" s="2" t="s">
        <v>2634</v>
      </c>
      <c r="N368" s="3">
        <v>7110</v>
      </c>
      <c r="O368" s="2" t="s">
        <v>8</v>
      </c>
      <c r="P368" s="2" t="s">
        <v>43</v>
      </c>
      <c r="Q368" s="2" t="s">
        <v>10</v>
      </c>
      <c r="R368" s="2" t="s">
        <v>11</v>
      </c>
      <c r="S368" s="2" t="s">
        <v>12</v>
      </c>
      <c r="T368" s="2" t="s">
        <v>2611</v>
      </c>
      <c r="U368" s="44">
        <v>0.39431856614717242</v>
      </c>
      <c r="V368" s="2">
        <f t="shared" si="14"/>
        <v>4</v>
      </c>
      <c r="W368" s="2" t="s">
        <v>2612</v>
      </c>
      <c r="X368" s="2" t="s">
        <v>2577</v>
      </c>
      <c r="Y368" s="2" t="s">
        <v>2578</v>
      </c>
      <c r="Z368" s="2" t="s">
        <v>2613</v>
      </c>
      <c r="AA368" s="2" t="s">
        <v>776</v>
      </c>
      <c r="AB368" s="2" t="s">
        <v>2634</v>
      </c>
      <c r="AC368" s="2" t="s">
        <v>2615</v>
      </c>
      <c r="AD368" s="2">
        <v>99054</v>
      </c>
      <c r="AE368" s="2" t="s">
        <v>2635</v>
      </c>
      <c r="AF368" s="2">
        <v>172.808357</v>
      </c>
      <c r="AG368" s="2">
        <v>-40.848047999999999</v>
      </c>
      <c r="AH368" s="2">
        <v>6</v>
      </c>
      <c r="AI368" s="2" t="s">
        <v>2612</v>
      </c>
      <c r="AJ368" s="2">
        <v>367</v>
      </c>
      <c r="AK368" s="2">
        <v>299</v>
      </c>
      <c r="AL368" s="2">
        <v>43</v>
      </c>
      <c r="AM368" s="2">
        <v>2</v>
      </c>
      <c r="AN368" s="2">
        <v>11</v>
      </c>
      <c r="AO368" s="2">
        <v>7</v>
      </c>
      <c r="AP368" s="2">
        <v>2</v>
      </c>
      <c r="AQ368" s="4">
        <v>3</v>
      </c>
    </row>
    <row r="369" spans="1:43" x14ac:dyDescent="0.25">
      <c r="A369" s="1">
        <v>298</v>
      </c>
      <c r="B369" s="2" t="s">
        <v>2689</v>
      </c>
      <c r="C369" s="2" t="s">
        <v>2690</v>
      </c>
      <c r="D369" s="2" t="s">
        <v>2691</v>
      </c>
      <c r="E369" s="2" t="s">
        <v>2692</v>
      </c>
      <c r="F369" s="2" t="s">
        <v>2693</v>
      </c>
      <c r="G369" s="2" t="s">
        <v>2694</v>
      </c>
      <c r="H369" s="2" t="s">
        <v>2695</v>
      </c>
      <c r="I369" s="2"/>
      <c r="J369" s="2" t="s">
        <v>2696</v>
      </c>
      <c r="K369" s="2" t="s">
        <v>2058</v>
      </c>
      <c r="L369" s="2"/>
      <c r="M369" s="2" t="s">
        <v>2696</v>
      </c>
      <c r="N369" s="3">
        <v>7143</v>
      </c>
      <c r="O369" s="2" t="s">
        <v>8</v>
      </c>
      <c r="P369" s="2" t="s">
        <v>31</v>
      </c>
      <c r="Q369" s="2" t="s">
        <v>10</v>
      </c>
      <c r="R369" s="2" t="s">
        <v>11</v>
      </c>
      <c r="S369" s="2" t="s">
        <v>12</v>
      </c>
      <c r="T369" s="2" t="s">
        <v>2611</v>
      </c>
      <c r="U369" s="44">
        <v>0.35964883662177216</v>
      </c>
      <c r="V369" s="2">
        <f t="shared" si="14"/>
        <v>5</v>
      </c>
      <c r="W369" s="2" t="s">
        <v>2612</v>
      </c>
      <c r="X369" s="2" t="s">
        <v>2577</v>
      </c>
      <c r="Y369" s="2" t="s">
        <v>2578</v>
      </c>
      <c r="Z369" s="2" t="s">
        <v>2613</v>
      </c>
      <c r="AA369" s="2" t="s">
        <v>776</v>
      </c>
      <c r="AB369" s="2" t="s">
        <v>2697</v>
      </c>
      <c r="AC369" s="2" t="s">
        <v>2698</v>
      </c>
      <c r="AD369" s="2"/>
      <c r="AE369" s="2"/>
      <c r="AF369" s="2">
        <v>173.00462200000001</v>
      </c>
      <c r="AG369" s="2">
        <v>-41.114849999999997</v>
      </c>
      <c r="AH369" s="2">
        <v>5</v>
      </c>
      <c r="AI369" s="2" t="s">
        <v>2612</v>
      </c>
      <c r="AJ369" s="2">
        <v>706</v>
      </c>
      <c r="AK369" s="2">
        <v>512</v>
      </c>
      <c r="AL369" s="2">
        <v>128</v>
      </c>
      <c r="AM369" s="2">
        <v>8</v>
      </c>
      <c r="AN369" s="2">
        <v>14</v>
      </c>
      <c r="AO369" s="2">
        <v>4</v>
      </c>
      <c r="AP369" s="2">
        <v>2</v>
      </c>
      <c r="AQ369" s="4">
        <v>38</v>
      </c>
    </row>
    <row r="370" spans="1:43" x14ac:dyDescent="0.25">
      <c r="A370" s="1">
        <v>299</v>
      </c>
      <c r="B370" s="2" t="s">
        <v>2699</v>
      </c>
      <c r="C370" s="2" t="s">
        <v>2700</v>
      </c>
      <c r="D370" s="2" t="s">
        <v>2701</v>
      </c>
      <c r="E370" s="2" t="s">
        <v>2702</v>
      </c>
      <c r="F370" s="2" t="s">
        <v>2703</v>
      </c>
      <c r="G370" s="2" t="s">
        <v>2704</v>
      </c>
      <c r="H370" s="2" t="s">
        <v>2705</v>
      </c>
      <c r="I370" s="2"/>
      <c r="J370" s="2" t="s">
        <v>2706</v>
      </c>
      <c r="K370" s="2" t="s">
        <v>2705</v>
      </c>
      <c r="L370" s="2"/>
      <c r="M370" s="2" t="s">
        <v>2706</v>
      </c>
      <c r="N370" s="3">
        <v>7007</v>
      </c>
      <c r="O370" s="2" t="s">
        <v>42</v>
      </c>
      <c r="P370" s="2" t="s">
        <v>9</v>
      </c>
      <c r="Q370" s="2" t="s">
        <v>10</v>
      </c>
      <c r="R370" s="2" t="s">
        <v>11</v>
      </c>
      <c r="S370" s="2" t="s">
        <v>12</v>
      </c>
      <c r="T370" s="2" t="s">
        <v>2611</v>
      </c>
      <c r="U370" s="44">
        <v>0.194102424716598</v>
      </c>
      <c r="V370" s="2">
        <f t="shared" si="14"/>
        <v>6</v>
      </c>
      <c r="W370" s="2" t="s">
        <v>2612</v>
      </c>
      <c r="X370" s="2" t="s">
        <v>2577</v>
      </c>
      <c r="Y370" s="2" t="s">
        <v>2578</v>
      </c>
      <c r="Z370" s="2" t="s">
        <v>2613</v>
      </c>
      <c r="AA370" s="2" t="s">
        <v>776</v>
      </c>
      <c r="AB370" s="2" t="s">
        <v>2706</v>
      </c>
      <c r="AC370" s="2" t="s">
        <v>2688</v>
      </c>
      <c r="AD370" s="2">
        <v>99023</v>
      </c>
      <c r="AE370" s="2" t="s">
        <v>2616</v>
      </c>
      <c r="AF370" s="2">
        <v>172.32652999999999</v>
      </c>
      <c r="AG370" s="2">
        <v>-41.799472000000002</v>
      </c>
      <c r="AH370" s="2">
        <v>4</v>
      </c>
      <c r="AI370" s="2" t="s">
        <v>2612</v>
      </c>
      <c r="AJ370" s="2">
        <v>134</v>
      </c>
      <c r="AK370" s="2">
        <v>121</v>
      </c>
      <c r="AL370" s="2">
        <v>11</v>
      </c>
      <c r="AM370" s="2">
        <v>2</v>
      </c>
      <c r="AN370" s="2">
        <v>0</v>
      </c>
      <c r="AO370" s="2">
        <v>0</v>
      </c>
      <c r="AP370" s="2">
        <v>0</v>
      </c>
      <c r="AQ370" s="4">
        <v>0</v>
      </c>
    </row>
    <row r="371" spans="1:43" x14ac:dyDescent="0.25">
      <c r="A371" s="1">
        <v>167</v>
      </c>
      <c r="B371" s="2" t="s">
        <v>1547</v>
      </c>
      <c r="C371" s="2" t="s">
        <v>1548</v>
      </c>
      <c r="D371" s="2" t="s">
        <v>1549</v>
      </c>
      <c r="E371" s="2" t="s">
        <v>1550</v>
      </c>
      <c r="F371" s="2" t="s">
        <v>1551</v>
      </c>
      <c r="G371" s="2" t="s">
        <v>1552</v>
      </c>
      <c r="H371" s="2" t="s">
        <v>1553</v>
      </c>
      <c r="I371" s="2"/>
      <c r="J371" s="2" t="s">
        <v>1363</v>
      </c>
      <c r="K371" s="2" t="s">
        <v>1554</v>
      </c>
      <c r="L371" s="2"/>
      <c r="M371" s="2" t="s">
        <v>1363</v>
      </c>
      <c r="N371" s="3">
        <v>3351</v>
      </c>
      <c r="O371" s="2" t="s">
        <v>965</v>
      </c>
      <c r="P371" s="2" t="s">
        <v>31</v>
      </c>
      <c r="Q371" s="2" t="s">
        <v>10</v>
      </c>
      <c r="R371" s="2" t="s">
        <v>11</v>
      </c>
      <c r="S371" s="2" t="s">
        <v>12</v>
      </c>
      <c r="T371" s="2" t="s">
        <v>1543</v>
      </c>
      <c r="U371" s="44">
        <v>0.98782731361333176</v>
      </c>
      <c r="V371" s="2">
        <f t="shared" ref="V371:V402" si="15">RANK(U371,U$371:U$424)</f>
        <v>1</v>
      </c>
      <c r="W371" s="2" t="s">
        <v>999</v>
      </c>
      <c r="X371" s="2" t="s">
        <v>721</v>
      </c>
      <c r="Y371" s="2" t="s">
        <v>722</v>
      </c>
      <c r="Z371" s="2" t="s">
        <v>1363</v>
      </c>
      <c r="AA371" s="2" t="s">
        <v>723</v>
      </c>
      <c r="AB371" s="2" t="s">
        <v>1555</v>
      </c>
      <c r="AC371" s="2" t="s">
        <v>1545</v>
      </c>
      <c r="AD371" s="2">
        <v>99020</v>
      </c>
      <c r="AE371" s="2" t="s">
        <v>1546</v>
      </c>
      <c r="AF371" s="2">
        <v>176.078757</v>
      </c>
      <c r="AG371" s="2">
        <v>-38.681064999999997</v>
      </c>
      <c r="AH371" s="2">
        <v>5</v>
      </c>
      <c r="AI371" s="2" t="s">
        <v>999</v>
      </c>
      <c r="AJ371" s="2">
        <v>1071</v>
      </c>
      <c r="AK371" s="2">
        <v>641</v>
      </c>
      <c r="AL371" s="2">
        <v>333</v>
      </c>
      <c r="AM371" s="2">
        <v>27</v>
      </c>
      <c r="AN371" s="2">
        <v>58</v>
      </c>
      <c r="AO371" s="2">
        <v>5</v>
      </c>
      <c r="AP371" s="2">
        <v>5</v>
      </c>
      <c r="AQ371" s="4">
        <v>2</v>
      </c>
    </row>
    <row r="372" spans="1:43" x14ac:dyDescent="0.25">
      <c r="A372" s="1">
        <v>428</v>
      </c>
      <c r="B372" s="2" t="s">
        <v>3627</v>
      </c>
      <c r="C372" s="2" t="s">
        <v>3628</v>
      </c>
      <c r="D372" s="2" t="s">
        <v>3629</v>
      </c>
      <c r="E372" s="2" t="s">
        <v>3630</v>
      </c>
      <c r="F372" s="2" t="s">
        <v>3631</v>
      </c>
      <c r="G372" s="2" t="s">
        <v>3632</v>
      </c>
      <c r="H372" s="2" t="s">
        <v>3633</v>
      </c>
      <c r="I372" s="2"/>
      <c r="J372" s="2" t="s">
        <v>3634</v>
      </c>
      <c r="K372" s="2" t="s">
        <v>3635</v>
      </c>
      <c r="L372" s="2"/>
      <c r="M372" s="2" t="s">
        <v>3634</v>
      </c>
      <c r="N372" s="3">
        <v>3643</v>
      </c>
      <c r="O372" s="2" t="s">
        <v>8</v>
      </c>
      <c r="P372" s="2" t="s">
        <v>9</v>
      </c>
      <c r="Q372" s="2" t="s">
        <v>10</v>
      </c>
      <c r="R372" s="2" t="s">
        <v>11</v>
      </c>
      <c r="S372" s="2" t="s">
        <v>12</v>
      </c>
      <c r="T372" s="2" t="s">
        <v>1022</v>
      </c>
      <c r="U372" s="44">
        <v>0.94655039868053148</v>
      </c>
      <c r="V372" s="2">
        <f t="shared" si="15"/>
        <v>2</v>
      </c>
      <c r="W372" s="2" t="s">
        <v>999</v>
      </c>
      <c r="X372" s="2" t="s">
        <v>1023</v>
      </c>
      <c r="Y372" s="2" t="s">
        <v>1000</v>
      </c>
      <c r="Z372" s="2" t="s">
        <v>1020</v>
      </c>
      <c r="AA372" s="2" t="s">
        <v>529</v>
      </c>
      <c r="AB372" s="2" t="s">
        <v>3634</v>
      </c>
      <c r="AC372" s="2" t="s">
        <v>3636</v>
      </c>
      <c r="AD372" s="2"/>
      <c r="AE372" s="2"/>
      <c r="AF372" s="2">
        <v>175.86653200000001</v>
      </c>
      <c r="AG372" s="2">
        <v>-37.215339</v>
      </c>
      <c r="AH372" s="2">
        <v>4</v>
      </c>
      <c r="AI372" s="2" t="s">
        <v>999</v>
      </c>
      <c r="AJ372" s="2">
        <v>389</v>
      </c>
      <c r="AK372" s="2">
        <v>241</v>
      </c>
      <c r="AL372" s="2">
        <v>127</v>
      </c>
      <c r="AM372" s="2">
        <v>6</v>
      </c>
      <c r="AN372" s="2">
        <v>6</v>
      </c>
      <c r="AO372" s="2">
        <v>1</v>
      </c>
      <c r="AP372" s="2">
        <v>0</v>
      </c>
      <c r="AQ372" s="4">
        <v>8</v>
      </c>
    </row>
    <row r="373" spans="1:43" x14ac:dyDescent="0.25">
      <c r="A373" s="1">
        <v>130</v>
      </c>
      <c r="B373" s="2" t="s">
        <v>1233</v>
      </c>
      <c r="C373" s="2" t="s">
        <v>1234</v>
      </c>
      <c r="D373" s="2" t="s">
        <v>1235</v>
      </c>
      <c r="E373" s="2" t="s">
        <v>1236</v>
      </c>
      <c r="F373" s="2" t="s">
        <v>1237</v>
      </c>
      <c r="G373" s="2" t="s">
        <v>1238</v>
      </c>
      <c r="H373" s="2" t="s">
        <v>1239</v>
      </c>
      <c r="I373" s="2" t="s">
        <v>1240</v>
      </c>
      <c r="J373" s="2" t="s">
        <v>1023</v>
      </c>
      <c r="K373" s="2" t="s">
        <v>1239</v>
      </c>
      <c r="L373" s="2" t="s">
        <v>1240</v>
      </c>
      <c r="M373" s="2" t="s">
        <v>1023</v>
      </c>
      <c r="N373" s="3">
        <v>3240</v>
      </c>
      <c r="O373" s="2" t="s">
        <v>133</v>
      </c>
      <c r="P373" s="2" t="s">
        <v>31</v>
      </c>
      <c r="Q373" s="2" t="s">
        <v>155</v>
      </c>
      <c r="R373" s="2" t="s">
        <v>302</v>
      </c>
      <c r="S373" s="2" t="s">
        <v>848</v>
      </c>
      <c r="T373" s="2" t="s">
        <v>1229</v>
      </c>
      <c r="U373" s="44">
        <v>0.93348506056962477</v>
      </c>
      <c r="V373" s="2">
        <f t="shared" si="15"/>
        <v>3</v>
      </c>
      <c r="W373" s="2" t="s">
        <v>999</v>
      </c>
      <c r="X373" s="2" t="s">
        <v>1023</v>
      </c>
      <c r="Y373" s="2" t="s">
        <v>1000</v>
      </c>
      <c r="Z373" s="2" t="s">
        <v>1230</v>
      </c>
      <c r="AA373" s="2" t="s">
        <v>529</v>
      </c>
      <c r="AB373" s="2" t="s">
        <v>1241</v>
      </c>
      <c r="AC373" s="2" t="s">
        <v>1232</v>
      </c>
      <c r="AD373" s="2"/>
      <c r="AE373" s="2"/>
      <c r="AF373" s="2">
        <v>175.282196</v>
      </c>
      <c r="AG373" s="2">
        <v>-37.759245999999997</v>
      </c>
      <c r="AH373" s="2">
        <v>9</v>
      </c>
      <c r="AI373" s="2" t="s">
        <v>999</v>
      </c>
      <c r="AJ373" s="2">
        <v>666</v>
      </c>
      <c r="AK373" s="2">
        <v>491</v>
      </c>
      <c r="AL373" s="2">
        <v>52</v>
      </c>
      <c r="AM373" s="2">
        <v>9</v>
      </c>
      <c r="AN373" s="2">
        <v>69</v>
      </c>
      <c r="AO373" s="2">
        <v>7</v>
      </c>
      <c r="AP373" s="2">
        <v>4</v>
      </c>
      <c r="AQ373" s="4">
        <v>34</v>
      </c>
    </row>
    <row r="374" spans="1:43" x14ac:dyDescent="0.25">
      <c r="A374" s="1">
        <v>159</v>
      </c>
      <c r="B374" s="2" t="s">
        <v>1496</v>
      </c>
      <c r="C374" s="2" t="s">
        <v>1497</v>
      </c>
      <c r="D374" s="2" t="s">
        <v>1498</v>
      </c>
      <c r="E374" s="2" t="s">
        <v>1499</v>
      </c>
      <c r="F374" s="2" t="s">
        <v>1500</v>
      </c>
      <c r="G374" s="2" t="s">
        <v>1501</v>
      </c>
      <c r="H374" s="2" t="s">
        <v>1502</v>
      </c>
      <c r="I374" s="2"/>
      <c r="J374" s="2" t="s">
        <v>1492</v>
      </c>
      <c r="K374" s="2" t="s">
        <v>1503</v>
      </c>
      <c r="L374" s="2"/>
      <c r="M374" s="2" t="s">
        <v>1492</v>
      </c>
      <c r="N374" s="3">
        <v>3444</v>
      </c>
      <c r="O374" s="2" t="s">
        <v>965</v>
      </c>
      <c r="P374" s="2" t="s">
        <v>31</v>
      </c>
      <c r="Q374" s="2" t="s">
        <v>10</v>
      </c>
      <c r="R374" s="2" t="s">
        <v>11</v>
      </c>
      <c r="S374" s="2" t="s">
        <v>12</v>
      </c>
      <c r="T374" s="2" t="s">
        <v>1493</v>
      </c>
      <c r="U374" s="44">
        <v>0.92790583189720788</v>
      </c>
      <c r="V374" s="2">
        <f t="shared" si="15"/>
        <v>4</v>
      </c>
      <c r="W374" s="2" t="s">
        <v>999</v>
      </c>
      <c r="X374" s="2" t="s">
        <v>1023</v>
      </c>
      <c r="Y374" s="2" t="s">
        <v>1000</v>
      </c>
      <c r="Z374" s="2" t="s">
        <v>1363</v>
      </c>
      <c r="AA374" s="2" t="s">
        <v>1483</v>
      </c>
      <c r="AB374" s="2" t="s">
        <v>1504</v>
      </c>
      <c r="AC374" s="2" t="s">
        <v>1495</v>
      </c>
      <c r="AD374" s="2"/>
      <c r="AE374" s="2"/>
      <c r="AF374" s="2">
        <v>175.84294800000001</v>
      </c>
      <c r="AG374" s="2">
        <v>-38.220078999999998</v>
      </c>
      <c r="AH374" s="2">
        <v>2</v>
      </c>
      <c r="AI374" s="2" t="s">
        <v>999</v>
      </c>
      <c r="AJ374" s="2">
        <v>355</v>
      </c>
      <c r="AK374" s="2">
        <v>132</v>
      </c>
      <c r="AL374" s="2">
        <v>179</v>
      </c>
      <c r="AM374" s="2">
        <v>26</v>
      </c>
      <c r="AN374" s="2">
        <v>15</v>
      </c>
      <c r="AO374" s="2">
        <v>1</v>
      </c>
      <c r="AP374" s="2">
        <v>2</v>
      </c>
      <c r="AQ374" s="4">
        <v>0</v>
      </c>
    </row>
    <row r="375" spans="1:43" x14ac:dyDescent="0.25">
      <c r="A375" s="1">
        <v>112</v>
      </c>
      <c r="B375" s="2" t="s">
        <v>1047</v>
      </c>
      <c r="C375" s="2" t="s">
        <v>1048</v>
      </c>
      <c r="D375" s="2" t="s">
        <v>1049</v>
      </c>
      <c r="E375" s="2" t="s">
        <v>1050</v>
      </c>
      <c r="F375" s="2" t="s">
        <v>1051</v>
      </c>
      <c r="G375" s="2" t="s">
        <v>1052</v>
      </c>
      <c r="H375" s="2" t="s">
        <v>1053</v>
      </c>
      <c r="I375" s="2"/>
      <c r="J375" s="2" t="s">
        <v>1054</v>
      </c>
      <c r="K375" s="2" t="s">
        <v>1055</v>
      </c>
      <c r="L375" s="2"/>
      <c r="M375" s="2" t="s">
        <v>1054</v>
      </c>
      <c r="N375" s="3">
        <v>3541</v>
      </c>
      <c r="O375" s="2" t="s">
        <v>8</v>
      </c>
      <c r="P375" s="2" t="s">
        <v>31</v>
      </c>
      <c r="Q375" s="2" t="s">
        <v>10</v>
      </c>
      <c r="R375" s="2" t="s">
        <v>11</v>
      </c>
      <c r="S375" s="2" t="s">
        <v>12</v>
      </c>
      <c r="T375" s="2" t="s">
        <v>1056</v>
      </c>
      <c r="U375" s="44">
        <v>0.90933842598092263</v>
      </c>
      <c r="V375" s="2">
        <f t="shared" si="15"/>
        <v>5</v>
      </c>
      <c r="W375" s="2" t="s">
        <v>999</v>
      </c>
      <c r="X375" s="2" t="s">
        <v>1023</v>
      </c>
      <c r="Y375" s="2" t="s">
        <v>1000</v>
      </c>
      <c r="Z375" s="2" t="s">
        <v>1020</v>
      </c>
      <c r="AA375" s="2" t="s">
        <v>529</v>
      </c>
      <c r="AB375" s="2" t="s">
        <v>1054</v>
      </c>
      <c r="AC375" s="2" t="s">
        <v>1057</v>
      </c>
      <c r="AD375" s="2">
        <v>99015</v>
      </c>
      <c r="AE375" s="2" t="s">
        <v>1058</v>
      </c>
      <c r="AF375" s="2">
        <v>175.49867900000001</v>
      </c>
      <c r="AG375" s="2">
        <v>-37.276617999999999</v>
      </c>
      <c r="AH375" s="2">
        <v>5</v>
      </c>
      <c r="AI375" s="2" t="s">
        <v>999</v>
      </c>
      <c r="AJ375" s="2">
        <v>717</v>
      </c>
      <c r="AK375" s="2">
        <v>534</v>
      </c>
      <c r="AL375" s="2">
        <v>145</v>
      </c>
      <c r="AM375" s="2">
        <v>10</v>
      </c>
      <c r="AN375" s="2">
        <v>11</v>
      </c>
      <c r="AO375" s="2">
        <v>8</v>
      </c>
      <c r="AP375" s="2">
        <v>1</v>
      </c>
      <c r="AQ375" s="4">
        <v>8</v>
      </c>
    </row>
    <row r="376" spans="1:43" x14ac:dyDescent="0.25">
      <c r="A376" s="1">
        <v>111</v>
      </c>
      <c r="B376" s="2" t="s">
        <v>1035</v>
      </c>
      <c r="C376" s="2" t="s">
        <v>1036</v>
      </c>
      <c r="D376" s="2" t="s">
        <v>1037</v>
      </c>
      <c r="E376" s="2" t="s">
        <v>1038</v>
      </c>
      <c r="F376" s="2" t="s">
        <v>1039</v>
      </c>
      <c r="G376" s="2" t="s">
        <v>1040</v>
      </c>
      <c r="H376" s="2" t="s">
        <v>1041</v>
      </c>
      <c r="I376" s="2"/>
      <c r="J376" s="2" t="s">
        <v>1042</v>
      </c>
      <c r="K376" s="2" t="s">
        <v>1043</v>
      </c>
      <c r="L376" s="2"/>
      <c r="M376" s="2" t="s">
        <v>1042</v>
      </c>
      <c r="N376" s="3">
        <v>3540</v>
      </c>
      <c r="O376" s="2" t="s">
        <v>8</v>
      </c>
      <c r="P376" s="2" t="s">
        <v>31</v>
      </c>
      <c r="Q376" s="2" t="s">
        <v>10</v>
      </c>
      <c r="R376" s="2" t="s">
        <v>11</v>
      </c>
      <c r="S376" s="2" t="s">
        <v>12</v>
      </c>
      <c r="T376" s="2" t="s">
        <v>1022</v>
      </c>
      <c r="U376" s="44">
        <v>0.89830029569624459</v>
      </c>
      <c r="V376" s="2">
        <f t="shared" si="15"/>
        <v>6</v>
      </c>
      <c r="W376" s="2" t="s">
        <v>999</v>
      </c>
      <c r="X376" s="2" t="s">
        <v>1023</v>
      </c>
      <c r="Y376" s="2" t="s">
        <v>1000</v>
      </c>
      <c r="Z376" s="2" t="s">
        <v>1020</v>
      </c>
      <c r="AA376" s="2" t="s">
        <v>529</v>
      </c>
      <c r="AB376" s="2" t="s">
        <v>1044</v>
      </c>
      <c r="AC376" s="2" t="s">
        <v>1045</v>
      </c>
      <c r="AD376" s="2">
        <v>99087</v>
      </c>
      <c r="AE376" s="2" t="s">
        <v>1046</v>
      </c>
      <c r="AF376" s="2">
        <v>175.54487900000001</v>
      </c>
      <c r="AG376" s="2">
        <v>-37.139546000000003</v>
      </c>
      <c r="AH376" s="2">
        <v>5</v>
      </c>
      <c r="AI376" s="2" t="s">
        <v>999</v>
      </c>
      <c r="AJ376" s="2">
        <v>575</v>
      </c>
      <c r="AK376" s="2">
        <v>342</v>
      </c>
      <c r="AL376" s="2">
        <v>175</v>
      </c>
      <c r="AM376" s="2">
        <v>14</v>
      </c>
      <c r="AN376" s="2">
        <v>24</v>
      </c>
      <c r="AO376" s="2">
        <v>5</v>
      </c>
      <c r="AP376" s="2">
        <v>0</v>
      </c>
      <c r="AQ376" s="4">
        <v>15</v>
      </c>
    </row>
    <row r="377" spans="1:43" x14ac:dyDescent="0.25">
      <c r="A377" s="1">
        <v>160</v>
      </c>
      <c r="B377" s="2" t="s">
        <v>1505</v>
      </c>
      <c r="C377" s="2" t="s">
        <v>1506</v>
      </c>
      <c r="D377" s="2" t="s">
        <v>1507</v>
      </c>
      <c r="E377" s="2" t="s">
        <v>1508</v>
      </c>
      <c r="F377" s="2" t="s">
        <v>1509</v>
      </c>
      <c r="G377" s="2" t="s">
        <v>1510</v>
      </c>
      <c r="H377" s="2" t="s">
        <v>1511</v>
      </c>
      <c r="I377" s="2"/>
      <c r="J377" s="2" t="s">
        <v>1512</v>
      </c>
      <c r="K377" s="2" t="s">
        <v>1513</v>
      </c>
      <c r="L377" s="2"/>
      <c r="M377" s="2" t="s">
        <v>1512</v>
      </c>
      <c r="N377" s="3">
        <v>3941</v>
      </c>
      <c r="O377" s="2" t="s">
        <v>8</v>
      </c>
      <c r="P377" s="2" t="s">
        <v>31</v>
      </c>
      <c r="Q377" s="2" t="s">
        <v>10</v>
      </c>
      <c r="R377" s="2" t="s">
        <v>11</v>
      </c>
      <c r="S377" s="2" t="s">
        <v>12</v>
      </c>
      <c r="T377" s="2" t="s">
        <v>1514</v>
      </c>
      <c r="U377" s="44">
        <v>0.87072289712405793</v>
      </c>
      <c r="V377" s="2">
        <f t="shared" si="15"/>
        <v>7</v>
      </c>
      <c r="W377" s="2" t="s">
        <v>999</v>
      </c>
      <c r="X377" s="2" t="s">
        <v>1023</v>
      </c>
      <c r="Y377" s="2" t="s">
        <v>1000</v>
      </c>
      <c r="Z377" s="2" t="s">
        <v>1196</v>
      </c>
      <c r="AA377" s="2" t="s">
        <v>1483</v>
      </c>
      <c r="AB377" s="2" t="s">
        <v>1512</v>
      </c>
      <c r="AC377" s="2" t="s">
        <v>1515</v>
      </c>
      <c r="AD377" s="2"/>
      <c r="AE377" s="2"/>
      <c r="AF377" s="2">
        <v>175.15484599999999</v>
      </c>
      <c r="AG377" s="2">
        <v>-38.332231</v>
      </c>
      <c r="AH377" s="2">
        <v>2</v>
      </c>
      <c r="AI377" s="2" t="s">
        <v>999</v>
      </c>
      <c r="AJ377" s="2">
        <v>307</v>
      </c>
      <c r="AK377" s="2">
        <v>96</v>
      </c>
      <c r="AL377" s="2">
        <v>183</v>
      </c>
      <c r="AM377" s="2">
        <v>11</v>
      </c>
      <c r="AN377" s="2">
        <v>13</v>
      </c>
      <c r="AO377" s="2">
        <v>4</v>
      </c>
      <c r="AP377" s="2">
        <v>0</v>
      </c>
      <c r="AQ377" s="4">
        <v>0</v>
      </c>
    </row>
    <row r="378" spans="1:43" x14ac:dyDescent="0.25">
      <c r="A378" s="1">
        <v>115</v>
      </c>
      <c r="B378" s="2" t="s">
        <v>1081</v>
      </c>
      <c r="C378" s="2" t="s">
        <v>1082</v>
      </c>
      <c r="D378" s="2" t="s">
        <v>1083</v>
      </c>
      <c r="E378" s="2" t="s">
        <v>1084</v>
      </c>
      <c r="F378" s="2" t="s">
        <v>1085</v>
      </c>
      <c r="G378" s="2" t="s">
        <v>1086</v>
      </c>
      <c r="H378" s="2" t="s">
        <v>1087</v>
      </c>
      <c r="I378" s="2"/>
      <c r="J378" s="2" t="s">
        <v>1088</v>
      </c>
      <c r="K378" s="2" t="s">
        <v>1089</v>
      </c>
      <c r="L378" s="2"/>
      <c r="M378" s="2" t="s">
        <v>1088</v>
      </c>
      <c r="N378" s="3">
        <v>3741</v>
      </c>
      <c r="O378" s="2" t="s">
        <v>8</v>
      </c>
      <c r="P378" s="2" t="s">
        <v>43</v>
      </c>
      <c r="Q378" s="2" t="s">
        <v>10</v>
      </c>
      <c r="R378" s="2" t="s">
        <v>11</v>
      </c>
      <c r="S378" s="2" t="s">
        <v>12</v>
      </c>
      <c r="T378" s="2" t="s">
        <v>998</v>
      </c>
      <c r="U378" s="44">
        <v>0.87049918021629391</v>
      </c>
      <c r="V378" s="2">
        <f t="shared" si="15"/>
        <v>8</v>
      </c>
      <c r="W378" s="2" t="s">
        <v>999</v>
      </c>
      <c r="X378" s="2" t="s">
        <v>1023</v>
      </c>
      <c r="Y378" s="2" t="s">
        <v>1000</v>
      </c>
      <c r="Z378" s="2" t="s">
        <v>1000</v>
      </c>
      <c r="AA378" s="2" t="s">
        <v>529</v>
      </c>
      <c r="AB378" s="2" t="s">
        <v>1088</v>
      </c>
      <c r="AC378" s="2" t="s">
        <v>1090</v>
      </c>
      <c r="AD378" s="2"/>
      <c r="AE378" s="2"/>
      <c r="AF378" s="2">
        <v>175.14929599999999</v>
      </c>
      <c r="AG378" s="2">
        <v>-37.400590000000001</v>
      </c>
      <c r="AH378" s="2">
        <v>4</v>
      </c>
      <c r="AI378" s="2" t="s">
        <v>999</v>
      </c>
      <c r="AJ378" s="2">
        <v>481</v>
      </c>
      <c r="AK378" s="2">
        <v>274</v>
      </c>
      <c r="AL378" s="2">
        <v>151</v>
      </c>
      <c r="AM378" s="2">
        <v>23</v>
      </c>
      <c r="AN378" s="2">
        <v>23</v>
      </c>
      <c r="AO378" s="2">
        <v>9</v>
      </c>
      <c r="AP378" s="2">
        <v>1</v>
      </c>
      <c r="AQ378" s="4">
        <v>0</v>
      </c>
    </row>
    <row r="379" spans="1:43" x14ac:dyDescent="0.25">
      <c r="A379" s="1">
        <v>1798</v>
      </c>
      <c r="B379" s="2" t="s">
        <v>4449</v>
      </c>
      <c r="C379" s="2" t="s">
        <v>4450</v>
      </c>
      <c r="D379" s="2" t="s">
        <v>4450</v>
      </c>
      <c r="E379" s="2" t="s">
        <v>4451</v>
      </c>
      <c r="F379" s="2" t="s">
        <v>4452</v>
      </c>
      <c r="G379" s="2"/>
      <c r="H379" s="2" t="s">
        <v>4453</v>
      </c>
      <c r="I379" s="2" t="s">
        <v>4454</v>
      </c>
      <c r="J379" s="2" t="s">
        <v>1020</v>
      </c>
      <c r="K379" s="2" t="s">
        <v>4455</v>
      </c>
      <c r="L379" s="2"/>
      <c r="M379" s="2" t="s">
        <v>1020</v>
      </c>
      <c r="N379" s="3">
        <v>3581</v>
      </c>
      <c r="O379" s="2" t="s">
        <v>42</v>
      </c>
      <c r="P379" s="2" t="s">
        <v>9</v>
      </c>
      <c r="Q379" s="2" t="s">
        <v>3034</v>
      </c>
      <c r="R379" s="2" t="s">
        <v>11</v>
      </c>
      <c r="S379" s="2" t="s">
        <v>12</v>
      </c>
      <c r="T379" s="2" t="s">
        <v>1022</v>
      </c>
      <c r="U379" s="44">
        <v>0.85995387034668014</v>
      </c>
      <c r="V379" s="2">
        <f t="shared" si="15"/>
        <v>9</v>
      </c>
      <c r="W379" s="2" t="s">
        <v>999</v>
      </c>
      <c r="X379" s="2" t="s">
        <v>1023</v>
      </c>
      <c r="Y379" s="2" t="s">
        <v>1000</v>
      </c>
      <c r="Z379" s="2" t="s">
        <v>1020</v>
      </c>
      <c r="AA379" s="2" t="s">
        <v>529</v>
      </c>
      <c r="AB379" s="2" t="s">
        <v>4456</v>
      </c>
      <c r="AC379" s="2" t="s">
        <v>1024</v>
      </c>
      <c r="AD379" s="2">
        <v>99084</v>
      </c>
      <c r="AE379" s="2" t="s">
        <v>3848</v>
      </c>
      <c r="AF379" s="2">
        <v>175.47877500000001</v>
      </c>
      <c r="AG379" s="2">
        <v>-36.851534000000001</v>
      </c>
      <c r="AH379" s="2">
        <v>2</v>
      </c>
      <c r="AI379" s="2" t="s">
        <v>999</v>
      </c>
      <c r="AJ379" s="2">
        <v>118</v>
      </c>
      <c r="AK379" s="2">
        <v>4</v>
      </c>
      <c r="AL379" s="2">
        <v>111</v>
      </c>
      <c r="AM379" s="2">
        <v>3</v>
      </c>
      <c r="AN379" s="2">
        <v>0</v>
      </c>
      <c r="AO379" s="2">
        <v>0</v>
      </c>
      <c r="AP379" s="2">
        <v>0</v>
      </c>
      <c r="AQ379" s="4">
        <v>0</v>
      </c>
    </row>
    <row r="380" spans="1:43" x14ac:dyDescent="0.25">
      <c r="A380" s="1">
        <v>119</v>
      </c>
      <c r="B380" s="2" t="s">
        <v>1124</v>
      </c>
      <c r="C380" s="2" t="s">
        <v>1125</v>
      </c>
      <c r="D380" s="2" t="s">
        <v>1126</v>
      </c>
      <c r="E380" s="2" t="s">
        <v>1127</v>
      </c>
      <c r="F380" s="2" t="s">
        <v>1128</v>
      </c>
      <c r="G380" s="2" t="s">
        <v>1129</v>
      </c>
      <c r="H380" s="2" t="s">
        <v>1130</v>
      </c>
      <c r="I380" s="2"/>
      <c r="J380" s="2" t="s">
        <v>1131</v>
      </c>
      <c r="K380" s="2" t="s">
        <v>1132</v>
      </c>
      <c r="L380" s="2"/>
      <c r="M380" s="2" t="s">
        <v>1131</v>
      </c>
      <c r="N380" s="3">
        <v>3740</v>
      </c>
      <c r="O380" s="2" t="s">
        <v>8</v>
      </c>
      <c r="P380" s="2" t="s">
        <v>31</v>
      </c>
      <c r="Q380" s="2" t="s">
        <v>10</v>
      </c>
      <c r="R380" s="2" t="s">
        <v>11</v>
      </c>
      <c r="S380" s="2" t="s">
        <v>12</v>
      </c>
      <c r="T380" s="2" t="s">
        <v>998</v>
      </c>
      <c r="U380" s="44">
        <v>0.76595154283818601</v>
      </c>
      <c r="V380" s="2">
        <f t="shared" si="15"/>
        <v>10</v>
      </c>
      <c r="W380" s="2" t="s">
        <v>999</v>
      </c>
      <c r="X380" s="2" t="s">
        <v>1023</v>
      </c>
      <c r="Y380" s="2" t="s">
        <v>1000</v>
      </c>
      <c r="Z380" s="2" t="s">
        <v>1000</v>
      </c>
      <c r="AA380" s="2" t="s">
        <v>529</v>
      </c>
      <c r="AB380" s="2" t="s">
        <v>1133</v>
      </c>
      <c r="AC380" s="2" t="s">
        <v>1134</v>
      </c>
      <c r="AD380" s="2"/>
      <c r="AE380" s="2"/>
      <c r="AF380" s="2">
        <v>175.15226000000001</v>
      </c>
      <c r="AG380" s="2">
        <v>-37.562094999999999</v>
      </c>
      <c r="AH380" s="2">
        <v>1</v>
      </c>
      <c r="AI380" s="2" t="s">
        <v>999</v>
      </c>
      <c r="AJ380" s="2">
        <v>324</v>
      </c>
      <c r="AK380" s="2">
        <v>71</v>
      </c>
      <c r="AL380" s="2">
        <v>229</v>
      </c>
      <c r="AM380" s="2">
        <v>15</v>
      </c>
      <c r="AN380" s="2">
        <v>7</v>
      </c>
      <c r="AO380" s="2">
        <v>0</v>
      </c>
      <c r="AP380" s="2">
        <v>1</v>
      </c>
      <c r="AQ380" s="4">
        <v>1</v>
      </c>
    </row>
    <row r="381" spans="1:43" x14ac:dyDescent="0.25">
      <c r="A381" s="1">
        <v>114</v>
      </c>
      <c r="B381" s="2" t="s">
        <v>1070</v>
      </c>
      <c r="C381" s="2" t="s">
        <v>1071</v>
      </c>
      <c r="D381" s="2" t="s">
        <v>1072</v>
      </c>
      <c r="E381" s="2" t="s">
        <v>1073</v>
      </c>
      <c r="F381" s="2" t="s">
        <v>1074</v>
      </c>
      <c r="G381" s="2" t="s">
        <v>1075</v>
      </c>
      <c r="H381" s="2" t="s">
        <v>1076</v>
      </c>
      <c r="I381" s="2"/>
      <c r="J381" s="2" t="s">
        <v>1077</v>
      </c>
      <c r="K381" s="2" t="s">
        <v>1078</v>
      </c>
      <c r="L381" s="2"/>
      <c r="M381" s="2" t="s">
        <v>1077</v>
      </c>
      <c r="N381" s="3">
        <v>3641</v>
      </c>
      <c r="O381" s="2" t="s">
        <v>8</v>
      </c>
      <c r="P381" s="2" t="s">
        <v>43</v>
      </c>
      <c r="Q381" s="2" t="s">
        <v>10</v>
      </c>
      <c r="R381" s="2" t="s">
        <v>11</v>
      </c>
      <c r="S381" s="2" t="s">
        <v>12</v>
      </c>
      <c r="T381" s="2" t="s">
        <v>1056</v>
      </c>
      <c r="U381" s="44">
        <v>0.7637313929495555</v>
      </c>
      <c r="V381" s="2">
        <f t="shared" si="15"/>
        <v>11</v>
      </c>
      <c r="W381" s="2" t="s">
        <v>999</v>
      </c>
      <c r="X381" s="2" t="s">
        <v>1023</v>
      </c>
      <c r="Y381" s="2" t="s">
        <v>1000</v>
      </c>
      <c r="Z381" s="2" t="s">
        <v>1020</v>
      </c>
      <c r="AA381" s="2" t="s">
        <v>529</v>
      </c>
      <c r="AB381" s="2" t="s">
        <v>1077</v>
      </c>
      <c r="AC381" s="2" t="s">
        <v>1079</v>
      </c>
      <c r="AD381" s="2">
        <v>99089</v>
      </c>
      <c r="AE381" s="2" t="s">
        <v>1080</v>
      </c>
      <c r="AF381" s="2">
        <v>175.83115000000001</v>
      </c>
      <c r="AG381" s="2">
        <v>-37.386212</v>
      </c>
      <c r="AH381" s="2">
        <v>4</v>
      </c>
      <c r="AI381" s="2" t="s">
        <v>999</v>
      </c>
      <c r="AJ381" s="2">
        <v>729</v>
      </c>
      <c r="AK381" s="2">
        <v>439</v>
      </c>
      <c r="AL381" s="2">
        <v>213</v>
      </c>
      <c r="AM381" s="2">
        <v>29</v>
      </c>
      <c r="AN381" s="2">
        <v>22</v>
      </c>
      <c r="AO381" s="2">
        <v>5</v>
      </c>
      <c r="AP381" s="2">
        <v>1</v>
      </c>
      <c r="AQ381" s="4">
        <v>20</v>
      </c>
    </row>
    <row r="382" spans="1:43" x14ac:dyDescent="0.25">
      <c r="A382" s="1">
        <v>125</v>
      </c>
      <c r="B382" s="2" t="s">
        <v>1187</v>
      </c>
      <c r="C382" s="2" t="s">
        <v>1188</v>
      </c>
      <c r="D382" s="2" t="s">
        <v>1189</v>
      </c>
      <c r="E382" s="2" t="s">
        <v>1190</v>
      </c>
      <c r="F382" s="2" t="s">
        <v>1191</v>
      </c>
      <c r="G382" s="2" t="s">
        <v>1192</v>
      </c>
      <c r="H382" s="2" t="s">
        <v>1193</v>
      </c>
      <c r="I382" s="2"/>
      <c r="J382" s="2" t="s">
        <v>1194</v>
      </c>
      <c r="K382" s="2" t="s">
        <v>1195</v>
      </c>
      <c r="L382" s="2"/>
      <c r="M382" s="2" t="s">
        <v>1194</v>
      </c>
      <c r="N382" s="3">
        <v>3265</v>
      </c>
      <c r="O382" s="2" t="s">
        <v>8</v>
      </c>
      <c r="P382" s="2" t="s">
        <v>9</v>
      </c>
      <c r="Q382" s="2" t="s">
        <v>10</v>
      </c>
      <c r="R382" s="2" t="s">
        <v>11</v>
      </c>
      <c r="S382" s="2" t="s">
        <v>12</v>
      </c>
      <c r="T382" s="2" t="s">
        <v>998</v>
      </c>
      <c r="U382" s="44">
        <v>0.75247013067758617</v>
      </c>
      <c r="V382" s="2">
        <f t="shared" si="15"/>
        <v>12</v>
      </c>
      <c r="W382" s="2" t="s">
        <v>999</v>
      </c>
      <c r="X382" s="2" t="s">
        <v>1023</v>
      </c>
      <c r="Y382" s="2" t="s">
        <v>1000</v>
      </c>
      <c r="Z382" s="2" t="s">
        <v>1196</v>
      </c>
      <c r="AA382" s="2" t="s">
        <v>529</v>
      </c>
      <c r="AB382" s="2" t="s">
        <v>1194</v>
      </c>
      <c r="AC382" s="2" t="s">
        <v>1197</v>
      </c>
      <c r="AD382" s="2"/>
      <c r="AE382" s="2"/>
      <c r="AF382" s="2">
        <v>174.866613</v>
      </c>
      <c r="AG382" s="2">
        <v>-37.807417999999998</v>
      </c>
      <c r="AH382" s="2">
        <v>4</v>
      </c>
      <c r="AI382" s="2" t="s">
        <v>999</v>
      </c>
      <c r="AJ382" s="2">
        <v>486</v>
      </c>
      <c r="AK382" s="2">
        <v>189</v>
      </c>
      <c r="AL382" s="2">
        <v>278</v>
      </c>
      <c r="AM382" s="2">
        <v>3</v>
      </c>
      <c r="AN382" s="2">
        <v>10</v>
      </c>
      <c r="AO382" s="2">
        <v>2</v>
      </c>
      <c r="AP382" s="2">
        <v>4</v>
      </c>
      <c r="AQ382" s="4">
        <v>0</v>
      </c>
    </row>
    <row r="383" spans="1:43" x14ac:dyDescent="0.25">
      <c r="A383" s="1">
        <v>497</v>
      </c>
      <c r="B383" s="2" t="s">
        <v>3888</v>
      </c>
      <c r="C383" s="2" t="s">
        <v>3889</v>
      </c>
      <c r="D383" s="2" t="s">
        <v>3890</v>
      </c>
      <c r="E383" s="2" t="s">
        <v>3891</v>
      </c>
      <c r="F383" s="2" t="s">
        <v>3892</v>
      </c>
      <c r="G383" s="2"/>
      <c r="H383" s="2" t="s">
        <v>3893</v>
      </c>
      <c r="I383" s="2"/>
      <c r="J383" s="2" t="s">
        <v>3806</v>
      </c>
      <c r="K383" s="2" t="s">
        <v>3893</v>
      </c>
      <c r="L383" s="2"/>
      <c r="M383" s="2" t="s">
        <v>3806</v>
      </c>
      <c r="N383" s="3">
        <v>3334</v>
      </c>
      <c r="O383" s="2" t="s">
        <v>8</v>
      </c>
      <c r="P383" s="2" t="s">
        <v>9</v>
      </c>
      <c r="Q383" s="2" t="s">
        <v>3034</v>
      </c>
      <c r="R383" s="2" t="s">
        <v>11</v>
      </c>
      <c r="S383" s="2" t="s">
        <v>12</v>
      </c>
      <c r="T383" s="2" t="s">
        <v>1543</v>
      </c>
      <c r="U383" s="44">
        <v>0.7291933519563577</v>
      </c>
      <c r="V383" s="2">
        <f t="shared" si="15"/>
        <v>13</v>
      </c>
      <c r="W383" s="2" t="s">
        <v>999</v>
      </c>
      <c r="X383" s="2" t="s">
        <v>721</v>
      </c>
      <c r="Y383" s="2" t="s">
        <v>722</v>
      </c>
      <c r="Z383" s="2" t="s">
        <v>1363</v>
      </c>
      <c r="AA383" s="2" t="s">
        <v>723</v>
      </c>
      <c r="AB383" s="2" t="s">
        <v>3806</v>
      </c>
      <c r="AC383" s="2" t="s">
        <v>3807</v>
      </c>
      <c r="AD383" s="2"/>
      <c r="AE383" s="2"/>
      <c r="AF383" s="2">
        <v>175.80341899999999</v>
      </c>
      <c r="AG383" s="2">
        <v>-38.984400999999998</v>
      </c>
      <c r="AH383" s="2">
        <v>1</v>
      </c>
      <c r="AI383" s="2" t="s">
        <v>999</v>
      </c>
      <c r="AJ383" s="2">
        <v>193</v>
      </c>
      <c r="AK383" s="2">
        <v>0</v>
      </c>
      <c r="AL383" s="2">
        <v>192</v>
      </c>
      <c r="AM383" s="2">
        <v>0</v>
      </c>
      <c r="AN383" s="2">
        <v>1</v>
      </c>
      <c r="AO383" s="2">
        <v>0</v>
      </c>
      <c r="AP383" s="2">
        <v>0</v>
      </c>
      <c r="AQ383" s="4">
        <v>0</v>
      </c>
    </row>
    <row r="384" spans="1:43" x14ac:dyDescent="0.25">
      <c r="A384" s="1">
        <v>131</v>
      </c>
      <c r="B384" s="2" t="s">
        <v>1242</v>
      </c>
      <c r="C384" s="2" t="s">
        <v>1243</v>
      </c>
      <c r="D384" s="2" t="s">
        <v>1244</v>
      </c>
      <c r="E384" s="2" t="s">
        <v>1245</v>
      </c>
      <c r="F384" s="2" t="s">
        <v>1246</v>
      </c>
      <c r="G384" s="2" t="s">
        <v>1247</v>
      </c>
      <c r="H384" s="2" t="s">
        <v>1248</v>
      </c>
      <c r="I384" s="2"/>
      <c r="J384" s="2" t="s">
        <v>1023</v>
      </c>
      <c r="K384" s="2" t="s">
        <v>1249</v>
      </c>
      <c r="L384" s="2" t="s">
        <v>1250</v>
      </c>
      <c r="M384" s="2" t="s">
        <v>1023</v>
      </c>
      <c r="N384" s="3">
        <v>3240</v>
      </c>
      <c r="O384" s="2" t="s">
        <v>133</v>
      </c>
      <c r="P384" s="2" t="s">
        <v>31</v>
      </c>
      <c r="Q384" s="2" t="s">
        <v>155</v>
      </c>
      <c r="R384" s="2" t="s">
        <v>11</v>
      </c>
      <c r="S384" s="2" t="s">
        <v>156</v>
      </c>
      <c r="T384" s="2" t="s">
        <v>1229</v>
      </c>
      <c r="U384" s="44">
        <v>0.7277179361051882</v>
      </c>
      <c r="V384" s="2">
        <f t="shared" si="15"/>
        <v>14</v>
      </c>
      <c r="W384" s="2" t="s">
        <v>999</v>
      </c>
      <c r="X384" s="2" t="s">
        <v>1023</v>
      </c>
      <c r="Y384" s="2" t="s">
        <v>1000</v>
      </c>
      <c r="Z384" s="2" t="s">
        <v>1230</v>
      </c>
      <c r="AA384" s="2" t="s">
        <v>529</v>
      </c>
      <c r="AB384" s="2" t="s">
        <v>1251</v>
      </c>
      <c r="AC384" s="2" t="s">
        <v>1232</v>
      </c>
      <c r="AD384" s="2">
        <v>99056</v>
      </c>
      <c r="AE384" s="2" t="s">
        <v>1252</v>
      </c>
      <c r="AF384" s="2">
        <v>175.294802</v>
      </c>
      <c r="AG384" s="2">
        <v>-37.784987999999998</v>
      </c>
      <c r="AH384" s="2">
        <v>7</v>
      </c>
      <c r="AI384" s="2" t="s">
        <v>999</v>
      </c>
      <c r="AJ384" s="2">
        <v>2260</v>
      </c>
      <c r="AK384" s="2">
        <v>1341</v>
      </c>
      <c r="AL384" s="2">
        <v>407</v>
      </c>
      <c r="AM384" s="2">
        <v>94</v>
      </c>
      <c r="AN384" s="2">
        <v>271</v>
      </c>
      <c r="AO384" s="2">
        <v>75</v>
      </c>
      <c r="AP384" s="2">
        <v>15</v>
      </c>
      <c r="AQ384" s="4">
        <v>57</v>
      </c>
    </row>
    <row r="385" spans="1:43" x14ac:dyDescent="0.25">
      <c r="A385" s="1">
        <v>1917</v>
      </c>
      <c r="B385" s="2" t="s">
        <v>4463</v>
      </c>
      <c r="C385" s="2" t="s">
        <v>4464</v>
      </c>
      <c r="D385" s="2" t="s">
        <v>4465</v>
      </c>
      <c r="E385" s="2" t="s">
        <v>4466</v>
      </c>
      <c r="F385" s="2" t="s">
        <v>4467</v>
      </c>
      <c r="G385" s="2" t="s">
        <v>4468</v>
      </c>
      <c r="H385" s="2" t="s">
        <v>4469</v>
      </c>
      <c r="I385" s="2"/>
      <c r="J385" s="2" t="s">
        <v>1131</v>
      </c>
      <c r="K385" s="2" t="s">
        <v>4469</v>
      </c>
      <c r="L385" s="2"/>
      <c r="M385" s="2" t="s">
        <v>1131</v>
      </c>
      <c r="N385" s="3">
        <v>3700</v>
      </c>
      <c r="O385" s="2" t="s">
        <v>8</v>
      </c>
      <c r="P385" s="2" t="s">
        <v>9</v>
      </c>
      <c r="Q385" s="2" t="s">
        <v>2018</v>
      </c>
      <c r="R385" s="2" t="s">
        <v>11</v>
      </c>
      <c r="S385" s="2" t="s">
        <v>12</v>
      </c>
      <c r="T385" s="2" t="s">
        <v>998</v>
      </c>
      <c r="U385" s="44">
        <v>0.72400552913151606</v>
      </c>
      <c r="V385" s="2">
        <f t="shared" si="15"/>
        <v>15</v>
      </c>
      <c r="W385" s="2" t="s">
        <v>999</v>
      </c>
      <c r="X385" s="2" t="s">
        <v>1023</v>
      </c>
      <c r="Y385" s="2" t="s">
        <v>1000</v>
      </c>
      <c r="Z385" s="2" t="s">
        <v>1000</v>
      </c>
      <c r="AA385" s="2" t="s">
        <v>529</v>
      </c>
      <c r="AB385" s="2" t="s">
        <v>1133</v>
      </c>
      <c r="AC385" s="2" t="s">
        <v>1134</v>
      </c>
      <c r="AD385" s="2">
        <v>99084</v>
      </c>
      <c r="AE385" s="2" t="s">
        <v>3848</v>
      </c>
      <c r="AF385" s="2">
        <v>175.145791</v>
      </c>
      <c r="AG385" s="2">
        <v>-37.555911000000002</v>
      </c>
      <c r="AH385" s="2">
        <v>1</v>
      </c>
      <c r="AI385" s="2" t="s">
        <v>999</v>
      </c>
      <c r="AJ385" s="2">
        <v>406</v>
      </c>
      <c r="AK385" s="2">
        <v>0</v>
      </c>
      <c r="AL385" s="2">
        <v>405</v>
      </c>
      <c r="AM385" s="2">
        <v>1</v>
      </c>
      <c r="AN385" s="2">
        <v>0</v>
      </c>
      <c r="AO385" s="2">
        <v>0</v>
      </c>
      <c r="AP385" s="2">
        <v>0</v>
      </c>
      <c r="AQ385" s="4">
        <v>0</v>
      </c>
    </row>
    <row r="386" spans="1:43" x14ac:dyDescent="0.25">
      <c r="A386" s="1">
        <v>106</v>
      </c>
      <c r="B386" s="2" t="s">
        <v>989</v>
      </c>
      <c r="C386" s="2" t="s">
        <v>990</v>
      </c>
      <c r="D386" s="2" t="s">
        <v>991</v>
      </c>
      <c r="E386" s="2" t="s">
        <v>992</v>
      </c>
      <c r="F386" s="2" t="s">
        <v>993</v>
      </c>
      <c r="G386" s="2" t="s">
        <v>994</v>
      </c>
      <c r="H386" s="2" t="s">
        <v>995</v>
      </c>
      <c r="I386" s="2"/>
      <c r="J386" s="2" t="s">
        <v>996</v>
      </c>
      <c r="K386" s="2" t="s">
        <v>997</v>
      </c>
      <c r="L386" s="2"/>
      <c r="M386" s="2" t="s">
        <v>996</v>
      </c>
      <c r="N386" s="3">
        <v>2342</v>
      </c>
      <c r="O386" s="2" t="s">
        <v>965</v>
      </c>
      <c r="P386" s="2" t="s">
        <v>43</v>
      </c>
      <c r="Q386" s="2" t="s">
        <v>10</v>
      </c>
      <c r="R386" s="2" t="s">
        <v>11</v>
      </c>
      <c r="S386" s="2" t="s">
        <v>12</v>
      </c>
      <c r="T386" s="2" t="s">
        <v>998</v>
      </c>
      <c r="U386" s="44">
        <v>0.71396395883096331</v>
      </c>
      <c r="V386" s="2">
        <f t="shared" si="15"/>
        <v>16</v>
      </c>
      <c r="W386" s="2" t="s">
        <v>999</v>
      </c>
      <c r="X386" s="2" t="s">
        <v>409</v>
      </c>
      <c r="Y386" s="2" t="s">
        <v>241</v>
      </c>
      <c r="Z386" s="2" t="s">
        <v>1000</v>
      </c>
      <c r="AA386" s="2" t="s">
        <v>529</v>
      </c>
      <c r="AB386" s="2" t="s">
        <v>1001</v>
      </c>
      <c r="AC386" s="2" t="s">
        <v>1002</v>
      </c>
      <c r="AD386" s="2"/>
      <c r="AE386" s="2"/>
      <c r="AF386" s="2">
        <v>174.93425999999999</v>
      </c>
      <c r="AG386" s="2">
        <v>-37.263022999999997</v>
      </c>
      <c r="AH386" s="2">
        <v>4</v>
      </c>
      <c r="AI386" s="2" t="s">
        <v>999</v>
      </c>
      <c r="AJ386" s="2">
        <v>656</v>
      </c>
      <c r="AK386" s="2">
        <v>290</v>
      </c>
      <c r="AL386" s="2">
        <v>295</v>
      </c>
      <c r="AM386" s="2">
        <v>50</v>
      </c>
      <c r="AN386" s="2">
        <v>10</v>
      </c>
      <c r="AO386" s="2">
        <v>10</v>
      </c>
      <c r="AP386" s="2">
        <v>0</v>
      </c>
      <c r="AQ386" s="4">
        <v>1</v>
      </c>
    </row>
    <row r="387" spans="1:43" x14ac:dyDescent="0.25">
      <c r="A387" s="1">
        <v>1865</v>
      </c>
      <c r="B387" s="2" t="s">
        <v>4457</v>
      </c>
      <c r="C387" s="2" t="s">
        <v>4458</v>
      </c>
      <c r="D387" s="2" t="s">
        <v>4459</v>
      </c>
      <c r="E387" s="2" t="s">
        <v>4460</v>
      </c>
      <c r="F387" s="2" t="s">
        <v>4461</v>
      </c>
      <c r="G387" s="2"/>
      <c r="H387" s="2" t="s">
        <v>4462</v>
      </c>
      <c r="I387" s="2"/>
      <c r="J387" s="2" t="s">
        <v>1512</v>
      </c>
      <c r="K387" s="2" t="s">
        <v>4462</v>
      </c>
      <c r="L387" s="2"/>
      <c r="M387" s="2" t="s">
        <v>1512</v>
      </c>
      <c r="N387" s="3">
        <v>3985</v>
      </c>
      <c r="O387" s="2" t="s">
        <v>42</v>
      </c>
      <c r="P387" s="2" t="s">
        <v>9</v>
      </c>
      <c r="Q387" s="2" t="s">
        <v>2018</v>
      </c>
      <c r="R387" s="2" t="s">
        <v>11</v>
      </c>
      <c r="S387" s="2" t="s">
        <v>12</v>
      </c>
      <c r="T387" s="2" t="s">
        <v>1514</v>
      </c>
      <c r="U387" s="44">
        <v>0.70726841767627169</v>
      </c>
      <c r="V387" s="2">
        <f t="shared" si="15"/>
        <v>17</v>
      </c>
      <c r="W387" s="2" t="s">
        <v>999</v>
      </c>
      <c r="X387" s="2" t="s">
        <v>1023</v>
      </c>
      <c r="Y387" s="2" t="s">
        <v>1000</v>
      </c>
      <c r="Z387" s="2" t="s">
        <v>1196</v>
      </c>
      <c r="AA387" s="2" t="s">
        <v>1483</v>
      </c>
      <c r="AB387" s="2" t="s">
        <v>1524</v>
      </c>
      <c r="AC387" s="2" t="s">
        <v>1525</v>
      </c>
      <c r="AD387" s="2"/>
      <c r="AE387" s="2"/>
      <c r="AF387" s="2">
        <v>175.116309</v>
      </c>
      <c r="AG387" s="2">
        <v>-38.315046000000002</v>
      </c>
      <c r="AH387" s="2">
        <v>3</v>
      </c>
      <c r="AI387" s="2" t="s">
        <v>999</v>
      </c>
      <c r="AJ387" s="2">
        <v>98</v>
      </c>
      <c r="AK387" s="2">
        <v>0</v>
      </c>
      <c r="AL387" s="2">
        <v>98</v>
      </c>
      <c r="AM387" s="2">
        <v>0</v>
      </c>
      <c r="AN387" s="2">
        <v>0</v>
      </c>
      <c r="AO387" s="2">
        <v>0</v>
      </c>
      <c r="AP387" s="2">
        <v>0</v>
      </c>
      <c r="AQ387" s="4">
        <v>0</v>
      </c>
    </row>
    <row r="388" spans="1:43" x14ac:dyDescent="0.25">
      <c r="A388" s="1">
        <v>129</v>
      </c>
      <c r="B388" s="2" t="s">
        <v>1219</v>
      </c>
      <c r="C388" s="2" t="s">
        <v>1220</v>
      </c>
      <c r="D388" s="2" t="s">
        <v>1221</v>
      </c>
      <c r="E388" s="2" t="s">
        <v>1222</v>
      </c>
      <c r="F388" s="2" t="s">
        <v>1223</v>
      </c>
      <c r="G388" s="2" t="s">
        <v>1224</v>
      </c>
      <c r="H388" s="2" t="s">
        <v>1225</v>
      </c>
      <c r="I388" s="2" t="s">
        <v>1226</v>
      </c>
      <c r="J388" s="2" t="s">
        <v>1023</v>
      </c>
      <c r="K388" s="2" t="s">
        <v>1227</v>
      </c>
      <c r="L388" s="2" t="s">
        <v>1228</v>
      </c>
      <c r="M388" s="2" t="s">
        <v>1023</v>
      </c>
      <c r="N388" s="3">
        <v>3248</v>
      </c>
      <c r="O388" s="2" t="s">
        <v>133</v>
      </c>
      <c r="P388" s="2" t="s">
        <v>31</v>
      </c>
      <c r="Q388" s="2" t="s">
        <v>10</v>
      </c>
      <c r="R388" s="2" t="s">
        <v>11</v>
      </c>
      <c r="S388" s="2" t="s">
        <v>12</v>
      </c>
      <c r="T388" s="2" t="s">
        <v>1229</v>
      </c>
      <c r="U388" s="44">
        <v>0.68338778289979452</v>
      </c>
      <c r="V388" s="2">
        <f t="shared" si="15"/>
        <v>18</v>
      </c>
      <c r="W388" s="2" t="s">
        <v>999</v>
      </c>
      <c r="X388" s="2" t="s">
        <v>1023</v>
      </c>
      <c r="Y388" s="2" t="s">
        <v>1000</v>
      </c>
      <c r="Z388" s="2" t="s">
        <v>1230</v>
      </c>
      <c r="AA388" s="2" t="s">
        <v>529</v>
      </c>
      <c r="AB388" s="2" t="s">
        <v>1231</v>
      </c>
      <c r="AC388" s="2" t="s">
        <v>1232</v>
      </c>
      <c r="AD388" s="2"/>
      <c r="AE388" s="2"/>
      <c r="AF388" s="2">
        <v>175.27655200000001</v>
      </c>
      <c r="AG388" s="2">
        <v>-37.761721000000001</v>
      </c>
      <c r="AH388" s="2">
        <v>3</v>
      </c>
      <c r="AI388" s="2" t="s">
        <v>999</v>
      </c>
      <c r="AJ388" s="2">
        <v>735</v>
      </c>
      <c r="AK388" s="2">
        <v>253</v>
      </c>
      <c r="AL388" s="2">
        <v>386</v>
      </c>
      <c r="AM388" s="2">
        <v>42</v>
      </c>
      <c r="AN388" s="2">
        <v>38</v>
      </c>
      <c r="AO388" s="2">
        <v>10</v>
      </c>
      <c r="AP388" s="2">
        <v>6</v>
      </c>
      <c r="AQ388" s="4">
        <v>0</v>
      </c>
    </row>
    <row r="389" spans="1:43" x14ac:dyDescent="0.25">
      <c r="A389" s="1">
        <v>142</v>
      </c>
      <c r="B389" s="2" t="s">
        <v>1366</v>
      </c>
      <c r="C389" s="2" t="s">
        <v>1367</v>
      </c>
      <c r="D389" s="2" t="s">
        <v>1368</v>
      </c>
      <c r="E389" s="2" t="s">
        <v>1369</v>
      </c>
      <c r="F389" s="2" t="s">
        <v>1370</v>
      </c>
      <c r="G389" s="2" t="s">
        <v>1371</v>
      </c>
      <c r="H389" s="2" t="s">
        <v>1372</v>
      </c>
      <c r="I389" s="2"/>
      <c r="J389" s="2" t="s">
        <v>1360</v>
      </c>
      <c r="K389" s="2" t="s">
        <v>1373</v>
      </c>
      <c r="L389" s="2"/>
      <c r="M389" s="2" t="s">
        <v>1360</v>
      </c>
      <c r="N389" s="3">
        <v>3450</v>
      </c>
      <c r="O389" s="2" t="s">
        <v>133</v>
      </c>
      <c r="P389" s="2" t="s">
        <v>31</v>
      </c>
      <c r="Q389" s="2" t="s">
        <v>10</v>
      </c>
      <c r="R389" s="2" t="s">
        <v>11</v>
      </c>
      <c r="S389" s="2" t="s">
        <v>12</v>
      </c>
      <c r="T389" s="2" t="s">
        <v>1362</v>
      </c>
      <c r="U389" s="44">
        <v>0.66942979201669128</v>
      </c>
      <c r="V389" s="2">
        <f t="shared" si="15"/>
        <v>19</v>
      </c>
      <c r="W389" s="2" t="s">
        <v>999</v>
      </c>
      <c r="X389" s="2" t="s">
        <v>1023</v>
      </c>
      <c r="Y389" s="2" t="s">
        <v>1000</v>
      </c>
      <c r="Z389" s="2" t="s">
        <v>1363</v>
      </c>
      <c r="AA389" s="2" t="s">
        <v>529</v>
      </c>
      <c r="AB389" s="2" t="s">
        <v>1374</v>
      </c>
      <c r="AC389" s="2" t="s">
        <v>1365</v>
      </c>
      <c r="AD389" s="2">
        <v>99034</v>
      </c>
      <c r="AE389" s="2" t="s">
        <v>1375</v>
      </c>
      <c r="AF389" s="2">
        <v>175.470878</v>
      </c>
      <c r="AG389" s="2">
        <v>-37.878115999999999</v>
      </c>
      <c r="AH389" s="2">
        <v>9</v>
      </c>
      <c r="AI389" s="2" t="s">
        <v>999</v>
      </c>
      <c r="AJ389" s="2">
        <v>1509</v>
      </c>
      <c r="AK389" s="2">
        <v>1185</v>
      </c>
      <c r="AL389" s="2">
        <v>197</v>
      </c>
      <c r="AM389" s="2">
        <v>17</v>
      </c>
      <c r="AN389" s="2">
        <v>38</v>
      </c>
      <c r="AO389" s="2">
        <v>14</v>
      </c>
      <c r="AP389" s="2">
        <v>10</v>
      </c>
      <c r="AQ389" s="4">
        <v>48</v>
      </c>
    </row>
    <row r="390" spans="1:43" x14ac:dyDescent="0.25">
      <c r="A390" s="1">
        <v>140</v>
      </c>
      <c r="B390" s="2" t="s">
        <v>1345</v>
      </c>
      <c r="C390" s="2" t="s">
        <v>1346</v>
      </c>
      <c r="D390" s="2" t="s">
        <v>1347</v>
      </c>
      <c r="E390" s="2" t="s">
        <v>1348</v>
      </c>
      <c r="F390" s="2" t="s">
        <v>1349</v>
      </c>
      <c r="G390" s="2" t="s">
        <v>1350</v>
      </c>
      <c r="H390" s="2" t="s">
        <v>1351</v>
      </c>
      <c r="I390" s="2"/>
      <c r="J390" s="2" t="s">
        <v>1023</v>
      </c>
      <c r="K390" s="2" t="s">
        <v>1352</v>
      </c>
      <c r="L390" s="2" t="s">
        <v>1250</v>
      </c>
      <c r="M390" s="2" t="s">
        <v>1023</v>
      </c>
      <c r="N390" s="3">
        <v>3240</v>
      </c>
      <c r="O390" s="2" t="s">
        <v>133</v>
      </c>
      <c r="P390" s="2" t="s">
        <v>31</v>
      </c>
      <c r="Q390" s="2" t="s">
        <v>155</v>
      </c>
      <c r="R390" s="2" t="s">
        <v>178</v>
      </c>
      <c r="S390" s="2" t="s">
        <v>167</v>
      </c>
      <c r="T390" s="2" t="s">
        <v>1229</v>
      </c>
      <c r="U390" s="44">
        <v>0.66266476936688601</v>
      </c>
      <c r="V390" s="2">
        <f t="shared" si="15"/>
        <v>20</v>
      </c>
      <c r="W390" s="2" t="s">
        <v>999</v>
      </c>
      <c r="X390" s="2" t="s">
        <v>1023</v>
      </c>
      <c r="Y390" s="2" t="s">
        <v>1000</v>
      </c>
      <c r="Z390" s="2" t="s">
        <v>1230</v>
      </c>
      <c r="AA390" s="2" t="s">
        <v>529</v>
      </c>
      <c r="AB390" s="2" t="s">
        <v>1240</v>
      </c>
      <c r="AC390" s="2" t="s">
        <v>1232</v>
      </c>
      <c r="AD390" s="2"/>
      <c r="AE390" s="2"/>
      <c r="AF390" s="2">
        <v>175.267808</v>
      </c>
      <c r="AG390" s="2">
        <v>-37.764496999999999</v>
      </c>
      <c r="AH390" s="2">
        <v>10</v>
      </c>
      <c r="AI390" s="2" t="s">
        <v>999</v>
      </c>
      <c r="AJ390" s="2">
        <v>682</v>
      </c>
      <c r="AK390" s="2">
        <v>541</v>
      </c>
      <c r="AL390" s="2">
        <v>61</v>
      </c>
      <c r="AM390" s="2">
        <v>5</v>
      </c>
      <c r="AN390" s="2">
        <v>45</v>
      </c>
      <c r="AO390" s="2">
        <v>1</v>
      </c>
      <c r="AP390" s="2">
        <v>1</v>
      </c>
      <c r="AQ390" s="4">
        <v>28</v>
      </c>
    </row>
    <row r="391" spans="1:43" x14ac:dyDescent="0.25">
      <c r="A391" s="1">
        <v>108</v>
      </c>
      <c r="B391" s="2" t="s">
        <v>1003</v>
      </c>
      <c r="C391" s="2" t="s">
        <v>1004</v>
      </c>
      <c r="D391" s="2" t="s">
        <v>1005</v>
      </c>
      <c r="E391" s="2" t="s">
        <v>1006</v>
      </c>
      <c r="F391" s="2" t="s">
        <v>1007</v>
      </c>
      <c r="G391" s="2" t="s">
        <v>1008</v>
      </c>
      <c r="H391" s="2" t="s">
        <v>1009</v>
      </c>
      <c r="I391" s="2" t="s">
        <v>1010</v>
      </c>
      <c r="J391" s="2" t="s">
        <v>996</v>
      </c>
      <c r="K391" s="2" t="s">
        <v>1011</v>
      </c>
      <c r="L391" s="2"/>
      <c r="M391" s="2" t="s">
        <v>996</v>
      </c>
      <c r="N391" s="3">
        <v>2697</v>
      </c>
      <c r="O391" s="2" t="s">
        <v>42</v>
      </c>
      <c r="P391" s="2" t="s">
        <v>9</v>
      </c>
      <c r="Q391" s="2" t="s">
        <v>10</v>
      </c>
      <c r="R391" s="2" t="s">
        <v>11</v>
      </c>
      <c r="S391" s="2" t="s">
        <v>12</v>
      </c>
      <c r="T391" s="2" t="s">
        <v>998</v>
      </c>
      <c r="U391" s="44">
        <v>0.65199415495085322</v>
      </c>
      <c r="V391" s="2">
        <f t="shared" si="15"/>
        <v>21</v>
      </c>
      <c r="W391" s="2" t="s">
        <v>999</v>
      </c>
      <c r="X391" s="2" t="s">
        <v>409</v>
      </c>
      <c r="Y391" s="2" t="s">
        <v>241</v>
      </c>
      <c r="Z391" s="2" t="s">
        <v>1000</v>
      </c>
      <c r="AA391" s="2" t="s">
        <v>529</v>
      </c>
      <c r="AB391" s="2" t="s">
        <v>1010</v>
      </c>
      <c r="AC391" s="2" t="s">
        <v>1012</v>
      </c>
      <c r="AD391" s="2"/>
      <c r="AE391" s="2"/>
      <c r="AF391" s="2">
        <v>174.91627600000001</v>
      </c>
      <c r="AG391" s="2">
        <v>-37.332158</v>
      </c>
      <c r="AH391" s="2">
        <v>6</v>
      </c>
      <c r="AI391" s="2" t="s">
        <v>999</v>
      </c>
      <c r="AJ391" s="2">
        <v>554</v>
      </c>
      <c r="AK391" s="2">
        <v>404</v>
      </c>
      <c r="AL391" s="2">
        <v>114</v>
      </c>
      <c r="AM391" s="2">
        <v>12</v>
      </c>
      <c r="AN391" s="2">
        <v>14</v>
      </c>
      <c r="AO391" s="2">
        <v>7</v>
      </c>
      <c r="AP391" s="2">
        <v>3</v>
      </c>
      <c r="AQ391" s="4">
        <v>0</v>
      </c>
    </row>
    <row r="392" spans="1:43" x14ac:dyDescent="0.25">
      <c r="A392" s="5">
        <v>682</v>
      </c>
      <c r="B392" s="6" t="s">
        <v>4165</v>
      </c>
      <c r="C392" s="6" t="s">
        <v>4166</v>
      </c>
      <c r="D392" s="6"/>
      <c r="E392" s="6"/>
      <c r="F392" s="6" t="s">
        <v>4167</v>
      </c>
      <c r="G392" s="6" t="s">
        <v>4168</v>
      </c>
      <c r="H392" s="6" t="s">
        <v>4169</v>
      </c>
      <c r="I392" s="6"/>
      <c r="J392" s="6" t="s">
        <v>996</v>
      </c>
      <c r="K392" s="6" t="s">
        <v>4170</v>
      </c>
      <c r="L392" s="6"/>
      <c r="M392" s="6" t="s">
        <v>996</v>
      </c>
      <c r="N392" s="7">
        <v>2342</v>
      </c>
      <c r="O392" s="6" t="s">
        <v>965</v>
      </c>
      <c r="P392" s="6" t="s">
        <v>9</v>
      </c>
      <c r="Q392" s="6" t="s">
        <v>10</v>
      </c>
      <c r="R392" s="6" t="s">
        <v>302</v>
      </c>
      <c r="S392" s="6" t="s">
        <v>12</v>
      </c>
      <c r="T392" s="8" t="s">
        <v>998</v>
      </c>
      <c r="U392" s="44">
        <v>0.63606911673911437</v>
      </c>
      <c r="V392" s="2">
        <f t="shared" si="15"/>
        <v>22</v>
      </c>
      <c r="W392" s="6" t="s">
        <v>999</v>
      </c>
      <c r="X392" s="6" t="s">
        <v>409</v>
      </c>
      <c r="Y392" s="6" t="s">
        <v>241</v>
      </c>
      <c r="Z392" s="6" t="s">
        <v>1000</v>
      </c>
      <c r="AA392" s="6" t="s">
        <v>529</v>
      </c>
      <c r="AB392" s="6" t="s">
        <v>4171</v>
      </c>
      <c r="AC392" s="6" t="s">
        <v>1002</v>
      </c>
      <c r="AD392" s="6"/>
      <c r="AE392" s="6"/>
      <c r="AF392" s="6">
        <v>174.962851</v>
      </c>
      <c r="AG392" s="6">
        <v>-37.253571000000001</v>
      </c>
      <c r="AH392" s="6">
        <v>5</v>
      </c>
      <c r="AI392" s="6" t="s">
        <v>999</v>
      </c>
      <c r="AJ392" s="6">
        <v>61</v>
      </c>
      <c r="AK392" s="6">
        <v>39</v>
      </c>
      <c r="AL392" s="6">
        <v>11</v>
      </c>
      <c r="AM392" s="6">
        <v>2</v>
      </c>
      <c r="AN392" s="6">
        <v>5</v>
      </c>
      <c r="AO392" s="6">
        <v>4</v>
      </c>
      <c r="AP392" s="6">
        <v>0</v>
      </c>
      <c r="AQ392" s="9">
        <v>0</v>
      </c>
    </row>
    <row r="393" spans="1:43" x14ac:dyDescent="0.25">
      <c r="A393" s="1">
        <v>124</v>
      </c>
      <c r="B393" s="2" t="s">
        <v>1176</v>
      </c>
      <c r="C393" s="2" t="s">
        <v>1177</v>
      </c>
      <c r="D393" s="2" t="s">
        <v>1178</v>
      </c>
      <c r="E393" s="2" t="s">
        <v>1179</v>
      </c>
      <c r="F393" s="2" t="s">
        <v>1180</v>
      </c>
      <c r="G393" s="2" t="s">
        <v>1181</v>
      </c>
      <c r="H393" s="2" t="s">
        <v>1182</v>
      </c>
      <c r="I393" s="2"/>
      <c r="J393" s="2" t="s">
        <v>1183</v>
      </c>
      <c r="K393" s="2" t="s">
        <v>1184</v>
      </c>
      <c r="L393" s="2"/>
      <c r="M393" s="2" t="s">
        <v>1183</v>
      </c>
      <c r="N393" s="3">
        <v>3440</v>
      </c>
      <c r="O393" s="2" t="s">
        <v>8</v>
      </c>
      <c r="P393" s="2" t="s">
        <v>31</v>
      </c>
      <c r="Q393" s="2" t="s">
        <v>10</v>
      </c>
      <c r="R393" s="2" t="s">
        <v>11</v>
      </c>
      <c r="S393" s="2" t="s">
        <v>12</v>
      </c>
      <c r="T393" s="2" t="s">
        <v>1100</v>
      </c>
      <c r="U393" s="44">
        <v>0.58981743914380436</v>
      </c>
      <c r="V393" s="2">
        <f t="shared" si="15"/>
        <v>23</v>
      </c>
      <c r="W393" s="2" t="s">
        <v>999</v>
      </c>
      <c r="X393" s="2" t="s">
        <v>1023</v>
      </c>
      <c r="Y393" s="2" t="s">
        <v>1000</v>
      </c>
      <c r="Z393" s="2" t="s">
        <v>1000</v>
      </c>
      <c r="AA393" s="2" t="s">
        <v>529</v>
      </c>
      <c r="AB393" s="2" t="s">
        <v>1185</v>
      </c>
      <c r="AC393" s="2" t="s">
        <v>1186</v>
      </c>
      <c r="AD393" s="2"/>
      <c r="AE393" s="2"/>
      <c r="AF393" s="2">
        <v>175.770385</v>
      </c>
      <c r="AG393" s="2">
        <v>-37.816276000000002</v>
      </c>
      <c r="AH393" s="2">
        <v>6</v>
      </c>
      <c r="AI393" s="2" t="s">
        <v>999</v>
      </c>
      <c r="AJ393" s="2">
        <v>801</v>
      </c>
      <c r="AK393" s="2">
        <v>544</v>
      </c>
      <c r="AL393" s="2">
        <v>177</v>
      </c>
      <c r="AM393" s="2">
        <v>13</v>
      </c>
      <c r="AN393" s="2">
        <v>30</v>
      </c>
      <c r="AO393" s="2">
        <v>16</v>
      </c>
      <c r="AP393" s="2">
        <v>6</v>
      </c>
      <c r="AQ393" s="4">
        <v>15</v>
      </c>
    </row>
    <row r="394" spans="1:43" x14ac:dyDescent="0.25">
      <c r="A394" s="1">
        <v>632</v>
      </c>
      <c r="B394" s="2" t="s">
        <v>4126</v>
      </c>
      <c r="C394" s="2" t="s">
        <v>4127</v>
      </c>
      <c r="D394" s="2" t="s">
        <v>4128</v>
      </c>
      <c r="E394" s="2" t="s">
        <v>4129</v>
      </c>
      <c r="F394" s="2" t="s">
        <v>4130</v>
      </c>
      <c r="G394" s="2" t="s">
        <v>4131</v>
      </c>
      <c r="H394" s="2" t="s">
        <v>4132</v>
      </c>
      <c r="I394" s="2"/>
      <c r="J394" s="2" t="s">
        <v>1023</v>
      </c>
      <c r="K394" s="2" t="s">
        <v>4133</v>
      </c>
      <c r="L394" s="2" t="s">
        <v>4134</v>
      </c>
      <c r="M394" s="2" t="s">
        <v>1023</v>
      </c>
      <c r="N394" s="3">
        <v>3252</v>
      </c>
      <c r="O394" s="2" t="s">
        <v>133</v>
      </c>
      <c r="P394" s="2" t="s">
        <v>31</v>
      </c>
      <c r="Q394" s="2" t="s">
        <v>3034</v>
      </c>
      <c r="R394" s="2" t="s">
        <v>11</v>
      </c>
      <c r="S394" s="2" t="s">
        <v>12</v>
      </c>
      <c r="T394" s="2" t="s">
        <v>1229</v>
      </c>
      <c r="U394" s="44">
        <v>0.58498807049271784</v>
      </c>
      <c r="V394" s="2">
        <f t="shared" si="15"/>
        <v>24</v>
      </c>
      <c r="W394" s="2" t="s">
        <v>999</v>
      </c>
      <c r="X394" s="2" t="s">
        <v>1023</v>
      </c>
      <c r="Y394" s="2" t="s">
        <v>1000</v>
      </c>
      <c r="Z394" s="2" t="s">
        <v>1230</v>
      </c>
      <c r="AA394" s="2" t="s">
        <v>529</v>
      </c>
      <c r="AB394" s="2" t="s">
        <v>4135</v>
      </c>
      <c r="AC394" s="2" t="s">
        <v>1232</v>
      </c>
      <c r="AD394" s="2"/>
      <c r="AE394" s="2"/>
      <c r="AF394" s="2">
        <v>175.30579399999999</v>
      </c>
      <c r="AG394" s="2">
        <v>-37.775345000000002</v>
      </c>
      <c r="AH394" s="2">
        <v>4</v>
      </c>
      <c r="AI394" s="2" t="s">
        <v>999</v>
      </c>
      <c r="AJ394" s="2">
        <v>226</v>
      </c>
      <c r="AK394" s="2">
        <v>3</v>
      </c>
      <c r="AL394" s="2">
        <v>218</v>
      </c>
      <c r="AM394" s="2">
        <v>3</v>
      </c>
      <c r="AN394" s="2">
        <v>0</v>
      </c>
      <c r="AO394" s="2">
        <v>0</v>
      </c>
      <c r="AP394" s="2">
        <v>2</v>
      </c>
      <c r="AQ394" s="4">
        <v>0</v>
      </c>
    </row>
    <row r="395" spans="1:43" x14ac:dyDescent="0.25">
      <c r="A395" s="14">
        <v>4230</v>
      </c>
      <c r="B395" s="10" t="s">
        <v>4629</v>
      </c>
      <c r="C395" s="10" t="s">
        <v>4630</v>
      </c>
      <c r="D395" s="10" t="s">
        <v>4631</v>
      </c>
      <c r="E395" s="10" t="s">
        <v>4632</v>
      </c>
      <c r="F395" s="10" t="s">
        <v>4633</v>
      </c>
      <c r="G395" s="10"/>
      <c r="H395" s="10" t="s">
        <v>4634</v>
      </c>
      <c r="I395" s="10"/>
      <c r="J395" s="10" t="s">
        <v>1363</v>
      </c>
      <c r="K395" s="10" t="s">
        <v>4635</v>
      </c>
      <c r="L395" s="10"/>
      <c r="M395" s="10" t="s">
        <v>1363</v>
      </c>
      <c r="N395" s="15">
        <v>3351</v>
      </c>
      <c r="O395" s="10" t="s">
        <v>965</v>
      </c>
      <c r="P395" s="10" t="s">
        <v>9</v>
      </c>
      <c r="Q395" s="10" t="s">
        <v>2018</v>
      </c>
      <c r="R395" s="10" t="s">
        <v>11</v>
      </c>
      <c r="S395" s="10" t="s">
        <v>12</v>
      </c>
      <c r="T395" s="2" t="s">
        <v>1543</v>
      </c>
      <c r="U395" s="44">
        <v>0.49015070319443999</v>
      </c>
      <c r="V395" s="2">
        <f t="shared" si="15"/>
        <v>25</v>
      </c>
      <c r="W395" s="10" t="s">
        <v>999</v>
      </c>
      <c r="X395" s="10" t="s">
        <v>721</v>
      </c>
      <c r="Y395" s="2" t="s">
        <v>722</v>
      </c>
      <c r="Z395" s="10" t="s">
        <v>1363</v>
      </c>
      <c r="AA395" s="10" t="s">
        <v>723</v>
      </c>
      <c r="AB395" s="10" t="s">
        <v>1555</v>
      </c>
      <c r="AC395" s="10" t="s">
        <v>1545</v>
      </c>
      <c r="AD395" s="10"/>
      <c r="AE395" s="10"/>
      <c r="AF395" s="10">
        <v>176.07419200000001</v>
      </c>
      <c r="AG395" s="10">
        <v>-38.680909999999997</v>
      </c>
      <c r="AH395" s="10">
        <v>2</v>
      </c>
      <c r="AI395" s="10" t="s">
        <v>999</v>
      </c>
      <c r="AJ395" s="10">
        <v>108</v>
      </c>
      <c r="AK395" s="10">
        <v>1</v>
      </c>
      <c r="AL395" s="10">
        <v>107</v>
      </c>
      <c r="AM395" s="10">
        <v>0</v>
      </c>
      <c r="AN395" s="10">
        <v>0</v>
      </c>
      <c r="AO395" s="10">
        <v>0</v>
      </c>
      <c r="AP395" s="10">
        <v>0</v>
      </c>
      <c r="AQ395" s="16">
        <v>0</v>
      </c>
    </row>
    <row r="396" spans="1:43" x14ac:dyDescent="0.25">
      <c r="A396" s="1">
        <v>1139</v>
      </c>
      <c r="B396" s="2" t="s">
        <v>4248</v>
      </c>
      <c r="C396" s="2" t="s">
        <v>4249</v>
      </c>
      <c r="D396" s="2" t="s">
        <v>4250</v>
      </c>
      <c r="E396" s="2" t="s">
        <v>4251</v>
      </c>
      <c r="F396" s="2" t="s">
        <v>4252</v>
      </c>
      <c r="G396" s="2" t="s">
        <v>4253</v>
      </c>
      <c r="H396" s="2" t="s">
        <v>4254</v>
      </c>
      <c r="I396" s="2"/>
      <c r="J396" s="2" t="s">
        <v>1363</v>
      </c>
      <c r="K396" s="2" t="s">
        <v>4254</v>
      </c>
      <c r="L396" s="2" t="s">
        <v>1544</v>
      </c>
      <c r="M396" s="2" t="s">
        <v>1363</v>
      </c>
      <c r="N396" s="3">
        <v>3330</v>
      </c>
      <c r="O396" s="2" t="s">
        <v>965</v>
      </c>
      <c r="P396" s="2" t="s">
        <v>9</v>
      </c>
      <c r="Q396" s="2" t="s">
        <v>10</v>
      </c>
      <c r="R396" s="2" t="s">
        <v>178</v>
      </c>
      <c r="S396" s="2" t="s">
        <v>12</v>
      </c>
      <c r="T396" s="2" t="s">
        <v>1543</v>
      </c>
      <c r="U396" s="44">
        <v>0.49004392865348934</v>
      </c>
      <c r="V396" s="2">
        <f t="shared" si="15"/>
        <v>26</v>
      </c>
      <c r="W396" s="2" t="s">
        <v>999</v>
      </c>
      <c r="X396" s="2" t="s">
        <v>721</v>
      </c>
      <c r="Y396" s="2" t="s">
        <v>722</v>
      </c>
      <c r="Z396" s="2" t="s">
        <v>1363</v>
      </c>
      <c r="AA396" s="2" t="s">
        <v>723</v>
      </c>
      <c r="AB396" s="2" t="s">
        <v>1544</v>
      </c>
      <c r="AC396" s="2" t="s">
        <v>1545</v>
      </c>
      <c r="AD396" s="2"/>
      <c r="AE396" s="2"/>
      <c r="AF396" s="2">
        <v>176.10166799999999</v>
      </c>
      <c r="AG396" s="2">
        <v>-38.697054000000001</v>
      </c>
      <c r="AH396" s="2">
        <v>8</v>
      </c>
      <c r="AI396" s="2" t="s">
        <v>999</v>
      </c>
      <c r="AJ396" s="2">
        <v>94</v>
      </c>
      <c r="AK396" s="2">
        <v>55</v>
      </c>
      <c r="AL396" s="2">
        <v>26</v>
      </c>
      <c r="AM396" s="2">
        <v>5</v>
      </c>
      <c r="AN396" s="2">
        <v>3</v>
      </c>
      <c r="AO396" s="2">
        <v>4</v>
      </c>
      <c r="AP396" s="2">
        <v>1</v>
      </c>
      <c r="AQ396" s="4">
        <v>0</v>
      </c>
    </row>
    <row r="397" spans="1:43" x14ac:dyDescent="0.25">
      <c r="A397" s="1">
        <v>135</v>
      </c>
      <c r="B397" s="2" t="s">
        <v>1296</v>
      </c>
      <c r="C397" s="2" t="s">
        <v>1297</v>
      </c>
      <c r="D397" s="2" t="s">
        <v>1298</v>
      </c>
      <c r="E397" s="2" t="s">
        <v>1299</v>
      </c>
      <c r="F397" s="2" t="s">
        <v>1300</v>
      </c>
      <c r="G397" s="2" t="s">
        <v>1301</v>
      </c>
      <c r="H397" s="2" t="s">
        <v>1302</v>
      </c>
      <c r="I397" s="2" t="s">
        <v>1303</v>
      </c>
      <c r="J397" s="2" t="s">
        <v>1023</v>
      </c>
      <c r="K397" s="2" t="s">
        <v>1304</v>
      </c>
      <c r="L397" s="2" t="s">
        <v>1303</v>
      </c>
      <c r="M397" s="2" t="s">
        <v>1023</v>
      </c>
      <c r="N397" s="3">
        <v>3243</v>
      </c>
      <c r="O397" s="2" t="s">
        <v>133</v>
      </c>
      <c r="P397" s="2" t="s">
        <v>31</v>
      </c>
      <c r="Q397" s="2" t="s">
        <v>10</v>
      </c>
      <c r="R397" s="2" t="s">
        <v>11</v>
      </c>
      <c r="S397" s="2" t="s">
        <v>12</v>
      </c>
      <c r="T397" s="2" t="s">
        <v>1229</v>
      </c>
      <c r="U397" s="44">
        <v>0.37797156495968232</v>
      </c>
      <c r="V397" s="2">
        <f t="shared" si="15"/>
        <v>27</v>
      </c>
      <c r="W397" s="2" t="s">
        <v>999</v>
      </c>
      <c r="X397" s="2" t="s">
        <v>1023</v>
      </c>
      <c r="Y397" s="2" t="s">
        <v>1000</v>
      </c>
      <c r="Z397" s="2" t="s">
        <v>1261</v>
      </c>
      <c r="AA397" s="2" t="s">
        <v>529</v>
      </c>
      <c r="AB397" s="2" t="s">
        <v>1305</v>
      </c>
      <c r="AC397" s="2" t="s">
        <v>1263</v>
      </c>
      <c r="AD397" s="2">
        <v>99035</v>
      </c>
      <c r="AE397" s="2" t="s">
        <v>1306</v>
      </c>
      <c r="AF397" s="2">
        <v>175.24473699999999</v>
      </c>
      <c r="AG397" s="2">
        <v>-37.784283000000002</v>
      </c>
      <c r="AH397" s="2">
        <v>4</v>
      </c>
      <c r="AI397" s="2" t="s">
        <v>999</v>
      </c>
      <c r="AJ397" s="2">
        <v>1518</v>
      </c>
      <c r="AK397" s="2">
        <v>667</v>
      </c>
      <c r="AL397" s="2">
        <v>619</v>
      </c>
      <c r="AM397" s="2">
        <v>113</v>
      </c>
      <c r="AN397" s="2">
        <v>90</v>
      </c>
      <c r="AO397" s="2">
        <v>23</v>
      </c>
      <c r="AP397" s="2">
        <v>6</v>
      </c>
      <c r="AQ397" s="4">
        <v>0</v>
      </c>
    </row>
    <row r="398" spans="1:43" x14ac:dyDescent="0.25">
      <c r="A398" s="1">
        <v>126</v>
      </c>
      <c r="B398" s="2" t="s">
        <v>1198</v>
      </c>
      <c r="C398" s="2" t="s">
        <v>1199</v>
      </c>
      <c r="D398" s="2" t="s">
        <v>1200</v>
      </c>
      <c r="E398" s="2" t="s">
        <v>1201</v>
      </c>
      <c r="F398" s="2" t="s">
        <v>1202</v>
      </c>
      <c r="G398" s="2" t="s">
        <v>1203</v>
      </c>
      <c r="H398" s="2" t="s">
        <v>1204</v>
      </c>
      <c r="I398" s="2"/>
      <c r="J398" s="2" t="s">
        <v>1205</v>
      </c>
      <c r="K398" s="2" t="s">
        <v>1206</v>
      </c>
      <c r="L398" s="2"/>
      <c r="M398" s="2" t="s">
        <v>1205</v>
      </c>
      <c r="N398" s="3">
        <v>3340</v>
      </c>
      <c r="O398" s="2" t="s">
        <v>8</v>
      </c>
      <c r="P398" s="2" t="s">
        <v>31</v>
      </c>
      <c r="Q398" s="2" t="s">
        <v>10</v>
      </c>
      <c r="R398" s="2" t="s">
        <v>11</v>
      </c>
      <c r="S398" s="2" t="s">
        <v>12</v>
      </c>
      <c r="T398" s="2" t="s">
        <v>1100</v>
      </c>
      <c r="U398" s="44">
        <v>0.36867386930424806</v>
      </c>
      <c r="V398" s="2">
        <f t="shared" si="15"/>
        <v>28</v>
      </c>
      <c r="W398" s="2" t="s">
        <v>999</v>
      </c>
      <c r="X398" s="2" t="s">
        <v>1023</v>
      </c>
      <c r="Y398" s="2" t="s">
        <v>1000</v>
      </c>
      <c r="Z398" s="2" t="s">
        <v>1000</v>
      </c>
      <c r="AA398" s="2" t="s">
        <v>529</v>
      </c>
      <c r="AB398" s="2" t="s">
        <v>1207</v>
      </c>
      <c r="AC398" s="2" t="s">
        <v>1208</v>
      </c>
      <c r="AD398" s="2"/>
      <c r="AE398" s="2"/>
      <c r="AF398" s="2">
        <v>175.53406899999999</v>
      </c>
      <c r="AG398" s="2">
        <v>-37.650832999999999</v>
      </c>
      <c r="AH398" s="2">
        <v>6</v>
      </c>
      <c r="AI398" s="2" t="s">
        <v>999</v>
      </c>
      <c r="AJ398" s="2">
        <v>689</v>
      </c>
      <c r="AK398" s="2">
        <v>468</v>
      </c>
      <c r="AL398" s="2">
        <v>140</v>
      </c>
      <c r="AM398" s="2">
        <v>6</v>
      </c>
      <c r="AN398" s="2">
        <v>41</v>
      </c>
      <c r="AO398" s="2">
        <v>12</v>
      </c>
      <c r="AP398" s="2">
        <v>9</v>
      </c>
      <c r="AQ398" s="4">
        <v>13</v>
      </c>
    </row>
    <row r="399" spans="1:43" x14ac:dyDescent="0.25">
      <c r="A399" s="1">
        <v>127</v>
      </c>
      <c r="B399" s="2" t="s">
        <v>1209</v>
      </c>
      <c r="C399" s="2" t="s">
        <v>1210</v>
      </c>
      <c r="D399" s="2" t="s">
        <v>1211</v>
      </c>
      <c r="E399" s="2" t="s">
        <v>1212</v>
      </c>
      <c r="F399" s="2" t="s">
        <v>1213</v>
      </c>
      <c r="G399" s="2" t="s">
        <v>1214</v>
      </c>
      <c r="H399" s="2" t="s">
        <v>1215</v>
      </c>
      <c r="I399" s="2"/>
      <c r="J399" s="2" t="s">
        <v>1216</v>
      </c>
      <c r="K399" s="2" t="s">
        <v>1217</v>
      </c>
      <c r="L399" s="2"/>
      <c r="M399" s="2" t="s">
        <v>1216</v>
      </c>
      <c r="N399" s="3">
        <v>3742</v>
      </c>
      <c r="O399" s="2" t="s">
        <v>133</v>
      </c>
      <c r="P399" s="2" t="s">
        <v>31</v>
      </c>
      <c r="Q399" s="2" t="s">
        <v>10</v>
      </c>
      <c r="R399" s="2" t="s">
        <v>11</v>
      </c>
      <c r="S399" s="2" t="s">
        <v>12</v>
      </c>
      <c r="T399" s="2" t="s">
        <v>998</v>
      </c>
      <c r="U399" s="44">
        <v>0.34673138061357189</v>
      </c>
      <c r="V399" s="2">
        <f t="shared" si="15"/>
        <v>29</v>
      </c>
      <c r="W399" s="2" t="s">
        <v>999</v>
      </c>
      <c r="X399" s="2" t="s">
        <v>1023</v>
      </c>
      <c r="Y399" s="2" t="s">
        <v>1000</v>
      </c>
      <c r="Z399" s="2" t="s">
        <v>1000</v>
      </c>
      <c r="AA399" s="2" t="s">
        <v>529</v>
      </c>
      <c r="AB399" s="2" t="s">
        <v>1216</v>
      </c>
      <c r="AC399" s="2" t="s">
        <v>1218</v>
      </c>
      <c r="AD399" s="2"/>
      <c r="AE399" s="2"/>
      <c r="AF399" s="2">
        <v>175.15866500000001</v>
      </c>
      <c r="AG399" s="2">
        <v>-37.660040000000002</v>
      </c>
      <c r="AH399" s="2">
        <v>1</v>
      </c>
      <c r="AI399" s="2" t="s">
        <v>999</v>
      </c>
      <c r="AJ399" s="2">
        <v>218</v>
      </c>
      <c r="AK399" s="2">
        <v>43</v>
      </c>
      <c r="AL399" s="2">
        <v>170</v>
      </c>
      <c r="AM399" s="2">
        <v>2</v>
      </c>
      <c r="AN399" s="2">
        <v>1</v>
      </c>
      <c r="AO399" s="2">
        <v>0</v>
      </c>
      <c r="AP399" s="2">
        <v>2</v>
      </c>
      <c r="AQ399" s="4">
        <v>0</v>
      </c>
    </row>
    <row r="400" spans="1:43" x14ac:dyDescent="0.25">
      <c r="A400" s="1">
        <v>141</v>
      </c>
      <c r="B400" s="2" t="s">
        <v>1353</v>
      </c>
      <c r="C400" s="2" t="s">
        <v>1354</v>
      </c>
      <c r="D400" s="2" t="s">
        <v>1355</v>
      </c>
      <c r="E400" s="2" t="s">
        <v>1356</v>
      </c>
      <c r="F400" s="2" t="s">
        <v>1357</v>
      </c>
      <c r="G400" s="2" t="s">
        <v>1358</v>
      </c>
      <c r="H400" s="2" t="s">
        <v>1359</v>
      </c>
      <c r="I400" s="2"/>
      <c r="J400" s="2" t="s">
        <v>1360</v>
      </c>
      <c r="K400" s="2" t="s">
        <v>1361</v>
      </c>
      <c r="L400" s="2"/>
      <c r="M400" s="2" t="s">
        <v>1360</v>
      </c>
      <c r="N400" s="3">
        <v>3450</v>
      </c>
      <c r="O400" s="2" t="s">
        <v>133</v>
      </c>
      <c r="P400" s="2" t="s">
        <v>43</v>
      </c>
      <c r="Q400" s="2" t="s">
        <v>155</v>
      </c>
      <c r="R400" s="2" t="s">
        <v>302</v>
      </c>
      <c r="S400" s="2" t="s">
        <v>12</v>
      </c>
      <c r="T400" s="2" t="s">
        <v>1362</v>
      </c>
      <c r="U400" s="44">
        <v>0.33829287957595</v>
      </c>
      <c r="V400" s="2">
        <f t="shared" si="15"/>
        <v>30</v>
      </c>
      <c r="W400" s="2" t="s">
        <v>999</v>
      </c>
      <c r="X400" s="2" t="s">
        <v>1023</v>
      </c>
      <c r="Y400" s="2" t="s">
        <v>1000</v>
      </c>
      <c r="Z400" s="2" t="s">
        <v>1363</v>
      </c>
      <c r="AA400" s="2" t="s">
        <v>529</v>
      </c>
      <c r="AB400" s="2" t="s">
        <v>1364</v>
      </c>
      <c r="AC400" s="2" t="s">
        <v>1365</v>
      </c>
      <c r="AD400" s="2"/>
      <c r="AE400" s="2"/>
      <c r="AF400" s="2">
        <v>175.428898</v>
      </c>
      <c r="AG400" s="2">
        <v>-37.890554999999999</v>
      </c>
      <c r="AH400" s="2">
        <v>9</v>
      </c>
      <c r="AI400" s="2" t="s">
        <v>999</v>
      </c>
      <c r="AJ400" s="2">
        <v>1054</v>
      </c>
      <c r="AK400" s="2">
        <v>833</v>
      </c>
      <c r="AL400" s="2">
        <v>81</v>
      </c>
      <c r="AM400" s="2">
        <v>13</v>
      </c>
      <c r="AN400" s="2">
        <v>51</v>
      </c>
      <c r="AO400" s="2">
        <v>13</v>
      </c>
      <c r="AP400" s="2">
        <v>7</v>
      </c>
      <c r="AQ400" s="4">
        <v>56</v>
      </c>
    </row>
    <row r="401" spans="1:43" x14ac:dyDescent="0.25">
      <c r="A401" s="1">
        <v>162</v>
      </c>
      <c r="B401" s="2" t="s">
        <v>1516</v>
      </c>
      <c r="C401" s="2" t="s">
        <v>1517</v>
      </c>
      <c r="D401" s="2" t="s">
        <v>1518</v>
      </c>
      <c r="E401" s="2" t="s">
        <v>1519</v>
      </c>
      <c r="F401" s="2" t="s">
        <v>1520</v>
      </c>
      <c r="G401" s="2" t="s">
        <v>1521</v>
      </c>
      <c r="H401" s="2" t="s">
        <v>1522</v>
      </c>
      <c r="I401" s="2"/>
      <c r="J401" s="2" t="s">
        <v>1523</v>
      </c>
      <c r="K401" s="2" t="s">
        <v>1522</v>
      </c>
      <c r="L401" s="2"/>
      <c r="M401" s="2" t="s">
        <v>1523</v>
      </c>
      <c r="N401" s="3">
        <v>3912</v>
      </c>
      <c r="O401" s="2" t="s">
        <v>42</v>
      </c>
      <c r="P401" s="2" t="s">
        <v>43</v>
      </c>
      <c r="Q401" s="2" t="s">
        <v>10</v>
      </c>
      <c r="R401" s="2" t="s">
        <v>11</v>
      </c>
      <c r="S401" s="2" t="s">
        <v>12</v>
      </c>
      <c r="T401" s="2" t="s">
        <v>1514</v>
      </c>
      <c r="U401" s="44">
        <v>0.31413510305403347</v>
      </c>
      <c r="V401" s="2">
        <f t="shared" si="15"/>
        <v>31</v>
      </c>
      <c r="W401" s="2" t="s">
        <v>999</v>
      </c>
      <c r="X401" s="2" t="s">
        <v>1023</v>
      </c>
      <c r="Y401" s="2" t="s">
        <v>1000</v>
      </c>
      <c r="Z401" s="2" t="s">
        <v>1196</v>
      </c>
      <c r="AA401" s="2" t="s">
        <v>1483</v>
      </c>
      <c r="AB401" s="2" t="s">
        <v>1524</v>
      </c>
      <c r="AC401" s="2" t="s">
        <v>1525</v>
      </c>
      <c r="AD401" s="2"/>
      <c r="AE401" s="2"/>
      <c r="AF401" s="2">
        <v>175.01415499999999</v>
      </c>
      <c r="AG401" s="2">
        <v>-38.472653000000001</v>
      </c>
      <c r="AH401" s="2">
        <v>5</v>
      </c>
      <c r="AI401" s="2" t="s">
        <v>999</v>
      </c>
      <c r="AJ401" s="2">
        <v>181</v>
      </c>
      <c r="AK401" s="2">
        <v>84</v>
      </c>
      <c r="AL401" s="2">
        <v>88</v>
      </c>
      <c r="AM401" s="2">
        <v>3</v>
      </c>
      <c r="AN401" s="2">
        <v>2</v>
      </c>
      <c r="AO401" s="2">
        <v>2</v>
      </c>
      <c r="AP401" s="2">
        <v>2</v>
      </c>
      <c r="AQ401" s="4">
        <v>0</v>
      </c>
    </row>
    <row r="402" spans="1:43" x14ac:dyDescent="0.25">
      <c r="A402" s="1">
        <v>116</v>
      </c>
      <c r="B402" s="2" t="s">
        <v>1091</v>
      </c>
      <c r="C402" s="2" t="s">
        <v>1092</v>
      </c>
      <c r="D402" s="2" t="s">
        <v>1093</v>
      </c>
      <c r="E402" s="2" t="s">
        <v>1094</v>
      </c>
      <c r="F402" s="2" t="s">
        <v>1095</v>
      </c>
      <c r="G402" s="2" t="s">
        <v>1096</v>
      </c>
      <c r="H402" s="2" t="s">
        <v>1097</v>
      </c>
      <c r="I402" s="2"/>
      <c r="J402" s="2" t="s">
        <v>1098</v>
      </c>
      <c r="K402" s="2" t="s">
        <v>1099</v>
      </c>
      <c r="L402" s="2"/>
      <c r="M402" s="2" t="s">
        <v>1098</v>
      </c>
      <c r="N402" s="3">
        <v>3342</v>
      </c>
      <c r="O402" s="2" t="s">
        <v>8</v>
      </c>
      <c r="P402" s="2" t="s">
        <v>31</v>
      </c>
      <c r="Q402" s="2" t="s">
        <v>10</v>
      </c>
      <c r="R402" s="2" t="s">
        <v>11</v>
      </c>
      <c r="S402" s="2" t="s">
        <v>12</v>
      </c>
      <c r="T402" s="2" t="s">
        <v>1100</v>
      </c>
      <c r="U402" s="44">
        <v>0.30984057469740689</v>
      </c>
      <c r="V402" s="2">
        <f t="shared" si="15"/>
        <v>32</v>
      </c>
      <c r="W402" s="2" t="s">
        <v>999</v>
      </c>
      <c r="X402" s="2" t="s">
        <v>1023</v>
      </c>
      <c r="Y402" s="2" t="s">
        <v>1000</v>
      </c>
      <c r="Z402" s="2" t="s">
        <v>1020</v>
      </c>
      <c r="AA402" s="2" t="s">
        <v>529</v>
      </c>
      <c r="AB402" s="2" t="s">
        <v>1098</v>
      </c>
      <c r="AC402" s="2" t="s">
        <v>1101</v>
      </c>
      <c r="AD402" s="2"/>
      <c r="AE402" s="2"/>
      <c r="AF402" s="2">
        <v>175.69330400000001</v>
      </c>
      <c r="AG402" s="2">
        <v>-37.541904000000002</v>
      </c>
      <c r="AH402" s="2">
        <v>4</v>
      </c>
      <c r="AI402" s="2" t="s">
        <v>999</v>
      </c>
      <c r="AJ402" s="2">
        <v>368</v>
      </c>
      <c r="AK402" s="2">
        <v>269</v>
      </c>
      <c r="AL402" s="2">
        <v>58</v>
      </c>
      <c r="AM402" s="2">
        <v>7</v>
      </c>
      <c r="AN402" s="2">
        <v>17</v>
      </c>
      <c r="AO402" s="2">
        <v>10</v>
      </c>
      <c r="AP402" s="2">
        <v>2</v>
      </c>
      <c r="AQ402" s="4">
        <v>5</v>
      </c>
    </row>
    <row r="403" spans="1:43" x14ac:dyDescent="0.25">
      <c r="A403" s="1">
        <v>451</v>
      </c>
      <c r="B403" s="2" t="s">
        <v>3702</v>
      </c>
      <c r="C403" s="2" t="s">
        <v>3703</v>
      </c>
      <c r="D403" s="2" t="s">
        <v>3704</v>
      </c>
      <c r="E403" s="2" t="s">
        <v>3705</v>
      </c>
      <c r="F403" s="2" t="s">
        <v>3706</v>
      </c>
      <c r="G403" s="2" t="s">
        <v>3707</v>
      </c>
      <c r="H403" s="2" t="s">
        <v>3708</v>
      </c>
      <c r="I403" s="2" t="s">
        <v>3709</v>
      </c>
      <c r="J403" s="2" t="s">
        <v>1023</v>
      </c>
      <c r="K403" s="2" t="s">
        <v>3710</v>
      </c>
      <c r="L403" s="2"/>
      <c r="M403" s="2" t="s">
        <v>1023</v>
      </c>
      <c r="N403" s="3">
        <v>3281</v>
      </c>
      <c r="O403" s="2" t="s">
        <v>133</v>
      </c>
      <c r="P403" s="2" t="s">
        <v>9</v>
      </c>
      <c r="Q403" s="2" t="s">
        <v>10</v>
      </c>
      <c r="R403" s="2" t="s">
        <v>302</v>
      </c>
      <c r="S403" s="2" t="s">
        <v>12</v>
      </c>
      <c r="T403" s="2" t="s">
        <v>1229</v>
      </c>
      <c r="U403" s="44">
        <v>0.29033755074029888</v>
      </c>
      <c r="V403" s="2">
        <f t="shared" ref="V403:V424" si="16">RANK(U403,U$371:U$424)</f>
        <v>33</v>
      </c>
      <c r="W403" s="2" t="s">
        <v>999</v>
      </c>
      <c r="X403" s="2" t="s">
        <v>1023</v>
      </c>
      <c r="Y403" s="2" t="s">
        <v>1000</v>
      </c>
      <c r="Z403" s="2" t="s">
        <v>1261</v>
      </c>
      <c r="AA403" s="2" t="s">
        <v>529</v>
      </c>
      <c r="AB403" s="2" t="s">
        <v>3711</v>
      </c>
      <c r="AC403" s="2" t="s">
        <v>1232</v>
      </c>
      <c r="AD403" s="2"/>
      <c r="AE403" s="2"/>
      <c r="AF403" s="2">
        <v>175.26086000000001</v>
      </c>
      <c r="AG403" s="2">
        <v>-37.721434000000002</v>
      </c>
      <c r="AH403" s="2">
        <v>9</v>
      </c>
      <c r="AI403" s="2" t="s">
        <v>999</v>
      </c>
      <c r="AJ403" s="2">
        <v>322</v>
      </c>
      <c r="AK403" s="2">
        <v>218</v>
      </c>
      <c r="AL403" s="2">
        <v>12</v>
      </c>
      <c r="AM403" s="2">
        <v>8</v>
      </c>
      <c r="AN403" s="2">
        <v>60</v>
      </c>
      <c r="AO403" s="2">
        <v>12</v>
      </c>
      <c r="AP403" s="2">
        <v>1</v>
      </c>
      <c r="AQ403" s="4">
        <v>11</v>
      </c>
    </row>
    <row r="404" spans="1:43" x14ac:dyDescent="0.25">
      <c r="A404" s="1">
        <v>136</v>
      </c>
      <c r="B404" s="2" t="s">
        <v>1307</v>
      </c>
      <c r="C404" s="2" t="s">
        <v>1308</v>
      </c>
      <c r="D404" s="2" t="s">
        <v>1309</v>
      </c>
      <c r="E404" s="2" t="s">
        <v>1310</v>
      </c>
      <c r="F404" s="2" t="s">
        <v>1311</v>
      </c>
      <c r="G404" s="2" t="s">
        <v>1312</v>
      </c>
      <c r="H404" s="2" t="s">
        <v>1313</v>
      </c>
      <c r="I404" s="2" t="s">
        <v>1314</v>
      </c>
      <c r="J404" s="2" t="s">
        <v>1023</v>
      </c>
      <c r="K404" s="2" t="s">
        <v>1315</v>
      </c>
      <c r="L404" s="2" t="s">
        <v>1314</v>
      </c>
      <c r="M404" s="2" t="s">
        <v>1023</v>
      </c>
      <c r="N404" s="3">
        <v>3251</v>
      </c>
      <c r="O404" s="2" t="s">
        <v>133</v>
      </c>
      <c r="P404" s="2" t="s">
        <v>31</v>
      </c>
      <c r="Q404" s="2" t="s">
        <v>10</v>
      </c>
      <c r="R404" s="2" t="s">
        <v>178</v>
      </c>
      <c r="S404" s="2" t="s">
        <v>156</v>
      </c>
      <c r="T404" s="2" t="s">
        <v>1229</v>
      </c>
      <c r="U404" s="44">
        <v>0.25080471898341039</v>
      </c>
      <c r="V404" s="2">
        <f t="shared" si="16"/>
        <v>34</v>
      </c>
      <c r="W404" s="2" t="s">
        <v>999</v>
      </c>
      <c r="X404" s="2" t="s">
        <v>1023</v>
      </c>
      <c r="Y404" s="2" t="s">
        <v>1000</v>
      </c>
      <c r="Z404" s="2" t="s">
        <v>1230</v>
      </c>
      <c r="AA404" s="2" t="s">
        <v>529</v>
      </c>
      <c r="AB404" s="2" t="s">
        <v>1316</v>
      </c>
      <c r="AC404" s="2" t="s">
        <v>1232</v>
      </c>
      <c r="AD404" s="2"/>
      <c r="AE404" s="2"/>
      <c r="AF404" s="2">
        <v>175.31750099999999</v>
      </c>
      <c r="AG404" s="2">
        <v>-37.791339000000001</v>
      </c>
      <c r="AH404" s="2">
        <v>7</v>
      </c>
      <c r="AI404" s="2" t="s">
        <v>999</v>
      </c>
      <c r="AJ404" s="2">
        <v>787</v>
      </c>
      <c r="AK404" s="2">
        <v>485</v>
      </c>
      <c r="AL404" s="2">
        <v>135</v>
      </c>
      <c r="AM404" s="2">
        <v>55</v>
      </c>
      <c r="AN404" s="2">
        <v>58</v>
      </c>
      <c r="AO404" s="2">
        <v>25</v>
      </c>
      <c r="AP404" s="2">
        <v>7</v>
      </c>
      <c r="AQ404" s="4">
        <v>22</v>
      </c>
    </row>
    <row r="405" spans="1:43" x14ac:dyDescent="0.25">
      <c r="A405" s="2">
        <v>138</v>
      </c>
      <c r="B405" s="2" t="s">
        <v>1327</v>
      </c>
      <c r="C405" s="2" t="s">
        <v>1328</v>
      </c>
      <c r="D405" s="2" t="s">
        <v>1329</v>
      </c>
      <c r="E405" s="2" t="s">
        <v>1330</v>
      </c>
      <c r="F405" s="2" t="s">
        <v>1331</v>
      </c>
      <c r="G405" s="2" t="s">
        <v>1332</v>
      </c>
      <c r="H405" s="2" t="s">
        <v>1333</v>
      </c>
      <c r="I405" s="2" t="s">
        <v>1314</v>
      </c>
      <c r="J405" s="2" t="s">
        <v>1023</v>
      </c>
      <c r="K405" s="2" t="s">
        <v>1334</v>
      </c>
      <c r="L405" s="2" t="s">
        <v>1314</v>
      </c>
      <c r="M405" s="2" t="s">
        <v>1023</v>
      </c>
      <c r="N405" s="3">
        <v>3251</v>
      </c>
      <c r="O405" s="2" t="s">
        <v>133</v>
      </c>
      <c r="P405" s="2" t="s">
        <v>31</v>
      </c>
      <c r="Q405" s="2" t="s">
        <v>10</v>
      </c>
      <c r="R405" s="2" t="s">
        <v>11</v>
      </c>
      <c r="S405" s="2" t="s">
        <v>12</v>
      </c>
      <c r="T405" s="2" t="s">
        <v>1229</v>
      </c>
      <c r="U405" s="44">
        <v>0.24926266358951499</v>
      </c>
      <c r="V405" s="2">
        <f t="shared" si="16"/>
        <v>35</v>
      </c>
      <c r="W405" s="2" t="s">
        <v>999</v>
      </c>
      <c r="X405" s="2" t="s">
        <v>1023</v>
      </c>
      <c r="Y405" s="2" t="s">
        <v>1000</v>
      </c>
      <c r="Z405" s="2" t="s">
        <v>1230</v>
      </c>
      <c r="AA405" s="2" t="s">
        <v>529</v>
      </c>
      <c r="AB405" s="2" t="s">
        <v>1335</v>
      </c>
      <c r="AC405" s="2" t="s">
        <v>1232</v>
      </c>
      <c r="AD405" s="2">
        <v>99057</v>
      </c>
      <c r="AE405" s="2" t="s">
        <v>1336</v>
      </c>
      <c r="AF405" s="2">
        <v>175.32629</v>
      </c>
      <c r="AG405" s="2">
        <v>-37.793283000000002</v>
      </c>
      <c r="AH405" s="2">
        <v>7</v>
      </c>
      <c r="AI405" s="2" t="s">
        <v>999</v>
      </c>
      <c r="AJ405" s="2">
        <v>1827</v>
      </c>
      <c r="AK405" s="2">
        <v>1049</v>
      </c>
      <c r="AL405" s="2">
        <v>257</v>
      </c>
      <c r="AM405" s="2">
        <v>66</v>
      </c>
      <c r="AN405" s="2">
        <v>318</v>
      </c>
      <c r="AO405" s="2">
        <v>64</v>
      </c>
      <c r="AP405" s="2">
        <v>16</v>
      </c>
      <c r="AQ405" s="2">
        <v>57</v>
      </c>
    </row>
    <row r="406" spans="1:43" x14ac:dyDescent="0.25">
      <c r="A406" s="1">
        <v>164</v>
      </c>
      <c r="B406" s="2" t="s">
        <v>1526</v>
      </c>
      <c r="C406" s="2" t="s">
        <v>1527</v>
      </c>
      <c r="D406" s="2" t="s">
        <v>1528</v>
      </c>
      <c r="E406" s="2" t="s">
        <v>1529</v>
      </c>
      <c r="F406" s="2" t="s">
        <v>1530</v>
      </c>
      <c r="G406" s="2" t="s">
        <v>1531</v>
      </c>
      <c r="H406" s="2" t="s">
        <v>1532</v>
      </c>
      <c r="I406" s="2"/>
      <c r="J406" s="2" t="s">
        <v>1533</v>
      </c>
      <c r="K406" s="2" t="s">
        <v>1534</v>
      </c>
      <c r="L406" s="2"/>
      <c r="M406" s="2" t="s">
        <v>1533</v>
      </c>
      <c r="N406" s="3">
        <v>3060</v>
      </c>
      <c r="O406" s="2" t="s">
        <v>42</v>
      </c>
      <c r="P406" s="2" t="s">
        <v>43</v>
      </c>
      <c r="Q406" s="2" t="s">
        <v>10</v>
      </c>
      <c r="R406" s="2" t="s">
        <v>11</v>
      </c>
      <c r="S406" s="2" t="s">
        <v>12</v>
      </c>
      <c r="T406" s="2" t="s">
        <v>1440</v>
      </c>
      <c r="U406" s="44">
        <v>0.228011488786661</v>
      </c>
      <c r="V406" s="2">
        <f t="shared" si="16"/>
        <v>36</v>
      </c>
      <c r="W406" s="2" t="s">
        <v>999</v>
      </c>
      <c r="X406" s="2" t="s">
        <v>721</v>
      </c>
      <c r="Y406" s="2" t="s">
        <v>722</v>
      </c>
      <c r="Z406" s="2" t="s">
        <v>721</v>
      </c>
      <c r="AA406" s="2" t="s">
        <v>723</v>
      </c>
      <c r="AB406" s="2" t="s">
        <v>1533</v>
      </c>
      <c r="AC406" s="2" t="s">
        <v>1442</v>
      </c>
      <c r="AD406" s="2"/>
      <c r="AE406" s="2"/>
      <c r="AF406" s="2">
        <v>176.344112</v>
      </c>
      <c r="AG406" s="2">
        <v>-38.437348999999998</v>
      </c>
      <c r="AH406" s="2">
        <v>6</v>
      </c>
      <c r="AI406" s="2" t="s">
        <v>999</v>
      </c>
      <c r="AJ406" s="2">
        <v>266</v>
      </c>
      <c r="AK406" s="2">
        <v>118</v>
      </c>
      <c r="AL406" s="2">
        <v>141</v>
      </c>
      <c r="AM406" s="2">
        <v>3</v>
      </c>
      <c r="AN406" s="2">
        <v>2</v>
      </c>
      <c r="AO406" s="2">
        <v>0</v>
      </c>
      <c r="AP406" s="2">
        <v>2</v>
      </c>
      <c r="AQ406" s="4">
        <v>0</v>
      </c>
    </row>
    <row r="407" spans="1:43" x14ac:dyDescent="0.25">
      <c r="A407" s="1">
        <v>329</v>
      </c>
      <c r="B407" s="2" t="s">
        <v>2975</v>
      </c>
      <c r="C407" s="2" t="s">
        <v>2976</v>
      </c>
      <c r="D407" s="2" t="s">
        <v>2977</v>
      </c>
      <c r="E407" s="2" t="s">
        <v>2978</v>
      </c>
      <c r="F407" s="2" t="s">
        <v>2979</v>
      </c>
      <c r="G407" s="2" t="s">
        <v>2980</v>
      </c>
      <c r="H407" s="2" t="s">
        <v>2981</v>
      </c>
      <c r="I407" s="2"/>
      <c r="J407" s="2" t="s">
        <v>2982</v>
      </c>
      <c r="K407" s="2" t="s">
        <v>2983</v>
      </c>
      <c r="L407" s="2"/>
      <c r="M407" s="2" t="s">
        <v>2982</v>
      </c>
      <c r="N407" s="3">
        <v>3445</v>
      </c>
      <c r="O407" s="2" t="s">
        <v>42</v>
      </c>
      <c r="P407" s="2" t="s">
        <v>9</v>
      </c>
      <c r="Q407" s="2" t="s">
        <v>10</v>
      </c>
      <c r="R407" s="2" t="s">
        <v>11</v>
      </c>
      <c r="S407" s="2" t="s">
        <v>12</v>
      </c>
      <c r="T407" s="2" t="s">
        <v>1543</v>
      </c>
      <c r="U407" s="44">
        <v>0.19935072073258386</v>
      </c>
      <c r="V407" s="2">
        <f t="shared" si="16"/>
        <v>37</v>
      </c>
      <c r="W407" s="2" t="s">
        <v>999</v>
      </c>
      <c r="X407" s="2" t="s">
        <v>721</v>
      </c>
      <c r="Y407" s="2" t="s">
        <v>722</v>
      </c>
      <c r="Z407" s="2" t="s">
        <v>1363</v>
      </c>
      <c r="AA407" s="2" t="s">
        <v>1483</v>
      </c>
      <c r="AB407" s="2" t="s">
        <v>2982</v>
      </c>
      <c r="AC407" s="2" t="s">
        <v>2984</v>
      </c>
      <c r="AD407" s="2"/>
      <c r="AE407" s="2"/>
      <c r="AF407" s="2">
        <v>175.771411</v>
      </c>
      <c r="AG407" s="2">
        <v>-38.369528000000003</v>
      </c>
      <c r="AH407" s="2">
        <v>1</v>
      </c>
      <c r="AI407" s="2" t="s">
        <v>999</v>
      </c>
      <c r="AJ407" s="2">
        <v>77</v>
      </c>
      <c r="AK407" s="2">
        <v>11</v>
      </c>
      <c r="AL407" s="2">
        <v>62</v>
      </c>
      <c r="AM407" s="2">
        <v>0</v>
      </c>
      <c r="AN407" s="2">
        <v>2</v>
      </c>
      <c r="AO407" s="2">
        <v>2</v>
      </c>
      <c r="AP407" s="2">
        <v>0</v>
      </c>
      <c r="AQ407" s="4">
        <v>0</v>
      </c>
    </row>
    <row r="408" spans="1:43" x14ac:dyDescent="0.25">
      <c r="A408" s="1">
        <v>132</v>
      </c>
      <c r="B408" s="2" t="s">
        <v>1253</v>
      </c>
      <c r="C408" s="2" t="s">
        <v>1254</v>
      </c>
      <c r="D408" s="2" t="s">
        <v>1255</v>
      </c>
      <c r="E408" s="2" t="s">
        <v>1256</v>
      </c>
      <c r="F408" s="2" t="s">
        <v>1257</v>
      </c>
      <c r="G408" s="2" t="s">
        <v>1258</v>
      </c>
      <c r="H408" s="2" t="s">
        <v>1259</v>
      </c>
      <c r="I408" s="2"/>
      <c r="J408" s="2" t="s">
        <v>1023</v>
      </c>
      <c r="K408" s="2" t="s">
        <v>1260</v>
      </c>
      <c r="L408" s="2" t="s">
        <v>1250</v>
      </c>
      <c r="M408" s="2" t="s">
        <v>1023</v>
      </c>
      <c r="N408" s="3">
        <v>3240</v>
      </c>
      <c r="O408" s="2" t="s">
        <v>133</v>
      </c>
      <c r="P408" s="2" t="s">
        <v>31</v>
      </c>
      <c r="Q408" s="2" t="s">
        <v>155</v>
      </c>
      <c r="R408" s="2" t="s">
        <v>11</v>
      </c>
      <c r="S408" s="2" t="s">
        <v>167</v>
      </c>
      <c r="T408" s="2" t="s">
        <v>1229</v>
      </c>
      <c r="U408" s="44">
        <v>0.19000181777558367</v>
      </c>
      <c r="V408" s="2">
        <f t="shared" si="16"/>
        <v>38</v>
      </c>
      <c r="W408" s="2" t="s">
        <v>999</v>
      </c>
      <c r="X408" s="2" t="s">
        <v>1023</v>
      </c>
      <c r="Y408" s="2" t="s">
        <v>1000</v>
      </c>
      <c r="Z408" s="2" t="s">
        <v>1261</v>
      </c>
      <c r="AA408" s="2" t="s">
        <v>529</v>
      </c>
      <c r="AB408" s="2" t="s">
        <v>1262</v>
      </c>
      <c r="AC408" s="2" t="s">
        <v>1263</v>
      </c>
      <c r="AD408" s="2">
        <v>99056</v>
      </c>
      <c r="AE408" s="2" t="s">
        <v>1252</v>
      </c>
      <c r="AF408" s="2">
        <v>175.27735300000001</v>
      </c>
      <c r="AG408" s="2">
        <v>-37.789062000000001</v>
      </c>
      <c r="AH408" s="2">
        <v>6</v>
      </c>
      <c r="AI408" s="2" t="s">
        <v>999</v>
      </c>
      <c r="AJ408" s="2">
        <v>1714</v>
      </c>
      <c r="AK408" s="2">
        <v>750</v>
      </c>
      <c r="AL408" s="2">
        <v>570</v>
      </c>
      <c r="AM408" s="2">
        <v>120</v>
      </c>
      <c r="AN408" s="2">
        <v>191</v>
      </c>
      <c r="AO408" s="2">
        <v>63</v>
      </c>
      <c r="AP408" s="2">
        <v>3</v>
      </c>
      <c r="AQ408" s="4">
        <v>17</v>
      </c>
    </row>
    <row r="409" spans="1:43" x14ac:dyDescent="0.25">
      <c r="A409" s="1">
        <v>488</v>
      </c>
      <c r="B409" s="2" t="s">
        <v>3840</v>
      </c>
      <c r="C409" s="2" t="s">
        <v>3841</v>
      </c>
      <c r="D409" s="2" t="s">
        <v>3842</v>
      </c>
      <c r="E409" s="2"/>
      <c r="F409" s="2" t="s">
        <v>3843</v>
      </c>
      <c r="G409" s="2" t="s">
        <v>3844</v>
      </c>
      <c r="H409" s="2" t="s">
        <v>3845</v>
      </c>
      <c r="I409" s="2" t="s">
        <v>1305</v>
      </c>
      <c r="J409" s="2" t="s">
        <v>1023</v>
      </c>
      <c r="K409" s="2" t="s">
        <v>3846</v>
      </c>
      <c r="L409" s="2"/>
      <c r="M409" s="2" t="s">
        <v>1023</v>
      </c>
      <c r="N409" s="3">
        <v>3289</v>
      </c>
      <c r="O409" s="2" t="s">
        <v>133</v>
      </c>
      <c r="P409" s="2" t="s">
        <v>31</v>
      </c>
      <c r="Q409" s="2" t="s">
        <v>3034</v>
      </c>
      <c r="R409" s="2" t="s">
        <v>11</v>
      </c>
      <c r="S409" s="2" t="s">
        <v>12</v>
      </c>
      <c r="T409" s="2" t="s">
        <v>1229</v>
      </c>
      <c r="U409" s="44">
        <v>0.18742305431872863</v>
      </c>
      <c r="V409" s="2">
        <f t="shared" si="16"/>
        <v>39</v>
      </c>
      <c r="W409" s="2" t="s">
        <v>999</v>
      </c>
      <c r="X409" s="2" t="s">
        <v>1023</v>
      </c>
      <c r="Y409" s="2" t="s">
        <v>1000</v>
      </c>
      <c r="Z409" s="2" t="s">
        <v>1261</v>
      </c>
      <c r="AA409" s="2" t="s">
        <v>529</v>
      </c>
      <c r="AB409" s="2" t="s">
        <v>3847</v>
      </c>
      <c r="AC409" s="2" t="s">
        <v>1263</v>
      </c>
      <c r="AD409" s="2">
        <v>99084</v>
      </c>
      <c r="AE409" s="2" t="s">
        <v>3848</v>
      </c>
      <c r="AF409" s="2">
        <v>175.231112</v>
      </c>
      <c r="AG409" s="2">
        <v>-37.768016000000003</v>
      </c>
      <c r="AH409" s="2">
        <v>2</v>
      </c>
      <c r="AI409" s="2" t="s">
        <v>999</v>
      </c>
      <c r="AJ409" s="2">
        <v>256</v>
      </c>
      <c r="AK409" s="2">
        <v>0</v>
      </c>
      <c r="AL409" s="2">
        <v>256</v>
      </c>
      <c r="AM409" s="2">
        <v>0</v>
      </c>
      <c r="AN409" s="2">
        <v>0</v>
      </c>
      <c r="AO409" s="2">
        <v>0</v>
      </c>
      <c r="AP409" s="2">
        <v>0</v>
      </c>
      <c r="AQ409" s="4">
        <v>0</v>
      </c>
    </row>
    <row r="410" spans="1:43" x14ac:dyDescent="0.25">
      <c r="A410" s="1">
        <v>109</v>
      </c>
      <c r="B410" s="2" t="s">
        <v>1013</v>
      </c>
      <c r="C410" s="2" t="s">
        <v>1014</v>
      </c>
      <c r="D410" s="2" t="s">
        <v>1015</v>
      </c>
      <c r="E410" s="2" t="s">
        <v>1016</v>
      </c>
      <c r="F410" s="2" t="s">
        <v>1017</v>
      </c>
      <c r="G410" s="2" t="s">
        <v>1018</v>
      </c>
      <c r="H410" s="2" t="s">
        <v>1019</v>
      </c>
      <c r="I410" s="2"/>
      <c r="J410" s="2" t="s">
        <v>1020</v>
      </c>
      <c r="K410" s="2" t="s">
        <v>1021</v>
      </c>
      <c r="L410" s="2"/>
      <c r="M410" s="2" t="s">
        <v>1020</v>
      </c>
      <c r="N410" s="3">
        <v>3543</v>
      </c>
      <c r="O410" s="2" t="s">
        <v>8</v>
      </c>
      <c r="P410" s="2" t="s">
        <v>9</v>
      </c>
      <c r="Q410" s="2" t="s">
        <v>10</v>
      </c>
      <c r="R410" s="2" t="s">
        <v>11</v>
      </c>
      <c r="S410" s="2" t="s">
        <v>12</v>
      </c>
      <c r="T410" s="2" t="s">
        <v>1022</v>
      </c>
      <c r="U410" s="44">
        <v>0.17857669409811028</v>
      </c>
      <c r="V410" s="2">
        <f t="shared" si="16"/>
        <v>40</v>
      </c>
      <c r="W410" s="2" t="s">
        <v>999</v>
      </c>
      <c r="X410" s="2" t="s">
        <v>1023</v>
      </c>
      <c r="Y410" s="2" t="s">
        <v>1000</v>
      </c>
      <c r="Z410" s="2" t="s">
        <v>1020</v>
      </c>
      <c r="AA410" s="2" t="s">
        <v>529</v>
      </c>
      <c r="AB410" s="2" t="s">
        <v>1020</v>
      </c>
      <c r="AC410" s="2" t="s">
        <v>1024</v>
      </c>
      <c r="AD410" s="2"/>
      <c r="AE410" s="2"/>
      <c r="AF410" s="2">
        <v>175.50003100000001</v>
      </c>
      <c r="AG410" s="2">
        <v>-36.759265999999997</v>
      </c>
      <c r="AH410" s="2">
        <v>3</v>
      </c>
      <c r="AI410" s="2" t="s">
        <v>999</v>
      </c>
      <c r="AJ410" s="2">
        <v>201</v>
      </c>
      <c r="AK410" s="2">
        <v>113</v>
      </c>
      <c r="AL410" s="2">
        <v>76</v>
      </c>
      <c r="AM410" s="2">
        <v>2</v>
      </c>
      <c r="AN410" s="2">
        <v>9</v>
      </c>
      <c r="AO410" s="2">
        <v>0</v>
      </c>
      <c r="AP410" s="2">
        <v>1</v>
      </c>
      <c r="AQ410" s="4">
        <v>0</v>
      </c>
    </row>
    <row r="411" spans="1:43" x14ac:dyDescent="0.25">
      <c r="A411" s="1">
        <v>3115</v>
      </c>
      <c r="B411" s="2" t="s">
        <v>4534</v>
      </c>
      <c r="C411" s="2" t="s">
        <v>4535</v>
      </c>
      <c r="D411" s="2" t="s">
        <v>4536</v>
      </c>
      <c r="E411" s="2" t="s">
        <v>4537</v>
      </c>
      <c r="F411" s="2" t="s">
        <v>4538</v>
      </c>
      <c r="G411" s="2"/>
      <c r="H411" s="2" t="s">
        <v>4539</v>
      </c>
      <c r="I411" s="2"/>
      <c r="J411" s="2" t="s">
        <v>4540</v>
      </c>
      <c r="K411" s="2" t="s">
        <v>4541</v>
      </c>
      <c r="L411" s="2"/>
      <c r="M411" s="2" t="s">
        <v>1183</v>
      </c>
      <c r="N411" s="3">
        <v>3440</v>
      </c>
      <c r="O411" s="2" t="s">
        <v>42</v>
      </c>
      <c r="P411" s="2" t="s">
        <v>9</v>
      </c>
      <c r="Q411" s="2" t="s">
        <v>2018</v>
      </c>
      <c r="R411" s="2" t="s">
        <v>11</v>
      </c>
      <c r="S411" s="2" t="s">
        <v>12</v>
      </c>
      <c r="T411" s="2" t="s">
        <v>1100</v>
      </c>
      <c r="U411" s="44">
        <v>0.16328425496883303</v>
      </c>
      <c r="V411" s="2">
        <f t="shared" si="16"/>
        <v>41</v>
      </c>
      <c r="W411" s="2" t="s">
        <v>999</v>
      </c>
      <c r="X411" s="2" t="s">
        <v>1023</v>
      </c>
      <c r="Y411" s="2" t="s">
        <v>1000</v>
      </c>
      <c r="Z411" s="2" t="s">
        <v>1020</v>
      </c>
      <c r="AA411" s="2" t="s">
        <v>529</v>
      </c>
      <c r="AB411" s="2" t="s">
        <v>4542</v>
      </c>
      <c r="AC411" s="2" t="s">
        <v>1101</v>
      </c>
      <c r="AD411" s="2"/>
      <c r="AE411" s="2"/>
      <c r="AF411" s="2">
        <v>175.675173</v>
      </c>
      <c r="AG411" s="2">
        <v>-37.668709</v>
      </c>
      <c r="AH411" s="2">
        <v>2</v>
      </c>
      <c r="AI411" s="2" t="s">
        <v>999</v>
      </c>
      <c r="AJ411" s="2">
        <v>121</v>
      </c>
      <c r="AK411" s="2">
        <v>1</v>
      </c>
      <c r="AL411" s="2">
        <v>120</v>
      </c>
      <c r="AM411" s="2">
        <v>0</v>
      </c>
      <c r="AN411" s="2">
        <v>0</v>
      </c>
      <c r="AO411" s="2">
        <v>0</v>
      </c>
      <c r="AP411" s="2">
        <v>0</v>
      </c>
      <c r="AQ411" s="4">
        <v>0</v>
      </c>
    </row>
    <row r="412" spans="1:43" x14ac:dyDescent="0.25">
      <c r="A412" s="1">
        <v>494</v>
      </c>
      <c r="B412" s="2" t="s">
        <v>3857</v>
      </c>
      <c r="C412" s="2" t="s">
        <v>3858</v>
      </c>
      <c r="D412" s="2" t="s">
        <v>3859</v>
      </c>
      <c r="E412" s="2" t="s">
        <v>3860</v>
      </c>
      <c r="F412" s="2" t="s">
        <v>3861</v>
      </c>
      <c r="G412" s="2" t="s">
        <v>3862</v>
      </c>
      <c r="H412" s="2" t="s">
        <v>3863</v>
      </c>
      <c r="I412" s="2"/>
      <c r="J412" s="2" t="s">
        <v>3864</v>
      </c>
      <c r="K412" s="2" t="s">
        <v>3865</v>
      </c>
      <c r="L412" s="2"/>
      <c r="M412" s="2" t="s">
        <v>3864</v>
      </c>
      <c r="N412" s="3">
        <v>3443</v>
      </c>
      <c r="O412" s="2" t="s">
        <v>8</v>
      </c>
      <c r="P412" s="2" t="s">
        <v>43</v>
      </c>
      <c r="Q412" s="2" t="s">
        <v>10</v>
      </c>
      <c r="R412" s="2" t="s">
        <v>11</v>
      </c>
      <c r="S412" s="2" t="s">
        <v>12</v>
      </c>
      <c r="T412" s="2" t="s">
        <v>1493</v>
      </c>
      <c r="U412" s="44">
        <v>0.15983408133284815</v>
      </c>
      <c r="V412" s="2">
        <f t="shared" si="16"/>
        <v>42</v>
      </c>
      <c r="W412" s="2" t="s">
        <v>999</v>
      </c>
      <c r="X412" s="2" t="s">
        <v>1023</v>
      </c>
      <c r="Y412" s="2" t="s">
        <v>1000</v>
      </c>
      <c r="Z412" s="2" t="s">
        <v>1363</v>
      </c>
      <c r="AA412" s="2" t="s">
        <v>1483</v>
      </c>
      <c r="AB412" s="2" t="s">
        <v>3864</v>
      </c>
      <c r="AC412" s="2" t="s">
        <v>3866</v>
      </c>
      <c r="AD412" s="2">
        <v>99076</v>
      </c>
      <c r="AE412" s="2" t="s">
        <v>3867</v>
      </c>
      <c r="AF412" s="2">
        <v>175.78683699999999</v>
      </c>
      <c r="AG412" s="2">
        <v>-38.04016</v>
      </c>
      <c r="AH412" s="2">
        <v>3</v>
      </c>
      <c r="AI412" s="2" t="s">
        <v>999</v>
      </c>
      <c r="AJ412" s="2">
        <v>361</v>
      </c>
      <c r="AK412" s="2">
        <v>213</v>
      </c>
      <c r="AL412" s="2">
        <v>125</v>
      </c>
      <c r="AM412" s="2">
        <v>4</v>
      </c>
      <c r="AN412" s="2">
        <v>10</v>
      </c>
      <c r="AO412" s="2">
        <v>5</v>
      </c>
      <c r="AP412" s="2">
        <v>4</v>
      </c>
      <c r="AQ412" s="4">
        <v>0</v>
      </c>
    </row>
    <row r="413" spans="1:43" x14ac:dyDescent="0.25">
      <c r="A413" s="1">
        <v>539</v>
      </c>
      <c r="B413" s="2" t="s">
        <v>3963</v>
      </c>
      <c r="C413" s="2" t="s">
        <v>3964</v>
      </c>
      <c r="D413" s="2"/>
      <c r="E413" s="2" t="s">
        <v>3965</v>
      </c>
      <c r="F413" s="2" t="s">
        <v>3966</v>
      </c>
      <c r="G413" s="2" t="s">
        <v>3967</v>
      </c>
      <c r="H413" s="2" t="s">
        <v>3968</v>
      </c>
      <c r="I413" s="2" t="s">
        <v>3969</v>
      </c>
      <c r="J413" s="2" t="s">
        <v>1023</v>
      </c>
      <c r="K413" s="2" t="s">
        <v>3970</v>
      </c>
      <c r="L413" s="2" t="s">
        <v>1228</v>
      </c>
      <c r="M413" s="2" t="s">
        <v>1023</v>
      </c>
      <c r="N413" s="3">
        <v>3248</v>
      </c>
      <c r="O413" s="2" t="s">
        <v>133</v>
      </c>
      <c r="P413" s="2" t="s">
        <v>9</v>
      </c>
      <c r="Q413" s="2" t="s">
        <v>10</v>
      </c>
      <c r="R413" s="2" t="s">
        <v>178</v>
      </c>
      <c r="S413" s="2" t="s">
        <v>12</v>
      </c>
      <c r="T413" s="2" t="s">
        <v>1229</v>
      </c>
      <c r="U413" s="44">
        <v>0.15417726707423574</v>
      </c>
      <c r="V413" s="2">
        <f t="shared" si="16"/>
        <v>43</v>
      </c>
      <c r="W413" s="2" t="s">
        <v>999</v>
      </c>
      <c r="X413" s="2" t="s">
        <v>1023</v>
      </c>
      <c r="Y413" s="2" t="s">
        <v>1000</v>
      </c>
      <c r="Z413" s="2" t="s">
        <v>1230</v>
      </c>
      <c r="AA413" s="2" t="s">
        <v>529</v>
      </c>
      <c r="AB413" s="2" t="s">
        <v>3971</v>
      </c>
      <c r="AC413" s="2" t="s">
        <v>1232</v>
      </c>
      <c r="AD413" s="2"/>
      <c r="AE413" s="2"/>
      <c r="AF413" s="2">
        <v>175.280722</v>
      </c>
      <c r="AG413" s="2">
        <v>-37.725574000000002</v>
      </c>
      <c r="AH413" s="2">
        <v>7</v>
      </c>
      <c r="AI413" s="2" t="s">
        <v>999</v>
      </c>
      <c r="AJ413" s="2">
        <v>171</v>
      </c>
      <c r="AK413" s="2">
        <v>137</v>
      </c>
      <c r="AL413" s="2">
        <v>23</v>
      </c>
      <c r="AM413" s="2">
        <v>0</v>
      </c>
      <c r="AN413" s="2">
        <v>8</v>
      </c>
      <c r="AO413" s="2">
        <v>3</v>
      </c>
      <c r="AP413" s="2">
        <v>0</v>
      </c>
      <c r="AQ413" s="4">
        <v>0</v>
      </c>
    </row>
    <row r="414" spans="1:43" x14ac:dyDescent="0.25">
      <c r="A414" s="1">
        <v>139</v>
      </c>
      <c r="B414" s="2" t="s">
        <v>1337</v>
      </c>
      <c r="C414" s="2" t="s">
        <v>1338</v>
      </c>
      <c r="D414" s="2" t="s">
        <v>1339</v>
      </c>
      <c r="E414" s="2" t="s">
        <v>1340</v>
      </c>
      <c r="F414" s="2" t="s">
        <v>1341</v>
      </c>
      <c r="G414" s="2" t="s">
        <v>1342</v>
      </c>
      <c r="H414" s="2" t="s">
        <v>1343</v>
      </c>
      <c r="I414" s="2" t="s">
        <v>1230</v>
      </c>
      <c r="J414" s="2" t="s">
        <v>1023</v>
      </c>
      <c r="K414" s="2" t="s">
        <v>1344</v>
      </c>
      <c r="L414" s="2" t="s">
        <v>1230</v>
      </c>
      <c r="M414" s="2" t="s">
        <v>1023</v>
      </c>
      <c r="N414" s="3">
        <v>3247</v>
      </c>
      <c r="O414" s="2" t="s">
        <v>133</v>
      </c>
      <c r="P414" s="2" t="s">
        <v>31</v>
      </c>
      <c r="Q414" s="2" t="s">
        <v>10</v>
      </c>
      <c r="R414" s="2" t="s">
        <v>178</v>
      </c>
      <c r="S414" s="2" t="s">
        <v>167</v>
      </c>
      <c r="T414" s="2" t="s">
        <v>1229</v>
      </c>
      <c r="U414" s="44">
        <v>0.10969404200676092</v>
      </c>
      <c r="V414" s="2">
        <f t="shared" si="16"/>
        <v>44</v>
      </c>
      <c r="W414" s="2" t="s">
        <v>999</v>
      </c>
      <c r="X414" s="2" t="s">
        <v>1023</v>
      </c>
      <c r="Y414" s="2" t="s">
        <v>1000</v>
      </c>
      <c r="Z414" s="2" t="s">
        <v>1230</v>
      </c>
      <c r="AA414" s="2" t="s">
        <v>529</v>
      </c>
      <c r="AB414" s="2" t="s">
        <v>1230</v>
      </c>
      <c r="AC414" s="2" t="s">
        <v>1232</v>
      </c>
      <c r="AD414" s="2"/>
      <c r="AE414" s="2"/>
      <c r="AF414" s="2">
        <v>175.29527999999999</v>
      </c>
      <c r="AG414" s="2">
        <v>-37.791584999999998</v>
      </c>
      <c r="AH414" s="2">
        <v>7</v>
      </c>
      <c r="AI414" s="2" t="s">
        <v>999</v>
      </c>
      <c r="AJ414" s="2">
        <v>910</v>
      </c>
      <c r="AK414" s="2">
        <v>565</v>
      </c>
      <c r="AL414" s="2">
        <v>110</v>
      </c>
      <c r="AM414" s="2">
        <v>38</v>
      </c>
      <c r="AN414" s="2">
        <v>138</v>
      </c>
      <c r="AO414" s="2">
        <v>33</v>
      </c>
      <c r="AP414" s="2">
        <v>10</v>
      </c>
      <c r="AQ414" s="4">
        <v>16</v>
      </c>
    </row>
    <row r="415" spans="1:43" x14ac:dyDescent="0.25">
      <c r="A415" s="1">
        <v>641</v>
      </c>
      <c r="B415" s="2" t="s">
        <v>4136</v>
      </c>
      <c r="C415" s="2" t="s">
        <v>4137</v>
      </c>
      <c r="D415" s="2" t="s">
        <v>4138</v>
      </c>
      <c r="E415" s="2" t="s">
        <v>4139</v>
      </c>
      <c r="F415" s="2" t="s">
        <v>4140</v>
      </c>
      <c r="G415" s="2"/>
      <c r="H415" s="2" t="s">
        <v>4141</v>
      </c>
      <c r="I415" s="2"/>
      <c r="J415" s="2" t="s">
        <v>1415</v>
      </c>
      <c r="K415" s="2" t="s">
        <v>1132</v>
      </c>
      <c r="L415" s="2"/>
      <c r="M415" s="2" t="s">
        <v>1415</v>
      </c>
      <c r="N415" s="3">
        <v>3840</v>
      </c>
      <c r="O415" s="2" t="s">
        <v>133</v>
      </c>
      <c r="P415" s="2" t="s">
        <v>9</v>
      </c>
      <c r="Q415" s="2" t="s">
        <v>3034</v>
      </c>
      <c r="R415" s="2" t="s">
        <v>11</v>
      </c>
      <c r="S415" s="2" t="s">
        <v>12</v>
      </c>
      <c r="T415" s="2" t="s">
        <v>1362</v>
      </c>
      <c r="U415" s="44">
        <v>0.10559103836324513</v>
      </c>
      <c r="V415" s="2">
        <f t="shared" si="16"/>
        <v>45</v>
      </c>
      <c r="W415" s="2" t="s">
        <v>999</v>
      </c>
      <c r="X415" s="2" t="s">
        <v>1023</v>
      </c>
      <c r="Y415" s="2" t="s">
        <v>1000</v>
      </c>
      <c r="Z415" s="2" t="s">
        <v>1196</v>
      </c>
      <c r="AA415" s="2" t="s">
        <v>529</v>
      </c>
      <c r="AB415" s="2" t="s">
        <v>1417</v>
      </c>
      <c r="AC415" s="2" t="s">
        <v>1418</v>
      </c>
      <c r="AD415" s="2">
        <v>99084</v>
      </c>
      <c r="AE415" s="2" t="s">
        <v>3848</v>
      </c>
      <c r="AF415" s="2">
        <v>175.31430599999999</v>
      </c>
      <c r="AG415" s="2">
        <v>-38.002938</v>
      </c>
      <c r="AH415" s="2">
        <v>3</v>
      </c>
      <c r="AI415" s="2" t="s">
        <v>999</v>
      </c>
      <c r="AJ415" s="2">
        <v>51</v>
      </c>
      <c r="AK415" s="2">
        <v>0</v>
      </c>
      <c r="AL415" s="2">
        <v>50</v>
      </c>
      <c r="AM415" s="2">
        <v>1</v>
      </c>
      <c r="AN415" s="2">
        <v>0</v>
      </c>
      <c r="AO415" s="2">
        <v>0</v>
      </c>
      <c r="AP415" s="2">
        <v>0</v>
      </c>
      <c r="AQ415" s="4">
        <v>0</v>
      </c>
    </row>
    <row r="416" spans="1:43" x14ac:dyDescent="0.25">
      <c r="A416" s="1">
        <v>110</v>
      </c>
      <c r="B416" s="2" t="s">
        <v>1025</v>
      </c>
      <c r="C416" s="2" t="s">
        <v>1026</v>
      </c>
      <c r="D416" s="2" t="s">
        <v>1027</v>
      </c>
      <c r="E416" s="2" t="s">
        <v>1028</v>
      </c>
      <c r="F416" s="2" t="s">
        <v>1029</v>
      </c>
      <c r="G416" s="2" t="s">
        <v>1030</v>
      </c>
      <c r="H416" s="2" t="s">
        <v>1031</v>
      </c>
      <c r="I416" s="2"/>
      <c r="J416" s="2" t="s">
        <v>1032</v>
      </c>
      <c r="K416" s="2" t="s">
        <v>1033</v>
      </c>
      <c r="L416" s="2"/>
      <c r="M416" s="2" t="s">
        <v>1032</v>
      </c>
      <c r="N416" s="3">
        <v>3510</v>
      </c>
      <c r="O416" s="2" t="s">
        <v>8</v>
      </c>
      <c r="P416" s="2" t="s">
        <v>9</v>
      </c>
      <c r="Q416" s="2" t="s">
        <v>10</v>
      </c>
      <c r="R416" s="2" t="s">
        <v>11</v>
      </c>
      <c r="S416" s="2" t="s">
        <v>12</v>
      </c>
      <c r="T416" s="2" t="s">
        <v>1022</v>
      </c>
      <c r="U416" s="44">
        <v>0.10382697805218788</v>
      </c>
      <c r="V416" s="2">
        <f t="shared" si="16"/>
        <v>46</v>
      </c>
      <c r="W416" s="2" t="s">
        <v>999</v>
      </c>
      <c r="X416" s="2" t="s">
        <v>1023</v>
      </c>
      <c r="Y416" s="2" t="s">
        <v>1000</v>
      </c>
      <c r="Z416" s="2" t="s">
        <v>1020</v>
      </c>
      <c r="AA416" s="2" t="s">
        <v>529</v>
      </c>
      <c r="AB416" s="2" t="s">
        <v>1032</v>
      </c>
      <c r="AC416" s="2" t="s">
        <v>1034</v>
      </c>
      <c r="AD416" s="2"/>
      <c r="AE416" s="2"/>
      <c r="AF416" s="2">
        <v>175.69810200000001</v>
      </c>
      <c r="AG416" s="2">
        <v>-36.841247000000003</v>
      </c>
      <c r="AH416" s="2">
        <v>5</v>
      </c>
      <c r="AI416" s="2" t="s">
        <v>999</v>
      </c>
      <c r="AJ416" s="2">
        <v>938</v>
      </c>
      <c r="AK416" s="2">
        <v>677</v>
      </c>
      <c r="AL416" s="2">
        <v>186</v>
      </c>
      <c r="AM416" s="2">
        <v>9</v>
      </c>
      <c r="AN416" s="2">
        <v>21</v>
      </c>
      <c r="AO416" s="2">
        <v>7</v>
      </c>
      <c r="AP416" s="2">
        <v>9</v>
      </c>
      <c r="AQ416" s="4">
        <v>29</v>
      </c>
    </row>
    <row r="417" spans="1:43" x14ac:dyDescent="0.25">
      <c r="A417" s="1">
        <v>476</v>
      </c>
      <c r="B417" s="2" t="s">
        <v>3799</v>
      </c>
      <c r="C417" s="2" t="s">
        <v>3800</v>
      </c>
      <c r="D417" s="2" t="s">
        <v>3801</v>
      </c>
      <c r="E417" s="2" t="s">
        <v>3802</v>
      </c>
      <c r="F417" s="2" t="s">
        <v>3803</v>
      </c>
      <c r="G417" s="2" t="s">
        <v>3804</v>
      </c>
      <c r="H417" s="2" t="s">
        <v>3805</v>
      </c>
      <c r="I417" s="2"/>
      <c r="J417" s="2" t="s">
        <v>3806</v>
      </c>
      <c r="K417" s="2" t="s">
        <v>3805</v>
      </c>
      <c r="L417" s="2"/>
      <c r="M417" s="2" t="s">
        <v>3806</v>
      </c>
      <c r="N417" s="3">
        <v>3334</v>
      </c>
      <c r="O417" s="2" t="s">
        <v>8</v>
      </c>
      <c r="P417" s="2" t="s">
        <v>9</v>
      </c>
      <c r="Q417" s="2" t="s">
        <v>10</v>
      </c>
      <c r="R417" s="2" t="s">
        <v>11</v>
      </c>
      <c r="S417" s="2" t="s">
        <v>12</v>
      </c>
      <c r="T417" s="2" t="s">
        <v>1543</v>
      </c>
      <c r="U417" s="44">
        <v>8.9660142923179476E-2</v>
      </c>
      <c r="V417" s="2">
        <f t="shared" si="16"/>
        <v>47</v>
      </c>
      <c r="W417" s="2" t="s">
        <v>999</v>
      </c>
      <c r="X417" s="2" t="s">
        <v>721</v>
      </c>
      <c r="Y417" s="2" t="s">
        <v>722</v>
      </c>
      <c r="Z417" s="2" t="s">
        <v>1363</v>
      </c>
      <c r="AA417" s="2" t="s">
        <v>723</v>
      </c>
      <c r="AB417" s="2" t="s">
        <v>3806</v>
      </c>
      <c r="AC417" s="2" t="s">
        <v>3807</v>
      </c>
      <c r="AD417" s="2"/>
      <c r="AE417" s="2"/>
      <c r="AF417" s="2">
        <v>175.81505899999999</v>
      </c>
      <c r="AG417" s="2">
        <v>-38.985790000000001</v>
      </c>
      <c r="AH417" s="2">
        <v>1</v>
      </c>
      <c r="AI417" s="2" t="s">
        <v>999</v>
      </c>
      <c r="AJ417" s="2">
        <v>421</v>
      </c>
      <c r="AK417" s="2">
        <v>45</v>
      </c>
      <c r="AL417" s="2">
        <v>370</v>
      </c>
      <c r="AM417" s="2">
        <v>1</v>
      </c>
      <c r="AN417" s="2">
        <v>2</v>
      </c>
      <c r="AO417" s="2">
        <v>3</v>
      </c>
      <c r="AP417" s="2">
        <v>0</v>
      </c>
      <c r="AQ417" s="4">
        <v>0</v>
      </c>
    </row>
    <row r="418" spans="1:43" x14ac:dyDescent="0.25">
      <c r="A418" s="1">
        <v>137</v>
      </c>
      <c r="B418" s="2" t="s">
        <v>1317</v>
      </c>
      <c r="C418" s="2" t="s">
        <v>1318</v>
      </c>
      <c r="D418" s="2" t="s">
        <v>1319</v>
      </c>
      <c r="E418" s="2" t="s">
        <v>1320</v>
      </c>
      <c r="F418" s="2" t="s">
        <v>1321</v>
      </c>
      <c r="G418" s="2" t="s">
        <v>1322</v>
      </c>
      <c r="H418" s="2" t="s">
        <v>1323</v>
      </c>
      <c r="I418" s="2" t="s">
        <v>1324</v>
      </c>
      <c r="J418" s="2" t="s">
        <v>1023</v>
      </c>
      <c r="K418" s="2" t="s">
        <v>1325</v>
      </c>
      <c r="L418" s="2" t="s">
        <v>1250</v>
      </c>
      <c r="M418" s="2" t="s">
        <v>1023</v>
      </c>
      <c r="N418" s="3">
        <v>3240</v>
      </c>
      <c r="O418" s="2" t="s">
        <v>133</v>
      </c>
      <c r="P418" s="2" t="s">
        <v>31</v>
      </c>
      <c r="Q418" s="2" t="s">
        <v>10</v>
      </c>
      <c r="R418" s="2" t="s">
        <v>11</v>
      </c>
      <c r="S418" s="2" t="s">
        <v>12</v>
      </c>
      <c r="T418" s="2" t="s">
        <v>1229</v>
      </c>
      <c r="U418" s="44">
        <v>7.750014517022108E-2</v>
      </c>
      <c r="V418" s="2">
        <f t="shared" si="16"/>
        <v>48</v>
      </c>
      <c r="W418" s="2" t="s">
        <v>999</v>
      </c>
      <c r="X418" s="2" t="s">
        <v>1023</v>
      </c>
      <c r="Y418" s="2" t="s">
        <v>1000</v>
      </c>
      <c r="Z418" s="2" t="s">
        <v>1261</v>
      </c>
      <c r="AA418" s="2" t="s">
        <v>529</v>
      </c>
      <c r="AB418" s="2" t="s">
        <v>1326</v>
      </c>
      <c r="AC418" s="2" t="s">
        <v>1263</v>
      </c>
      <c r="AD418" s="2"/>
      <c r="AE418" s="2"/>
      <c r="AF418" s="2">
        <v>175.28073900000001</v>
      </c>
      <c r="AG418" s="2">
        <v>-37.816916999999997</v>
      </c>
      <c r="AH418" s="2">
        <v>4</v>
      </c>
      <c r="AI418" s="2" t="s">
        <v>999</v>
      </c>
      <c r="AJ418" s="2">
        <v>622</v>
      </c>
      <c r="AK418" s="2">
        <v>209</v>
      </c>
      <c r="AL418" s="2">
        <v>291</v>
      </c>
      <c r="AM418" s="2">
        <v>35</v>
      </c>
      <c r="AN418" s="2">
        <v>63</v>
      </c>
      <c r="AO418" s="2">
        <v>12</v>
      </c>
      <c r="AP418" s="2">
        <v>7</v>
      </c>
      <c r="AQ418" s="4">
        <v>5</v>
      </c>
    </row>
    <row r="419" spans="1:43" x14ac:dyDescent="0.25">
      <c r="A419" s="1">
        <v>113</v>
      </c>
      <c r="B419" s="2" t="s">
        <v>1059</v>
      </c>
      <c r="C419" s="2" t="s">
        <v>1060</v>
      </c>
      <c r="D419" s="2" t="s">
        <v>1061</v>
      </c>
      <c r="E419" s="2" t="s">
        <v>1062</v>
      </c>
      <c r="F419" s="2" t="s">
        <v>1063</v>
      </c>
      <c r="G419" s="2" t="s">
        <v>1064</v>
      </c>
      <c r="H419" s="2" t="s">
        <v>1065</v>
      </c>
      <c r="I419" s="2"/>
      <c r="J419" s="2" t="s">
        <v>1066</v>
      </c>
      <c r="K419" s="2" t="s">
        <v>1067</v>
      </c>
      <c r="L419" s="2"/>
      <c r="M419" s="2" t="s">
        <v>1066</v>
      </c>
      <c r="N419" s="3">
        <v>3640</v>
      </c>
      <c r="O419" s="2" t="s">
        <v>8</v>
      </c>
      <c r="P419" s="2" t="s">
        <v>31</v>
      </c>
      <c r="Q419" s="2" t="s">
        <v>10</v>
      </c>
      <c r="R419" s="2" t="s">
        <v>11</v>
      </c>
      <c r="S419" s="2" t="s">
        <v>12</v>
      </c>
      <c r="T419" s="2" t="s">
        <v>1056</v>
      </c>
      <c r="U419" s="44">
        <v>7.2983047685143299E-2</v>
      </c>
      <c r="V419" s="2">
        <f t="shared" si="16"/>
        <v>49</v>
      </c>
      <c r="W419" s="2" t="s">
        <v>999</v>
      </c>
      <c r="X419" s="2" t="s">
        <v>1023</v>
      </c>
      <c r="Y419" s="2" t="s">
        <v>1000</v>
      </c>
      <c r="Z419" s="2" t="s">
        <v>1020</v>
      </c>
      <c r="AA419" s="2" t="s">
        <v>529</v>
      </c>
      <c r="AB419" s="2" t="s">
        <v>1066</v>
      </c>
      <c r="AC419" s="2" t="s">
        <v>1068</v>
      </c>
      <c r="AD419" s="2">
        <v>99070</v>
      </c>
      <c r="AE419" s="2" t="s">
        <v>1069</v>
      </c>
      <c r="AF419" s="2">
        <v>175.66928200000001</v>
      </c>
      <c r="AG419" s="2">
        <v>-37.385437000000003</v>
      </c>
      <c r="AH419" s="2">
        <v>2</v>
      </c>
      <c r="AI419" s="2" t="s">
        <v>999</v>
      </c>
      <c r="AJ419" s="2">
        <v>236</v>
      </c>
      <c r="AK419" s="2">
        <v>129</v>
      </c>
      <c r="AL419" s="2">
        <v>97</v>
      </c>
      <c r="AM419" s="2">
        <v>2</v>
      </c>
      <c r="AN419" s="2">
        <v>6</v>
      </c>
      <c r="AO419" s="2">
        <v>0</v>
      </c>
      <c r="AP419" s="2">
        <v>0</v>
      </c>
      <c r="AQ419" s="4">
        <v>2</v>
      </c>
    </row>
    <row r="420" spans="1:43" x14ac:dyDescent="0.25">
      <c r="A420" s="1">
        <v>146</v>
      </c>
      <c r="B420" s="2" t="s">
        <v>1408</v>
      </c>
      <c r="C420" s="2" t="s">
        <v>1409</v>
      </c>
      <c r="D420" s="2" t="s">
        <v>1410</v>
      </c>
      <c r="E420" s="2" t="s">
        <v>1411</v>
      </c>
      <c r="F420" s="2" t="s">
        <v>1412</v>
      </c>
      <c r="G420" s="2" t="s">
        <v>1413</v>
      </c>
      <c r="H420" s="2" t="s">
        <v>1414</v>
      </c>
      <c r="I420" s="2"/>
      <c r="J420" s="2" t="s">
        <v>1415</v>
      </c>
      <c r="K420" s="2" t="s">
        <v>1416</v>
      </c>
      <c r="L420" s="2"/>
      <c r="M420" s="2" t="s">
        <v>1415</v>
      </c>
      <c r="N420" s="3">
        <v>3840</v>
      </c>
      <c r="O420" s="2" t="s">
        <v>133</v>
      </c>
      <c r="P420" s="2" t="s">
        <v>31</v>
      </c>
      <c r="Q420" s="2" t="s">
        <v>10</v>
      </c>
      <c r="R420" s="2" t="s">
        <v>11</v>
      </c>
      <c r="S420" s="2" t="s">
        <v>12</v>
      </c>
      <c r="T420" s="2" t="s">
        <v>1362</v>
      </c>
      <c r="U420" s="44">
        <v>5.5784122023796789E-2</v>
      </c>
      <c r="V420" s="2">
        <f t="shared" si="16"/>
        <v>50</v>
      </c>
      <c r="W420" s="2" t="s">
        <v>999</v>
      </c>
      <c r="X420" s="2" t="s">
        <v>1023</v>
      </c>
      <c r="Y420" s="2" t="s">
        <v>1000</v>
      </c>
      <c r="Z420" s="2" t="s">
        <v>1196</v>
      </c>
      <c r="AA420" s="2" t="s">
        <v>529</v>
      </c>
      <c r="AB420" s="2" t="s">
        <v>1417</v>
      </c>
      <c r="AC420" s="2" t="s">
        <v>1418</v>
      </c>
      <c r="AD420" s="2"/>
      <c r="AE420" s="2"/>
      <c r="AF420" s="2">
        <v>175.31493699999999</v>
      </c>
      <c r="AG420" s="2">
        <v>-38.006315000000001</v>
      </c>
      <c r="AH420" s="2">
        <v>5</v>
      </c>
      <c r="AI420" s="2" t="s">
        <v>999</v>
      </c>
      <c r="AJ420" s="2">
        <v>1172</v>
      </c>
      <c r="AK420" s="2">
        <v>777</v>
      </c>
      <c r="AL420" s="2">
        <v>330</v>
      </c>
      <c r="AM420" s="2">
        <v>24</v>
      </c>
      <c r="AN420" s="2">
        <v>22</v>
      </c>
      <c r="AO420" s="2">
        <v>13</v>
      </c>
      <c r="AP420" s="2">
        <v>1</v>
      </c>
      <c r="AQ420" s="4">
        <v>5</v>
      </c>
    </row>
    <row r="421" spans="1:43" x14ac:dyDescent="0.25">
      <c r="A421" s="1">
        <v>166</v>
      </c>
      <c r="B421" s="2" t="s">
        <v>1535</v>
      </c>
      <c r="C421" s="2" t="s">
        <v>1536</v>
      </c>
      <c r="D421" s="2" t="s">
        <v>1537</v>
      </c>
      <c r="E421" s="2" t="s">
        <v>1538</v>
      </c>
      <c r="F421" s="2" t="s">
        <v>1539</v>
      </c>
      <c r="G421" s="2" t="s">
        <v>1540</v>
      </c>
      <c r="H421" s="2" t="s">
        <v>1541</v>
      </c>
      <c r="I421" s="2"/>
      <c r="J421" s="2" t="s">
        <v>1363</v>
      </c>
      <c r="K421" s="2" t="s">
        <v>1542</v>
      </c>
      <c r="L421" s="2"/>
      <c r="M421" s="2" t="s">
        <v>1363</v>
      </c>
      <c r="N421" s="3">
        <v>3351</v>
      </c>
      <c r="O421" s="2" t="s">
        <v>965</v>
      </c>
      <c r="P421" s="2" t="s">
        <v>31</v>
      </c>
      <c r="Q421" s="2" t="s">
        <v>10</v>
      </c>
      <c r="R421" s="2" t="s">
        <v>11</v>
      </c>
      <c r="S421" s="2" t="s">
        <v>12</v>
      </c>
      <c r="T421" s="2" t="s">
        <v>1543</v>
      </c>
      <c r="U421" s="44">
        <v>5.392562501980247E-2</v>
      </c>
      <c r="V421" s="2">
        <f t="shared" si="16"/>
        <v>51</v>
      </c>
      <c r="W421" s="2" t="s">
        <v>999</v>
      </c>
      <c r="X421" s="2" t="s">
        <v>721</v>
      </c>
      <c r="Y421" s="2" t="s">
        <v>722</v>
      </c>
      <c r="Z421" s="2" t="s">
        <v>1363</v>
      </c>
      <c r="AA421" s="2" t="s">
        <v>723</v>
      </c>
      <c r="AB421" s="2" t="s">
        <v>1544</v>
      </c>
      <c r="AC421" s="2" t="s">
        <v>1545</v>
      </c>
      <c r="AD421" s="2">
        <v>99020</v>
      </c>
      <c r="AE421" s="2" t="s">
        <v>1546</v>
      </c>
      <c r="AF421" s="2">
        <v>176.104929</v>
      </c>
      <c r="AG421" s="2">
        <v>-38.697481000000003</v>
      </c>
      <c r="AH421" s="2">
        <v>6</v>
      </c>
      <c r="AI421" s="2" t="s">
        <v>999</v>
      </c>
      <c r="AJ421" s="2">
        <v>582</v>
      </c>
      <c r="AK421" s="2">
        <v>349</v>
      </c>
      <c r="AL421" s="2">
        <v>181</v>
      </c>
      <c r="AM421" s="2">
        <v>11</v>
      </c>
      <c r="AN421" s="2">
        <v>15</v>
      </c>
      <c r="AO421" s="2">
        <v>9</v>
      </c>
      <c r="AP421" s="2">
        <v>7</v>
      </c>
      <c r="AQ421" s="4">
        <v>10</v>
      </c>
    </row>
    <row r="422" spans="1:43" x14ac:dyDescent="0.25">
      <c r="A422" s="1">
        <v>157</v>
      </c>
      <c r="B422" s="2" t="s">
        <v>1473</v>
      </c>
      <c r="C422" s="2" t="s">
        <v>1474</v>
      </c>
      <c r="D422" s="2" t="s">
        <v>1475</v>
      </c>
      <c r="E422" s="2" t="s">
        <v>1476</v>
      </c>
      <c r="F422" s="2" t="s">
        <v>1477</v>
      </c>
      <c r="G422" s="2" t="s">
        <v>1478</v>
      </c>
      <c r="H422" s="2" t="s">
        <v>1479</v>
      </c>
      <c r="I422" s="2"/>
      <c r="J422" s="2" t="s">
        <v>1480</v>
      </c>
      <c r="K422" s="2" t="s">
        <v>1481</v>
      </c>
      <c r="L422" s="2"/>
      <c r="M422" s="2" t="s">
        <v>1480</v>
      </c>
      <c r="N422" s="3">
        <v>3940</v>
      </c>
      <c r="O422" s="2" t="s">
        <v>8</v>
      </c>
      <c r="P422" s="2" t="s">
        <v>31</v>
      </c>
      <c r="Q422" s="2" t="s">
        <v>155</v>
      </c>
      <c r="R422" s="2" t="s">
        <v>11</v>
      </c>
      <c r="S422" s="2" t="s">
        <v>12</v>
      </c>
      <c r="T422" s="2" t="s">
        <v>1482</v>
      </c>
      <c r="U422" s="44">
        <v>3.009092865691454E-2</v>
      </c>
      <c r="V422" s="2">
        <f t="shared" si="16"/>
        <v>52</v>
      </c>
      <c r="W422" s="2" t="s">
        <v>999</v>
      </c>
      <c r="X422" s="2" t="s">
        <v>1023</v>
      </c>
      <c r="Y422" s="2" t="s">
        <v>1000</v>
      </c>
      <c r="Z422" s="2" t="s">
        <v>1196</v>
      </c>
      <c r="AA422" s="2" t="s">
        <v>1483</v>
      </c>
      <c r="AB422" s="2" t="s">
        <v>1480</v>
      </c>
      <c r="AC422" s="2" t="s">
        <v>1484</v>
      </c>
      <c r="AD422" s="2"/>
      <c r="AE422" s="2"/>
      <c r="AF422" s="2">
        <v>175.20603700000001</v>
      </c>
      <c r="AG422" s="2">
        <v>-38.179868999999997</v>
      </c>
      <c r="AH422" s="2">
        <v>4</v>
      </c>
      <c r="AI422" s="2" t="s">
        <v>999</v>
      </c>
      <c r="AJ422" s="2">
        <v>387</v>
      </c>
      <c r="AK422" s="2">
        <v>153</v>
      </c>
      <c r="AL422" s="2">
        <v>215</v>
      </c>
      <c r="AM422" s="2">
        <v>10</v>
      </c>
      <c r="AN422" s="2">
        <v>6</v>
      </c>
      <c r="AO422" s="2">
        <v>3</v>
      </c>
      <c r="AP422" s="2">
        <v>0</v>
      </c>
      <c r="AQ422" s="4">
        <v>0</v>
      </c>
    </row>
    <row r="423" spans="1:43" x14ac:dyDescent="0.25">
      <c r="A423" s="1">
        <v>158</v>
      </c>
      <c r="B423" s="2" t="s">
        <v>1485</v>
      </c>
      <c r="C423" s="2" t="s">
        <v>1486</v>
      </c>
      <c r="D423" s="2" t="s">
        <v>1487</v>
      </c>
      <c r="E423" s="2" t="s">
        <v>1488</v>
      </c>
      <c r="F423" s="2" t="s">
        <v>1489</v>
      </c>
      <c r="G423" s="2" t="s">
        <v>1490</v>
      </c>
      <c r="H423" s="2" t="s">
        <v>1491</v>
      </c>
      <c r="I423" s="2"/>
      <c r="J423" s="2" t="s">
        <v>1492</v>
      </c>
      <c r="K423" s="2" t="s">
        <v>188</v>
      </c>
      <c r="L423" s="2"/>
      <c r="M423" s="2" t="s">
        <v>1492</v>
      </c>
      <c r="N423" s="3">
        <v>3444</v>
      </c>
      <c r="O423" s="2" t="s">
        <v>965</v>
      </c>
      <c r="P423" s="2" t="s">
        <v>31</v>
      </c>
      <c r="Q423" s="2" t="s">
        <v>10</v>
      </c>
      <c r="R423" s="2" t="s">
        <v>11</v>
      </c>
      <c r="S423" s="2" t="s">
        <v>12</v>
      </c>
      <c r="T423" s="2" t="s">
        <v>1493</v>
      </c>
      <c r="U423" s="44">
        <v>1.7978461038454685E-2</v>
      </c>
      <c r="V423" s="2">
        <f t="shared" si="16"/>
        <v>53</v>
      </c>
      <c r="W423" s="2" t="s">
        <v>999</v>
      </c>
      <c r="X423" s="2" t="s">
        <v>1023</v>
      </c>
      <c r="Y423" s="2" t="s">
        <v>1000</v>
      </c>
      <c r="Z423" s="2" t="s">
        <v>1363</v>
      </c>
      <c r="AA423" s="2" t="s">
        <v>1483</v>
      </c>
      <c r="AB423" s="2" t="s">
        <v>1494</v>
      </c>
      <c r="AC423" s="2" t="s">
        <v>1495</v>
      </c>
      <c r="AD423" s="2"/>
      <c r="AE423" s="2"/>
      <c r="AF423" s="2">
        <v>175.861524</v>
      </c>
      <c r="AG423" s="2">
        <v>-38.226207000000002</v>
      </c>
      <c r="AH423" s="2">
        <v>2</v>
      </c>
      <c r="AI423" s="2" t="s">
        <v>999</v>
      </c>
      <c r="AJ423" s="2">
        <v>599</v>
      </c>
      <c r="AK423" s="2">
        <v>105</v>
      </c>
      <c r="AL423" s="2">
        <v>368</v>
      </c>
      <c r="AM423" s="2">
        <v>97</v>
      </c>
      <c r="AN423" s="2">
        <v>19</v>
      </c>
      <c r="AO423" s="2">
        <v>3</v>
      </c>
      <c r="AP423" s="2">
        <v>6</v>
      </c>
      <c r="AQ423" s="4">
        <v>1</v>
      </c>
    </row>
    <row r="424" spans="1:43" x14ac:dyDescent="0.25">
      <c r="A424" s="1">
        <v>567</v>
      </c>
      <c r="B424" s="2" t="s">
        <v>4050</v>
      </c>
      <c r="C424" s="2" t="s">
        <v>4051</v>
      </c>
      <c r="D424" s="2" t="s">
        <v>4052</v>
      </c>
      <c r="E424" s="2" t="s">
        <v>4053</v>
      </c>
      <c r="F424" s="2" t="s">
        <v>4054</v>
      </c>
      <c r="G424" s="2" t="s">
        <v>4055</v>
      </c>
      <c r="H424" s="2" t="s">
        <v>4056</v>
      </c>
      <c r="I424" s="2"/>
      <c r="J424" s="2" t="s">
        <v>3864</v>
      </c>
      <c r="K424" s="2" t="s">
        <v>4056</v>
      </c>
      <c r="L424" s="2"/>
      <c r="M424" s="2" t="s">
        <v>3864</v>
      </c>
      <c r="N424" s="3">
        <v>3411</v>
      </c>
      <c r="O424" s="2" t="s">
        <v>8</v>
      </c>
      <c r="P424" s="2" t="s">
        <v>9</v>
      </c>
      <c r="Q424" s="2" t="s">
        <v>3034</v>
      </c>
      <c r="R424" s="2" t="s">
        <v>11</v>
      </c>
      <c r="S424" s="2" t="s">
        <v>12</v>
      </c>
      <c r="T424" s="2" t="s">
        <v>1493</v>
      </c>
      <c r="U424" s="44">
        <v>1.5193475007019508E-2</v>
      </c>
      <c r="V424" s="2">
        <f t="shared" si="16"/>
        <v>54</v>
      </c>
      <c r="W424" s="2" t="s">
        <v>999</v>
      </c>
      <c r="X424" s="2" t="s">
        <v>1023</v>
      </c>
      <c r="Y424" s="2" t="s">
        <v>1000</v>
      </c>
      <c r="Z424" s="2" t="s">
        <v>1363</v>
      </c>
      <c r="AA424" s="2" t="s">
        <v>1483</v>
      </c>
      <c r="AB424" s="2" t="s">
        <v>3864</v>
      </c>
      <c r="AC424" s="2" t="s">
        <v>3866</v>
      </c>
      <c r="AD424" s="2">
        <v>99084</v>
      </c>
      <c r="AE424" s="2" t="s">
        <v>3848</v>
      </c>
      <c r="AF424" s="2">
        <v>175.774428</v>
      </c>
      <c r="AG424" s="2">
        <v>-38.044283999999998</v>
      </c>
      <c r="AH424" s="2">
        <v>2</v>
      </c>
      <c r="AI424" s="2" t="s">
        <v>999</v>
      </c>
      <c r="AJ424" s="2">
        <v>245</v>
      </c>
      <c r="AK424" s="2">
        <v>0</v>
      </c>
      <c r="AL424" s="2">
        <v>244</v>
      </c>
      <c r="AM424" s="2">
        <v>0</v>
      </c>
      <c r="AN424" s="2">
        <v>0</v>
      </c>
      <c r="AO424" s="2">
        <v>0</v>
      </c>
      <c r="AP424" s="2">
        <v>1</v>
      </c>
      <c r="AQ424" s="4">
        <v>0</v>
      </c>
    </row>
    <row r="425" spans="1:43" x14ac:dyDescent="0.25">
      <c r="A425" s="1">
        <v>281</v>
      </c>
      <c r="B425" s="2" t="s">
        <v>2539</v>
      </c>
      <c r="C425" s="2" t="s">
        <v>2540</v>
      </c>
      <c r="D425" s="2" t="s">
        <v>2541</v>
      </c>
      <c r="E425" s="2" t="s">
        <v>2542</v>
      </c>
      <c r="F425" s="2" t="s">
        <v>2543</v>
      </c>
      <c r="G425" s="2" t="s">
        <v>2544</v>
      </c>
      <c r="H425" s="2" t="s">
        <v>2545</v>
      </c>
      <c r="I425" s="2" t="s">
        <v>2546</v>
      </c>
      <c r="J425" s="2" t="s">
        <v>1276</v>
      </c>
      <c r="K425" s="2" t="s">
        <v>2547</v>
      </c>
      <c r="L425" s="2" t="s">
        <v>2548</v>
      </c>
      <c r="M425" s="2" t="s">
        <v>1276</v>
      </c>
      <c r="N425" s="3">
        <v>6243</v>
      </c>
      <c r="O425" s="2" t="s">
        <v>133</v>
      </c>
      <c r="P425" s="2" t="s">
        <v>9</v>
      </c>
      <c r="Q425" s="2" t="s">
        <v>155</v>
      </c>
      <c r="R425" s="2" t="s">
        <v>302</v>
      </c>
      <c r="S425" s="2" t="s">
        <v>156</v>
      </c>
      <c r="T425" s="2" t="s">
        <v>2369</v>
      </c>
      <c r="U425" s="44">
        <v>0.99328878867757708</v>
      </c>
      <c r="V425" s="2">
        <f t="shared" ref="V425:V456" si="17">RANK(U425,U$425:U$473)</f>
        <v>1</v>
      </c>
      <c r="W425" s="2" t="s">
        <v>1275</v>
      </c>
      <c r="X425" s="2" t="s">
        <v>1276</v>
      </c>
      <c r="Y425" s="2" t="s">
        <v>1276</v>
      </c>
      <c r="Z425" s="2" t="s">
        <v>2481</v>
      </c>
      <c r="AA425" s="2" t="s">
        <v>776</v>
      </c>
      <c r="AB425" s="2" t="s">
        <v>2549</v>
      </c>
      <c r="AC425" s="2" t="s">
        <v>2328</v>
      </c>
      <c r="AD425" s="2"/>
      <c r="AE425" s="2"/>
      <c r="AF425" s="2">
        <v>174.81844100000001</v>
      </c>
      <c r="AG425" s="2">
        <v>-41.326931999999999</v>
      </c>
      <c r="AH425" s="2">
        <v>10</v>
      </c>
      <c r="AI425" s="2" t="s">
        <v>1275</v>
      </c>
      <c r="AJ425" s="2">
        <v>857</v>
      </c>
      <c r="AK425" s="2">
        <v>605</v>
      </c>
      <c r="AL425" s="2">
        <v>53</v>
      </c>
      <c r="AM425" s="2">
        <v>27</v>
      </c>
      <c r="AN425" s="2">
        <v>121</v>
      </c>
      <c r="AO425" s="2">
        <v>14</v>
      </c>
      <c r="AP425" s="2">
        <v>3</v>
      </c>
      <c r="AQ425" s="4">
        <v>34</v>
      </c>
    </row>
    <row r="426" spans="1:43" x14ac:dyDescent="0.25">
      <c r="A426" s="1">
        <v>254</v>
      </c>
      <c r="B426" s="2" t="s">
        <v>2330</v>
      </c>
      <c r="C426" s="2" t="s">
        <v>2331</v>
      </c>
      <c r="D426" s="2" t="s">
        <v>2332</v>
      </c>
      <c r="E426" s="2" t="s">
        <v>2333</v>
      </c>
      <c r="F426" s="2" t="s">
        <v>2334</v>
      </c>
      <c r="G426" s="2" t="s">
        <v>2335</v>
      </c>
      <c r="H426" s="2" t="s">
        <v>2336</v>
      </c>
      <c r="I426" s="2" t="s">
        <v>2337</v>
      </c>
      <c r="J426" s="2" t="s">
        <v>2324</v>
      </c>
      <c r="K426" s="2" t="s">
        <v>2338</v>
      </c>
      <c r="L426" s="2"/>
      <c r="M426" s="2" t="s">
        <v>2324</v>
      </c>
      <c r="N426" s="3">
        <v>5240</v>
      </c>
      <c r="O426" s="2" t="s">
        <v>133</v>
      </c>
      <c r="P426" s="2" t="s">
        <v>31</v>
      </c>
      <c r="Q426" s="2" t="s">
        <v>10</v>
      </c>
      <c r="R426" s="2" t="s">
        <v>11</v>
      </c>
      <c r="S426" s="2" t="s">
        <v>12</v>
      </c>
      <c r="T426" s="2" t="s">
        <v>2326</v>
      </c>
      <c r="U426" s="44">
        <v>0.96940061051545223</v>
      </c>
      <c r="V426" s="2">
        <f t="shared" si="17"/>
        <v>2</v>
      </c>
      <c r="W426" s="2" t="s">
        <v>1275</v>
      </c>
      <c r="X426" s="2" t="s">
        <v>1276</v>
      </c>
      <c r="Y426" s="2" t="s">
        <v>1276</v>
      </c>
      <c r="Z426" s="2" t="s">
        <v>2265</v>
      </c>
      <c r="AA426" s="2" t="s">
        <v>1483</v>
      </c>
      <c r="AB426" s="2" t="s">
        <v>2339</v>
      </c>
      <c r="AC426" s="2" t="s">
        <v>1279</v>
      </c>
      <c r="AD426" s="2">
        <v>99094</v>
      </c>
      <c r="AE426" s="2" t="s">
        <v>2340</v>
      </c>
      <c r="AF426" s="2">
        <v>174.83111600000001</v>
      </c>
      <c r="AG426" s="2">
        <v>-41.127966999999998</v>
      </c>
      <c r="AH426" s="2">
        <v>3</v>
      </c>
      <c r="AI426" s="2" t="s">
        <v>1275</v>
      </c>
      <c r="AJ426" s="2">
        <v>333</v>
      </c>
      <c r="AK426" s="2">
        <v>36</v>
      </c>
      <c r="AL426" s="2">
        <v>198</v>
      </c>
      <c r="AM426" s="2">
        <v>71</v>
      </c>
      <c r="AN426" s="2">
        <v>17</v>
      </c>
      <c r="AO426" s="2">
        <v>10</v>
      </c>
      <c r="AP426" s="2">
        <v>1</v>
      </c>
      <c r="AQ426" s="4">
        <v>0</v>
      </c>
    </row>
    <row r="427" spans="1:43" x14ac:dyDescent="0.25">
      <c r="A427" s="1">
        <v>133</v>
      </c>
      <c r="B427" s="2" t="s">
        <v>1264</v>
      </c>
      <c r="C427" s="2" t="s">
        <v>1265</v>
      </c>
      <c r="D427" s="2" t="s">
        <v>1266</v>
      </c>
      <c r="E427" s="2" t="s">
        <v>1267</v>
      </c>
      <c r="F427" s="2" t="s">
        <v>1268</v>
      </c>
      <c r="G427" s="2" t="s">
        <v>1269</v>
      </c>
      <c r="H427" s="2" t="s">
        <v>1270</v>
      </c>
      <c r="I427" s="2" t="s">
        <v>1271</v>
      </c>
      <c r="J427" s="2" t="s">
        <v>1272</v>
      </c>
      <c r="K427" s="2" t="s">
        <v>1270</v>
      </c>
      <c r="L427" s="2" t="s">
        <v>1273</v>
      </c>
      <c r="M427" s="2" t="s">
        <v>1272</v>
      </c>
      <c r="N427" s="3">
        <v>5010</v>
      </c>
      <c r="O427" s="2" t="s">
        <v>133</v>
      </c>
      <c r="P427" s="2" t="s">
        <v>9</v>
      </c>
      <c r="Q427" s="2" t="s">
        <v>10</v>
      </c>
      <c r="R427" s="2" t="s">
        <v>178</v>
      </c>
      <c r="S427" s="2" t="s">
        <v>12</v>
      </c>
      <c r="T427" s="2" t="s">
        <v>1274</v>
      </c>
      <c r="U427" s="44">
        <v>0.85684024969101891</v>
      </c>
      <c r="V427" s="2">
        <f t="shared" si="17"/>
        <v>3</v>
      </c>
      <c r="W427" s="2" t="s">
        <v>1275</v>
      </c>
      <c r="X427" s="2" t="s">
        <v>1276</v>
      </c>
      <c r="Y427" s="2" t="s">
        <v>1276</v>
      </c>
      <c r="Z427" s="2" t="s">
        <v>1277</v>
      </c>
      <c r="AA427" s="2" t="s">
        <v>1278</v>
      </c>
      <c r="AB427" s="2" t="s">
        <v>1273</v>
      </c>
      <c r="AC427" s="2" t="s">
        <v>1279</v>
      </c>
      <c r="AD427" s="2"/>
      <c r="AE427" s="2"/>
      <c r="AF427" s="2">
        <v>174.907713</v>
      </c>
      <c r="AG427" s="2">
        <v>-41.196227999999998</v>
      </c>
      <c r="AH427" s="2">
        <v>10</v>
      </c>
      <c r="AI427" s="2" t="s">
        <v>1275</v>
      </c>
      <c r="AJ427" s="2">
        <v>377</v>
      </c>
      <c r="AK427" s="2">
        <v>313</v>
      </c>
      <c r="AL427" s="2">
        <v>25</v>
      </c>
      <c r="AM427" s="2">
        <v>3</v>
      </c>
      <c r="AN427" s="2">
        <v>11</v>
      </c>
      <c r="AO427" s="2">
        <v>9</v>
      </c>
      <c r="AP427" s="2">
        <v>9</v>
      </c>
      <c r="AQ427" s="4">
        <v>7</v>
      </c>
    </row>
    <row r="428" spans="1:43" x14ac:dyDescent="0.25">
      <c r="A428" s="1">
        <v>275</v>
      </c>
      <c r="B428" s="2" t="s">
        <v>2483</v>
      </c>
      <c r="C428" s="2" t="s">
        <v>2484</v>
      </c>
      <c r="D428" s="2" t="s">
        <v>2485</v>
      </c>
      <c r="E428" s="2" t="s">
        <v>2486</v>
      </c>
      <c r="F428" s="2" t="s">
        <v>2487</v>
      </c>
      <c r="G428" s="2" t="s">
        <v>2488</v>
      </c>
      <c r="H428" s="2" t="s">
        <v>2489</v>
      </c>
      <c r="I428" s="2" t="s">
        <v>2480</v>
      </c>
      <c r="J428" s="2" t="s">
        <v>1276</v>
      </c>
      <c r="K428" s="2" t="s">
        <v>2490</v>
      </c>
      <c r="L428" s="2" t="s">
        <v>2491</v>
      </c>
      <c r="M428" s="2" t="s">
        <v>1276</v>
      </c>
      <c r="N428" s="3">
        <v>6242</v>
      </c>
      <c r="O428" s="2" t="s">
        <v>133</v>
      </c>
      <c r="P428" s="2" t="s">
        <v>31</v>
      </c>
      <c r="Q428" s="2" t="s">
        <v>10</v>
      </c>
      <c r="R428" s="2" t="s">
        <v>11</v>
      </c>
      <c r="S428" s="2" t="s">
        <v>156</v>
      </c>
      <c r="T428" s="2" t="s">
        <v>2369</v>
      </c>
      <c r="U428" s="44">
        <v>0.84545535876433764</v>
      </c>
      <c r="V428" s="2">
        <f t="shared" si="17"/>
        <v>4</v>
      </c>
      <c r="W428" s="2" t="s">
        <v>1275</v>
      </c>
      <c r="X428" s="2" t="s">
        <v>1276</v>
      </c>
      <c r="Y428" s="2" t="s">
        <v>1276</v>
      </c>
      <c r="Z428" s="2" t="s">
        <v>2481</v>
      </c>
      <c r="AA428" s="2" t="s">
        <v>776</v>
      </c>
      <c r="AB428" s="2" t="s">
        <v>2482</v>
      </c>
      <c r="AC428" s="2" t="s">
        <v>2463</v>
      </c>
      <c r="AD428" s="2"/>
      <c r="AE428" s="2"/>
      <c r="AF428" s="2">
        <v>174.781374</v>
      </c>
      <c r="AG428" s="2">
        <v>-41.303610999999997</v>
      </c>
      <c r="AH428" s="2">
        <v>10</v>
      </c>
      <c r="AI428" s="2" t="s">
        <v>1275</v>
      </c>
      <c r="AJ428" s="2">
        <v>1679</v>
      </c>
      <c r="AK428" s="2">
        <v>1024</v>
      </c>
      <c r="AL428" s="2">
        <v>126</v>
      </c>
      <c r="AM428" s="2">
        <v>92</v>
      </c>
      <c r="AN428" s="2">
        <v>307</v>
      </c>
      <c r="AO428" s="2">
        <v>27</v>
      </c>
      <c r="AP428" s="2">
        <v>18</v>
      </c>
      <c r="AQ428" s="4">
        <v>85</v>
      </c>
    </row>
    <row r="429" spans="1:43" x14ac:dyDescent="0.25">
      <c r="A429" s="1">
        <v>256</v>
      </c>
      <c r="B429" s="2" t="s">
        <v>2352</v>
      </c>
      <c r="C429" s="2" t="s">
        <v>2353</v>
      </c>
      <c r="D429" s="2"/>
      <c r="E429" s="2" t="s">
        <v>2354</v>
      </c>
      <c r="F429" s="2" t="s">
        <v>2355</v>
      </c>
      <c r="G429" s="2" t="s">
        <v>2356</v>
      </c>
      <c r="H429" s="2" t="s">
        <v>2357</v>
      </c>
      <c r="I429" s="2"/>
      <c r="J429" s="2" t="s">
        <v>2324</v>
      </c>
      <c r="K429" s="2" t="s">
        <v>2358</v>
      </c>
      <c r="L429" s="2"/>
      <c r="M429" s="2" t="s">
        <v>2324</v>
      </c>
      <c r="N429" s="3">
        <v>5240</v>
      </c>
      <c r="O429" s="2" t="s">
        <v>133</v>
      </c>
      <c r="P429" s="2" t="s">
        <v>43</v>
      </c>
      <c r="Q429" s="2" t="s">
        <v>10</v>
      </c>
      <c r="R429" s="2" t="s">
        <v>178</v>
      </c>
      <c r="S429" s="2" t="s">
        <v>12</v>
      </c>
      <c r="T429" s="2" t="s">
        <v>2326</v>
      </c>
      <c r="U429" s="44">
        <v>0.84319719635076795</v>
      </c>
      <c r="V429" s="2">
        <f t="shared" si="17"/>
        <v>5</v>
      </c>
      <c r="W429" s="2" t="s">
        <v>1275</v>
      </c>
      <c r="X429" s="2" t="s">
        <v>1276</v>
      </c>
      <c r="Y429" s="2" t="s">
        <v>1276</v>
      </c>
      <c r="Z429" s="2" t="s">
        <v>2265</v>
      </c>
      <c r="AA429" s="2" t="s">
        <v>1483</v>
      </c>
      <c r="AB429" s="2" t="s">
        <v>2359</v>
      </c>
      <c r="AC429" s="2" t="s">
        <v>1279</v>
      </c>
      <c r="AD429" s="2">
        <v>99094</v>
      </c>
      <c r="AE429" s="2" t="s">
        <v>2340</v>
      </c>
      <c r="AF429" s="2">
        <v>174.839226</v>
      </c>
      <c r="AG429" s="2">
        <v>-41.140416000000002</v>
      </c>
      <c r="AH429" s="2">
        <v>1</v>
      </c>
      <c r="AI429" s="2" t="s">
        <v>1275</v>
      </c>
      <c r="AJ429" s="2">
        <v>325</v>
      </c>
      <c r="AK429" s="2">
        <v>34</v>
      </c>
      <c r="AL429" s="2">
        <v>53</v>
      </c>
      <c r="AM429" s="2">
        <v>198</v>
      </c>
      <c r="AN429" s="2">
        <v>26</v>
      </c>
      <c r="AO429" s="2">
        <v>14</v>
      </c>
      <c r="AP429" s="2">
        <v>0</v>
      </c>
      <c r="AQ429" s="4">
        <v>0</v>
      </c>
    </row>
    <row r="430" spans="1:43" x14ac:dyDescent="0.25">
      <c r="A430" s="1">
        <v>274</v>
      </c>
      <c r="B430" s="2" t="s">
        <v>2473</v>
      </c>
      <c r="C430" s="2" t="s">
        <v>2474</v>
      </c>
      <c r="D430" s="2" t="s">
        <v>2475</v>
      </c>
      <c r="E430" s="2" t="s">
        <v>2476</v>
      </c>
      <c r="F430" s="2" t="s">
        <v>2477</v>
      </c>
      <c r="G430" s="2" t="s">
        <v>2478</v>
      </c>
      <c r="H430" s="2" t="s">
        <v>2479</v>
      </c>
      <c r="I430" s="2" t="s">
        <v>2480</v>
      </c>
      <c r="J430" s="2" t="s">
        <v>1276</v>
      </c>
      <c r="K430" s="2" t="s">
        <v>2479</v>
      </c>
      <c r="L430" s="2" t="s">
        <v>2480</v>
      </c>
      <c r="M430" s="2" t="s">
        <v>1276</v>
      </c>
      <c r="N430" s="3">
        <v>6011</v>
      </c>
      <c r="O430" s="2" t="s">
        <v>133</v>
      </c>
      <c r="P430" s="2" t="s">
        <v>31</v>
      </c>
      <c r="Q430" s="2" t="s">
        <v>10</v>
      </c>
      <c r="R430" s="2" t="s">
        <v>11</v>
      </c>
      <c r="S430" s="2" t="s">
        <v>167</v>
      </c>
      <c r="T430" s="2" t="s">
        <v>2369</v>
      </c>
      <c r="U430" s="44">
        <v>0.8416176788061126</v>
      </c>
      <c r="V430" s="2">
        <f t="shared" si="17"/>
        <v>6</v>
      </c>
      <c r="W430" s="2" t="s">
        <v>1275</v>
      </c>
      <c r="X430" s="2" t="s">
        <v>1276</v>
      </c>
      <c r="Y430" s="2" t="s">
        <v>1276</v>
      </c>
      <c r="Z430" s="2" t="s">
        <v>2481</v>
      </c>
      <c r="AA430" s="2" t="s">
        <v>776</v>
      </c>
      <c r="AB430" s="2" t="s">
        <v>2482</v>
      </c>
      <c r="AC430" s="2" t="s">
        <v>2463</v>
      </c>
      <c r="AD430" s="2"/>
      <c r="AE430" s="2"/>
      <c r="AF430" s="2">
        <v>174.78500700000001</v>
      </c>
      <c r="AG430" s="2">
        <v>-41.302357000000001</v>
      </c>
      <c r="AH430" s="2">
        <v>8</v>
      </c>
      <c r="AI430" s="2" t="s">
        <v>1275</v>
      </c>
      <c r="AJ430" s="2">
        <v>1070</v>
      </c>
      <c r="AK430" s="2">
        <v>546</v>
      </c>
      <c r="AL430" s="2">
        <v>161</v>
      </c>
      <c r="AM430" s="2">
        <v>122</v>
      </c>
      <c r="AN430" s="2">
        <v>177</v>
      </c>
      <c r="AO430" s="2">
        <v>43</v>
      </c>
      <c r="AP430" s="2">
        <v>0</v>
      </c>
      <c r="AQ430" s="4">
        <v>21</v>
      </c>
    </row>
    <row r="431" spans="1:43" x14ac:dyDescent="0.25">
      <c r="A431" s="1">
        <v>242</v>
      </c>
      <c r="B431" s="2" t="s">
        <v>2210</v>
      </c>
      <c r="C431" s="2" t="s">
        <v>2211</v>
      </c>
      <c r="D431" s="2" t="s">
        <v>2212</v>
      </c>
      <c r="E431" s="2" t="s">
        <v>2213</v>
      </c>
      <c r="F431" s="2" t="s">
        <v>2214</v>
      </c>
      <c r="G431" s="2" t="s">
        <v>2215</v>
      </c>
      <c r="H431" s="2" t="s">
        <v>2216</v>
      </c>
      <c r="I431" s="2"/>
      <c r="J431" s="2" t="s">
        <v>2205</v>
      </c>
      <c r="K431" s="2" t="s">
        <v>2217</v>
      </c>
      <c r="L431" s="2"/>
      <c r="M431" s="2" t="s">
        <v>2205</v>
      </c>
      <c r="N431" s="3">
        <v>5840</v>
      </c>
      <c r="O431" s="2" t="s">
        <v>965</v>
      </c>
      <c r="P431" s="2" t="s">
        <v>43</v>
      </c>
      <c r="Q431" s="2" t="s">
        <v>155</v>
      </c>
      <c r="R431" s="2" t="s">
        <v>178</v>
      </c>
      <c r="S431" s="2" t="s">
        <v>167</v>
      </c>
      <c r="T431" s="2" t="s">
        <v>2207</v>
      </c>
      <c r="U431" s="44">
        <v>0.83030544434384801</v>
      </c>
      <c r="V431" s="2">
        <f t="shared" si="17"/>
        <v>7</v>
      </c>
      <c r="W431" s="2" t="s">
        <v>1275</v>
      </c>
      <c r="X431" s="2" t="s">
        <v>1276</v>
      </c>
      <c r="Y431" s="2" t="s">
        <v>1276</v>
      </c>
      <c r="Z431" s="2" t="s">
        <v>2135</v>
      </c>
      <c r="AA431" s="2" t="s">
        <v>1278</v>
      </c>
      <c r="AB431" s="2" t="s">
        <v>2218</v>
      </c>
      <c r="AC431" s="2" t="s">
        <v>2209</v>
      </c>
      <c r="AD431" s="2"/>
      <c r="AE431" s="2"/>
      <c r="AF431" s="2">
        <v>175.63082900000001</v>
      </c>
      <c r="AG431" s="2">
        <v>-40.956400000000002</v>
      </c>
      <c r="AH431" s="2">
        <v>7</v>
      </c>
      <c r="AI431" s="2" t="s">
        <v>1275</v>
      </c>
      <c r="AJ431" s="2">
        <v>133</v>
      </c>
      <c r="AK431" s="2">
        <v>94</v>
      </c>
      <c r="AL431" s="2">
        <v>21</v>
      </c>
      <c r="AM431" s="2">
        <v>3</v>
      </c>
      <c r="AN431" s="2">
        <v>5</v>
      </c>
      <c r="AO431" s="2">
        <v>2</v>
      </c>
      <c r="AP431" s="2">
        <v>5</v>
      </c>
      <c r="AQ431" s="4">
        <v>3</v>
      </c>
    </row>
    <row r="432" spans="1:43" x14ac:dyDescent="0.25">
      <c r="A432" s="1">
        <v>253</v>
      </c>
      <c r="B432" s="2" t="s">
        <v>2317</v>
      </c>
      <c r="C432" s="2" t="s">
        <v>2318</v>
      </c>
      <c r="D432" s="2" t="s">
        <v>2319</v>
      </c>
      <c r="E432" s="2" t="s">
        <v>2320</v>
      </c>
      <c r="F432" s="2" t="s">
        <v>2321</v>
      </c>
      <c r="G432" s="2" t="s">
        <v>2322</v>
      </c>
      <c r="H432" s="2" t="s">
        <v>2323</v>
      </c>
      <c r="I432" s="2"/>
      <c r="J432" s="2" t="s">
        <v>2324</v>
      </c>
      <c r="K432" s="2" t="s">
        <v>2325</v>
      </c>
      <c r="L432" s="2"/>
      <c r="M432" s="2" t="s">
        <v>2324</v>
      </c>
      <c r="N432" s="3">
        <v>5240</v>
      </c>
      <c r="O432" s="2" t="s">
        <v>133</v>
      </c>
      <c r="P432" s="2" t="s">
        <v>31</v>
      </c>
      <c r="Q432" s="2" t="s">
        <v>10</v>
      </c>
      <c r="R432" s="2" t="s">
        <v>11</v>
      </c>
      <c r="S432" s="2" t="s">
        <v>12</v>
      </c>
      <c r="T432" s="2" t="s">
        <v>2326</v>
      </c>
      <c r="U432" s="44">
        <v>0.81278928709397458</v>
      </c>
      <c r="V432" s="2">
        <f t="shared" si="17"/>
        <v>8</v>
      </c>
      <c r="W432" s="2" t="s">
        <v>1275</v>
      </c>
      <c r="X432" s="2" t="s">
        <v>1276</v>
      </c>
      <c r="Y432" s="2" t="s">
        <v>1276</v>
      </c>
      <c r="Z432" s="2" t="s">
        <v>2265</v>
      </c>
      <c r="AA432" s="2" t="s">
        <v>1483</v>
      </c>
      <c r="AB432" s="2" t="s">
        <v>2327</v>
      </c>
      <c r="AC432" s="2" t="s">
        <v>2328</v>
      </c>
      <c r="AD432" s="2">
        <v>99068</v>
      </c>
      <c r="AE432" s="2" t="s">
        <v>2329</v>
      </c>
      <c r="AF432" s="2">
        <v>174.85439600000001</v>
      </c>
      <c r="AG432" s="2">
        <v>-41.125155999999997</v>
      </c>
      <c r="AH432" s="2">
        <v>5</v>
      </c>
      <c r="AI432" s="2" t="s">
        <v>1275</v>
      </c>
      <c r="AJ432" s="2">
        <v>947</v>
      </c>
      <c r="AK432" s="2">
        <v>344</v>
      </c>
      <c r="AL432" s="2">
        <v>278</v>
      </c>
      <c r="AM432" s="2">
        <v>235</v>
      </c>
      <c r="AN432" s="2">
        <v>63</v>
      </c>
      <c r="AO432" s="2">
        <v>20</v>
      </c>
      <c r="AP432" s="2">
        <v>2</v>
      </c>
      <c r="AQ432" s="4">
        <v>5</v>
      </c>
    </row>
    <row r="433" spans="1:43" x14ac:dyDescent="0.25">
      <c r="A433" s="1">
        <v>286</v>
      </c>
      <c r="B433" s="2" t="s">
        <v>2559</v>
      </c>
      <c r="C433" s="2" t="s">
        <v>2560</v>
      </c>
      <c r="D433" s="2" t="s">
        <v>2561</v>
      </c>
      <c r="E433" s="2" t="s">
        <v>2562</v>
      </c>
      <c r="F433" s="2" t="s">
        <v>2563</v>
      </c>
      <c r="G433" s="2" t="s">
        <v>2564</v>
      </c>
      <c r="H433" s="2" t="s">
        <v>2565</v>
      </c>
      <c r="I433" s="2" t="s">
        <v>2566</v>
      </c>
      <c r="J433" s="2" t="s">
        <v>1276</v>
      </c>
      <c r="K433" s="2" t="s">
        <v>2565</v>
      </c>
      <c r="L433" s="2" t="s">
        <v>2459</v>
      </c>
      <c r="M433" s="2" t="s">
        <v>1276</v>
      </c>
      <c r="N433" s="3">
        <v>6011</v>
      </c>
      <c r="O433" s="2" t="s">
        <v>133</v>
      </c>
      <c r="P433" s="2" t="s">
        <v>31</v>
      </c>
      <c r="Q433" s="2" t="s">
        <v>10</v>
      </c>
      <c r="R433" s="2" t="s">
        <v>178</v>
      </c>
      <c r="S433" s="2" t="s">
        <v>167</v>
      </c>
      <c r="T433" s="2" t="s">
        <v>2369</v>
      </c>
      <c r="U433" s="44">
        <v>0.80036323868726933</v>
      </c>
      <c r="V433" s="2">
        <f t="shared" si="17"/>
        <v>9</v>
      </c>
      <c r="W433" s="2" t="s">
        <v>1275</v>
      </c>
      <c r="X433" s="2" t="s">
        <v>1276</v>
      </c>
      <c r="Y433" s="2" t="s">
        <v>1276</v>
      </c>
      <c r="Z433" s="2" t="s">
        <v>2461</v>
      </c>
      <c r="AA433" s="2" t="s">
        <v>776</v>
      </c>
      <c r="AB433" s="2" t="s">
        <v>2462</v>
      </c>
      <c r="AC433" s="2" t="s">
        <v>2463</v>
      </c>
      <c r="AD433" s="2"/>
      <c r="AE433" s="2"/>
      <c r="AF433" s="2">
        <v>174.77517900000001</v>
      </c>
      <c r="AG433" s="2">
        <v>-41.275812000000002</v>
      </c>
      <c r="AH433" s="2">
        <v>9</v>
      </c>
      <c r="AI433" s="2" t="s">
        <v>1275</v>
      </c>
      <c r="AJ433" s="2">
        <v>637</v>
      </c>
      <c r="AK433" s="2">
        <v>300</v>
      </c>
      <c r="AL433" s="2">
        <v>87</v>
      </c>
      <c r="AM433" s="2">
        <v>129</v>
      </c>
      <c r="AN433" s="2">
        <v>94</v>
      </c>
      <c r="AO433" s="2">
        <v>22</v>
      </c>
      <c r="AP433" s="2">
        <v>0</v>
      </c>
      <c r="AQ433" s="4">
        <v>5</v>
      </c>
    </row>
    <row r="434" spans="1:43" x14ac:dyDescent="0.25">
      <c r="A434" s="14">
        <v>4158</v>
      </c>
      <c r="B434" s="10" t="s">
        <v>4565</v>
      </c>
      <c r="C434" s="10" t="s">
        <v>4566</v>
      </c>
      <c r="D434" s="10" t="s">
        <v>4567</v>
      </c>
      <c r="E434" s="10" t="s">
        <v>4568</v>
      </c>
      <c r="F434" s="10" t="s">
        <v>4569</v>
      </c>
      <c r="G434" s="10" t="s">
        <v>4570</v>
      </c>
      <c r="H434" s="10" t="s">
        <v>4571</v>
      </c>
      <c r="I434" s="10" t="s">
        <v>2295</v>
      </c>
      <c r="J434" s="10" t="s">
        <v>2296</v>
      </c>
      <c r="K434" s="10" t="s">
        <v>4572</v>
      </c>
      <c r="L434" s="10" t="s">
        <v>4091</v>
      </c>
      <c r="M434" s="10" t="s">
        <v>2296</v>
      </c>
      <c r="N434" s="15">
        <v>5142</v>
      </c>
      <c r="O434" s="10" t="s">
        <v>133</v>
      </c>
      <c r="P434" s="10" t="s">
        <v>43</v>
      </c>
      <c r="Q434" s="10" t="s">
        <v>10</v>
      </c>
      <c r="R434" s="10" t="s">
        <v>178</v>
      </c>
      <c r="S434" s="10" t="s">
        <v>156</v>
      </c>
      <c r="T434" s="2" t="s">
        <v>2297</v>
      </c>
      <c r="U434" s="44">
        <v>0.76482328245408193</v>
      </c>
      <c r="V434" s="2">
        <f t="shared" si="17"/>
        <v>10</v>
      </c>
      <c r="W434" s="10" t="s">
        <v>1275</v>
      </c>
      <c r="X434" s="10" t="s">
        <v>1276</v>
      </c>
      <c r="Y434" s="2" t="s">
        <v>1276</v>
      </c>
      <c r="Z434" s="10" t="s">
        <v>2298</v>
      </c>
      <c r="AA434" s="10" t="s">
        <v>1278</v>
      </c>
      <c r="AB434" s="10" t="s">
        <v>4573</v>
      </c>
      <c r="AC434" s="10" t="s">
        <v>1442</v>
      </c>
      <c r="AD434" s="10"/>
      <c r="AE434" s="10"/>
      <c r="AF434" s="10">
        <v>175.03712100000001</v>
      </c>
      <c r="AG434" s="10">
        <v>-41.140881</v>
      </c>
      <c r="AH434" s="10">
        <v>10</v>
      </c>
      <c r="AI434" s="10" t="s">
        <v>1275</v>
      </c>
      <c r="AJ434" s="10">
        <v>651</v>
      </c>
      <c r="AK434" s="10">
        <v>543</v>
      </c>
      <c r="AL434" s="10">
        <v>31</v>
      </c>
      <c r="AM434" s="10">
        <v>6</v>
      </c>
      <c r="AN434" s="10">
        <v>59</v>
      </c>
      <c r="AO434" s="10">
        <v>7</v>
      </c>
      <c r="AP434" s="10">
        <v>5</v>
      </c>
      <c r="AQ434" s="16">
        <v>0</v>
      </c>
    </row>
    <row r="435" spans="1:43" x14ac:dyDescent="0.25">
      <c r="A435" s="1">
        <v>243</v>
      </c>
      <c r="B435" s="2" t="s">
        <v>2219</v>
      </c>
      <c r="C435" s="2" t="s">
        <v>2220</v>
      </c>
      <c r="D435" s="2" t="s">
        <v>2221</v>
      </c>
      <c r="E435" s="2" t="s">
        <v>2222</v>
      </c>
      <c r="F435" s="2" t="s">
        <v>2223</v>
      </c>
      <c r="G435" s="2" t="s">
        <v>2224</v>
      </c>
      <c r="H435" s="2" t="s">
        <v>2225</v>
      </c>
      <c r="I435" s="2"/>
      <c r="J435" s="2" t="s">
        <v>2205</v>
      </c>
      <c r="K435" s="2" t="s">
        <v>2226</v>
      </c>
      <c r="L435" s="2"/>
      <c r="M435" s="2" t="s">
        <v>2205</v>
      </c>
      <c r="N435" s="3">
        <v>5840</v>
      </c>
      <c r="O435" s="2" t="s">
        <v>965</v>
      </c>
      <c r="P435" s="2" t="s">
        <v>31</v>
      </c>
      <c r="Q435" s="2" t="s">
        <v>10</v>
      </c>
      <c r="R435" s="2" t="s">
        <v>11</v>
      </c>
      <c r="S435" s="2" t="s">
        <v>12</v>
      </c>
      <c r="T435" s="2" t="s">
        <v>2207</v>
      </c>
      <c r="U435" s="44">
        <v>0.74144616464775071</v>
      </c>
      <c r="V435" s="2">
        <f t="shared" si="17"/>
        <v>11</v>
      </c>
      <c r="W435" s="2" t="s">
        <v>1275</v>
      </c>
      <c r="X435" s="2" t="s">
        <v>1276</v>
      </c>
      <c r="Y435" s="2" t="s">
        <v>1276</v>
      </c>
      <c r="Z435" s="2" t="s">
        <v>2135</v>
      </c>
      <c r="AA435" s="2" t="s">
        <v>1278</v>
      </c>
      <c r="AB435" s="2" t="s">
        <v>2227</v>
      </c>
      <c r="AC435" s="2" t="s">
        <v>2209</v>
      </c>
      <c r="AD435" s="2"/>
      <c r="AE435" s="2"/>
      <c r="AF435" s="2">
        <v>175.666496</v>
      </c>
      <c r="AG435" s="2">
        <v>-40.961323</v>
      </c>
      <c r="AH435" s="2">
        <v>3</v>
      </c>
      <c r="AI435" s="2" t="s">
        <v>1275</v>
      </c>
      <c r="AJ435" s="2">
        <v>345</v>
      </c>
      <c r="AK435" s="2">
        <v>126</v>
      </c>
      <c r="AL435" s="2">
        <v>199</v>
      </c>
      <c r="AM435" s="2">
        <v>17</v>
      </c>
      <c r="AN435" s="2">
        <v>2</v>
      </c>
      <c r="AO435" s="2">
        <v>1</v>
      </c>
      <c r="AP435" s="2">
        <v>0</v>
      </c>
      <c r="AQ435" s="4">
        <v>0</v>
      </c>
    </row>
    <row r="436" spans="1:43" x14ac:dyDescent="0.25">
      <c r="A436" s="1">
        <v>277</v>
      </c>
      <c r="B436" s="2" t="s">
        <v>2502</v>
      </c>
      <c r="C436" s="2" t="s">
        <v>2503</v>
      </c>
      <c r="D436" s="2" t="s">
        <v>2504</v>
      </c>
      <c r="E436" s="2" t="s">
        <v>2505</v>
      </c>
      <c r="F436" s="2" t="s">
        <v>2506</v>
      </c>
      <c r="G436" s="2" t="s">
        <v>2507</v>
      </c>
      <c r="H436" s="2" t="s">
        <v>2508</v>
      </c>
      <c r="I436" s="2" t="s">
        <v>2499</v>
      </c>
      <c r="J436" s="2" t="s">
        <v>1276</v>
      </c>
      <c r="K436" s="2" t="s">
        <v>2509</v>
      </c>
      <c r="L436" s="2" t="s">
        <v>2499</v>
      </c>
      <c r="M436" s="2" t="s">
        <v>1276</v>
      </c>
      <c r="N436" s="3">
        <v>6241</v>
      </c>
      <c r="O436" s="2" t="s">
        <v>133</v>
      </c>
      <c r="P436" s="2" t="s">
        <v>31</v>
      </c>
      <c r="Q436" s="2" t="s">
        <v>10</v>
      </c>
      <c r="R436" s="2" t="s">
        <v>11</v>
      </c>
      <c r="S436" s="2" t="s">
        <v>156</v>
      </c>
      <c r="T436" s="2" t="s">
        <v>2369</v>
      </c>
      <c r="U436" s="44">
        <v>0.70522362801124128</v>
      </c>
      <c r="V436" s="2">
        <f t="shared" si="17"/>
        <v>12</v>
      </c>
      <c r="W436" s="2" t="s">
        <v>1275</v>
      </c>
      <c r="X436" s="2" t="s">
        <v>1276</v>
      </c>
      <c r="Y436" s="2" t="s">
        <v>1276</v>
      </c>
      <c r="Z436" s="2" t="s">
        <v>2481</v>
      </c>
      <c r="AA436" s="2" t="s">
        <v>776</v>
      </c>
      <c r="AB436" s="2" t="s">
        <v>2501</v>
      </c>
      <c r="AC436" s="2" t="s">
        <v>2328</v>
      </c>
      <c r="AD436" s="2"/>
      <c r="AE436" s="2"/>
      <c r="AF436" s="2">
        <v>174.80065999999999</v>
      </c>
      <c r="AG436" s="2">
        <v>-41.321848000000003</v>
      </c>
      <c r="AH436" s="2">
        <v>6</v>
      </c>
      <c r="AI436" s="2" t="s">
        <v>1275</v>
      </c>
      <c r="AJ436" s="2">
        <v>658</v>
      </c>
      <c r="AK436" s="2">
        <v>284</v>
      </c>
      <c r="AL436" s="2">
        <v>110</v>
      </c>
      <c r="AM436" s="2">
        <v>125</v>
      </c>
      <c r="AN436" s="2">
        <v>88</v>
      </c>
      <c r="AO436" s="2">
        <v>42</v>
      </c>
      <c r="AP436" s="2">
        <v>5</v>
      </c>
      <c r="AQ436" s="4">
        <v>4</v>
      </c>
    </row>
    <row r="437" spans="1:43" x14ac:dyDescent="0.25">
      <c r="A437" s="1">
        <v>1651</v>
      </c>
      <c r="B437" s="2" t="s">
        <v>4407</v>
      </c>
      <c r="C437" s="2" t="s">
        <v>4408</v>
      </c>
      <c r="D437" s="2" t="s">
        <v>4409</v>
      </c>
      <c r="E437" s="2" t="s">
        <v>4410</v>
      </c>
      <c r="F437" s="2" t="s">
        <v>4411</v>
      </c>
      <c r="G437" s="2"/>
      <c r="H437" s="2" t="s">
        <v>4412</v>
      </c>
      <c r="I437" s="2"/>
      <c r="J437" s="2" t="s">
        <v>2205</v>
      </c>
      <c r="K437" s="2" t="s">
        <v>4412</v>
      </c>
      <c r="L437" s="2"/>
      <c r="M437" s="2" t="s">
        <v>2205</v>
      </c>
      <c r="N437" s="3">
        <v>5810</v>
      </c>
      <c r="O437" s="2" t="s">
        <v>965</v>
      </c>
      <c r="P437" s="2" t="s">
        <v>9</v>
      </c>
      <c r="Q437" s="2" t="s">
        <v>2018</v>
      </c>
      <c r="R437" s="2" t="s">
        <v>11</v>
      </c>
      <c r="S437" s="2" t="s">
        <v>12</v>
      </c>
      <c r="T437" s="2" t="s">
        <v>2207</v>
      </c>
      <c r="U437" s="44">
        <v>0.70391729891874988</v>
      </c>
      <c r="V437" s="2">
        <f t="shared" si="17"/>
        <v>13</v>
      </c>
      <c r="W437" s="2" t="s">
        <v>1275</v>
      </c>
      <c r="X437" s="2" t="s">
        <v>1276</v>
      </c>
      <c r="Y437" s="2" t="s">
        <v>1276</v>
      </c>
      <c r="Z437" s="2" t="s">
        <v>2135</v>
      </c>
      <c r="AA437" s="2" t="s">
        <v>1278</v>
      </c>
      <c r="AB437" s="2" t="s">
        <v>2227</v>
      </c>
      <c r="AC437" s="2" t="s">
        <v>2209</v>
      </c>
      <c r="AD437" s="2"/>
      <c r="AE437" s="2"/>
      <c r="AF437" s="2">
        <v>175.66755599999999</v>
      </c>
      <c r="AG437" s="2">
        <v>-40.960760000000001</v>
      </c>
      <c r="AH437" s="2">
        <v>2</v>
      </c>
      <c r="AI437" s="2" t="s">
        <v>1275</v>
      </c>
      <c r="AJ437" s="2">
        <v>75</v>
      </c>
      <c r="AK437" s="2">
        <v>0</v>
      </c>
      <c r="AL437" s="2">
        <v>75</v>
      </c>
      <c r="AM437" s="2">
        <v>0</v>
      </c>
      <c r="AN437" s="2">
        <v>0</v>
      </c>
      <c r="AO437" s="2">
        <v>0</v>
      </c>
      <c r="AP437" s="2">
        <v>0</v>
      </c>
      <c r="AQ437" s="4">
        <v>0</v>
      </c>
    </row>
    <row r="438" spans="1:43" x14ac:dyDescent="0.25">
      <c r="A438" s="1">
        <v>252</v>
      </c>
      <c r="B438" s="2" t="s">
        <v>2308</v>
      </c>
      <c r="C438" s="2" t="s">
        <v>2309</v>
      </c>
      <c r="D438" s="2" t="s">
        <v>2310</v>
      </c>
      <c r="E438" s="2" t="s">
        <v>2311</v>
      </c>
      <c r="F438" s="2" t="s">
        <v>2312</v>
      </c>
      <c r="G438" s="2" t="s">
        <v>2313</v>
      </c>
      <c r="H438" s="2" t="s">
        <v>2314</v>
      </c>
      <c r="I438" s="2"/>
      <c r="J438" s="2" t="s">
        <v>2296</v>
      </c>
      <c r="K438" s="2" t="s">
        <v>2315</v>
      </c>
      <c r="L438" s="2"/>
      <c r="M438" s="2" t="s">
        <v>2296</v>
      </c>
      <c r="N438" s="3">
        <v>5018</v>
      </c>
      <c r="O438" s="2" t="s">
        <v>133</v>
      </c>
      <c r="P438" s="2" t="s">
        <v>31</v>
      </c>
      <c r="Q438" s="2" t="s">
        <v>155</v>
      </c>
      <c r="R438" s="2" t="s">
        <v>178</v>
      </c>
      <c r="S438" s="2" t="s">
        <v>156</v>
      </c>
      <c r="T438" s="2" t="s">
        <v>2297</v>
      </c>
      <c r="U438" s="44">
        <v>0.70146870422331642</v>
      </c>
      <c r="V438" s="2">
        <f t="shared" si="17"/>
        <v>14</v>
      </c>
      <c r="W438" s="2" t="s">
        <v>1275</v>
      </c>
      <c r="X438" s="2" t="s">
        <v>1276</v>
      </c>
      <c r="Y438" s="2" t="s">
        <v>1276</v>
      </c>
      <c r="Z438" s="2" t="s">
        <v>2298</v>
      </c>
      <c r="AA438" s="2" t="s">
        <v>1278</v>
      </c>
      <c r="AB438" s="2" t="s">
        <v>2316</v>
      </c>
      <c r="AC438" s="2" t="s">
        <v>1442</v>
      </c>
      <c r="AD438" s="2"/>
      <c r="AE438" s="2"/>
      <c r="AF438" s="2">
        <v>175.01268400000001</v>
      </c>
      <c r="AG438" s="2">
        <v>-41.146109000000003</v>
      </c>
      <c r="AH438" s="2">
        <v>8</v>
      </c>
      <c r="AI438" s="2" t="s">
        <v>1275</v>
      </c>
      <c r="AJ438" s="2">
        <v>710</v>
      </c>
      <c r="AK438" s="2">
        <v>439</v>
      </c>
      <c r="AL438" s="2">
        <v>121</v>
      </c>
      <c r="AM438" s="2">
        <v>75</v>
      </c>
      <c r="AN438" s="2">
        <v>60</v>
      </c>
      <c r="AO438" s="2">
        <v>14</v>
      </c>
      <c r="AP438" s="2">
        <v>1</v>
      </c>
      <c r="AQ438" s="4">
        <v>0</v>
      </c>
    </row>
    <row r="439" spans="1:43" x14ac:dyDescent="0.25">
      <c r="A439" s="1">
        <v>1634</v>
      </c>
      <c r="B439" s="2" t="s">
        <v>4399</v>
      </c>
      <c r="C439" s="2" t="s">
        <v>4400</v>
      </c>
      <c r="D439" s="2" t="s">
        <v>4401</v>
      </c>
      <c r="E439" s="2" t="s">
        <v>4402</v>
      </c>
      <c r="F439" s="2" t="s">
        <v>4403</v>
      </c>
      <c r="G439" s="2" t="s">
        <v>4404</v>
      </c>
      <c r="H439" s="2" t="s">
        <v>4405</v>
      </c>
      <c r="I439" s="2" t="s">
        <v>4406</v>
      </c>
      <c r="J439" s="2" t="s">
        <v>2324</v>
      </c>
      <c r="K439" s="2" t="s">
        <v>4405</v>
      </c>
      <c r="L439" s="2" t="s">
        <v>4406</v>
      </c>
      <c r="M439" s="2" t="s">
        <v>2324</v>
      </c>
      <c r="N439" s="3">
        <v>5024</v>
      </c>
      <c r="O439" s="2" t="s">
        <v>133</v>
      </c>
      <c r="P439" s="2" t="s">
        <v>9</v>
      </c>
      <c r="Q439" s="2" t="s">
        <v>3034</v>
      </c>
      <c r="R439" s="2" t="s">
        <v>11</v>
      </c>
      <c r="S439" s="2" t="s">
        <v>12</v>
      </c>
      <c r="T439" s="2" t="s">
        <v>2326</v>
      </c>
      <c r="U439" s="44">
        <v>0.69803780807665161</v>
      </c>
      <c r="V439" s="2">
        <f t="shared" si="17"/>
        <v>15</v>
      </c>
      <c r="W439" s="2" t="s">
        <v>1275</v>
      </c>
      <c r="X439" s="2" t="s">
        <v>1276</v>
      </c>
      <c r="Y439" s="2" t="s">
        <v>1276</v>
      </c>
      <c r="Z439" s="2" t="s">
        <v>2265</v>
      </c>
      <c r="AA439" s="2" t="s">
        <v>1483</v>
      </c>
      <c r="AB439" s="2" t="s">
        <v>4406</v>
      </c>
      <c r="AC439" s="2" t="s">
        <v>2328</v>
      </c>
      <c r="AD439" s="2"/>
      <c r="AE439" s="2"/>
      <c r="AF439" s="2">
        <v>174.87853799999999</v>
      </c>
      <c r="AG439" s="2">
        <v>-41.122123999999999</v>
      </c>
      <c r="AH439" s="2">
        <v>3</v>
      </c>
      <c r="AI439" s="2" t="s">
        <v>1275</v>
      </c>
      <c r="AJ439" s="2">
        <v>248</v>
      </c>
      <c r="AK439" s="2">
        <v>1</v>
      </c>
      <c r="AL439" s="2">
        <v>243</v>
      </c>
      <c r="AM439" s="2">
        <v>3</v>
      </c>
      <c r="AN439" s="2">
        <v>0</v>
      </c>
      <c r="AO439" s="2">
        <v>1</v>
      </c>
      <c r="AP439" s="2">
        <v>0</v>
      </c>
      <c r="AQ439" s="4">
        <v>0</v>
      </c>
    </row>
    <row r="440" spans="1:43" x14ac:dyDescent="0.25">
      <c r="A440" s="1">
        <v>257</v>
      </c>
      <c r="B440" s="2" t="s">
        <v>2360</v>
      </c>
      <c r="C440" s="2" t="s">
        <v>2361</v>
      </c>
      <c r="D440" s="2" t="s">
        <v>2362</v>
      </c>
      <c r="E440" s="2" t="s">
        <v>2363</v>
      </c>
      <c r="F440" s="2" t="s">
        <v>2364</v>
      </c>
      <c r="G440" s="2" t="s">
        <v>2365</v>
      </c>
      <c r="H440" s="2" t="s">
        <v>2366</v>
      </c>
      <c r="I440" s="2" t="s">
        <v>2367</v>
      </c>
      <c r="J440" s="2" t="s">
        <v>1276</v>
      </c>
      <c r="K440" s="2" t="s">
        <v>2368</v>
      </c>
      <c r="L440" s="2" t="s">
        <v>2367</v>
      </c>
      <c r="M440" s="2" t="s">
        <v>1276</v>
      </c>
      <c r="N440" s="3">
        <v>5249</v>
      </c>
      <c r="O440" s="2" t="s">
        <v>133</v>
      </c>
      <c r="P440" s="2" t="s">
        <v>31</v>
      </c>
      <c r="Q440" s="2" t="s">
        <v>10</v>
      </c>
      <c r="R440" s="2" t="s">
        <v>11</v>
      </c>
      <c r="S440" s="2" t="s">
        <v>12</v>
      </c>
      <c r="T440" s="2" t="s">
        <v>2369</v>
      </c>
      <c r="U440" s="44">
        <v>0.6969309282743551</v>
      </c>
      <c r="V440" s="2">
        <f t="shared" si="17"/>
        <v>16</v>
      </c>
      <c r="W440" s="2" t="s">
        <v>1275</v>
      </c>
      <c r="X440" s="2" t="s">
        <v>1276</v>
      </c>
      <c r="Y440" s="2" t="s">
        <v>1276</v>
      </c>
      <c r="Z440" s="2" t="s">
        <v>2370</v>
      </c>
      <c r="AA440" s="2" t="s">
        <v>1483</v>
      </c>
      <c r="AB440" s="2" t="s">
        <v>2371</v>
      </c>
      <c r="AC440" s="2" t="s">
        <v>2372</v>
      </c>
      <c r="AD440" s="2"/>
      <c r="AE440" s="2"/>
      <c r="AF440" s="2">
        <v>174.83050800000001</v>
      </c>
      <c r="AG440" s="2">
        <v>-41.164996000000002</v>
      </c>
      <c r="AH440" s="2">
        <v>8</v>
      </c>
      <c r="AI440" s="2" t="s">
        <v>1275</v>
      </c>
      <c r="AJ440" s="2">
        <v>1517</v>
      </c>
      <c r="AK440" s="2">
        <v>825</v>
      </c>
      <c r="AL440" s="2">
        <v>232</v>
      </c>
      <c r="AM440" s="2">
        <v>193</v>
      </c>
      <c r="AN440" s="2">
        <v>197</v>
      </c>
      <c r="AO440" s="2">
        <v>35</v>
      </c>
      <c r="AP440" s="2">
        <v>10</v>
      </c>
      <c r="AQ440" s="4">
        <v>25</v>
      </c>
    </row>
    <row r="441" spans="1:43" x14ac:dyDescent="0.25">
      <c r="A441" s="1">
        <v>1189</v>
      </c>
      <c r="B441" s="2" t="s">
        <v>4321</v>
      </c>
      <c r="C441" s="2" t="s">
        <v>4322</v>
      </c>
      <c r="D441" s="2" t="s">
        <v>4323</v>
      </c>
      <c r="E441" s="2"/>
      <c r="F441" s="2" t="s">
        <v>4324</v>
      </c>
      <c r="G441" s="2" t="s">
        <v>4325</v>
      </c>
      <c r="H441" s="2" t="s">
        <v>4326</v>
      </c>
      <c r="I441" s="2" t="s">
        <v>4327</v>
      </c>
      <c r="J441" s="2" t="s">
        <v>1272</v>
      </c>
      <c r="K441" s="2" t="s">
        <v>4326</v>
      </c>
      <c r="L441" s="2" t="s">
        <v>4327</v>
      </c>
      <c r="M441" s="2" t="s">
        <v>1272</v>
      </c>
      <c r="N441" s="3">
        <v>5011</v>
      </c>
      <c r="O441" s="2" t="s">
        <v>133</v>
      </c>
      <c r="P441" s="2" t="s">
        <v>9</v>
      </c>
      <c r="Q441" s="2" t="s">
        <v>10</v>
      </c>
      <c r="R441" s="2" t="s">
        <v>178</v>
      </c>
      <c r="S441" s="2" t="s">
        <v>12</v>
      </c>
      <c r="T441" s="2" t="s">
        <v>1274</v>
      </c>
      <c r="U441" s="44">
        <v>0.67029500205325709</v>
      </c>
      <c r="V441" s="2">
        <f t="shared" si="17"/>
        <v>17</v>
      </c>
      <c r="W441" s="2" t="s">
        <v>1275</v>
      </c>
      <c r="X441" s="2" t="s">
        <v>1276</v>
      </c>
      <c r="Y441" s="2" t="s">
        <v>1276</v>
      </c>
      <c r="Z441" s="2" t="s">
        <v>2298</v>
      </c>
      <c r="AA441" s="2" t="s">
        <v>1278</v>
      </c>
      <c r="AB441" s="2" t="s">
        <v>4328</v>
      </c>
      <c r="AC441" s="2" t="s">
        <v>2328</v>
      </c>
      <c r="AD441" s="2"/>
      <c r="AE441" s="2"/>
      <c r="AF441" s="2">
        <v>174.96209500000001</v>
      </c>
      <c r="AG441" s="2">
        <v>-41.201664999999998</v>
      </c>
      <c r="AH441" s="2">
        <v>8</v>
      </c>
      <c r="AI441" s="2" t="s">
        <v>1275</v>
      </c>
      <c r="AJ441" s="2">
        <v>233</v>
      </c>
      <c r="AK441" s="2">
        <v>169</v>
      </c>
      <c r="AL441" s="2">
        <v>28</v>
      </c>
      <c r="AM441" s="2">
        <v>6</v>
      </c>
      <c r="AN441" s="2">
        <v>25</v>
      </c>
      <c r="AO441" s="2">
        <v>2</v>
      </c>
      <c r="AP441" s="2">
        <v>3</v>
      </c>
      <c r="AQ441" s="4">
        <v>0</v>
      </c>
    </row>
    <row r="442" spans="1:43" x14ac:dyDescent="0.25">
      <c r="A442" s="1">
        <v>284</v>
      </c>
      <c r="B442" s="2" t="s">
        <v>2550</v>
      </c>
      <c r="C442" s="2" t="s">
        <v>2551</v>
      </c>
      <c r="D442" s="2" t="s">
        <v>2552</v>
      </c>
      <c r="E442" s="2" t="s">
        <v>2553</v>
      </c>
      <c r="F442" s="2" t="s">
        <v>2554</v>
      </c>
      <c r="G442" s="2" t="s">
        <v>2555</v>
      </c>
      <c r="H442" s="2" t="s">
        <v>2556</v>
      </c>
      <c r="I442" s="2" t="s">
        <v>2499</v>
      </c>
      <c r="J442" s="2" t="s">
        <v>1276</v>
      </c>
      <c r="K442" s="2" t="s">
        <v>2557</v>
      </c>
      <c r="L442" s="2" t="s">
        <v>2499</v>
      </c>
      <c r="M442" s="2" t="s">
        <v>1276</v>
      </c>
      <c r="N442" s="3">
        <v>6241</v>
      </c>
      <c r="O442" s="2" t="s">
        <v>133</v>
      </c>
      <c r="P442" s="2" t="s">
        <v>31</v>
      </c>
      <c r="Q442" s="2" t="s">
        <v>10</v>
      </c>
      <c r="R442" s="2" t="s">
        <v>178</v>
      </c>
      <c r="S442" s="2" t="s">
        <v>167</v>
      </c>
      <c r="T442" s="2" t="s">
        <v>2369</v>
      </c>
      <c r="U442" s="44">
        <v>0.6269870860095923</v>
      </c>
      <c r="V442" s="2">
        <f t="shared" si="17"/>
        <v>18</v>
      </c>
      <c r="W442" s="2" t="s">
        <v>1275</v>
      </c>
      <c r="X442" s="2" t="s">
        <v>1276</v>
      </c>
      <c r="Y442" s="2" t="s">
        <v>1276</v>
      </c>
      <c r="Z442" s="2" t="s">
        <v>2481</v>
      </c>
      <c r="AA442" s="2" t="s">
        <v>776</v>
      </c>
      <c r="AB442" s="2" t="s">
        <v>2558</v>
      </c>
      <c r="AC442" s="2" t="s">
        <v>2328</v>
      </c>
      <c r="AD442" s="2"/>
      <c r="AE442" s="2"/>
      <c r="AF442" s="2">
        <v>174.79248000000001</v>
      </c>
      <c r="AG442" s="2">
        <v>-41.318044</v>
      </c>
      <c r="AH442" s="2">
        <v>6</v>
      </c>
      <c r="AI442" s="2" t="s">
        <v>1275</v>
      </c>
      <c r="AJ442" s="2">
        <v>242</v>
      </c>
      <c r="AK442" s="2">
        <v>62</v>
      </c>
      <c r="AL442" s="2">
        <v>45</v>
      </c>
      <c r="AM442" s="2">
        <v>50</v>
      </c>
      <c r="AN442" s="2">
        <v>38</v>
      </c>
      <c r="AO442" s="2">
        <v>33</v>
      </c>
      <c r="AP442" s="2">
        <v>2</v>
      </c>
      <c r="AQ442" s="4">
        <v>12</v>
      </c>
    </row>
    <row r="443" spans="1:43" x14ac:dyDescent="0.25">
      <c r="A443" s="1">
        <v>1143</v>
      </c>
      <c r="B443" s="2" t="s">
        <v>4255</v>
      </c>
      <c r="C443" s="2" t="s">
        <v>4256</v>
      </c>
      <c r="D443" s="2"/>
      <c r="E443" s="2" t="s">
        <v>4257</v>
      </c>
      <c r="F443" s="2" t="s">
        <v>4258</v>
      </c>
      <c r="G443" s="2" t="s">
        <v>4259</v>
      </c>
      <c r="H443" s="2" t="s">
        <v>4260</v>
      </c>
      <c r="I443" s="2" t="s">
        <v>4261</v>
      </c>
      <c r="J443" s="2" t="s">
        <v>1276</v>
      </c>
      <c r="K443" s="2" t="s">
        <v>4260</v>
      </c>
      <c r="L443" s="2" t="s">
        <v>4261</v>
      </c>
      <c r="M443" s="2" t="s">
        <v>1276</v>
      </c>
      <c r="N443" s="3">
        <v>6022</v>
      </c>
      <c r="O443" s="2" t="s">
        <v>133</v>
      </c>
      <c r="P443" s="2" t="s">
        <v>9</v>
      </c>
      <c r="Q443" s="2" t="s">
        <v>2018</v>
      </c>
      <c r="R443" s="2" t="s">
        <v>11</v>
      </c>
      <c r="S443" s="2" t="s">
        <v>12</v>
      </c>
      <c r="T443" s="2" t="s">
        <v>2369</v>
      </c>
      <c r="U443" s="44">
        <v>0.58540957328279153</v>
      </c>
      <c r="V443" s="2">
        <f t="shared" si="17"/>
        <v>19</v>
      </c>
      <c r="W443" s="2" t="s">
        <v>1275</v>
      </c>
      <c r="X443" s="2" t="s">
        <v>1276</v>
      </c>
      <c r="Y443" s="2" t="s">
        <v>1276</v>
      </c>
      <c r="Z443" s="2" t="s">
        <v>2481</v>
      </c>
      <c r="AA443" s="2" t="s">
        <v>776</v>
      </c>
      <c r="AB443" s="2" t="s">
        <v>4261</v>
      </c>
      <c r="AC443" s="2" t="s">
        <v>2328</v>
      </c>
      <c r="AD443" s="2"/>
      <c r="AE443" s="2"/>
      <c r="AF443" s="2">
        <v>174.831726</v>
      </c>
      <c r="AG443" s="2">
        <v>-41.320703000000002</v>
      </c>
      <c r="AH443" s="2">
        <v>8</v>
      </c>
      <c r="AI443" s="2" t="s">
        <v>1275</v>
      </c>
      <c r="AJ443" s="2">
        <v>90</v>
      </c>
      <c r="AK443" s="2">
        <v>0</v>
      </c>
      <c r="AL443" s="2">
        <v>90</v>
      </c>
      <c r="AM443" s="2">
        <v>0</v>
      </c>
      <c r="AN443" s="2">
        <v>0</v>
      </c>
      <c r="AO443" s="2">
        <v>0</v>
      </c>
      <c r="AP443" s="2">
        <v>0</v>
      </c>
      <c r="AQ443" s="4">
        <v>0</v>
      </c>
    </row>
    <row r="444" spans="1:43" x14ac:dyDescent="0.25">
      <c r="A444" s="1">
        <v>269</v>
      </c>
      <c r="B444" s="2" t="s">
        <v>2443</v>
      </c>
      <c r="C444" s="2" t="s">
        <v>2444</v>
      </c>
      <c r="D444" s="2" t="s">
        <v>2445</v>
      </c>
      <c r="E444" s="2" t="s">
        <v>2446</v>
      </c>
      <c r="F444" s="2" t="s">
        <v>2447</v>
      </c>
      <c r="G444" s="2" t="s">
        <v>2448</v>
      </c>
      <c r="H444" s="2" t="s">
        <v>2449</v>
      </c>
      <c r="I444" s="2" t="s">
        <v>2450</v>
      </c>
      <c r="J444" s="2" t="s">
        <v>1276</v>
      </c>
      <c r="K444" s="2" t="s">
        <v>188</v>
      </c>
      <c r="L444" s="2" t="s">
        <v>2450</v>
      </c>
      <c r="M444" s="2" t="s">
        <v>1276</v>
      </c>
      <c r="N444" s="3">
        <v>6440</v>
      </c>
      <c r="O444" s="2" t="s">
        <v>133</v>
      </c>
      <c r="P444" s="2" t="s">
        <v>31</v>
      </c>
      <c r="Q444" s="2" t="s">
        <v>10</v>
      </c>
      <c r="R444" s="2" t="s">
        <v>11</v>
      </c>
      <c r="S444" s="2" t="s">
        <v>12</v>
      </c>
      <c r="T444" s="2" t="s">
        <v>2369</v>
      </c>
      <c r="U444" s="44">
        <v>0.55700242586116377</v>
      </c>
      <c r="V444" s="2">
        <f t="shared" si="17"/>
        <v>20</v>
      </c>
      <c r="W444" s="2" t="s">
        <v>1275</v>
      </c>
      <c r="X444" s="2" t="s">
        <v>1276</v>
      </c>
      <c r="Y444" s="2" t="s">
        <v>1276</v>
      </c>
      <c r="Z444" s="2" t="s">
        <v>2370</v>
      </c>
      <c r="AA444" s="2" t="s">
        <v>776</v>
      </c>
      <c r="AB444" s="2" t="s">
        <v>2451</v>
      </c>
      <c r="AC444" s="2" t="s">
        <v>2372</v>
      </c>
      <c r="AD444" s="2"/>
      <c r="AE444" s="2"/>
      <c r="AF444" s="2">
        <v>174.79767200000001</v>
      </c>
      <c r="AG444" s="2">
        <v>-41.231915000000001</v>
      </c>
      <c r="AH444" s="2">
        <v>10</v>
      </c>
      <c r="AI444" s="2" t="s">
        <v>1275</v>
      </c>
      <c r="AJ444" s="2">
        <v>1266</v>
      </c>
      <c r="AK444" s="2">
        <v>859</v>
      </c>
      <c r="AL444" s="2">
        <v>89</v>
      </c>
      <c r="AM444" s="2">
        <v>43</v>
      </c>
      <c r="AN444" s="2">
        <v>181</v>
      </c>
      <c r="AO444" s="2">
        <v>30</v>
      </c>
      <c r="AP444" s="2">
        <v>3</v>
      </c>
      <c r="AQ444" s="4">
        <v>61</v>
      </c>
    </row>
    <row r="445" spans="1:43" x14ac:dyDescent="0.25">
      <c r="A445" s="1">
        <v>528</v>
      </c>
      <c r="B445" s="2" t="s">
        <v>3905</v>
      </c>
      <c r="C445" s="2" t="s">
        <v>3906</v>
      </c>
      <c r="D445" s="2" t="s">
        <v>3907</v>
      </c>
      <c r="E445" s="2" t="s">
        <v>3908</v>
      </c>
      <c r="F445" s="2" t="s">
        <v>3909</v>
      </c>
      <c r="G445" s="2" t="s">
        <v>3910</v>
      </c>
      <c r="H445" s="2" t="s">
        <v>3911</v>
      </c>
      <c r="I445" s="2"/>
      <c r="J445" s="2" t="s">
        <v>3912</v>
      </c>
      <c r="K445" s="2" t="s">
        <v>3911</v>
      </c>
      <c r="L445" s="2"/>
      <c r="M445" s="2" t="s">
        <v>3912</v>
      </c>
      <c r="N445" s="3">
        <v>5713</v>
      </c>
      <c r="O445" s="2" t="s">
        <v>8</v>
      </c>
      <c r="P445" s="2" t="s">
        <v>9</v>
      </c>
      <c r="Q445" s="2" t="s">
        <v>10</v>
      </c>
      <c r="R445" s="2" t="s">
        <v>178</v>
      </c>
      <c r="S445" s="2" t="s">
        <v>12</v>
      </c>
      <c r="T445" s="2" t="s">
        <v>3913</v>
      </c>
      <c r="U445" s="44">
        <v>0.55250537120964172</v>
      </c>
      <c r="V445" s="2">
        <f t="shared" si="17"/>
        <v>21</v>
      </c>
      <c r="W445" s="2" t="s">
        <v>1275</v>
      </c>
      <c r="X445" s="2" t="s">
        <v>1276</v>
      </c>
      <c r="Y445" s="2" t="s">
        <v>1276</v>
      </c>
      <c r="Z445" s="2" t="s">
        <v>2135</v>
      </c>
      <c r="AA445" s="2" t="s">
        <v>1278</v>
      </c>
      <c r="AB445" s="2" t="s">
        <v>3912</v>
      </c>
      <c r="AC445" s="2" t="s">
        <v>3914</v>
      </c>
      <c r="AD445" s="2"/>
      <c r="AE445" s="2"/>
      <c r="AF445" s="2">
        <v>175.52245600000001</v>
      </c>
      <c r="AG445" s="2">
        <v>-41.032158000000003</v>
      </c>
      <c r="AH445" s="2">
        <v>8</v>
      </c>
      <c r="AI445" s="2" t="s">
        <v>1275</v>
      </c>
      <c r="AJ445" s="2">
        <v>99</v>
      </c>
      <c r="AK445" s="2">
        <v>92</v>
      </c>
      <c r="AL445" s="2">
        <v>0</v>
      </c>
      <c r="AM445" s="2">
        <v>1</v>
      </c>
      <c r="AN445" s="2">
        <v>6</v>
      </c>
      <c r="AO445" s="2">
        <v>0</v>
      </c>
      <c r="AP445" s="2">
        <v>0</v>
      </c>
      <c r="AQ445" s="4">
        <v>0</v>
      </c>
    </row>
    <row r="446" spans="1:43" x14ac:dyDescent="0.25">
      <c r="A446" s="1">
        <v>263</v>
      </c>
      <c r="B446" s="2" t="s">
        <v>2416</v>
      </c>
      <c r="C446" s="2" t="s">
        <v>2417</v>
      </c>
      <c r="D446" s="2" t="s">
        <v>2418</v>
      </c>
      <c r="E446" s="2" t="s">
        <v>2419</v>
      </c>
      <c r="F446" s="2" t="s">
        <v>2420</v>
      </c>
      <c r="G446" s="2" t="s">
        <v>2421</v>
      </c>
      <c r="H446" s="2" t="s">
        <v>2422</v>
      </c>
      <c r="I446" s="2"/>
      <c r="J446" s="2" t="s">
        <v>1272</v>
      </c>
      <c r="K446" s="2" t="s">
        <v>2423</v>
      </c>
      <c r="L446" s="2"/>
      <c r="M446" s="2" t="s">
        <v>1272</v>
      </c>
      <c r="N446" s="3">
        <v>5040</v>
      </c>
      <c r="O446" s="2" t="s">
        <v>133</v>
      </c>
      <c r="P446" s="2" t="s">
        <v>9</v>
      </c>
      <c r="Q446" s="2" t="s">
        <v>10</v>
      </c>
      <c r="R446" s="2" t="s">
        <v>302</v>
      </c>
      <c r="S446" s="2" t="s">
        <v>167</v>
      </c>
      <c r="T446" s="2" t="s">
        <v>1274</v>
      </c>
      <c r="U446" s="44">
        <v>0.54425524757430555</v>
      </c>
      <c r="V446" s="2">
        <f t="shared" si="17"/>
        <v>22</v>
      </c>
      <c r="W446" s="2" t="s">
        <v>1275</v>
      </c>
      <c r="X446" s="2" t="s">
        <v>1276</v>
      </c>
      <c r="Y446" s="2" t="s">
        <v>1276</v>
      </c>
      <c r="Z446" s="2" t="s">
        <v>1277</v>
      </c>
      <c r="AA446" s="2" t="s">
        <v>776</v>
      </c>
      <c r="AB446" s="2" t="s">
        <v>2400</v>
      </c>
      <c r="AC446" s="2" t="s">
        <v>2392</v>
      </c>
      <c r="AD446" s="2"/>
      <c r="AE446" s="2"/>
      <c r="AF446" s="2">
        <v>174.91359399999999</v>
      </c>
      <c r="AG446" s="2">
        <v>-41.210241000000003</v>
      </c>
      <c r="AH446" s="2">
        <v>10</v>
      </c>
      <c r="AI446" s="2" t="s">
        <v>1275</v>
      </c>
      <c r="AJ446" s="2">
        <v>369</v>
      </c>
      <c r="AK446" s="2">
        <v>245</v>
      </c>
      <c r="AL446" s="2">
        <v>19</v>
      </c>
      <c r="AM446" s="2">
        <v>15</v>
      </c>
      <c r="AN446" s="2">
        <v>66</v>
      </c>
      <c r="AO446" s="2">
        <v>5</v>
      </c>
      <c r="AP446" s="2">
        <v>4</v>
      </c>
      <c r="AQ446" s="4">
        <v>15</v>
      </c>
    </row>
    <row r="447" spans="1:43" x14ac:dyDescent="0.25">
      <c r="A447" s="1">
        <v>251</v>
      </c>
      <c r="B447" s="2" t="s">
        <v>2300</v>
      </c>
      <c r="C447" s="2" t="s">
        <v>2301</v>
      </c>
      <c r="D447" s="2" t="s">
        <v>2302</v>
      </c>
      <c r="E447" s="2" t="s">
        <v>2303</v>
      </c>
      <c r="F447" s="2" t="s">
        <v>2304</v>
      </c>
      <c r="G447" s="2" t="s">
        <v>2305</v>
      </c>
      <c r="H447" s="2" t="s">
        <v>1259</v>
      </c>
      <c r="I447" s="2" t="s">
        <v>2295</v>
      </c>
      <c r="J447" s="2" t="s">
        <v>2296</v>
      </c>
      <c r="K447" s="2" t="s">
        <v>2306</v>
      </c>
      <c r="L447" s="2" t="s">
        <v>2295</v>
      </c>
      <c r="M447" s="2" t="s">
        <v>2296</v>
      </c>
      <c r="N447" s="3">
        <v>5018</v>
      </c>
      <c r="O447" s="2" t="s">
        <v>133</v>
      </c>
      <c r="P447" s="2" t="s">
        <v>31</v>
      </c>
      <c r="Q447" s="2" t="s">
        <v>10</v>
      </c>
      <c r="R447" s="2" t="s">
        <v>11</v>
      </c>
      <c r="S447" s="2" t="s">
        <v>12</v>
      </c>
      <c r="T447" s="2" t="s">
        <v>2297</v>
      </c>
      <c r="U447" s="44">
        <v>0.53221896283752368</v>
      </c>
      <c r="V447" s="2">
        <f t="shared" si="17"/>
        <v>23</v>
      </c>
      <c r="W447" s="2" t="s">
        <v>1275</v>
      </c>
      <c r="X447" s="2" t="s">
        <v>1276</v>
      </c>
      <c r="Y447" s="2" t="s">
        <v>1276</v>
      </c>
      <c r="Z447" s="2" t="s">
        <v>2298</v>
      </c>
      <c r="AA447" s="2" t="s">
        <v>1278</v>
      </c>
      <c r="AB447" s="2" t="s">
        <v>2307</v>
      </c>
      <c r="AC447" s="2" t="s">
        <v>1442</v>
      </c>
      <c r="AD447" s="2"/>
      <c r="AE447" s="2"/>
      <c r="AF447" s="2">
        <v>175.05507399999999</v>
      </c>
      <c r="AG447" s="2">
        <v>-41.129088000000003</v>
      </c>
      <c r="AH447" s="2">
        <v>6</v>
      </c>
      <c r="AI447" s="2" t="s">
        <v>1275</v>
      </c>
      <c r="AJ447" s="2">
        <v>811</v>
      </c>
      <c r="AK447" s="2">
        <v>499</v>
      </c>
      <c r="AL447" s="2">
        <v>171</v>
      </c>
      <c r="AM447" s="2">
        <v>41</v>
      </c>
      <c r="AN447" s="2">
        <v>39</v>
      </c>
      <c r="AO447" s="2">
        <v>23</v>
      </c>
      <c r="AP447" s="2">
        <v>5</v>
      </c>
      <c r="AQ447" s="4">
        <v>33</v>
      </c>
    </row>
    <row r="448" spans="1:43" x14ac:dyDescent="0.25">
      <c r="A448" s="1">
        <v>241</v>
      </c>
      <c r="B448" s="2" t="s">
        <v>2198</v>
      </c>
      <c r="C448" s="2" t="s">
        <v>2199</v>
      </c>
      <c r="D448" s="2" t="s">
        <v>2200</v>
      </c>
      <c r="E448" s="2" t="s">
        <v>2201</v>
      </c>
      <c r="F448" s="2" t="s">
        <v>2202</v>
      </c>
      <c r="G448" s="2" t="s">
        <v>2203</v>
      </c>
      <c r="H448" s="2" t="s">
        <v>2204</v>
      </c>
      <c r="I448" s="2"/>
      <c r="J448" s="2" t="s">
        <v>2205</v>
      </c>
      <c r="K448" s="2" t="s">
        <v>2206</v>
      </c>
      <c r="L448" s="2"/>
      <c r="M448" s="2" t="s">
        <v>2205</v>
      </c>
      <c r="N448" s="3">
        <v>5840</v>
      </c>
      <c r="O448" s="2" t="s">
        <v>965</v>
      </c>
      <c r="P448" s="2" t="s">
        <v>31</v>
      </c>
      <c r="Q448" s="2" t="s">
        <v>155</v>
      </c>
      <c r="R448" s="2" t="s">
        <v>11</v>
      </c>
      <c r="S448" s="2" t="s">
        <v>12</v>
      </c>
      <c r="T448" s="2" t="s">
        <v>2207</v>
      </c>
      <c r="U448" s="44">
        <v>0.52741318307757645</v>
      </c>
      <c r="V448" s="2">
        <f t="shared" si="17"/>
        <v>24</v>
      </c>
      <c r="W448" s="2" t="s">
        <v>1275</v>
      </c>
      <c r="X448" s="2" t="s">
        <v>1276</v>
      </c>
      <c r="Y448" s="2" t="s">
        <v>1276</v>
      </c>
      <c r="Z448" s="2" t="s">
        <v>2135</v>
      </c>
      <c r="AA448" s="2" t="s">
        <v>1278</v>
      </c>
      <c r="AB448" s="2" t="s">
        <v>2208</v>
      </c>
      <c r="AC448" s="2" t="s">
        <v>2209</v>
      </c>
      <c r="AD448" s="2"/>
      <c r="AE448" s="2"/>
      <c r="AF448" s="2">
        <v>175.64628300000001</v>
      </c>
      <c r="AG448" s="2">
        <v>-40.950301000000003</v>
      </c>
      <c r="AH448" s="2">
        <v>6</v>
      </c>
      <c r="AI448" s="2" t="s">
        <v>1275</v>
      </c>
      <c r="AJ448" s="2">
        <v>1031</v>
      </c>
      <c r="AK448" s="2">
        <v>713</v>
      </c>
      <c r="AL448" s="2">
        <v>230</v>
      </c>
      <c r="AM448" s="2">
        <v>35</v>
      </c>
      <c r="AN448" s="2">
        <v>20</v>
      </c>
      <c r="AO448" s="2">
        <v>7</v>
      </c>
      <c r="AP448" s="2">
        <v>22</v>
      </c>
      <c r="AQ448" s="4">
        <v>4</v>
      </c>
    </row>
    <row r="449" spans="1:43" x14ac:dyDescent="0.25">
      <c r="A449" s="14">
        <v>4211</v>
      </c>
      <c r="B449" s="10" t="s">
        <v>4583</v>
      </c>
      <c r="C449" s="10" t="s">
        <v>4584</v>
      </c>
      <c r="D449" s="10" t="s">
        <v>4585</v>
      </c>
      <c r="E449" s="10" t="s">
        <v>4586</v>
      </c>
      <c r="F449" s="10" t="s">
        <v>4587</v>
      </c>
      <c r="G449" s="10" t="s">
        <v>4588</v>
      </c>
      <c r="H449" s="10" t="s">
        <v>4589</v>
      </c>
      <c r="I449" s="10"/>
      <c r="J449" s="10" t="s">
        <v>1873</v>
      </c>
      <c r="K449" s="10" t="s">
        <v>2749</v>
      </c>
      <c r="L449" s="10"/>
      <c r="M449" s="10" t="s">
        <v>1873</v>
      </c>
      <c r="N449" s="15">
        <v>5542</v>
      </c>
      <c r="O449" s="10" t="s">
        <v>8</v>
      </c>
      <c r="P449" s="10" t="s">
        <v>9</v>
      </c>
      <c r="Q449" s="10" t="s">
        <v>2018</v>
      </c>
      <c r="R449" s="10" t="s">
        <v>11</v>
      </c>
      <c r="S449" s="10" t="s">
        <v>12</v>
      </c>
      <c r="T449" s="2" t="s">
        <v>2196</v>
      </c>
      <c r="U449" s="44">
        <v>0.5009932908679221</v>
      </c>
      <c r="V449" s="2">
        <f t="shared" si="17"/>
        <v>25</v>
      </c>
      <c r="W449" s="10" t="s">
        <v>1275</v>
      </c>
      <c r="X449" s="10" t="s">
        <v>1276</v>
      </c>
      <c r="Y449" s="2" t="s">
        <v>1276</v>
      </c>
      <c r="Z449" s="10" t="s">
        <v>1873</v>
      </c>
      <c r="AA449" s="10" t="s">
        <v>1483</v>
      </c>
      <c r="AB449" s="10" t="s">
        <v>1873</v>
      </c>
      <c r="AC449" s="10" t="s">
        <v>2197</v>
      </c>
      <c r="AD449" s="10"/>
      <c r="AE449" s="10"/>
      <c r="AF449" s="10">
        <v>175.137507</v>
      </c>
      <c r="AG449" s="10">
        <v>-40.749912000000002</v>
      </c>
      <c r="AH449" s="10">
        <v>5</v>
      </c>
      <c r="AI449" s="10" t="s">
        <v>1275</v>
      </c>
      <c r="AJ449" s="10">
        <v>90</v>
      </c>
      <c r="AK449" s="10">
        <v>0</v>
      </c>
      <c r="AL449" s="10">
        <v>90</v>
      </c>
      <c r="AM449" s="10">
        <v>0</v>
      </c>
      <c r="AN449" s="10">
        <v>0</v>
      </c>
      <c r="AO449" s="10">
        <v>0</v>
      </c>
      <c r="AP449" s="10">
        <v>0</v>
      </c>
      <c r="AQ449" s="16">
        <v>0</v>
      </c>
    </row>
    <row r="450" spans="1:43" x14ac:dyDescent="0.25">
      <c r="A450" s="1">
        <v>250</v>
      </c>
      <c r="B450" s="2" t="s">
        <v>2288</v>
      </c>
      <c r="C450" s="2" t="s">
        <v>2289</v>
      </c>
      <c r="D450" s="2" t="s">
        <v>2290</v>
      </c>
      <c r="E450" s="2" t="s">
        <v>2291</v>
      </c>
      <c r="F450" s="2" t="s">
        <v>2292</v>
      </c>
      <c r="G450" s="2" t="s">
        <v>2293</v>
      </c>
      <c r="H450" s="2" t="s">
        <v>2294</v>
      </c>
      <c r="I450" s="2" t="s">
        <v>2295</v>
      </c>
      <c r="J450" s="2" t="s">
        <v>2296</v>
      </c>
      <c r="K450" s="2" t="s">
        <v>2294</v>
      </c>
      <c r="L450" s="2" t="s">
        <v>2295</v>
      </c>
      <c r="M450" s="2" t="s">
        <v>2296</v>
      </c>
      <c r="N450" s="3">
        <v>5018</v>
      </c>
      <c r="O450" s="2" t="s">
        <v>133</v>
      </c>
      <c r="P450" s="2" t="s">
        <v>31</v>
      </c>
      <c r="Q450" s="2" t="s">
        <v>10</v>
      </c>
      <c r="R450" s="2" t="s">
        <v>11</v>
      </c>
      <c r="S450" s="2" t="s">
        <v>12</v>
      </c>
      <c r="T450" s="2" t="s">
        <v>2297</v>
      </c>
      <c r="U450" s="44">
        <v>0.48926274848690599</v>
      </c>
      <c r="V450" s="2">
        <f t="shared" si="17"/>
        <v>26</v>
      </c>
      <c r="W450" s="2" t="s">
        <v>1275</v>
      </c>
      <c r="X450" s="2" t="s">
        <v>1276</v>
      </c>
      <c r="Y450" s="2" t="s">
        <v>1276</v>
      </c>
      <c r="Z450" s="2" t="s">
        <v>2298</v>
      </c>
      <c r="AA450" s="2" t="s">
        <v>1278</v>
      </c>
      <c r="AB450" s="2" t="s">
        <v>2299</v>
      </c>
      <c r="AC450" s="2" t="s">
        <v>1442</v>
      </c>
      <c r="AD450" s="2"/>
      <c r="AE450" s="2"/>
      <c r="AF450" s="2">
        <v>175.040548</v>
      </c>
      <c r="AG450" s="2">
        <v>-41.126201999999999</v>
      </c>
      <c r="AH450" s="2">
        <v>6</v>
      </c>
      <c r="AI450" s="2" t="s">
        <v>1275</v>
      </c>
      <c r="AJ450" s="2">
        <v>1096</v>
      </c>
      <c r="AK450" s="2">
        <v>679</v>
      </c>
      <c r="AL450" s="2">
        <v>250</v>
      </c>
      <c r="AM450" s="2">
        <v>51</v>
      </c>
      <c r="AN450" s="2">
        <v>54</v>
      </c>
      <c r="AO450" s="2">
        <v>40</v>
      </c>
      <c r="AP450" s="2">
        <v>4</v>
      </c>
      <c r="AQ450" s="4">
        <v>18</v>
      </c>
    </row>
    <row r="451" spans="1:43" x14ac:dyDescent="0.25">
      <c r="A451" s="1">
        <v>247</v>
      </c>
      <c r="B451" s="2" t="s">
        <v>2255</v>
      </c>
      <c r="C451" s="2" t="s">
        <v>2256</v>
      </c>
      <c r="D451" s="2" t="s">
        <v>2257</v>
      </c>
      <c r="E451" s="2" t="s">
        <v>2258</v>
      </c>
      <c r="F451" s="2" t="s">
        <v>2259</v>
      </c>
      <c r="G451" s="2" t="s">
        <v>2260</v>
      </c>
      <c r="H451" s="2" t="s">
        <v>2261</v>
      </c>
      <c r="I451" s="2"/>
      <c r="J451" s="2" t="s">
        <v>2262</v>
      </c>
      <c r="K451" s="2" t="s">
        <v>2263</v>
      </c>
      <c r="L451" s="2" t="s">
        <v>2262</v>
      </c>
      <c r="M451" s="2" t="s">
        <v>2264</v>
      </c>
      <c r="N451" s="3">
        <v>5255</v>
      </c>
      <c r="O451" s="2" t="s">
        <v>133</v>
      </c>
      <c r="P451" s="2" t="s">
        <v>31</v>
      </c>
      <c r="Q451" s="2" t="s">
        <v>10</v>
      </c>
      <c r="R451" s="2" t="s">
        <v>11</v>
      </c>
      <c r="S451" s="2" t="s">
        <v>12</v>
      </c>
      <c r="T451" s="2" t="s">
        <v>2196</v>
      </c>
      <c r="U451" s="44">
        <v>0.46380074096585</v>
      </c>
      <c r="V451" s="2">
        <f t="shared" si="17"/>
        <v>27</v>
      </c>
      <c r="W451" s="2" t="s">
        <v>1275</v>
      </c>
      <c r="X451" s="2" t="s">
        <v>1276</v>
      </c>
      <c r="Y451" s="2" t="s">
        <v>1276</v>
      </c>
      <c r="Z451" s="2" t="s">
        <v>2265</v>
      </c>
      <c r="AA451" s="2" t="s">
        <v>1483</v>
      </c>
      <c r="AB451" s="2" t="s">
        <v>2262</v>
      </c>
      <c r="AC451" s="2" t="s">
        <v>2266</v>
      </c>
      <c r="AD451" s="2"/>
      <c r="AE451" s="2"/>
      <c r="AF451" s="2">
        <v>174.98222899999999</v>
      </c>
      <c r="AG451" s="2">
        <v>-40.921084</v>
      </c>
      <c r="AH451" s="2">
        <v>8</v>
      </c>
      <c r="AI451" s="2" t="s">
        <v>1275</v>
      </c>
      <c r="AJ451" s="2">
        <v>1559</v>
      </c>
      <c r="AK451" s="2">
        <v>1162</v>
      </c>
      <c r="AL451" s="2">
        <v>230</v>
      </c>
      <c r="AM451" s="2">
        <v>34</v>
      </c>
      <c r="AN451" s="2">
        <v>44</v>
      </c>
      <c r="AO451" s="2">
        <v>15</v>
      </c>
      <c r="AP451" s="2">
        <v>9</v>
      </c>
      <c r="AQ451" s="4">
        <v>65</v>
      </c>
    </row>
    <row r="452" spans="1:43" x14ac:dyDescent="0.25">
      <c r="A452" s="1">
        <v>268</v>
      </c>
      <c r="B452" s="2" t="s">
        <v>2433</v>
      </c>
      <c r="C452" s="2" t="s">
        <v>2434</v>
      </c>
      <c r="D452" s="2" t="s">
        <v>2435</v>
      </c>
      <c r="E452" s="2" t="s">
        <v>2436</v>
      </c>
      <c r="F452" s="2" t="s">
        <v>2437</v>
      </c>
      <c r="G452" s="2" t="s">
        <v>2438</v>
      </c>
      <c r="H452" s="2" t="s">
        <v>2439</v>
      </c>
      <c r="I452" s="2" t="s">
        <v>2440</v>
      </c>
      <c r="J452" s="2" t="s">
        <v>1276</v>
      </c>
      <c r="K452" s="2" t="s">
        <v>2441</v>
      </c>
      <c r="L452" s="2" t="s">
        <v>2440</v>
      </c>
      <c r="M452" s="2" t="s">
        <v>1276</v>
      </c>
      <c r="N452" s="3">
        <v>6442</v>
      </c>
      <c r="O452" s="2" t="s">
        <v>133</v>
      </c>
      <c r="P452" s="2" t="s">
        <v>31</v>
      </c>
      <c r="Q452" s="2" t="s">
        <v>10</v>
      </c>
      <c r="R452" s="2" t="s">
        <v>11</v>
      </c>
      <c r="S452" s="2" t="s">
        <v>12</v>
      </c>
      <c r="T452" s="2" t="s">
        <v>2369</v>
      </c>
      <c r="U452" s="44">
        <v>0.45823234496962517</v>
      </c>
      <c r="V452" s="2">
        <f t="shared" si="17"/>
        <v>28</v>
      </c>
      <c r="W452" s="2" t="s">
        <v>1275</v>
      </c>
      <c r="X452" s="2" t="s">
        <v>1276</v>
      </c>
      <c r="Y452" s="2" t="s">
        <v>1276</v>
      </c>
      <c r="Z452" s="2" t="s">
        <v>2370</v>
      </c>
      <c r="AA452" s="2" t="s">
        <v>776</v>
      </c>
      <c r="AB452" s="2" t="s">
        <v>2442</v>
      </c>
      <c r="AC452" s="2" t="s">
        <v>2372</v>
      </c>
      <c r="AD452" s="2"/>
      <c r="AE452" s="2"/>
      <c r="AF452" s="2">
        <v>174.82275999999999</v>
      </c>
      <c r="AG452" s="2">
        <v>-41.218096000000003</v>
      </c>
      <c r="AH452" s="2">
        <v>9</v>
      </c>
      <c r="AI452" s="2" t="s">
        <v>1275</v>
      </c>
      <c r="AJ452" s="2">
        <v>912</v>
      </c>
      <c r="AK452" s="2">
        <v>422</v>
      </c>
      <c r="AL452" s="2">
        <v>110</v>
      </c>
      <c r="AM452" s="2">
        <v>64</v>
      </c>
      <c r="AN452" s="2">
        <v>233</v>
      </c>
      <c r="AO452" s="2">
        <v>27</v>
      </c>
      <c r="AP452" s="2">
        <v>2</v>
      </c>
      <c r="AQ452" s="4">
        <v>54</v>
      </c>
    </row>
    <row r="453" spans="1:43" x14ac:dyDescent="0.25">
      <c r="A453" s="1">
        <v>546</v>
      </c>
      <c r="B453" s="2" t="s">
        <v>3981</v>
      </c>
      <c r="C453" s="2" t="s">
        <v>3982</v>
      </c>
      <c r="D453" s="2" t="s">
        <v>3983</v>
      </c>
      <c r="E453" s="2" t="s">
        <v>3984</v>
      </c>
      <c r="F453" s="2" t="s">
        <v>2532</v>
      </c>
      <c r="G453" s="2" t="s">
        <v>3985</v>
      </c>
      <c r="H453" s="2" t="s">
        <v>3986</v>
      </c>
      <c r="I453" s="2" t="s">
        <v>3987</v>
      </c>
      <c r="J453" s="2" t="s">
        <v>2324</v>
      </c>
      <c r="K453" s="2" t="s">
        <v>3988</v>
      </c>
      <c r="L453" s="2" t="s">
        <v>3987</v>
      </c>
      <c r="M453" s="2" t="s">
        <v>2324</v>
      </c>
      <c r="N453" s="3">
        <v>5245</v>
      </c>
      <c r="O453" s="2" t="s">
        <v>133</v>
      </c>
      <c r="P453" s="2" t="s">
        <v>43</v>
      </c>
      <c r="Q453" s="2" t="s">
        <v>10</v>
      </c>
      <c r="R453" s="2" t="s">
        <v>302</v>
      </c>
      <c r="S453" s="2" t="s">
        <v>12</v>
      </c>
      <c r="T453" s="2" t="s">
        <v>2326</v>
      </c>
      <c r="U453" s="44">
        <v>0.45320466123210612</v>
      </c>
      <c r="V453" s="2">
        <f t="shared" si="17"/>
        <v>29</v>
      </c>
      <c r="W453" s="2" t="s">
        <v>1275</v>
      </c>
      <c r="X453" s="2" t="s">
        <v>1276</v>
      </c>
      <c r="Y453" s="2" t="s">
        <v>1276</v>
      </c>
      <c r="Z453" s="2" t="s">
        <v>2265</v>
      </c>
      <c r="AA453" s="2" t="s">
        <v>1483</v>
      </c>
      <c r="AB453" s="2" t="s">
        <v>3989</v>
      </c>
      <c r="AC453" s="2" t="s">
        <v>2372</v>
      </c>
      <c r="AD453" s="2"/>
      <c r="AE453" s="2"/>
      <c r="AF453" s="2">
        <v>174.89411799999999</v>
      </c>
      <c r="AG453" s="2">
        <v>-41.114984999999997</v>
      </c>
      <c r="AH453" s="2">
        <v>10</v>
      </c>
      <c r="AI453" s="2" t="s">
        <v>1275</v>
      </c>
      <c r="AJ453" s="2">
        <v>148</v>
      </c>
      <c r="AK453" s="2">
        <v>120</v>
      </c>
      <c r="AL453" s="2">
        <v>5</v>
      </c>
      <c r="AM453" s="2">
        <v>4</v>
      </c>
      <c r="AN453" s="2">
        <v>19</v>
      </c>
      <c r="AO453" s="2">
        <v>0</v>
      </c>
      <c r="AP453" s="2">
        <v>0</v>
      </c>
      <c r="AQ453" s="4">
        <v>0</v>
      </c>
    </row>
    <row r="454" spans="1:43" x14ac:dyDescent="0.25">
      <c r="A454" s="1">
        <v>258</v>
      </c>
      <c r="B454" s="2" t="s">
        <v>2373</v>
      </c>
      <c r="C454" s="2" t="s">
        <v>2374</v>
      </c>
      <c r="D454" s="2" t="s">
        <v>2375</v>
      </c>
      <c r="E454" s="2" t="s">
        <v>2376</v>
      </c>
      <c r="F454" s="2" t="s">
        <v>2377</v>
      </c>
      <c r="G454" s="2" t="s">
        <v>2378</v>
      </c>
      <c r="H454" s="2" t="s">
        <v>2379</v>
      </c>
      <c r="I454" s="2" t="s">
        <v>2380</v>
      </c>
      <c r="J454" s="2" t="s">
        <v>1272</v>
      </c>
      <c r="K454" s="2" t="s">
        <v>2379</v>
      </c>
      <c r="L454" s="2" t="s">
        <v>2380</v>
      </c>
      <c r="M454" s="2" t="s">
        <v>1272</v>
      </c>
      <c r="N454" s="3">
        <v>5019</v>
      </c>
      <c r="O454" s="2" t="s">
        <v>133</v>
      </c>
      <c r="P454" s="2" t="s">
        <v>31</v>
      </c>
      <c r="Q454" s="2" t="s">
        <v>10</v>
      </c>
      <c r="R454" s="2" t="s">
        <v>11</v>
      </c>
      <c r="S454" s="2" t="s">
        <v>12</v>
      </c>
      <c r="T454" s="2" t="s">
        <v>1274</v>
      </c>
      <c r="U454" s="44">
        <v>0.42838773215599002</v>
      </c>
      <c r="V454" s="2">
        <f t="shared" si="17"/>
        <v>30</v>
      </c>
      <c r="W454" s="2" t="s">
        <v>1275</v>
      </c>
      <c r="X454" s="2" t="s">
        <v>1276</v>
      </c>
      <c r="Y454" s="2" t="s">
        <v>1276</v>
      </c>
      <c r="Z454" s="2" t="s">
        <v>2298</v>
      </c>
      <c r="AA454" s="2" t="s">
        <v>1278</v>
      </c>
      <c r="AB454" s="2" t="s">
        <v>2381</v>
      </c>
      <c r="AC454" s="2" t="s">
        <v>2372</v>
      </c>
      <c r="AD454" s="2">
        <v>99065</v>
      </c>
      <c r="AE454" s="2" t="s">
        <v>2382</v>
      </c>
      <c r="AF454" s="2">
        <v>174.96640099999999</v>
      </c>
      <c r="AG454" s="2">
        <v>-41.176079000000001</v>
      </c>
      <c r="AH454" s="2">
        <v>2</v>
      </c>
      <c r="AI454" s="2" t="s">
        <v>1275</v>
      </c>
      <c r="AJ454" s="2">
        <v>460</v>
      </c>
      <c r="AK454" s="2">
        <v>84</v>
      </c>
      <c r="AL454" s="2">
        <v>212</v>
      </c>
      <c r="AM454" s="2">
        <v>153</v>
      </c>
      <c r="AN454" s="2">
        <v>9</v>
      </c>
      <c r="AO454" s="2">
        <v>0</v>
      </c>
      <c r="AP454" s="2">
        <v>2</v>
      </c>
      <c r="AQ454" s="4">
        <v>0</v>
      </c>
    </row>
    <row r="455" spans="1:43" x14ac:dyDescent="0.25">
      <c r="A455" s="1">
        <v>261</v>
      </c>
      <c r="B455" s="2" t="s">
        <v>2401</v>
      </c>
      <c r="C455" s="2" t="s">
        <v>2402</v>
      </c>
      <c r="D455" s="2" t="s">
        <v>2403</v>
      </c>
      <c r="E455" s="2" t="s">
        <v>2404</v>
      </c>
      <c r="F455" s="2" t="s">
        <v>2405</v>
      </c>
      <c r="G455" s="2" t="s">
        <v>2406</v>
      </c>
      <c r="H455" s="2" t="s">
        <v>2407</v>
      </c>
      <c r="I455" s="2"/>
      <c r="J455" s="2" t="s">
        <v>1272</v>
      </c>
      <c r="K455" s="2" t="s">
        <v>2408</v>
      </c>
      <c r="L455" s="2"/>
      <c r="M455" s="2" t="s">
        <v>1272</v>
      </c>
      <c r="N455" s="3">
        <v>5040</v>
      </c>
      <c r="O455" s="2" t="s">
        <v>133</v>
      </c>
      <c r="P455" s="2" t="s">
        <v>31</v>
      </c>
      <c r="Q455" s="2" t="s">
        <v>10</v>
      </c>
      <c r="R455" s="2" t="s">
        <v>11</v>
      </c>
      <c r="S455" s="2" t="s">
        <v>12</v>
      </c>
      <c r="T455" s="2" t="s">
        <v>1274</v>
      </c>
      <c r="U455" s="44">
        <v>0.40257459447456101</v>
      </c>
      <c r="V455" s="2">
        <f t="shared" si="17"/>
        <v>31</v>
      </c>
      <c r="W455" s="2" t="s">
        <v>1275</v>
      </c>
      <c r="X455" s="2" t="s">
        <v>1276</v>
      </c>
      <c r="Y455" s="2" t="s">
        <v>1276</v>
      </c>
      <c r="Z455" s="2" t="s">
        <v>1277</v>
      </c>
      <c r="AA455" s="2" t="s">
        <v>776</v>
      </c>
      <c r="AB455" s="2" t="s">
        <v>2400</v>
      </c>
      <c r="AC455" s="2" t="s">
        <v>2392</v>
      </c>
      <c r="AD455" s="2"/>
      <c r="AE455" s="2"/>
      <c r="AF455" s="2">
        <v>174.901464</v>
      </c>
      <c r="AG455" s="2">
        <v>-41.216496999999997</v>
      </c>
      <c r="AH455" s="2">
        <v>8</v>
      </c>
      <c r="AI455" s="2" t="s">
        <v>1275</v>
      </c>
      <c r="AJ455" s="2">
        <v>1676</v>
      </c>
      <c r="AK455" s="2">
        <v>944</v>
      </c>
      <c r="AL455" s="2">
        <v>286</v>
      </c>
      <c r="AM455" s="2">
        <v>93</v>
      </c>
      <c r="AN455" s="2">
        <v>270</v>
      </c>
      <c r="AO455" s="2">
        <v>29</v>
      </c>
      <c r="AP455" s="2">
        <v>12</v>
      </c>
      <c r="AQ455" s="4">
        <v>42</v>
      </c>
    </row>
    <row r="456" spans="1:43" x14ac:dyDescent="0.25">
      <c r="A456" s="1">
        <v>265</v>
      </c>
      <c r="B456" s="2" t="s">
        <v>2424</v>
      </c>
      <c r="C456" s="2" t="s">
        <v>2425</v>
      </c>
      <c r="D456" s="2" t="s">
        <v>2426</v>
      </c>
      <c r="E456" s="2" t="s">
        <v>2427</v>
      </c>
      <c r="F456" s="2" t="s">
        <v>2428</v>
      </c>
      <c r="G456" s="2" t="s">
        <v>2429</v>
      </c>
      <c r="H456" s="2" t="s">
        <v>2430</v>
      </c>
      <c r="I456" s="2" t="s">
        <v>2431</v>
      </c>
      <c r="J456" s="2" t="s">
        <v>1272</v>
      </c>
      <c r="K456" s="2" t="s">
        <v>2432</v>
      </c>
      <c r="L456" s="2"/>
      <c r="M456" s="2" t="s">
        <v>1272</v>
      </c>
      <c r="N456" s="3">
        <v>5040</v>
      </c>
      <c r="O456" s="2" t="s">
        <v>133</v>
      </c>
      <c r="P456" s="2" t="s">
        <v>43</v>
      </c>
      <c r="Q456" s="2" t="s">
        <v>10</v>
      </c>
      <c r="R456" s="2" t="s">
        <v>178</v>
      </c>
      <c r="S456" s="2" t="s">
        <v>167</v>
      </c>
      <c r="T456" s="2" t="s">
        <v>1274</v>
      </c>
      <c r="U456" s="44">
        <v>0.39542647613997417</v>
      </c>
      <c r="V456" s="2">
        <f t="shared" si="17"/>
        <v>32</v>
      </c>
      <c r="W456" s="2" t="s">
        <v>1275</v>
      </c>
      <c r="X456" s="2" t="s">
        <v>1276</v>
      </c>
      <c r="Y456" s="2" t="s">
        <v>1276</v>
      </c>
      <c r="Z456" s="2" t="s">
        <v>1277</v>
      </c>
      <c r="AA456" s="2" t="s">
        <v>776</v>
      </c>
      <c r="AB456" s="2" t="s">
        <v>2400</v>
      </c>
      <c r="AC456" s="2" t="s">
        <v>2392</v>
      </c>
      <c r="AD456" s="2"/>
      <c r="AE456" s="2"/>
      <c r="AF456" s="2">
        <v>174.916425</v>
      </c>
      <c r="AG456" s="2">
        <v>-41.204307</v>
      </c>
      <c r="AH456" s="2">
        <v>10</v>
      </c>
      <c r="AI456" s="2" t="s">
        <v>1275</v>
      </c>
      <c r="AJ456" s="2">
        <v>504</v>
      </c>
      <c r="AK456" s="2">
        <v>407</v>
      </c>
      <c r="AL456" s="2">
        <v>32</v>
      </c>
      <c r="AM456" s="2">
        <v>6</v>
      </c>
      <c r="AN456" s="2">
        <v>49</v>
      </c>
      <c r="AO456" s="2">
        <v>2</v>
      </c>
      <c r="AP456" s="2">
        <v>3</v>
      </c>
      <c r="AQ456" s="4">
        <v>5</v>
      </c>
    </row>
    <row r="457" spans="1:43" x14ac:dyDescent="0.25">
      <c r="A457" s="1">
        <v>249</v>
      </c>
      <c r="B457" s="2" t="s">
        <v>2277</v>
      </c>
      <c r="C457" s="2" t="s">
        <v>2278</v>
      </c>
      <c r="D457" s="2" t="s">
        <v>2279</v>
      </c>
      <c r="E457" s="2" t="s">
        <v>2280</v>
      </c>
      <c r="F457" s="2" t="s">
        <v>2281</v>
      </c>
      <c r="G457" s="2" t="s">
        <v>2282</v>
      </c>
      <c r="H457" s="2" t="s">
        <v>2283</v>
      </c>
      <c r="I457" s="2"/>
      <c r="J457" s="2" t="s">
        <v>2284</v>
      </c>
      <c r="K457" s="2" t="s">
        <v>2285</v>
      </c>
      <c r="L457" s="2"/>
      <c r="M457" s="2" t="s">
        <v>2284</v>
      </c>
      <c r="N457" s="3">
        <v>5712</v>
      </c>
      <c r="O457" s="2" t="s">
        <v>8</v>
      </c>
      <c r="P457" s="2" t="s">
        <v>31</v>
      </c>
      <c r="Q457" s="2" t="s">
        <v>10</v>
      </c>
      <c r="R457" s="2" t="s">
        <v>11</v>
      </c>
      <c r="S457" s="2" t="s">
        <v>12</v>
      </c>
      <c r="T457" s="2" t="s">
        <v>2286</v>
      </c>
      <c r="U457" s="44">
        <v>0.35872447776253813</v>
      </c>
      <c r="V457" s="2">
        <f t="shared" ref="V457:V473" si="18">RANK(U457,U$425:U$473)</f>
        <v>33</v>
      </c>
      <c r="W457" s="2" t="s">
        <v>1275</v>
      </c>
      <c r="X457" s="2" t="s">
        <v>1276</v>
      </c>
      <c r="Y457" s="2" t="s">
        <v>1276</v>
      </c>
      <c r="Z457" s="2" t="s">
        <v>2135</v>
      </c>
      <c r="AA457" s="2" t="s">
        <v>1278</v>
      </c>
      <c r="AB457" s="2" t="s">
        <v>2284</v>
      </c>
      <c r="AC457" s="2" t="s">
        <v>2287</v>
      </c>
      <c r="AD457" s="2"/>
      <c r="AE457" s="2"/>
      <c r="AF457" s="2">
        <v>175.45103900000001</v>
      </c>
      <c r="AG457" s="2">
        <v>-41.092587000000002</v>
      </c>
      <c r="AH457" s="2">
        <v>6</v>
      </c>
      <c r="AI457" s="2" t="s">
        <v>1275</v>
      </c>
      <c r="AJ457" s="2">
        <v>457</v>
      </c>
      <c r="AK457" s="2">
        <v>283</v>
      </c>
      <c r="AL457" s="2">
        <v>146</v>
      </c>
      <c r="AM457" s="2">
        <v>9</v>
      </c>
      <c r="AN457" s="2">
        <v>12</v>
      </c>
      <c r="AO457" s="2">
        <v>1</v>
      </c>
      <c r="AP457" s="2">
        <v>3</v>
      </c>
      <c r="AQ457" s="4">
        <v>3</v>
      </c>
    </row>
    <row r="458" spans="1:43" x14ac:dyDescent="0.25">
      <c r="A458" s="1">
        <v>272</v>
      </c>
      <c r="B458" s="2" t="s">
        <v>2452</v>
      </c>
      <c r="C458" s="2" t="s">
        <v>2453</v>
      </c>
      <c r="D458" s="2" t="s">
        <v>2454</v>
      </c>
      <c r="E458" s="2" t="s">
        <v>2455</v>
      </c>
      <c r="F458" s="2" t="s">
        <v>2456</v>
      </c>
      <c r="G458" s="2" t="s">
        <v>2457</v>
      </c>
      <c r="H458" s="2" t="s">
        <v>2458</v>
      </c>
      <c r="I458" s="2" t="s">
        <v>2459</v>
      </c>
      <c r="J458" s="2" t="s">
        <v>1276</v>
      </c>
      <c r="K458" s="2" t="s">
        <v>2460</v>
      </c>
      <c r="L458" s="2" t="s">
        <v>2459</v>
      </c>
      <c r="M458" s="2" t="s">
        <v>1276</v>
      </c>
      <c r="N458" s="3">
        <v>6144</v>
      </c>
      <c r="O458" s="2" t="s">
        <v>133</v>
      </c>
      <c r="P458" s="2" t="s">
        <v>31</v>
      </c>
      <c r="Q458" s="2" t="s">
        <v>10</v>
      </c>
      <c r="R458" s="2" t="s">
        <v>11</v>
      </c>
      <c r="S458" s="2" t="s">
        <v>167</v>
      </c>
      <c r="T458" s="2" t="s">
        <v>2369</v>
      </c>
      <c r="U458" s="44">
        <v>0.30770997833866909</v>
      </c>
      <c r="V458" s="2">
        <f t="shared" si="18"/>
        <v>34</v>
      </c>
      <c r="W458" s="2" t="s">
        <v>1275</v>
      </c>
      <c r="X458" s="2" t="s">
        <v>1276</v>
      </c>
      <c r="Y458" s="2" t="s">
        <v>1276</v>
      </c>
      <c r="Z458" s="2" t="s">
        <v>2461</v>
      </c>
      <c r="AA458" s="2" t="s">
        <v>776</v>
      </c>
      <c r="AB458" s="2" t="s">
        <v>2462</v>
      </c>
      <c r="AC458" s="2" t="s">
        <v>2463</v>
      </c>
      <c r="AD458" s="2"/>
      <c r="AE458" s="2"/>
      <c r="AF458" s="2">
        <v>174.78067300000001</v>
      </c>
      <c r="AG458" s="2">
        <v>-41.275421999999999</v>
      </c>
      <c r="AH458" s="2">
        <v>10</v>
      </c>
      <c r="AI458" s="2" t="s">
        <v>1275</v>
      </c>
      <c r="AJ458" s="2">
        <v>1428</v>
      </c>
      <c r="AK458" s="2">
        <v>1006</v>
      </c>
      <c r="AL458" s="2">
        <v>100</v>
      </c>
      <c r="AM458" s="2">
        <v>47</v>
      </c>
      <c r="AN458" s="2">
        <v>186</v>
      </c>
      <c r="AO458" s="2">
        <v>16</v>
      </c>
      <c r="AP458" s="2">
        <v>2</v>
      </c>
      <c r="AQ458" s="4">
        <v>71</v>
      </c>
    </row>
    <row r="459" spans="1:43" x14ac:dyDescent="0.25">
      <c r="A459" s="1">
        <v>262</v>
      </c>
      <c r="B459" s="2" t="s">
        <v>2409</v>
      </c>
      <c r="C459" s="2" t="s">
        <v>2410</v>
      </c>
      <c r="D459" s="2" t="s">
        <v>2411</v>
      </c>
      <c r="E459" s="2" t="s">
        <v>2412</v>
      </c>
      <c r="F459" s="2" t="s">
        <v>2413</v>
      </c>
      <c r="G459" s="2" t="s">
        <v>2414</v>
      </c>
      <c r="H459" s="2" t="s">
        <v>2415</v>
      </c>
      <c r="I459" s="2"/>
      <c r="J459" s="2" t="s">
        <v>1272</v>
      </c>
      <c r="K459" s="2" t="s">
        <v>2415</v>
      </c>
      <c r="L459" s="2"/>
      <c r="M459" s="2" t="s">
        <v>1272</v>
      </c>
      <c r="N459" s="3">
        <v>5010</v>
      </c>
      <c r="O459" s="2" t="s">
        <v>133</v>
      </c>
      <c r="P459" s="2" t="s">
        <v>31</v>
      </c>
      <c r="Q459" s="2" t="s">
        <v>10</v>
      </c>
      <c r="R459" s="2" t="s">
        <v>178</v>
      </c>
      <c r="S459" s="2" t="s">
        <v>167</v>
      </c>
      <c r="T459" s="2" t="s">
        <v>1274</v>
      </c>
      <c r="U459" s="44">
        <v>0.26373352725431021</v>
      </c>
      <c r="V459" s="2">
        <f t="shared" si="18"/>
        <v>35</v>
      </c>
      <c r="W459" s="2" t="s">
        <v>1275</v>
      </c>
      <c r="X459" s="2" t="s">
        <v>1276</v>
      </c>
      <c r="Y459" s="2" t="s">
        <v>1276</v>
      </c>
      <c r="Z459" s="2" t="s">
        <v>1277</v>
      </c>
      <c r="AA459" s="2" t="s">
        <v>776</v>
      </c>
      <c r="AB459" s="2" t="s">
        <v>2400</v>
      </c>
      <c r="AC459" s="2" t="s">
        <v>2392</v>
      </c>
      <c r="AD459" s="2"/>
      <c r="AE459" s="2"/>
      <c r="AF459" s="2">
        <v>174.906699</v>
      </c>
      <c r="AG459" s="2">
        <v>-41.213996999999999</v>
      </c>
      <c r="AH459" s="2">
        <v>7</v>
      </c>
      <c r="AI459" s="2" t="s">
        <v>1275</v>
      </c>
      <c r="AJ459" s="2">
        <v>807</v>
      </c>
      <c r="AK459" s="2">
        <v>416</v>
      </c>
      <c r="AL459" s="2">
        <v>134</v>
      </c>
      <c r="AM459" s="2">
        <v>108</v>
      </c>
      <c r="AN459" s="2">
        <v>101</v>
      </c>
      <c r="AO459" s="2">
        <v>33</v>
      </c>
      <c r="AP459" s="2">
        <v>3</v>
      </c>
      <c r="AQ459" s="4">
        <v>12</v>
      </c>
    </row>
    <row r="460" spans="1:43" x14ac:dyDescent="0.25">
      <c r="A460" s="1">
        <v>260</v>
      </c>
      <c r="B460" s="2" t="s">
        <v>2393</v>
      </c>
      <c r="C460" s="2" t="s">
        <v>2394</v>
      </c>
      <c r="D460" s="2" t="s">
        <v>2395</v>
      </c>
      <c r="E460" s="2" t="s">
        <v>2396</v>
      </c>
      <c r="F460" s="2" t="s">
        <v>2397</v>
      </c>
      <c r="G460" s="2" t="s">
        <v>2398</v>
      </c>
      <c r="H460" s="2" t="s">
        <v>2399</v>
      </c>
      <c r="I460" s="2"/>
      <c r="J460" s="2" t="s">
        <v>1272</v>
      </c>
      <c r="K460" s="2" t="s">
        <v>2399</v>
      </c>
      <c r="L460" s="2"/>
      <c r="M460" s="2" t="s">
        <v>1272</v>
      </c>
      <c r="N460" s="3">
        <v>5010</v>
      </c>
      <c r="O460" s="2" t="s">
        <v>133</v>
      </c>
      <c r="P460" s="2" t="s">
        <v>43</v>
      </c>
      <c r="Q460" s="2" t="s">
        <v>10</v>
      </c>
      <c r="R460" s="2" t="s">
        <v>178</v>
      </c>
      <c r="S460" s="2" t="s">
        <v>156</v>
      </c>
      <c r="T460" s="2" t="s">
        <v>1274</v>
      </c>
      <c r="U460" s="44">
        <v>0.24659238268224193</v>
      </c>
      <c r="V460" s="2">
        <f t="shared" si="18"/>
        <v>36</v>
      </c>
      <c r="W460" s="2" t="s">
        <v>1275</v>
      </c>
      <c r="X460" s="2" t="s">
        <v>1276</v>
      </c>
      <c r="Y460" s="2" t="s">
        <v>1276</v>
      </c>
      <c r="Z460" s="2" t="s">
        <v>1277</v>
      </c>
      <c r="AA460" s="2" t="s">
        <v>776</v>
      </c>
      <c r="AB460" s="2" t="s">
        <v>2400</v>
      </c>
      <c r="AC460" s="2" t="s">
        <v>2392</v>
      </c>
      <c r="AD460" s="2"/>
      <c r="AE460" s="2"/>
      <c r="AF460" s="2">
        <v>174.916695</v>
      </c>
      <c r="AG460" s="2">
        <v>-41.210301000000001</v>
      </c>
      <c r="AH460" s="2">
        <v>6</v>
      </c>
      <c r="AI460" s="2" t="s">
        <v>1275</v>
      </c>
      <c r="AJ460" s="2">
        <v>650</v>
      </c>
      <c r="AK460" s="2">
        <v>302</v>
      </c>
      <c r="AL460" s="2">
        <v>127</v>
      </c>
      <c r="AM460" s="2">
        <v>103</v>
      </c>
      <c r="AN460" s="2">
        <v>86</v>
      </c>
      <c r="AO460" s="2">
        <v>23</v>
      </c>
      <c r="AP460" s="2">
        <v>6</v>
      </c>
      <c r="AQ460" s="4">
        <v>3</v>
      </c>
    </row>
    <row r="461" spans="1:43" x14ac:dyDescent="0.25">
      <c r="A461" s="1">
        <v>478</v>
      </c>
      <c r="B461" s="2" t="s">
        <v>3808</v>
      </c>
      <c r="C461" s="2" t="s">
        <v>3809</v>
      </c>
      <c r="D461" s="2" t="s">
        <v>3810</v>
      </c>
      <c r="E461" s="2" t="s">
        <v>3811</v>
      </c>
      <c r="F461" s="2" t="s">
        <v>3812</v>
      </c>
      <c r="G461" s="2" t="s">
        <v>3813</v>
      </c>
      <c r="H461" s="2" t="s">
        <v>3814</v>
      </c>
      <c r="I461" s="2" t="s">
        <v>3815</v>
      </c>
      <c r="J461" s="2" t="s">
        <v>1272</v>
      </c>
      <c r="K461" s="2" t="s">
        <v>3816</v>
      </c>
      <c r="L461" s="2" t="s">
        <v>3815</v>
      </c>
      <c r="M461" s="2" t="s">
        <v>1272</v>
      </c>
      <c r="N461" s="3">
        <v>5048</v>
      </c>
      <c r="O461" s="2" t="s">
        <v>133</v>
      </c>
      <c r="P461" s="2" t="s">
        <v>31</v>
      </c>
      <c r="Q461" s="2" t="s">
        <v>10</v>
      </c>
      <c r="R461" s="2" t="s">
        <v>11</v>
      </c>
      <c r="S461" s="2" t="s">
        <v>12</v>
      </c>
      <c r="T461" s="2" t="s">
        <v>1274</v>
      </c>
      <c r="U461" s="44">
        <v>0.23280258996959535</v>
      </c>
      <c r="V461" s="2">
        <f t="shared" si="18"/>
        <v>37</v>
      </c>
      <c r="W461" s="2" t="s">
        <v>1275</v>
      </c>
      <c r="X461" s="2" t="s">
        <v>1276</v>
      </c>
      <c r="Y461" s="2" t="s">
        <v>1276</v>
      </c>
      <c r="Z461" s="2" t="s">
        <v>1277</v>
      </c>
      <c r="AA461" s="2" t="s">
        <v>1278</v>
      </c>
      <c r="AB461" s="2" t="s">
        <v>3817</v>
      </c>
      <c r="AC461" s="2" t="s">
        <v>3818</v>
      </c>
      <c r="AD461" s="2">
        <v>99090</v>
      </c>
      <c r="AE461" s="2" t="s">
        <v>3819</v>
      </c>
      <c r="AF461" s="2">
        <v>174.93620300000001</v>
      </c>
      <c r="AG461" s="2">
        <v>-41.251669</v>
      </c>
      <c r="AH461" s="2">
        <v>3</v>
      </c>
      <c r="AI461" s="2" t="s">
        <v>1275</v>
      </c>
      <c r="AJ461" s="2">
        <v>702</v>
      </c>
      <c r="AK461" s="2">
        <v>250</v>
      </c>
      <c r="AL461" s="2">
        <v>306</v>
      </c>
      <c r="AM461" s="2">
        <v>94</v>
      </c>
      <c r="AN461" s="2">
        <v>39</v>
      </c>
      <c r="AO461" s="2">
        <v>7</v>
      </c>
      <c r="AP461" s="2">
        <v>2</v>
      </c>
      <c r="AQ461" s="4">
        <v>4</v>
      </c>
    </row>
    <row r="462" spans="1:43" x14ac:dyDescent="0.25">
      <c r="A462" s="1">
        <v>278</v>
      </c>
      <c r="B462" s="2" t="s">
        <v>2510</v>
      </c>
      <c r="C462" s="2" t="s">
        <v>2511</v>
      </c>
      <c r="D462" s="2" t="s">
        <v>2512</v>
      </c>
      <c r="E462" s="2" t="s">
        <v>2513</v>
      </c>
      <c r="F462" s="2" t="s">
        <v>2514</v>
      </c>
      <c r="G462" s="2" t="s">
        <v>2515</v>
      </c>
      <c r="H462" s="2" t="s">
        <v>2516</v>
      </c>
      <c r="I462" s="2" t="s">
        <v>2459</v>
      </c>
      <c r="J462" s="2" t="s">
        <v>1276</v>
      </c>
      <c r="K462" s="2" t="s">
        <v>2517</v>
      </c>
      <c r="L462" s="2" t="s">
        <v>2459</v>
      </c>
      <c r="M462" s="2" t="s">
        <v>1276</v>
      </c>
      <c r="N462" s="3">
        <v>6144</v>
      </c>
      <c r="O462" s="2" t="s">
        <v>133</v>
      </c>
      <c r="P462" s="2" t="s">
        <v>9</v>
      </c>
      <c r="Q462" s="2" t="s">
        <v>10</v>
      </c>
      <c r="R462" s="2" t="s">
        <v>302</v>
      </c>
      <c r="S462" s="2" t="s">
        <v>167</v>
      </c>
      <c r="T462" s="2" t="s">
        <v>2369</v>
      </c>
      <c r="U462" s="44">
        <v>0.22440265969012063</v>
      </c>
      <c r="V462" s="2">
        <f t="shared" si="18"/>
        <v>38</v>
      </c>
      <c r="W462" s="2" t="s">
        <v>1275</v>
      </c>
      <c r="X462" s="2" t="s">
        <v>1276</v>
      </c>
      <c r="Y462" s="2" t="s">
        <v>1276</v>
      </c>
      <c r="Z462" s="2" t="s">
        <v>2461</v>
      </c>
      <c r="AA462" s="2" t="s">
        <v>776</v>
      </c>
      <c r="AB462" s="2" t="s">
        <v>2462</v>
      </c>
      <c r="AC462" s="2" t="s">
        <v>2463</v>
      </c>
      <c r="AD462" s="2"/>
      <c r="AE462" s="2"/>
      <c r="AF462" s="2">
        <v>174.780666</v>
      </c>
      <c r="AG462" s="2">
        <v>-41.272424999999998</v>
      </c>
      <c r="AH462" s="2">
        <v>10</v>
      </c>
      <c r="AI462" s="2" t="s">
        <v>1275</v>
      </c>
      <c r="AJ462" s="2">
        <v>671</v>
      </c>
      <c r="AK462" s="2">
        <v>498</v>
      </c>
      <c r="AL462" s="2">
        <v>29</v>
      </c>
      <c r="AM462" s="2">
        <v>11</v>
      </c>
      <c r="AN462" s="2">
        <v>94</v>
      </c>
      <c r="AO462" s="2">
        <v>12</v>
      </c>
      <c r="AP462" s="2">
        <v>9</v>
      </c>
      <c r="AQ462" s="4">
        <v>18</v>
      </c>
    </row>
    <row r="463" spans="1:43" x14ac:dyDescent="0.25">
      <c r="A463" s="1">
        <v>244</v>
      </c>
      <c r="B463" s="2" t="s">
        <v>2228</v>
      </c>
      <c r="C463" s="2" t="s">
        <v>2229</v>
      </c>
      <c r="D463" s="2" t="s">
        <v>2230</v>
      </c>
      <c r="E463" s="2" t="s">
        <v>2231</v>
      </c>
      <c r="F463" s="2" t="s">
        <v>2232</v>
      </c>
      <c r="G463" s="2" t="s">
        <v>2233</v>
      </c>
      <c r="H463" s="2" t="s">
        <v>2234</v>
      </c>
      <c r="I463" s="2"/>
      <c r="J463" s="2" t="s">
        <v>2205</v>
      </c>
      <c r="K463" s="2" t="s">
        <v>2235</v>
      </c>
      <c r="L463" s="2"/>
      <c r="M463" s="2" t="s">
        <v>2205</v>
      </c>
      <c r="N463" s="3">
        <v>5840</v>
      </c>
      <c r="O463" s="2" t="s">
        <v>965</v>
      </c>
      <c r="P463" s="2" t="s">
        <v>43</v>
      </c>
      <c r="Q463" s="2" t="s">
        <v>10</v>
      </c>
      <c r="R463" s="2" t="s">
        <v>178</v>
      </c>
      <c r="S463" s="2" t="s">
        <v>12</v>
      </c>
      <c r="T463" s="2" t="s">
        <v>2207</v>
      </c>
      <c r="U463" s="44">
        <v>0.19903253228024553</v>
      </c>
      <c r="V463" s="2">
        <f t="shared" si="18"/>
        <v>39</v>
      </c>
      <c r="W463" s="2" t="s">
        <v>1275</v>
      </c>
      <c r="X463" s="2" t="s">
        <v>1276</v>
      </c>
      <c r="Y463" s="2" t="s">
        <v>1276</v>
      </c>
      <c r="Z463" s="2" t="s">
        <v>2135</v>
      </c>
      <c r="AA463" s="2" t="s">
        <v>1278</v>
      </c>
      <c r="AB463" s="2" t="s">
        <v>2227</v>
      </c>
      <c r="AC463" s="2" t="s">
        <v>2209</v>
      </c>
      <c r="AD463" s="2"/>
      <c r="AE463" s="2"/>
      <c r="AF463" s="2">
        <v>175.65505099999999</v>
      </c>
      <c r="AG463" s="2">
        <v>-40.960107999999998</v>
      </c>
      <c r="AH463" s="2">
        <v>5</v>
      </c>
      <c r="AI463" s="2" t="s">
        <v>1275</v>
      </c>
      <c r="AJ463" s="2">
        <v>301</v>
      </c>
      <c r="AK463" s="2">
        <v>193</v>
      </c>
      <c r="AL463" s="2">
        <v>59</v>
      </c>
      <c r="AM463" s="2">
        <v>22</v>
      </c>
      <c r="AN463" s="2">
        <v>16</v>
      </c>
      <c r="AO463" s="2">
        <v>7</v>
      </c>
      <c r="AP463" s="2">
        <v>1</v>
      </c>
      <c r="AQ463" s="4">
        <v>3</v>
      </c>
    </row>
    <row r="464" spans="1:43" x14ac:dyDescent="0.25">
      <c r="A464" s="1">
        <v>255</v>
      </c>
      <c r="B464" s="2" t="s">
        <v>2341</v>
      </c>
      <c r="C464" s="2" t="s">
        <v>2342</v>
      </c>
      <c r="D464" s="2" t="s">
        <v>2343</v>
      </c>
      <c r="E464" s="2" t="s">
        <v>2344</v>
      </c>
      <c r="F464" s="2" t="s">
        <v>2345</v>
      </c>
      <c r="G464" s="2" t="s">
        <v>2346</v>
      </c>
      <c r="H464" s="2" t="s">
        <v>2347</v>
      </c>
      <c r="I464" s="2" t="s">
        <v>2348</v>
      </c>
      <c r="J464" s="2" t="s">
        <v>2324</v>
      </c>
      <c r="K464" s="2" t="s">
        <v>2349</v>
      </c>
      <c r="L464" s="2"/>
      <c r="M464" s="2" t="s">
        <v>2324</v>
      </c>
      <c r="N464" s="3">
        <v>5240</v>
      </c>
      <c r="O464" s="2" t="s">
        <v>133</v>
      </c>
      <c r="P464" s="2" t="s">
        <v>31</v>
      </c>
      <c r="Q464" s="2" t="s">
        <v>10</v>
      </c>
      <c r="R464" s="2" t="s">
        <v>11</v>
      </c>
      <c r="S464" s="2" t="s">
        <v>12</v>
      </c>
      <c r="T464" s="2" t="s">
        <v>2326</v>
      </c>
      <c r="U464" s="44">
        <v>0.19239423046887116</v>
      </c>
      <c r="V464" s="2">
        <f t="shared" si="18"/>
        <v>40</v>
      </c>
      <c r="W464" s="2" t="s">
        <v>1275</v>
      </c>
      <c r="X464" s="2" t="s">
        <v>1276</v>
      </c>
      <c r="Y464" s="2" t="s">
        <v>1276</v>
      </c>
      <c r="Z464" s="2" t="s">
        <v>2265</v>
      </c>
      <c r="AA464" s="2" t="s">
        <v>1483</v>
      </c>
      <c r="AB464" s="2" t="s">
        <v>2350</v>
      </c>
      <c r="AC464" s="2" t="s">
        <v>2328</v>
      </c>
      <c r="AD464" s="2">
        <v>99074</v>
      </c>
      <c r="AE464" s="2" t="s">
        <v>2351</v>
      </c>
      <c r="AF464" s="2">
        <v>174.874459</v>
      </c>
      <c r="AG464" s="2">
        <v>-41.141261</v>
      </c>
      <c r="AH464" s="2">
        <v>1</v>
      </c>
      <c r="AI464" s="2" t="s">
        <v>1275</v>
      </c>
      <c r="AJ464" s="2">
        <v>522</v>
      </c>
      <c r="AK464" s="2">
        <v>29</v>
      </c>
      <c r="AL464" s="2">
        <v>123</v>
      </c>
      <c r="AM464" s="2">
        <v>344</v>
      </c>
      <c r="AN464" s="2">
        <v>21</v>
      </c>
      <c r="AO464" s="2">
        <v>5</v>
      </c>
      <c r="AP464" s="2">
        <v>0</v>
      </c>
      <c r="AQ464" s="4">
        <v>0</v>
      </c>
    </row>
    <row r="465" spans="1:43" x14ac:dyDescent="0.25">
      <c r="A465" s="1">
        <v>259</v>
      </c>
      <c r="B465" s="2" t="s">
        <v>2383</v>
      </c>
      <c r="C465" s="2" t="s">
        <v>2384</v>
      </c>
      <c r="D465" s="2" t="s">
        <v>2385</v>
      </c>
      <c r="E465" s="2" t="s">
        <v>2386</v>
      </c>
      <c r="F465" s="2" t="s">
        <v>2387</v>
      </c>
      <c r="G465" s="2" t="s">
        <v>2388</v>
      </c>
      <c r="H465" s="2" t="s">
        <v>2389</v>
      </c>
      <c r="I465" s="2"/>
      <c r="J465" s="2" t="s">
        <v>1272</v>
      </c>
      <c r="K465" s="2" t="s">
        <v>2390</v>
      </c>
      <c r="L465" s="2"/>
      <c r="M465" s="2" t="s">
        <v>1272</v>
      </c>
      <c r="N465" s="3">
        <v>5040</v>
      </c>
      <c r="O465" s="2" t="s">
        <v>133</v>
      </c>
      <c r="P465" s="2" t="s">
        <v>31</v>
      </c>
      <c r="Q465" s="2" t="s">
        <v>10</v>
      </c>
      <c r="R465" s="2" t="s">
        <v>11</v>
      </c>
      <c r="S465" s="2" t="s">
        <v>12</v>
      </c>
      <c r="T465" s="2" t="s">
        <v>1274</v>
      </c>
      <c r="U465" s="44">
        <v>0.15411037906598324</v>
      </c>
      <c r="V465" s="2">
        <f t="shared" si="18"/>
        <v>41</v>
      </c>
      <c r="W465" s="2" t="s">
        <v>1275</v>
      </c>
      <c r="X465" s="2" t="s">
        <v>1276</v>
      </c>
      <c r="Y465" s="2" t="s">
        <v>1276</v>
      </c>
      <c r="Z465" s="2" t="s">
        <v>2298</v>
      </c>
      <c r="AA465" s="2" t="s">
        <v>1278</v>
      </c>
      <c r="AB465" s="2" t="s">
        <v>2391</v>
      </c>
      <c r="AC465" s="2" t="s">
        <v>2392</v>
      </c>
      <c r="AD465" s="2">
        <v>99065</v>
      </c>
      <c r="AE465" s="2" t="s">
        <v>2382</v>
      </c>
      <c r="AF465" s="2">
        <v>174.940755</v>
      </c>
      <c r="AG465" s="2">
        <v>-41.196632999999999</v>
      </c>
      <c r="AH465" s="2">
        <v>3</v>
      </c>
      <c r="AI465" s="2" t="s">
        <v>1275</v>
      </c>
      <c r="AJ465" s="2">
        <v>719</v>
      </c>
      <c r="AK465" s="2">
        <v>191</v>
      </c>
      <c r="AL465" s="2">
        <v>225</v>
      </c>
      <c r="AM465" s="2">
        <v>172</v>
      </c>
      <c r="AN465" s="2">
        <v>77</v>
      </c>
      <c r="AO465" s="2">
        <v>51</v>
      </c>
      <c r="AP465" s="2">
        <v>3</v>
      </c>
      <c r="AQ465" s="4">
        <v>0</v>
      </c>
    </row>
    <row r="466" spans="1:43" x14ac:dyDescent="0.25">
      <c r="A466" s="1">
        <v>276</v>
      </c>
      <c r="B466" s="2" t="s">
        <v>2492</v>
      </c>
      <c r="C466" s="2" t="s">
        <v>2493</v>
      </c>
      <c r="D466" s="2" t="s">
        <v>2494</v>
      </c>
      <c r="E466" s="2" t="s">
        <v>2495</v>
      </c>
      <c r="F466" s="2" t="s">
        <v>2496</v>
      </c>
      <c r="G466" s="2" t="s">
        <v>2497</v>
      </c>
      <c r="H466" s="2" t="s">
        <v>2498</v>
      </c>
      <c r="I466" s="2" t="s">
        <v>2499</v>
      </c>
      <c r="J466" s="2" t="s">
        <v>1276</v>
      </c>
      <c r="K466" s="2" t="s">
        <v>2500</v>
      </c>
      <c r="L466" s="2" t="s">
        <v>2499</v>
      </c>
      <c r="M466" s="2" t="s">
        <v>1276</v>
      </c>
      <c r="N466" s="3">
        <v>6241</v>
      </c>
      <c r="O466" s="2" t="s">
        <v>133</v>
      </c>
      <c r="P466" s="2" t="s">
        <v>31</v>
      </c>
      <c r="Q466" s="2" t="s">
        <v>10</v>
      </c>
      <c r="R466" s="2" t="s">
        <v>178</v>
      </c>
      <c r="S466" s="2" t="s">
        <v>156</v>
      </c>
      <c r="T466" s="2" t="s">
        <v>2369</v>
      </c>
      <c r="U466" s="44">
        <v>0.11292105046347412</v>
      </c>
      <c r="V466" s="2">
        <f t="shared" si="18"/>
        <v>42</v>
      </c>
      <c r="W466" s="2" t="s">
        <v>1275</v>
      </c>
      <c r="X466" s="2" t="s">
        <v>1276</v>
      </c>
      <c r="Y466" s="2" t="s">
        <v>1276</v>
      </c>
      <c r="Z466" s="2" t="s">
        <v>2481</v>
      </c>
      <c r="AA466" s="2" t="s">
        <v>776</v>
      </c>
      <c r="AB466" s="2" t="s">
        <v>2501</v>
      </c>
      <c r="AC466" s="2" t="s">
        <v>2328</v>
      </c>
      <c r="AD466" s="2"/>
      <c r="AE466" s="2"/>
      <c r="AF466" s="2">
        <v>174.795985</v>
      </c>
      <c r="AG466" s="2">
        <v>-41.313833000000002</v>
      </c>
      <c r="AH466" s="2">
        <v>8</v>
      </c>
      <c r="AI466" s="2" t="s">
        <v>1275</v>
      </c>
      <c r="AJ466" s="2">
        <v>841</v>
      </c>
      <c r="AK466" s="2">
        <v>378</v>
      </c>
      <c r="AL466" s="2">
        <v>106</v>
      </c>
      <c r="AM466" s="2">
        <v>149</v>
      </c>
      <c r="AN466" s="2">
        <v>130</v>
      </c>
      <c r="AO466" s="2">
        <v>46</v>
      </c>
      <c r="AP466" s="2">
        <v>9</v>
      </c>
      <c r="AQ466" s="4">
        <v>23</v>
      </c>
    </row>
    <row r="467" spans="1:43" x14ac:dyDescent="0.25">
      <c r="A467" s="40">
        <v>248</v>
      </c>
      <c r="B467" s="17" t="s">
        <v>2267</v>
      </c>
      <c r="C467" s="17" t="s">
        <v>2268</v>
      </c>
      <c r="D467" s="17" t="s">
        <v>2269</v>
      </c>
      <c r="E467" s="17" t="s">
        <v>2270</v>
      </c>
      <c r="F467" s="17" t="s">
        <v>2271</v>
      </c>
      <c r="G467" s="17" t="s">
        <v>2272</v>
      </c>
      <c r="H467" s="17" t="s">
        <v>2273</v>
      </c>
      <c r="I467" s="17"/>
      <c r="J467" s="17" t="s">
        <v>2264</v>
      </c>
      <c r="K467" s="17" t="s">
        <v>2274</v>
      </c>
      <c r="L467" s="17"/>
      <c r="M467" s="17" t="s">
        <v>2264</v>
      </c>
      <c r="N467" s="41">
        <v>5254</v>
      </c>
      <c r="O467" s="17" t="s">
        <v>133</v>
      </c>
      <c r="P467" s="17" t="s">
        <v>31</v>
      </c>
      <c r="Q467" s="17" t="s">
        <v>10</v>
      </c>
      <c r="R467" s="17" t="s">
        <v>11</v>
      </c>
      <c r="S467" s="17" t="s">
        <v>12</v>
      </c>
      <c r="T467" s="17" t="s">
        <v>2196</v>
      </c>
      <c r="U467" s="44">
        <v>8.9705533747644561E-2</v>
      </c>
      <c r="V467" s="2">
        <f t="shared" si="18"/>
        <v>43</v>
      </c>
      <c r="W467" s="17" t="s">
        <v>1275</v>
      </c>
      <c r="X467" s="17" t="s">
        <v>1276</v>
      </c>
      <c r="Y467" s="17" t="s">
        <v>1276</v>
      </c>
      <c r="Z467" s="17" t="s">
        <v>1873</v>
      </c>
      <c r="AA467" s="17" t="s">
        <v>1483</v>
      </c>
      <c r="AB467" s="17" t="s">
        <v>2275</v>
      </c>
      <c r="AC467" s="17" t="s">
        <v>2276</v>
      </c>
      <c r="AD467" s="17"/>
      <c r="AE467" s="17"/>
      <c r="AF467" s="17">
        <v>175.003987</v>
      </c>
      <c r="AG467" s="17">
        <v>-40.888258999999998</v>
      </c>
      <c r="AH467" s="17">
        <v>8</v>
      </c>
      <c r="AI467" s="17" t="s">
        <v>1275</v>
      </c>
      <c r="AJ467" s="17">
        <v>1144</v>
      </c>
      <c r="AK467" s="17">
        <v>879</v>
      </c>
      <c r="AL467" s="17">
        <v>139</v>
      </c>
      <c r="AM467" s="17">
        <v>36</v>
      </c>
      <c r="AN467" s="17">
        <v>68</v>
      </c>
      <c r="AO467" s="17">
        <v>20</v>
      </c>
      <c r="AP467" s="17">
        <v>2</v>
      </c>
      <c r="AQ467" s="42">
        <v>0</v>
      </c>
    </row>
    <row r="468" spans="1:43" x14ac:dyDescent="0.25">
      <c r="A468" s="40">
        <v>246</v>
      </c>
      <c r="B468" s="17" t="s">
        <v>2247</v>
      </c>
      <c r="C468" s="17" t="s">
        <v>2248</v>
      </c>
      <c r="D468" s="17" t="s">
        <v>2249</v>
      </c>
      <c r="E468" s="17" t="s">
        <v>2250</v>
      </c>
      <c r="F468" s="17" t="s">
        <v>2251</v>
      </c>
      <c r="G468" s="17" t="s">
        <v>2252</v>
      </c>
      <c r="H468" s="17" t="s">
        <v>2253</v>
      </c>
      <c r="I468" s="17"/>
      <c r="J468" s="17" t="s">
        <v>2205</v>
      </c>
      <c r="K468" s="17" t="s">
        <v>2254</v>
      </c>
      <c r="L468" s="17"/>
      <c r="M468" s="17" t="s">
        <v>2205</v>
      </c>
      <c r="N468" s="41">
        <v>5840</v>
      </c>
      <c r="O468" s="17" t="s">
        <v>965</v>
      </c>
      <c r="P468" s="17" t="s">
        <v>43</v>
      </c>
      <c r="Q468" s="17" t="s">
        <v>155</v>
      </c>
      <c r="R468" s="17" t="s">
        <v>178</v>
      </c>
      <c r="S468" s="17" t="s">
        <v>167</v>
      </c>
      <c r="T468" s="17" t="s">
        <v>2207</v>
      </c>
      <c r="U468" s="44">
        <v>8.3393278811780047E-2</v>
      </c>
      <c r="V468" s="2">
        <f t="shared" si="18"/>
        <v>44</v>
      </c>
      <c r="W468" s="17" t="s">
        <v>1275</v>
      </c>
      <c r="X468" s="17" t="s">
        <v>1276</v>
      </c>
      <c r="Y468" s="17" t="s">
        <v>1276</v>
      </c>
      <c r="Z468" s="17" t="s">
        <v>2135</v>
      </c>
      <c r="AA468" s="17" t="s">
        <v>1278</v>
      </c>
      <c r="AB468" s="17" t="s">
        <v>2208</v>
      </c>
      <c r="AC468" s="17" t="s">
        <v>2209</v>
      </c>
      <c r="AD468" s="17"/>
      <c r="AE468" s="17"/>
      <c r="AF468" s="17">
        <v>175.65043900000001</v>
      </c>
      <c r="AG468" s="17">
        <v>-40.945160999999999</v>
      </c>
      <c r="AH468" s="17">
        <v>9</v>
      </c>
      <c r="AI468" s="17" t="s">
        <v>1275</v>
      </c>
      <c r="AJ468" s="17">
        <v>317</v>
      </c>
      <c r="AK468" s="17">
        <v>274</v>
      </c>
      <c r="AL468" s="17">
        <v>24</v>
      </c>
      <c r="AM468" s="17">
        <v>2</v>
      </c>
      <c r="AN468" s="17">
        <v>5</v>
      </c>
      <c r="AO468" s="17">
        <v>0</v>
      </c>
      <c r="AP468" s="17">
        <v>1</v>
      </c>
      <c r="AQ468" s="42">
        <v>11</v>
      </c>
    </row>
    <row r="469" spans="1:43" x14ac:dyDescent="0.25">
      <c r="A469" s="1">
        <v>280</v>
      </c>
      <c r="B469" s="2" t="s">
        <v>2528</v>
      </c>
      <c r="C469" s="2" t="s">
        <v>2529</v>
      </c>
      <c r="D469" s="2" t="s">
        <v>2530</v>
      </c>
      <c r="E469" s="2" t="s">
        <v>2531</v>
      </c>
      <c r="F469" s="2" t="s">
        <v>2532</v>
      </c>
      <c r="G469" s="2" t="s">
        <v>2533</v>
      </c>
      <c r="H469" s="2" t="s">
        <v>2534</v>
      </c>
      <c r="I469" s="2" t="s">
        <v>2535</v>
      </c>
      <c r="J469" s="2" t="s">
        <v>1276</v>
      </c>
      <c r="K469" s="2" t="s">
        <v>2536</v>
      </c>
      <c r="L469" s="2"/>
      <c r="M469" s="2" t="s">
        <v>1276</v>
      </c>
      <c r="N469" s="3">
        <v>6147</v>
      </c>
      <c r="O469" s="2" t="s">
        <v>133</v>
      </c>
      <c r="P469" s="2" t="s">
        <v>9</v>
      </c>
      <c r="Q469" s="2" t="s">
        <v>10</v>
      </c>
      <c r="R469" s="2" t="s">
        <v>302</v>
      </c>
      <c r="S469" s="2" t="s">
        <v>167</v>
      </c>
      <c r="T469" s="2" t="s">
        <v>2369</v>
      </c>
      <c r="U469" s="44">
        <v>7.3585605283433386E-2</v>
      </c>
      <c r="V469" s="2">
        <f t="shared" si="18"/>
        <v>45</v>
      </c>
      <c r="W469" s="2" t="s">
        <v>1275</v>
      </c>
      <c r="X469" s="2" t="s">
        <v>1276</v>
      </c>
      <c r="Y469" s="2" t="s">
        <v>1276</v>
      </c>
      <c r="Z469" s="2" t="s">
        <v>2461</v>
      </c>
      <c r="AA469" s="2" t="s">
        <v>776</v>
      </c>
      <c r="AB469" s="2" t="s">
        <v>2537</v>
      </c>
      <c r="AC469" s="2" t="s">
        <v>2538</v>
      </c>
      <c r="AD469" s="2"/>
      <c r="AE469" s="2"/>
      <c r="AF469" s="2">
        <v>174.74435299999999</v>
      </c>
      <c r="AG469" s="2">
        <v>-41.283945000000003</v>
      </c>
      <c r="AH469" s="2">
        <v>10</v>
      </c>
      <c r="AI469" s="2" t="s">
        <v>1275</v>
      </c>
      <c r="AJ469" s="2">
        <v>459</v>
      </c>
      <c r="AK469" s="2">
        <v>357</v>
      </c>
      <c r="AL469" s="2">
        <v>15</v>
      </c>
      <c r="AM469" s="2">
        <v>2</v>
      </c>
      <c r="AN469" s="2">
        <v>68</v>
      </c>
      <c r="AO469" s="2">
        <v>2</v>
      </c>
      <c r="AP469" s="2">
        <v>2</v>
      </c>
      <c r="AQ469" s="4">
        <v>13</v>
      </c>
    </row>
    <row r="470" spans="1:43" x14ac:dyDescent="0.25">
      <c r="A470" s="1">
        <v>245</v>
      </c>
      <c r="B470" s="2" t="s">
        <v>2236</v>
      </c>
      <c r="C470" s="2" t="s">
        <v>2237</v>
      </c>
      <c r="D470" s="2" t="s">
        <v>2238</v>
      </c>
      <c r="E470" s="2" t="s">
        <v>2239</v>
      </c>
      <c r="F470" s="2" t="s">
        <v>2240</v>
      </c>
      <c r="G470" s="2" t="s">
        <v>2241</v>
      </c>
      <c r="H470" s="2" t="s">
        <v>2242</v>
      </c>
      <c r="I470" s="2" t="s">
        <v>2243</v>
      </c>
      <c r="J470" s="2" t="s">
        <v>2205</v>
      </c>
      <c r="K470" s="2" t="s">
        <v>2244</v>
      </c>
      <c r="L470" s="2"/>
      <c r="M470" s="2" t="s">
        <v>2205</v>
      </c>
      <c r="N470" s="3">
        <v>5871</v>
      </c>
      <c r="O470" s="2" t="s">
        <v>965</v>
      </c>
      <c r="P470" s="2" t="s">
        <v>31</v>
      </c>
      <c r="Q470" s="2" t="s">
        <v>155</v>
      </c>
      <c r="R470" s="2" t="s">
        <v>178</v>
      </c>
      <c r="S470" s="2" t="s">
        <v>156</v>
      </c>
      <c r="T470" s="2" t="s">
        <v>2207</v>
      </c>
      <c r="U470" s="44">
        <v>4.7680114186090417E-2</v>
      </c>
      <c r="V470" s="2">
        <f t="shared" si="18"/>
        <v>46</v>
      </c>
      <c r="W470" s="2" t="s">
        <v>1275</v>
      </c>
      <c r="X470" s="2" t="s">
        <v>1276</v>
      </c>
      <c r="Y470" s="2" t="s">
        <v>1276</v>
      </c>
      <c r="Z470" s="2" t="s">
        <v>2135</v>
      </c>
      <c r="AA470" s="2" t="s">
        <v>1278</v>
      </c>
      <c r="AB470" s="2" t="s">
        <v>2245</v>
      </c>
      <c r="AC470" s="2" t="s">
        <v>2246</v>
      </c>
      <c r="AD470" s="2"/>
      <c r="AE470" s="2"/>
      <c r="AF470" s="2">
        <v>175.68756500000001</v>
      </c>
      <c r="AG470" s="2">
        <v>-40.898297999999997</v>
      </c>
      <c r="AH470" s="2">
        <v>9</v>
      </c>
      <c r="AI470" s="2" t="s">
        <v>1275</v>
      </c>
      <c r="AJ470" s="2">
        <v>302</v>
      </c>
      <c r="AK470" s="2">
        <v>250</v>
      </c>
      <c r="AL470" s="2">
        <v>29</v>
      </c>
      <c r="AM470" s="2">
        <v>3</v>
      </c>
      <c r="AN470" s="2">
        <v>7</v>
      </c>
      <c r="AO470" s="2">
        <v>0</v>
      </c>
      <c r="AP470" s="2">
        <v>0</v>
      </c>
      <c r="AQ470" s="4">
        <v>13</v>
      </c>
    </row>
    <row r="471" spans="1:43" x14ac:dyDescent="0.25">
      <c r="A471" s="40">
        <v>273</v>
      </c>
      <c r="B471" s="17" t="s">
        <v>2464</v>
      </c>
      <c r="C471" s="17" t="s">
        <v>2465</v>
      </c>
      <c r="D471" s="17" t="s">
        <v>2466</v>
      </c>
      <c r="E471" s="17" t="s">
        <v>2467</v>
      </c>
      <c r="F471" s="17" t="s">
        <v>2468</v>
      </c>
      <c r="G471" s="17" t="s">
        <v>2469</v>
      </c>
      <c r="H471" s="17" t="s">
        <v>2470</v>
      </c>
      <c r="I471" s="17"/>
      <c r="J471" s="17" t="s">
        <v>1276</v>
      </c>
      <c r="K471" s="17" t="s">
        <v>2471</v>
      </c>
      <c r="L471" s="17"/>
      <c r="M471" s="17" t="s">
        <v>1276</v>
      </c>
      <c r="N471" s="41">
        <v>6140</v>
      </c>
      <c r="O471" s="17" t="s">
        <v>133</v>
      </c>
      <c r="P471" s="17" t="s">
        <v>31</v>
      </c>
      <c r="Q471" s="17" t="s">
        <v>10</v>
      </c>
      <c r="R471" s="17" t="s">
        <v>11</v>
      </c>
      <c r="S471" s="17" t="s">
        <v>12</v>
      </c>
      <c r="T471" s="17" t="s">
        <v>2369</v>
      </c>
      <c r="U471" s="44">
        <v>6.0049854522122859E-3</v>
      </c>
      <c r="V471" s="2">
        <f t="shared" si="18"/>
        <v>47</v>
      </c>
      <c r="W471" s="17" t="s">
        <v>1275</v>
      </c>
      <c r="X471" s="17" t="s">
        <v>1276</v>
      </c>
      <c r="Y471" s="17" t="s">
        <v>1276</v>
      </c>
      <c r="Z471" s="17" t="s">
        <v>2461</v>
      </c>
      <c r="AA471" s="17" t="s">
        <v>776</v>
      </c>
      <c r="AB471" s="17" t="s">
        <v>2472</v>
      </c>
      <c r="AC471" s="17" t="s">
        <v>2463</v>
      </c>
      <c r="AD471" s="17"/>
      <c r="AE471" s="17"/>
      <c r="AF471" s="17">
        <v>174.77469199999999</v>
      </c>
      <c r="AG471" s="17">
        <v>-41.300724000000002</v>
      </c>
      <c r="AH471" s="17">
        <v>9</v>
      </c>
      <c r="AI471" s="17" t="s">
        <v>1275</v>
      </c>
      <c r="AJ471" s="17">
        <v>1195</v>
      </c>
      <c r="AK471" s="17">
        <v>816</v>
      </c>
      <c r="AL471" s="17">
        <v>165</v>
      </c>
      <c r="AM471" s="17">
        <v>39</v>
      </c>
      <c r="AN471" s="17">
        <v>72</v>
      </c>
      <c r="AO471" s="17">
        <v>22</v>
      </c>
      <c r="AP471" s="17">
        <v>27</v>
      </c>
      <c r="AQ471" s="42">
        <v>54</v>
      </c>
    </row>
    <row r="472" spans="1:43" x14ac:dyDescent="0.25">
      <c r="A472" s="1">
        <v>3101</v>
      </c>
      <c r="B472" s="2" t="s">
        <v>4515</v>
      </c>
      <c r="C472" s="2" t="s">
        <v>4516</v>
      </c>
      <c r="D472" s="2" t="s">
        <v>4517</v>
      </c>
      <c r="E472" s="2" t="s">
        <v>4518</v>
      </c>
      <c r="F472" s="2" t="s">
        <v>4519</v>
      </c>
      <c r="G472" s="2" t="s">
        <v>4520</v>
      </c>
      <c r="H472" s="2" t="s">
        <v>4521</v>
      </c>
      <c r="I472" s="2"/>
      <c r="J472" s="2" t="s">
        <v>1873</v>
      </c>
      <c r="K472" s="2" t="s">
        <v>4522</v>
      </c>
      <c r="L472" s="2"/>
      <c r="M472" s="2" t="s">
        <v>1873</v>
      </c>
      <c r="N472" s="3">
        <v>5542</v>
      </c>
      <c r="O472" s="2" t="s">
        <v>8</v>
      </c>
      <c r="P472" s="2" t="s">
        <v>9</v>
      </c>
      <c r="Q472" s="2" t="s">
        <v>3034</v>
      </c>
      <c r="R472" s="2" t="s">
        <v>11</v>
      </c>
      <c r="S472" s="2" t="s">
        <v>12</v>
      </c>
      <c r="T472" s="2" t="s">
        <v>2196</v>
      </c>
      <c r="U472" s="44">
        <v>5.1189704183433049E-3</v>
      </c>
      <c r="V472" s="2">
        <f t="shared" si="18"/>
        <v>48</v>
      </c>
      <c r="W472" s="2" t="s">
        <v>1275</v>
      </c>
      <c r="X472" s="2" t="s">
        <v>1276</v>
      </c>
      <c r="Y472" s="2" t="s">
        <v>1276</v>
      </c>
      <c r="Z472" s="2" t="s">
        <v>1873</v>
      </c>
      <c r="AA472" s="2" t="s">
        <v>1483</v>
      </c>
      <c r="AB472" s="2" t="s">
        <v>1873</v>
      </c>
      <c r="AC472" s="2" t="s">
        <v>2197</v>
      </c>
      <c r="AD472" s="2"/>
      <c r="AE472" s="2"/>
      <c r="AF472" s="2">
        <v>175.135211</v>
      </c>
      <c r="AG472" s="2">
        <v>-40.751038999999999</v>
      </c>
      <c r="AH472" s="2">
        <v>3</v>
      </c>
      <c r="AI472" s="2" t="s">
        <v>1275</v>
      </c>
      <c r="AJ472" s="2">
        <v>202</v>
      </c>
      <c r="AK472" s="2">
        <v>4</v>
      </c>
      <c r="AL472" s="2">
        <v>197</v>
      </c>
      <c r="AM472" s="2">
        <v>1</v>
      </c>
      <c r="AN472" s="2">
        <v>0</v>
      </c>
      <c r="AO472" s="2">
        <v>0</v>
      </c>
      <c r="AP472" s="2">
        <v>0</v>
      </c>
      <c r="AQ472" s="4">
        <v>0</v>
      </c>
    </row>
    <row r="473" spans="1:43" x14ac:dyDescent="0.25">
      <c r="A473" s="40">
        <v>240</v>
      </c>
      <c r="B473" s="17" t="s">
        <v>2189</v>
      </c>
      <c r="C473" s="17" t="s">
        <v>2190</v>
      </c>
      <c r="D473" s="17" t="s">
        <v>2191</v>
      </c>
      <c r="E473" s="17" t="s">
        <v>2192</v>
      </c>
      <c r="F473" s="17" t="s">
        <v>2193</v>
      </c>
      <c r="G473" s="17" t="s">
        <v>2194</v>
      </c>
      <c r="H473" s="17" t="s">
        <v>2195</v>
      </c>
      <c r="I473" s="17"/>
      <c r="J473" s="17" t="s">
        <v>1873</v>
      </c>
      <c r="K473" s="17" t="s">
        <v>120</v>
      </c>
      <c r="L473" s="17"/>
      <c r="M473" s="17" t="s">
        <v>1873</v>
      </c>
      <c r="N473" s="41">
        <v>5542</v>
      </c>
      <c r="O473" s="17" t="s">
        <v>8</v>
      </c>
      <c r="P473" s="17" t="s">
        <v>43</v>
      </c>
      <c r="Q473" s="17" t="s">
        <v>10</v>
      </c>
      <c r="R473" s="17" t="s">
        <v>11</v>
      </c>
      <c r="S473" s="17" t="s">
        <v>12</v>
      </c>
      <c r="T473" s="17" t="s">
        <v>2196</v>
      </c>
      <c r="U473" s="44">
        <v>4.9899160849573576E-3</v>
      </c>
      <c r="V473" s="2">
        <f t="shared" si="18"/>
        <v>49</v>
      </c>
      <c r="W473" s="17" t="s">
        <v>1275</v>
      </c>
      <c r="X473" s="17" t="s">
        <v>1276</v>
      </c>
      <c r="Y473" s="17" t="s">
        <v>1276</v>
      </c>
      <c r="Z473" s="17" t="s">
        <v>1873</v>
      </c>
      <c r="AA473" s="17" t="s">
        <v>1483</v>
      </c>
      <c r="AB473" s="17" t="s">
        <v>1873</v>
      </c>
      <c r="AC473" s="17" t="s">
        <v>2197</v>
      </c>
      <c r="AD473" s="17"/>
      <c r="AE473" s="17"/>
      <c r="AF473" s="17">
        <v>175.15379300000001</v>
      </c>
      <c r="AG473" s="17">
        <v>-40.759363</v>
      </c>
      <c r="AH473" s="17">
        <v>4</v>
      </c>
      <c r="AI473" s="17" t="s">
        <v>1275</v>
      </c>
      <c r="AJ473" s="17">
        <v>423</v>
      </c>
      <c r="AK473" s="17">
        <v>174</v>
      </c>
      <c r="AL473" s="17">
        <v>181</v>
      </c>
      <c r="AM473" s="17">
        <v>23</v>
      </c>
      <c r="AN473" s="17">
        <v>24</v>
      </c>
      <c r="AO473" s="17">
        <v>2</v>
      </c>
      <c r="AP473" s="17">
        <v>1</v>
      </c>
      <c r="AQ473" s="42">
        <v>18</v>
      </c>
    </row>
    <row r="474" spans="1:43" x14ac:dyDescent="0.25">
      <c r="A474" s="1">
        <v>306</v>
      </c>
      <c r="B474" s="2" t="s">
        <v>2764</v>
      </c>
      <c r="C474" s="2" t="s">
        <v>2765</v>
      </c>
      <c r="D474" s="2" t="s">
        <v>2766</v>
      </c>
      <c r="E474" s="2" t="s">
        <v>2767</v>
      </c>
      <c r="F474" s="2" t="s">
        <v>2768</v>
      </c>
      <c r="G474" s="2" t="s">
        <v>2769</v>
      </c>
      <c r="H474" s="2" t="s">
        <v>2770</v>
      </c>
      <c r="I474" s="2"/>
      <c r="J474" s="2" t="s">
        <v>2771</v>
      </c>
      <c r="K474" s="2" t="s">
        <v>2772</v>
      </c>
      <c r="L474" s="2"/>
      <c r="M474" s="2" t="s">
        <v>2771</v>
      </c>
      <c r="N474" s="3">
        <v>7884</v>
      </c>
      <c r="O474" s="2" t="s">
        <v>42</v>
      </c>
      <c r="P474" s="2" t="s">
        <v>9</v>
      </c>
      <c r="Q474" s="2" t="s">
        <v>10</v>
      </c>
      <c r="R474" s="2" t="s">
        <v>11</v>
      </c>
      <c r="S474" s="2" t="s">
        <v>12</v>
      </c>
      <c r="T474" s="2" t="s">
        <v>2760</v>
      </c>
      <c r="U474" s="44">
        <v>0.89657128164038769</v>
      </c>
      <c r="V474" s="2">
        <f t="shared" ref="V474:V480" si="19">RANK(U474,U$474:U$480)</f>
        <v>1</v>
      </c>
      <c r="W474" s="2" t="s">
        <v>2717</v>
      </c>
      <c r="X474" s="2" t="s">
        <v>2577</v>
      </c>
      <c r="Y474" s="2" t="s">
        <v>2578</v>
      </c>
      <c r="Z474" s="2" t="s">
        <v>2613</v>
      </c>
      <c r="AA474" s="2" t="s">
        <v>776</v>
      </c>
      <c r="AB474" s="2" t="s">
        <v>2771</v>
      </c>
      <c r="AC474" s="2" t="s">
        <v>2773</v>
      </c>
      <c r="AD474" s="2">
        <v>99023</v>
      </c>
      <c r="AE474" s="2" t="s">
        <v>2616</v>
      </c>
      <c r="AF474" s="2">
        <v>170.551681</v>
      </c>
      <c r="AG474" s="2">
        <v>-43.142012000000001</v>
      </c>
      <c r="AH474" s="2">
        <v>5</v>
      </c>
      <c r="AI474" s="2" t="s">
        <v>2717</v>
      </c>
      <c r="AJ474" s="2">
        <v>107</v>
      </c>
      <c r="AK474" s="2">
        <v>86</v>
      </c>
      <c r="AL474" s="2">
        <v>11</v>
      </c>
      <c r="AM474" s="2">
        <v>6</v>
      </c>
      <c r="AN474" s="2">
        <v>4</v>
      </c>
      <c r="AO474" s="2">
        <v>0</v>
      </c>
      <c r="AP474" s="2">
        <v>0</v>
      </c>
      <c r="AQ474" s="4">
        <v>0</v>
      </c>
    </row>
    <row r="475" spans="1:43" x14ac:dyDescent="0.25">
      <c r="A475" s="40">
        <v>305</v>
      </c>
      <c r="B475" s="17" t="s">
        <v>2751</v>
      </c>
      <c r="C475" s="17" t="s">
        <v>2752</v>
      </c>
      <c r="D475" s="17" t="s">
        <v>2753</v>
      </c>
      <c r="E475" s="17" t="s">
        <v>2754</v>
      </c>
      <c r="F475" s="17" t="s">
        <v>2755</v>
      </c>
      <c r="G475" s="17" t="s">
        <v>2756</v>
      </c>
      <c r="H475" s="17" t="s">
        <v>2757</v>
      </c>
      <c r="I475" s="17"/>
      <c r="J475" s="17" t="s">
        <v>2758</v>
      </c>
      <c r="K475" s="17" t="s">
        <v>2759</v>
      </c>
      <c r="L475" s="17"/>
      <c r="M475" s="17" t="s">
        <v>2758</v>
      </c>
      <c r="N475" s="41">
        <v>7842</v>
      </c>
      <c r="O475" s="17" t="s">
        <v>8</v>
      </c>
      <c r="P475" s="17" t="s">
        <v>43</v>
      </c>
      <c r="Q475" s="17" t="s">
        <v>10</v>
      </c>
      <c r="R475" s="17" t="s">
        <v>11</v>
      </c>
      <c r="S475" s="17" t="s">
        <v>12</v>
      </c>
      <c r="T475" s="17" t="s">
        <v>2760</v>
      </c>
      <c r="U475" s="44">
        <v>0.8645752374862099</v>
      </c>
      <c r="V475" s="2">
        <f t="shared" si="19"/>
        <v>2</v>
      </c>
      <c r="W475" s="17" t="s">
        <v>2717</v>
      </c>
      <c r="X475" s="17" t="s">
        <v>2577</v>
      </c>
      <c r="Y475" s="17" t="s">
        <v>2578</v>
      </c>
      <c r="Z475" s="17" t="s">
        <v>2613</v>
      </c>
      <c r="AA475" s="17" t="s">
        <v>776</v>
      </c>
      <c r="AB475" s="17" t="s">
        <v>2761</v>
      </c>
      <c r="AC475" s="17" t="s">
        <v>2762</v>
      </c>
      <c r="AD475" s="17">
        <v>99024</v>
      </c>
      <c r="AE475" s="17" t="s">
        <v>2763</v>
      </c>
      <c r="AF475" s="17">
        <v>170.972914</v>
      </c>
      <c r="AG475" s="17">
        <v>-42.717508000000002</v>
      </c>
      <c r="AH475" s="17">
        <v>6</v>
      </c>
      <c r="AI475" s="17" t="s">
        <v>2717</v>
      </c>
      <c r="AJ475" s="17">
        <v>355</v>
      </c>
      <c r="AK475" s="17">
        <v>224</v>
      </c>
      <c r="AL475" s="17">
        <v>108</v>
      </c>
      <c r="AM475" s="17">
        <v>2</v>
      </c>
      <c r="AN475" s="17">
        <v>5</v>
      </c>
      <c r="AO475" s="17">
        <v>0</v>
      </c>
      <c r="AP475" s="17">
        <v>14</v>
      </c>
      <c r="AQ475" s="42">
        <v>2</v>
      </c>
    </row>
    <row r="476" spans="1:43" x14ac:dyDescent="0.25">
      <c r="A476" s="40">
        <v>300</v>
      </c>
      <c r="B476" s="17" t="s">
        <v>2707</v>
      </c>
      <c r="C476" s="17" t="s">
        <v>2708</v>
      </c>
      <c r="D476" s="17" t="s">
        <v>2708</v>
      </c>
      <c r="E476" s="17" t="s">
        <v>2709</v>
      </c>
      <c r="F476" s="17" t="s">
        <v>2710</v>
      </c>
      <c r="G476" s="17" t="s">
        <v>2711</v>
      </c>
      <c r="H476" s="17" t="s">
        <v>2712</v>
      </c>
      <c r="I476" s="17" t="s">
        <v>2713</v>
      </c>
      <c r="J476" s="17" t="s">
        <v>2714</v>
      </c>
      <c r="K476" s="17" t="s">
        <v>2715</v>
      </c>
      <c r="L476" s="17"/>
      <c r="M476" s="17" t="s">
        <v>2713</v>
      </c>
      <c r="N476" s="41">
        <v>7864</v>
      </c>
      <c r="O476" s="17" t="s">
        <v>42</v>
      </c>
      <c r="P476" s="17" t="s">
        <v>9</v>
      </c>
      <c r="Q476" s="17" t="s">
        <v>10</v>
      </c>
      <c r="R476" s="17" t="s">
        <v>11</v>
      </c>
      <c r="S476" s="17" t="s">
        <v>12</v>
      </c>
      <c r="T476" s="17" t="s">
        <v>2716</v>
      </c>
      <c r="U476" s="44">
        <v>0.79942708116356476</v>
      </c>
      <c r="V476" s="2">
        <f t="shared" si="19"/>
        <v>3</v>
      </c>
      <c r="W476" s="17" t="s">
        <v>2717</v>
      </c>
      <c r="X476" s="17" t="s">
        <v>2577</v>
      </c>
      <c r="Y476" s="17" t="s">
        <v>2578</v>
      </c>
      <c r="Z476" s="17" t="s">
        <v>2613</v>
      </c>
      <c r="AA476" s="17" t="s">
        <v>776</v>
      </c>
      <c r="AB476" s="17" t="s">
        <v>2713</v>
      </c>
      <c r="AC476" s="17" t="s">
        <v>2718</v>
      </c>
      <c r="AD476" s="17">
        <v>99023</v>
      </c>
      <c r="AE476" s="17" t="s">
        <v>2616</v>
      </c>
      <c r="AF476" s="17">
        <v>172.11614</v>
      </c>
      <c r="AG476" s="17">
        <v>-41.248963000000003</v>
      </c>
      <c r="AH476" s="17">
        <v>4</v>
      </c>
      <c r="AI476" s="17" t="s">
        <v>2717</v>
      </c>
      <c r="AJ476" s="17">
        <v>80</v>
      </c>
      <c r="AK476" s="17">
        <v>70</v>
      </c>
      <c r="AL476" s="17">
        <v>3</v>
      </c>
      <c r="AM476" s="17">
        <v>3</v>
      </c>
      <c r="AN476" s="17">
        <v>0</v>
      </c>
      <c r="AO476" s="17">
        <v>1</v>
      </c>
      <c r="AP476" s="17">
        <v>3</v>
      </c>
      <c r="AQ476" s="42">
        <v>0</v>
      </c>
    </row>
    <row r="477" spans="1:43" x14ac:dyDescent="0.25">
      <c r="A477" s="1">
        <v>496</v>
      </c>
      <c r="B477" s="2" t="s">
        <v>3879</v>
      </c>
      <c r="C477" s="2" t="s">
        <v>3880</v>
      </c>
      <c r="D477" s="2" t="s">
        <v>3881</v>
      </c>
      <c r="E477" s="2" t="s">
        <v>3882</v>
      </c>
      <c r="F477" s="2" t="s">
        <v>3883</v>
      </c>
      <c r="G477" s="2" t="s">
        <v>3884</v>
      </c>
      <c r="H477" s="2" t="s">
        <v>3885</v>
      </c>
      <c r="I477" s="2"/>
      <c r="J477" s="2" t="s">
        <v>3886</v>
      </c>
      <c r="K477" s="2" t="s">
        <v>3885</v>
      </c>
      <c r="L477" s="2"/>
      <c r="M477" s="2" t="s">
        <v>3886</v>
      </c>
      <c r="N477" s="3">
        <v>7830</v>
      </c>
      <c r="O477" s="2" t="s">
        <v>8</v>
      </c>
      <c r="P477" s="2" t="s">
        <v>9</v>
      </c>
      <c r="Q477" s="2" t="s">
        <v>10</v>
      </c>
      <c r="R477" s="2" t="s">
        <v>11</v>
      </c>
      <c r="S477" s="2" t="s">
        <v>12</v>
      </c>
      <c r="T477" s="2" t="s">
        <v>2716</v>
      </c>
      <c r="U477" s="44">
        <v>0.71083961082341485</v>
      </c>
      <c r="V477" s="2">
        <f t="shared" si="19"/>
        <v>4</v>
      </c>
      <c r="W477" s="2" t="s">
        <v>2717</v>
      </c>
      <c r="X477" s="2" t="s">
        <v>2577</v>
      </c>
      <c r="Y477" s="2" t="s">
        <v>2578</v>
      </c>
      <c r="Z477" s="2" t="s">
        <v>2613</v>
      </c>
      <c r="AA477" s="2" t="s">
        <v>776</v>
      </c>
      <c r="AB477" s="2" t="s">
        <v>3886</v>
      </c>
      <c r="AC477" s="2" t="s">
        <v>3887</v>
      </c>
      <c r="AD477" s="2">
        <v>99023</v>
      </c>
      <c r="AE477" s="2" t="s">
        <v>2616</v>
      </c>
      <c r="AF477" s="2">
        <v>171.860874</v>
      </c>
      <c r="AG477" s="2">
        <v>-42.115240999999997</v>
      </c>
      <c r="AH477" s="2">
        <v>6</v>
      </c>
      <c r="AI477" s="2" t="s">
        <v>2717</v>
      </c>
      <c r="AJ477" s="2">
        <v>207</v>
      </c>
      <c r="AK477" s="2">
        <v>141</v>
      </c>
      <c r="AL477" s="2">
        <v>37</v>
      </c>
      <c r="AM477" s="2">
        <v>5</v>
      </c>
      <c r="AN477" s="2">
        <v>22</v>
      </c>
      <c r="AO477" s="2">
        <v>2</v>
      </c>
      <c r="AP477" s="2">
        <v>0</v>
      </c>
      <c r="AQ477" s="4">
        <v>0</v>
      </c>
    </row>
    <row r="478" spans="1:43" x14ac:dyDescent="0.25">
      <c r="A478" s="1">
        <v>304</v>
      </c>
      <c r="B478" s="2" t="s">
        <v>2742</v>
      </c>
      <c r="C478" s="2" t="s">
        <v>2743</v>
      </c>
      <c r="D478" s="2" t="s">
        <v>2744</v>
      </c>
      <c r="E478" s="2" t="s">
        <v>2745</v>
      </c>
      <c r="F478" s="2" t="s">
        <v>2746</v>
      </c>
      <c r="G478" s="2" t="s">
        <v>2747</v>
      </c>
      <c r="H478" s="2" t="s">
        <v>2748</v>
      </c>
      <c r="I478" s="2"/>
      <c r="J478" s="2" t="s">
        <v>2737</v>
      </c>
      <c r="K478" s="2" t="s">
        <v>2749</v>
      </c>
      <c r="L478" s="2"/>
      <c r="M478" s="2" t="s">
        <v>2737</v>
      </c>
      <c r="N478" s="3">
        <v>7840</v>
      </c>
      <c r="O478" s="2" t="s">
        <v>965</v>
      </c>
      <c r="P478" s="2" t="s">
        <v>31</v>
      </c>
      <c r="Q478" s="2" t="s">
        <v>10</v>
      </c>
      <c r="R478" s="2" t="s">
        <v>178</v>
      </c>
      <c r="S478" s="2" t="s">
        <v>12</v>
      </c>
      <c r="T478" s="2" t="s">
        <v>2739</v>
      </c>
      <c r="U478" s="44">
        <v>0.33667598347245431</v>
      </c>
      <c r="V478" s="2">
        <f t="shared" si="19"/>
        <v>5</v>
      </c>
      <c r="W478" s="2" t="s">
        <v>2717</v>
      </c>
      <c r="X478" s="2" t="s">
        <v>2577</v>
      </c>
      <c r="Y478" s="2" t="s">
        <v>2578</v>
      </c>
      <c r="Z478" s="2" t="s">
        <v>2613</v>
      </c>
      <c r="AA478" s="2" t="s">
        <v>776</v>
      </c>
      <c r="AB478" s="2" t="s">
        <v>2750</v>
      </c>
      <c r="AC478" s="2" t="s">
        <v>2392</v>
      </c>
      <c r="AD478" s="2"/>
      <c r="AE478" s="2"/>
      <c r="AF478" s="2">
        <v>171.21203</v>
      </c>
      <c r="AG478" s="2">
        <v>-42.451507999999997</v>
      </c>
      <c r="AH478" s="2">
        <v>6</v>
      </c>
      <c r="AI478" s="2" t="s">
        <v>2717</v>
      </c>
      <c r="AJ478" s="2">
        <v>189</v>
      </c>
      <c r="AK478" s="2">
        <v>150</v>
      </c>
      <c r="AL478" s="2">
        <v>24</v>
      </c>
      <c r="AM478" s="2">
        <v>6</v>
      </c>
      <c r="AN478" s="2">
        <v>7</v>
      </c>
      <c r="AO478" s="2">
        <v>1</v>
      </c>
      <c r="AP478" s="2">
        <v>0</v>
      </c>
      <c r="AQ478" s="4">
        <v>1</v>
      </c>
    </row>
    <row r="479" spans="1:43" x14ac:dyDescent="0.25">
      <c r="A479" s="1">
        <v>303</v>
      </c>
      <c r="B479" s="2" t="s">
        <v>2730</v>
      </c>
      <c r="C479" s="2" t="s">
        <v>2731</v>
      </c>
      <c r="D479" s="2" t="s">
        <v>2732</v>
      </c>
      <c r="E479" s="2" t="s">
        <v>2733</v>
      </c>
      <c r="F479" s="2" t="s">
        <v>2734</v>
      </c>
      <c r="G479" s="2" t="s">
        <v>2735</v>
      </c>
      <c r="H479" s="2" t="s">
        <v>2736</v>
      </c>
      <c r="I479" s="2"/>
      <c r="J479" s="2" t="s">
        <v>2737</v>
      </c>
      <c r="K479" s="2" t="s">
        <v>2738</v>
      </c>
      <c r="L479" s="2"/>
      <c r="M479" s="2" t="s">
        <v>2737</v>
      </c>
      <c r="N479" s="3">
        <v>7840</v>
      </c>
      <c r="O479" s="2" t="s">
        <v>965</v>
      </c>
      <c r="P479" s="2" t="s">
        <v>31</v>
      </c>
      <c r="Q479" s="2" t="s">
        <v>10</v>
      </c>
      <c r="R479" s="2" t="s">
        <v>11</v>
      </c>
      <c r="S479" s="2" t="s">
        <v>12</v>
      </c>
      <c r="T479" s="2" t="s">
        <v>2739</v>
      </c>
      <c r="U479" s="44">
        <v>0.23784889631544881</v>
      </c>
      <c r="V479" s="2">
        <f t="shared" si="19"/>
        <v>6</v>
      </c>
      <c r="W479" s="2" t="s">
        <v>2717</v>
      </c>
      <c r="X479" s="2" t="s">
        <v>2577</v>
      </c>
      <c r="Y479" s="2" t="s">
        <v>2578</v>
      </c>
      <c r="Z479" s="2" t="s">
        <v>2613</v>
      </c>
      <c r="AA479" s="2" t="s">
        <v>776</v>
      </c>
      <c r="AB479" s="2" t="s">
        <v>2740</v>
      </c>
      <c r="AC479" s="2" t="s">
        <v>2392</v>
      </c>
      <c r="AD479" s="2">
        <v>99026</v>
      </c>
      <c r="AE479" s="2" t="s">
        <v>2741</v>
      </c>
      <c r="AF479" s="2">
        <v>171.197216</v>
      </c>
      <c r="AG479" s="2">
        <v>-42.462775000000001</v>
      </c>
      <c r="AH479" s="2">
        <v>4</v>
      </c>
      <c r="AI479" s="2" t="s">
        <v>2717</v>
      </c>
      <c r="AJ479" s="2">
        <v>544</v>
      </c>
      <c r="AK479" s="2">
        <v>423</v>
      </c>
      <c r="AL479" s="2">
        <v>99</v>
      </c>
      <c r="AM479" s="2">
        <v>9</v>
      </c>
      <c r="AN479" s="2">
        <v>5</v>
      </c>
      <c r="AO479" s="2">
        <v>7</v>
      </c>
      <c r="AP479" s="2">
        <v>1</v>
      </c>
      <c r="AQ479" s="4">
        <v>0</v>
      </c>
    </row>
    <row r="480" spans="1:43" x14ac:dyDescent="0.25">
      <c r="A480" s="40">
        <v>301</v>
      </c>
      <c r="B480" s="17" t="s">
        <v>2719</v>
      </c>
      <c r="C480" s="17" t="s">
        <v>2720</v>
      </c>
      <c r="D480" s="17" t="s">
        <v>2721</v>
      </c>
      <c r="E480" s="17" t="s">
        <v>2722</v>
      </c>
      <c r="F480" s="17" t="s">
        <v>2723</v>
      </c>
      <c r="G480" s="17" t="s">
        <v>2724</v>
      </c>
      <c r="H480" s="17" t="s">
        <v>2725</v>
      </c>
      <c r="I480" s="17"/>
      <c r="J480" s="17" t="s">
        <v>2714</v>
      </c>
      <c r="K480" s="17" t="s">
        <v>2726</v>
      </c>
      <c r="L480" s="17"/>
      <c r="M480" s="17" t="s">
        <v>2714</v>
      </c>
      <c r="N480" s="41">
        <v>7866</v>
      </c>
      <c r="O480" s="17" t="s">
        <v>8</v>
      </c>
      <c r="P480" s="17" t="s">
        <v>31</v>
      </c>
      <c r="Q480" s="17" t="s">
        <v>10</v>
      </c>
      <c r="R480" s="17" t="s">
        <v>11</v>
      </c>
      <c r="S480" s="17" t="s">
        <v>12</v>
      </c>
      <c r="T480" s="17" t="s">
        <v>2716</v>
      </c>
      <c r="U480" s="44">
        <v>6.7324445603482497E-2</v>
      </c>
      <c r="V480" s="2">
        <f t="shared" si="19"/>
        <v>7</v>
      </c>
      <c r="W480" s="17" t="s">
        <v>2717</v>
      </c>
      <c r="X480" s="17" t="s">
        <v>2577</v>
      </c>
      <c r="Y480" s="17" t="s">
        <v>2578</v>
      </c>
      <c r="Z480" s="17" t="s">
        <v>2613</v>
      </c>
      <c r="AA480" s="17" t="s">
        <v>776</v>
      </c>
      <c r="AB480" s="17" t="s">
        <v>2727</v>
      </c>
      <c r="AC480" s="17" t="s">
        <v>2728</v>
      </c>
      <c r="AD480" s="17">
        <v>99007</v>
      </c>
      <c r="AE480" s="17" t="s">
        <v>2729</v>
      </c>
      <c r="AF480" s="17">
        <v>171.60504299999999</v>
      </c>
      <c r="AG480" s="17">
        <v>-41.747593000000002</v>
      </c>
      <c r="AH480" s="17">
        <v>5</v>
      </c>
      <c r="AI480" s="17" t="s">
        <v>2717</v>
      </c>
      <c r="AJ480" s="17">
        <v>349</v>
      </c>
      <c r="AK480" s="17">
        <v>290</v>
      </c>
      <c r="AL480" s="17">
        <v>42</v>
      </c>
      <c r="AM480" s="17">
        <v>4</v>
      </c>
      <c r="AN480" s="17">
        <v>7</v>
      </c>
      <c r="AO480" s="17">
        <v>2</v>
      </c>
      <c r="AP480" s="17">
        <v>4</v>
      </c>
      <c r="AQ480" s="42">
        <v>0</v>
      </c>
    </row>
    <row r="483" spans="16:26" x14ac:dyDescent="0.25">
      <c r="P483" s="36" t="s">
        <v>4786</v>
      </c>
      <c r="Q483" t="s">
        <v>4788</v>
      </c>
      <c r="R483" s="36" t="s">
        <v>4786</v>
      </c>
      <c r="S483" t="s">
        <v>4789</v>
      </c>
      <c r="T483" s="39" t="s">
        <v>4792</v>
      </c>
      <c r="U483" s="39" t="s">
        <v>4793</v>
      </c>
      <c r="V483" s="39" t="s">
        <v>4794</v>
      </c>
      <c r="W483" s="39" t="s">
        <v>4790</v>
      </c>
      <c r="X483" s="39" t="s">
        <v>4791</v>
      </c>
      <c r="Y483" s="39" t="s">
        <v>4795</v>
      </c>
      <c r="Z483" s="39"/>
    </row>
    <row r="484" spans="16:26" x14ac:dyDescent="0.25">
      <c r="P484" s="37" t="s">
        <v>9</v>
      </c>
      <c r="Q484" s="38">
        <v>145</v>
      </c>
      <c r="R484" s="37" t="s">
        <v>239</v>
      </c>
      <c r="S484" s="38">
        <v>107</v>
      </c>
      <c r="T484">
        <v>110335</v>
      </c>
      <c r="U484">
        <f>T484/T$500</f>
        <v>0.34436641697877651</v>
      </c>
      <c r="V484">
        <f>ROUND(U484*5001,0)</f>
        <v>1722</v>
      </c>
      <c r="W484">
        <v>107</v>
      </c>
      <c r="X484">
        <f>ROUND(W484/4.75,0)</f>
        <v>23</v>
      </c>
      <c r="Y484">
        <f>ROUND(V484/X484,0)</f>
        <v>75</v>
      </c>
    </row>
    <row r="485" spans="16:26" x14ac:dyDescent="0.25">
      <c r="P485" s="37" t="s">
        <v>43</v>
      </c>
      <c r="Q485" s="38">
        <v>105</v>
      </c>
      <c r="R485" s="37" t="s">
        <v>720</v>
      </c>
      <c r="S485" s="38">
        <v>32</v>
      </c>
      <c r="T485">
        <v>21902</v>
      </c>
      <c r="U485">
        <f t="shared" ref="U485:U499" si="20">T485/T$500</f>
        <v>6.8358302122347073E-2</v>
      </c>
      <c r="V485">
        <f t="shared" ref="V485:V499" si="21">ROUND(U485*5001,0)</f>
        <v>342</v>
      </c>
      <c r="W485">
        <v>32</v>
      </c>
      <c r="X485">
        <f t="shared" ref="X485:X499" si="22">ROUND(W485/4.75,0)</f>
        <v>7</v>
      </c>
      <c r="Y485">
        <f t="shared" ref="Y485:Y499" si="23">ROUND(V485/X485,0)</f>
        <v>49</v>
      </c>
    </row>
    <row r="486" spans="16:26" x14ac:dyDescent="0.25">
      <c r="P486" s="37" t="s">
        <v>31</v>
      </c>
      <c r="Q486" s="38">
        <v>229</v>
      </c>
      <c r="R486" s="37" t="s">
        <v>773</v>
      </c>
      <c r="S486" s="38">
        <v>59</v>
      </c>
      <c r="T486">
        <v>40523</v>
      </c>
      <c r="U486">
        <f t="shared" si="20"/>
        <v>0.12647627965043695</v>
      </c>
      <c r="V486">
        <f t="shared" si="21"/>
        <v>633</v>
      </c>
      <c r="W486">
        <v>59</v>
      </c>
      <c r="X486">
        <f t="shared" si="22"/>
        <v>12</v>
      </c>
      <c r="Y486">
        <f t="shared" si="23"/>
        <v>53</v>
      </c>
    </row>
    <row r="487" spans="16:26" x14ac:dyDescent="0.25">
      <c r="P487" s="37" t="s">
        <v>4787</v>
      </c>
      <c r="Q487" s="38">
        <v>479</v>
      </c>
      <c r="R487" s="37" t="s">
        <v>1885</v>
      </c>
      <c r="S487" s="38">
        <v>12</v>
      </c>
      <c r="T487">
        <v>4047</v>
      </c>
      <c r="U487">
        <f t="shared" si="20"/>
        <v>1.2631086142322097E-2</v>
      </c>
      <c r="V487">
        <f t="shared" si="21"/>
        <v>63</v>
      </c>
      <c r="W487">
        <v>12</v>
      </c>
      <c r="X487">
        <f t="shared" si="22"/>
        <v>3</v>
      </c>
      <c r="Y487">
        <f t="shared" si="23"/>
        <v>21</v>
      </c>
    </row>
    <row r="488" spans="16:26" x14ac:dyDescent="0.25">
      <c r="R488" s="37" t="s">
        <v>1290</v>
      </c>
      <c r="S488" s="38">
        <v>26</v>
      </c>
      <c r="T488">
        <v>12012</v>
      </c>
      <c r="U488">
        <f t="shared" si="20"/>
        <v>3.7490636704119853E-2</v>
      </c>
      <c r="V488">
        <f t="shared" si="21"/>
        <v>187</v>
      </c>
      <c r="W488">
        <v>26</v>
      </c>
      <c r="X488">
        <f t="shared" si="22"/>
        <v>5</v>
      </c>
      <c r="Y488">
        <f t="shared" si="23"/>
        <v>37</v>
      </c>
    </row>
    <row r="489" spans="16:26" x14ac:dyDescent="0.25">
      <c r="R489" s="37" t="s">
        <v>1566</v>
      </c>
      <c r="S489" s="38">
        <v>30</v>
      </c>
      <c r="T489">
        <v>15126</v>
      </c>
      <c r="U489">
        <f t="shared" si="20"/>
        <v>4.7209737827715356E-2</v>
      </c>
      <c r="V489">
        <f t="shared" si="21"/>
        <v>236</v>
      </c>
      <c r="W489">
        <v>30</v>
      </c>
      <c r="X489">
        <f t="shared" si="22"/>
        <v>6</v>
      </c>
      <c r="Y489">
        <f t="shared" si="23"/>
        <v>39</v>
      </c>
    </row>
    <row r="490" spans="16:26" x14ac:dyDescent="0.25">
      <c r="R490" s="37" t="s">
        <v>2576</v>
      </c>
      <c r="S490" s="38">
        <v>4</v>
      </c>
      <c r="T490">
        <v>2390</v>
      </c>
      <c r="U490">
        <f t="shared" si="20"/>
        <v>7.459425717852684E-3</v>
      </c>
      <c r="V490">
        <f t="shared" si="21"/>
        <v>37</v>
      </c>
      <c r="W490">
        <v>4</v>
      </c>
      <c r="X490">
        <f t="shared" si="22"/>
        <v>1</v>
      </c>
      <c r="Y490">
        <f t="shared" si="23"/>
        <v>37</v>
      </c>
    </row>
    <row r="491" spans="16:26" x14ac:dyDescent="0.25">
      <c r="R491" s="37" t="s">
        <v>2645</v>
      </c>
      <c r="S491" s="38">
        <v>4</v>
      </c>
      <c r="T491">
        <v>3800</v>
      </c>
      <c r="U491">
        <f t="shared" si="20"/>
        <v>1.1860174781523096E-2</v>
      </c>
      <c r="V491">
        <f t="shared" si="21"/>
        <v>59</v>
      </c>
      <c r="W491">
        <v>4</v>
      </c>
      <c r="X491">
        <f t="shared" si="22"/>
        <v>1</v>
      </c>
      <c r="Y491">
        <f t="shared" si="23"/>
        <v>59</v>
      </c>
    </row>
    <row r="492" spans="16:26" x14ac:dyDescent="0.25">
      <c r="R492" s="37" t="s">
        <v>14</v>
      </c>
      <c r="S492" s="38">
        <v>34</v>
      </c>
      <c r="T492">
        <v>12973</v>
      </c>
      <c r="U492">
        <f t="shared" si="20"/>
        <v>4.0490012484394509E-2</v>
      </c>
      <c r="V492">
        <f t="shared" si="21"/>
        <v>202</v>
      </c>
      <c r="W492">
        <v>34</v>
      </c>
      <c r="X492">
        <f t="shared" si="22"/>
        <v>7</v>
      </c>
      <c r="Y492">
        <f t="shared" si="23"/>
        <v>29</v>
      </c>
    </row>
    <row r="493" spans="16:26" x14ac:dyDescent="0.25">
      <c r="R493" s="37" t="s">
        <v>3257</v>
      </c>
      <c r="S493" s="38">
        <v>27</v>
      </c>
      <c r="T493">
        <v>13818</v>
      </c>
      <c r="U493">
        <f t="shared" si="20"/>
        <v>4.3127340823970038E-2</v>
      </c>
      <c r="V493">
        <f t="shared" si="21"/>
        <v>216</v>
      </c>
      <c r="W493">
        <v>27</v>
      </c>
      <c r="X493">
        <f t="shared" si="22"/>
        <v>6</v>
      </c>
      <c r="Y493">
        <f t="shared" si="23"/>
        <v>36</v>
      </c>
    </row>
    <row r="494" spans="16:26" x14ac:dyDescent="0.25">
      <c r="R494" s="37" t="s">
        <v>3497</v>
      </c>
      <c r="S494" s="38">
        <v>14</v>
      </c>
      <c r="T494">
        <v>7675</v>
      </c>
      <c r="U494">
        <f t="shared" si="20"/>
        <v>2.3954431960049937E-2</v>
      </c>
      <c r="V494">
        <f t="shared" si="21"/>
        <v>120</v>
      </c>
      <c r="W494">
        <v>14</v>
      </c>
      <c r="X494">
        <f t="shared" si="22"/>
        <v>3</v>
      </c>
      <c r="Y494">
        <f t="shared" si="23"/>
        <v>40</v>
      </c>
    </row>
    <row r="495" spans="16:26" x14ac:dyDescent="0.25">
      <c r="R495" s="37" t="s">
        <v>1580</v>
      </c>
      <c r="S495" s="38">
        <v>14</v>
      </c>
      <c r="T495">
        <v>7775</v>
      </c>
      <c r="U495">
        <f t="shared" si="20"/>
        <v>2.4266541822721598E-2</v>
      </c>
      <c r="V495">
        <f t="shared" si="21"/>
        <v>121</v>
      </c>
      <c r="W495">
        <v>14</v>
      </c>
      <c r="X495">
        <f t="shared" si="22"/>
        <v>3</v>
      </c>
      <c r="Y495">
        <f t="shared" si="23"/>
        <v>40</v>
      </c>
    </row>
    <row r="496" spans="16:26" x14ac:dyDescent="0.25">
      <c r="R496" s="37" t="s">
        <v>2612</v>
      </c>
      <c r="S496" s="38">
        <v>6</v>
      </c>
      <c r="T496">
        <v>3010</v>
      </c>
      <c r="U496">
        <f t="shared" si="20"/>
        <v>9.3945068664169785E-3</v>
      </c>
      <c r="V496">
        <f t="shared" si="21"/>
        <v>47</v>
      </c>
      <c r="W496">
        <v>6</v>
      </c>
      <c r="X496">
        <f t="shared" si="22"/>
        <v>1</v>
      </c>
      <c r="Y496">
        <f t="shared" si="23"/>
        <v>47</v>
      </c>
    </row>
    <row r="497" spans="18:25" x14ac:dyDescent="0.25">
      <c r="R497" s="37" t="s">
        <v>999</v>
      </c>
      <c r="S497" s="38">
        <v>54</v>
      </c>
      <c r="T497">
        <v>30895</v>
      </c>
      <c r="U497">
        <f t="shared" si="20"/>
        <v>9.6426342072409493E-2</v>
      </c>
      <c r="V497">
        <f t="shared" si="21"/>
        <v>482</v>
      </c>
      <c r="W497">
        <v>54</v>
      </c>
      <c r="X497">
        <f t="shared" si="22"/>
        <v>11</v>
      </c>
      <c r="Y497">
        <f t="shared" si="23"/>
        <v>44</v>
      </c>
    </row>
    <row r="498" spans="18:25" x14ac:dyDescent="0.25">
      <c r="R498" s="37" t="s">
        <v>1275</v>
      </c>
      <c r="S498" s="38">
        <v>49</v>
      </c>
      <c r="T498">
        <v>32288</v>
      </c>
      <c r="U498">
        <f t="shared" si="20"/>
        <v>0.10077403245942572</v>
      </c>
      <c r="V498">
        <f t="shared" si="21"/>
        <v>504</v>
      </c>
      <c r="W498">
        <v>49</v>
      </c>
      <c r="X498">
        <f t="shared" si="22"/>
        <v>10</v>
      </c>
      <c r="Y498">
        <f t="shared" si="23"/>
        <v>50</v>
      </c>
    </row>
    <row r="499" spans="18:25" x14ac:dyDescent="0.25">
      <c r="R499" s="37" t="s">
        <v>2717</v>
      </c>
      <c r="S499" s="38">
        <v>7</v>
      </c>
      <c r="T499">
        <v>1831</v>
      </c>
      <c r="U499">
        <f t="shared" si="20"/>
        <v>5.7147315855181026E-3</v>
      </c>
      <c r="V499">
        <f t="shared" si="21"/>
        <v>29</v>
      </c>
      <c r="W499">
        <v>7</v>
      </c>
      <c r="X499">
        <f t="shared" si="22"/>
        <v>1</v>
      </c>
      <c r="Y499">
        <f t="shared" si="23"/>
        <v>29</v>
      </c>
    </row>
    <row r="500" spans="18:25" x14ac:dyDescent="0.25">
      <c r="R500" s="37" t="s">
        <v>4787</v>
      </c>
      <c r="S500" s="38">
        <v>479</v>
      </c>
      <c r="T500">
        <v>320400</v>
      </c>
      <c r="U500"/>
      <c r="V500">
        <f>SUM(V484:V499)</f>
        <v>5000</v>
      </c>
      <c r="X500">
        <f>SUM(X484:X499)</f>
        <v>100</v>
      </c>
    </row>
    <row r="501" spans="18:25" x14ac:dyDescent="0.25">
      <c r="U501"/>
    </row>
    <row r="502" spans="18:25" x14ac:dyDescent="0.25">
      <c r="U502"/>
    </row>
    <row r="503" spans="18:25" x14ac:dyDescent="0.25">
      <c r="U503"/>
    </row>
    <row r="504" spans="18:25" x14ac:dyDescent="0.25">
      <c r="U504"/>
    </row>
  </sheetData>
  <sortState ref="A2:AQ480">
    <sortCondition ref="R2:R480"/>
  </sortState>
  <conditionalFormatting sqref="A477:B480 A474:B474 A472:B472 A469:B470 A466:B466 A382:B382">
    <cfRule type="duplicateValues" dxfId="18" priority="20" stopIfTrue="1"/>
  </conditionalFormatting>
  <conditionalFormatting sqref="A2:B480">
    <cfRule type="duplicateValues" dxfId="17" priority="26" stopIfTrue="1"/>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6"/>
  <sheetViews>
    <sheetView workbookViewId="0"/>
  </sheetViews>
  <sheetFormatPr defaultColWidth="13.42578125" defaultRowHeight="12.75" x14ac:dyDescent="0.2"/>
  <cols>
    <col min="1" max="1" width="1.140625" style="18" customWidth="1"/>
    <col min="2" max="2" width="41.85546875" style="19" customWidth="1"/>
    <col min="3" max="3" width="111.140625" style="19" bestFit="1" customWidth="1"/>
    <col min="4" max="16384" width="13.42578125" style="18"/>
  </cols>
  <sheetData>
    <row r="1" spans="2:9" ht="15.75" x14ac:dyDescent="0.25">
      <c r="B1" s="86" t="s">
        <v>4785</v>
      </c>
      <c r="C1" s="86"/>
      <c r="I1" s="24"/>
    </row>
    <row r="2" spans="2:9" x14ac:dyDescent="0.2">
      <c r="B2" s="34" t="s">
        <v>4784</v>
      </c>
      <c r="C2" s="34" t="s">
        <v>4783</v>
      </c>
      <c r="I2" s="24"/>
    </row>
    <row r="3" spans="2:9" x14ac:dyDescent="0.2">
      <c r="B3" s="30" t="s">
        <v>4782</v>
      </c>
      <c r="C3" s="30" t="s">
        <v>4781</v>
      </c>
      <c r="I3" s="24"/>
    </row>
    <row r="4" spans="2:9" x14ac:dyDescent="0.2">
      <c r="B4" s="30" t="s">
        <v>4780</v>
      </c>
      <c r="C4" s="30" t="s">
        <v>4779</v>
      </c>
      <c r="I4" s="24"/>
    </row>
    <row r="5" spans="2:9" x14ac:dyDescent="0.2">
      <c r="B5" s="30" t="s">
        <v>4705</v>
      </c>
      <c r="C5" s="30" t="s">
        <v>4778</v>
      </c>
      <c r="I5" s="24"/>
    </row>
    <row r="6" spans="2:9" x14ac:dyDescent="0.2">
      <c r="B6" s="30" t="s">
        <v>4706</v>
      </c>
      <c r="C6" s="30" t="s">
        <v>4777</v>
      </c>
      <c r="I6" s="24"/>
    </row>
    <row r="7" spans="2:9" x14ac:dyDescent="0.2">
      <c r="B7" s="30" t="s">
        <v>4776</v>
      </c>
      <c r="C7" s="30" t="s">
        <v>4775</v>
      </c>
      <c r="I7" s="24"/>
    </row>
    <row r="8" spans="2:9" x14ac:dyDescent="0.2">
      <c r="B8" s="30" t="s">
        <v>4774</v>
      </c>
      <c r="C8" s="30" t="s">
        <v>4773</v>
      </c>
      <c r="I8" s="24"/>
    </row>
    <row r="9" spans="2:9" x14ac:dyDescent="0.2">
      <c r="B9" s="30" t="s">
        <v>4710</v>
      </c>
      <c r="C9" s="30" t="s">
        <v>4772</v>
      </c>
      <c r="I9" s="24"/>
    </row>
    <row r="10" spans="2:9" x14ac:dyDescent="0.2">
      <c r="B10" s="30" t="s">
        <v>4771</v>
      </c>
      <c r="C10" s="30" t="s">
        <v>4770</v>
      </c>
      <c r="I10" s="24"/>
    </row>
    <row r="11" spans="2:9" x14ac:dyDescent="0.2">
      <c r="B11" s="30" t="s">
        <v>4712</v>
      </c>
      <c r="C11" s="30" t="s">
        <v>4769</v>
      </c>
      <c r="I11" s="24"/>
    </row>
    <row r="12" spans="2:9" x14ac:dyDescent="0.2">
      <c r="B12" s="30" t="s">
        <v>4713</v>
      </c>
      <c r="C12" s="30" t="s">
        <v>4768</v>
      </c>
      <c r="I12" s="24"/>
    </row>
    <row r="13" spans="2:9" x14ac:dyDescent="0.2">
      <c r="B13" s="30" t="s">
        <v>4714</v>
      </c>
      <c r="C13" s="30" t="s">
        <v>4767</v>
      </c>
      <c r="I13" s="24"/>
    </row>
    <row r="14" spans="2:9" x14ac:dyDescent="0.2">
      <c r="B14" s="30" t="s">
        <v>4715</v>
      </c>
      <c r="C14" s="30" t="s">
        <v>4766</v>
      </c>
      <c r="I14" s="24"/>
    </row>
    <row r="15" spans="2:9" x14ac:dyDescent="0.2">
      <c r="B15" s="30" t="s">
        <v>4716</v>
      </c>
      <c r="C15" s="30" t="s">
        <v>4765</v>
      </c>
      <c r="I15" s="24"/>
    </row>
    <row r="16" spans="2:9" ht="15" x14ac:dyDescent="0.25">
      <c r="B16" s="29" t="s">
        <v>4717</v>
      </c>
      <c r="C16" s="28" t="s">
        <v>4764</v>
      </c>
      <c r="I16" s="24"/>
    </row>
    <row r="17" spans="2:9" s="32" customFormat="1" x14ac:dyDescent="0.2">
      <c r="B17" s="30" t="s">
        <v>4718</v>
      </c>
      <c r="C17" s="30" t="s">
        <v>4763</v>
      </c>
      <c r="D17" s="18"/>
      <c r="E17" s="18"/>
      <c r="F17" s="18"/>
      <c r="G17" s="18"/>
      <c r="H17" s="18"/>
      <c r="I17" s="33"/>
    </row>
    <row r="18" spans="2:9" s="32" customFormat="1" x14ac:dyDescent="0.2">
      <c r="B18" s="30" t="s">
        <v>4719</v>
      </c>
      <c r="C18" s="30" t="s">
        <v>4762</v>
      </c>
      <c r="D18" s="18"/>
      <c r="E18" s="18"/>
      <c r="F18" s="18"/>
      <c r="G18" s="18"/>
      <c r="H18" s="18"/>
      <c r="I18" s="33"/>
    </row>
    <row r="19" spans="2:9" s="32" customFormat="1" x14ac:dyDescent="0.2">
      <c r="B19" s="30" t="s">
        <v>4720</v>
      </c>
      <c r="C19" s="30" t="s">
        <v>4761</v>
      </c>
      <c r="D19" s="18"/>
      <c r="E19" s="18"/>
      <c r="F19" s="18"/>
      <c r="G19" s="18"/>
      <c r="H19" s="18"/>
      <c r="I19" s="33"/>
    </row>
    <row r="20" spans="2:9" x14ac:dyDescent="0.2">
      <c r="B20" s="30" t="s">
        <v>4721</v>
      </c>
      <c r="C20" s="30" t="s">
        <v>4760</v>
      </c>
      <c r="I20" s="24"/>
    </row>
    <row r="21" spans="2:9" ht="15" x14ac:dyDescent="0.25">
      <c r="B21" s="28" t="s">
        <v>4722</v>
      </c>
      <c r="C21" s="28" t="s">
        <v>4759</v>
      </c>
      <c r="E21" s="31" t="s">
        <v>4743</v>
      </c>
      <c r="I21" s="24"/>
    </row>
    <row r="22" spans="2:9" x14ac:dyDescent="0.2">
      <c r="B22" s="30" t="s">
        <v>4723</v>
      </c>
      <c r="C22" s="30" t="s">
        <v>4758</v>
      </c>
      <c r="I22" s="24"/>
    </row>
    <row r="23" spans="2:9" x14ac:dyDescent="0.2">
      <c r="B23" s="30" t="s">
        <v>4724</v>
      </c>
      <c r="C23" s="30" t="s">
        <v>4757</v>
      </c>
      <c r="I23" s="24"/>
    </row>
    <row r="24" spans="2:9" ht="15" x14ac:dyDescent="0.25">
      <c r="B24" s="29" t="s">
        <v>4725</v>
      </c>
      <c r="C24" s="28" t="s">
        <v>4756</v>
      </c>
      <c r="I24" s="24"/>
    </row>
    <row r="25" spans="2:9" x14ac:dyDescent="0.2">
      <c r="B25" s="30" t="s">
        <v>4726</v>
      </c>
      <c r="C25" s="30" t="s">
        <v>4755</v>
      </c>
      <c r="I25" s="24"/>
    </row>
    <row r="26" spans="2:9" ht="15" x14ac:dyDescent="0.25">
      <c r="B26" s="29" t="s">
        <v>4754</v>
      </c>
      <c r="C26" s="28" t="s">
        <v>4753</v>
      </c>
      <c r="I26" s="24"/>
    </row>
    <row r="27" spans="2:9" ht="15" x14ac:dyDescent="0.25">
      <c r="B27" s="29" t="s">
        <v>4728</v>
      </c>
      <c r="C27" s="28" t="s">
        <v>4752</v>
      </c>
      <c r="I27" s="24"/>
    </row>
    <row r="28" spans="2:9" ht="15" x14ac:dyDescent="0.25">
      <c r="B28" s="29" t="s">
        <v>4729</v>
      </c>
      <c r="C28" s="28" t="s">
        <v>4751</v>
      </c>
      <c r="I28" s="24"/>
    </row>
    <row r="29" spans="2:9" x14ac:dyDescent="0.2">
      <c r="B29" s="28" t="s">
        <v>4730</v>
      </c>
      <c r="C29" s="28" t="s">
        <v>4750</v>
      </c>
      <c r="I29" s="24"/>
    </row>
    <row r="30" spans="2:9" x14ac:dyDescent="0.2">
      <c r="B30" s="28" t="s">
        <v>4731</v>
      </c>
      <c r="C30" s="28" t="s">
        <v>4749</v>
      </c>
      <c r="I30" s="24"/>
    </row>
    <row r="31" spans="2:9" ht="15" x14ac:dyDescent="0.25">
      <c r="B31" s="29" t="s">
        <v>4732</v>
      </c>
      <c r="C31" s="28" t="s">
        <v>4748</v>
      </c>
      <c r="I31" s="24"/>
    </row>
    <row r="32" spans="2:9" x14ac:dyDescent="0.2">
      <c r="B32" s="28" t="s">
        <v>4733</v>
      </c>
      <c r="C32" s="28" t="s">
        <v>4747</v>
      </c>
      <c r="I32" s="24"/>
    </row>
    <row r="33" spans="2:10" ht="52.5" customHeight="1" x14ac:dyDescent="0.2">
      <c r="B33" s="28" t="s">
        <v>4734</v>
      </c>
      <c r="C33" s="28" t="s">
        <v>4746</v>
      </c>
      <c r="I33" s="24"/>
    </row>
    <row r="34" spans="2:10" ht="51" x14ac:dyDescent="0.2">
      <c r="B34" s="27" t="s">
        <v>4745</v>
      </c>
      <c r="C34" s="26" t="s">
        <v>4744</v>
      </c>
      <c r="I34" s="24"/>
    </row>
    <row r="35" spans="2:10" x14ac:dyDescent="0.2">
      <c r="B35" s="25"/>
      <c r="I35" s="24"/>
    </row>
    <row r="36" spans="2:10" x14ac:dyDescent="0.2">
      <c r="B36" s="21"/>
      <c r="C36" s="21"/>
      <c r="D36" s="20"/>
      <c r="E36" s="20"/>
      <c r="F36" s="20"/>
      <c r="G36" s="20"/>
      <c r="H36" s="20"/>
      <c r="I36" s="20"/>
      <c r="J36" s="23"/>
    </row>
    <row r="37" spans="2:10" x14ac:dyDescent="0.2">
      <c r="B37" s="21"/>
      <c r="C37" s="21"/>
      <c r="D37" s="20"/>
      <c r="E37" s="20"/>
      <c r="F37" s="20"/>
      <c r="G37" s="20"/>
      <c r="H37" s="20"/>
      <c r="I37" s="20"/>
      <c r="J37" s="23"/>
    </row>
    <row r="38" spans="2:10" x14ac:dyDescent="0.2">
      <c r="C38" s="22" t="s">
        <v>4743</v>
      </c>
      <c r="D38" s="20"/>
      <c r="E38" s="20"/>
      <c r="F38" s="20"/>
      <c r="G38" s="20"/>
      <c r="H38" s="20"/>
      <c r="I38" s="20"/>
    </row>
    <row r="39" spans="2:10" x14ac:dyDescent="0.2">
      <c r="C39" s="21"/>
      <c r="D39" s="20"/>
      <c r="E39" s="20"/>
      <c r="F39" s="20"/>
      <c r="G39" s="20"/>
    </row>
    <row r="40" spans="2:10" x14ac:dyDescent="0.2">
      <c r="C40" s="21"/>
      <c r="D40" s="20"/>
      <c r="E40" s="20"/>
      <c r="F40" s="20"/>
      <c r="G40" s="20"/>
    </row>
    <row r="41" spans="2:10" x14ac:dyDescent="0.2">
      <c r="C41" s="21"/>
      <c r="D41" s="20"/>
      <c r="E41" s="20"/>
      <c r="F41" s="20"/>
      <c r="G41" s="20"/>
    </row>
    <row r="42" spans="2:10" x14ac:dyDescent="0.2">
      <c r="C42" s="21"/>
      <c r="D42" s="20"/>
      <c r="E42" s="20"/>
      <c r="F42" s="20"/>
      <c r="G42" s="20"/>
    </row>
    <row r="43" spans="2:10" x14ac:dyDescent="0.2">
      <c r="C43" s="21"/>
      <c r="D43" s="20"/>
      <c r="E43" s="20"/>
      <c r="F43" s="20"/>
      <c r="G43" s="20"/>
    </row>
    <row r="44" spans="2:10" x14ac:dyDescent="0.2">
      <c r="C44" s="21"/>
      <c r="D44" s="20"/>
      <c r="E44" s="20"/>
      <c r="F44" s="20"/>
      <c r="G44" s="20"/>
    </row>
    <row r="45" spans="2:10" x14ac:dyDescent="0.2">
      <c r="C45" s="21"/>
      <c r="D45" s="20"/>
      <c r="E45" s="20"/>
      <c r="F45" s="20"/>
      <c r="G45" s="20"/>
    </row>
    <row r="46" spans="2:10" x14ac:dyDescent="0.2">
      <c r="C46" s="21"/>
      <c r="D46" s="20"/>
      <c r="E46" s="20"/>
      <c r="F46" s="20"/>
      <c r="G46" s="20"/>
    </row>
    <row r="47" spans="2:10" x14ac:dyDescent="0.2">
      <c r="C47" s="21"/>
      <c r="D47" s="20"/>
      <c r="E47" s="20"/>
      <c r="F47" s="20"/>
      <c r="G47" s="20"/>
    </row>
    <row r="48" spans="2:10" x14ac:dyDescent="0.2">
      <c r="C48" s="21"/>
      <c r="D48" s="20"/>
      <c r="E48" s="20"/>
      <c r="F48" s="20"/>
      <c r="G48" s="20"/>
    </row>
    <row r="49" spans="2:7" x14ac:dyDescent="0.2">
      <c r="C49" s="21"/>
      <c r="D49" s="20"/>
      <c r="E49" s="20"/>
      <c r="F49" s="20"/>
      <c r="G49" s="20"/>
    </row>
    <row r="50" spans="2:7" x14ac:dyDescent="0.2">
      <c r="C50" s="21"/>
      <c r="D50" s="20"/>
      <c r="E50" s="20"/>
      <c r="F50" s="20"/>
      <c r="G50" s="20"/>
    </row>
    <row r="51" spans="2:7" x14ac:dyDescent="0.2">
      <c r="C51" s="21"/>
      <c r="D51" s="20"/>
      <c r="E51" s="20"/>
      <c r="F51" s="20"/>
      <c r="G51" s="20"/>
    </row>
    <row r="52" spans="2:7" x14ac:dyDescent="0.2">
      <c r="D52" s="20"/>
      <c r="E52" s="20"/>
      <c r="F52" s="20"/>
      <c r="G52" s="20"/>
    </row>
    <row r="53" spans="2:7" x14ac:dyDescent="0.2">
      <c r="C53" s="21"/>
      <c r="D53" s="20"/>
      <c r="E53" s="20"/>
      <c r="F53" s="20"/>
      <c r="G53" s="20"/>
    </row>
    <row r="54" spans="2:7" x14ac:dyDescent="0.2">
      <c r="C54" s="21"/>
      <c r="D54" s="20"/>
      <c r="E54" s="20"/>
      <c r="F54" s="20"/>
      <c r="G54" s="20"/>
    </row>
    <row r="55" spans="2:7" x14ac:dyDescent="0.2">
      <c r="C55" s="21"/>
      <c r="D55" s="20"/>
      <c r="E55" s="20"/>
      <c r="F55" s="20"/>
      <c r="G55" s="20"/>
    </row>
    <row r="56" spans="2:7" x14ac:dyDescent="0.2">
      <c r="C56" s="21"/>
      <c r="D56" s="20"/>
      <c r="E56" s="20"/>
      <c r="F56" s="20"/>
      <c r="G56" s="20"/>
    </row>
    <row r="57" spans="2:7" x14ac:dyDescent="0.2">
      <c r="C57" s="21"/>
      <c r="D57" s="20"/>
      <c r="E57" s="20"/>
      <c r="F57" s="20"/>
      <c r="G57" s="20"/>
    </row>
    <row r="58" spans="2:7" x14ac:dyDescent="0.2">
      <c r="C58" s="21"/>
      <c r="D58" s="20"/>
      <c r="E58" s="20"/>
      <c r="F58" s="20"/>
      <c r="G58" s="20"/>
    </row>
    <row r="59" spans="2:7" x14ac:dyDescent="0.2">
      <c r="C59" s="21"/>
      <c r="D59" s="20"/>
      <c r="E59" s="20"/>
      <c r="F59" s="20"/>
      <c r="G59" s="20"/>
    </row>
    <row r="60" spans="2:7" x14ac:dyDescent="0.2">
      <c r="C60" s="21"/>
      <c r="D60" s="20"/>
      <c r="E60" s="20"/>
      <c r="F60" s="20"/>
      <c r="G60" s="20"/>
    </row>
    <row r="61" spans="2:7" x14ac:dyDescent="0.2">
      <c r="B61" s="21" t="s">
        <v>4743</v>
      </c>
      <c r="C61" s="21"/>
      <c r="D61" s="20"/>
      <c r="E61" s="20"/>
      <c r="F61" s="20"/>
      <c r="G61" s="20"/>
    </row>
    <row r="62" spans="2:7" x14ac:dyDescent="0.2">
      <c r="B62" s="21"/>
      <c r="C62" s="21"/>
      <c r="D62" s="20"/>
      <c r="E62" s="20"/>
      <c r="F62" s="20"/>
      <c r="G62" s="20"/>
    </row>
    <row r="63" spans="2:7" x14ac:dyDescent="0.2">
      <c r="B63" s="21"/>
      <c r="C63" s="21"/>
      <c r="D63" s="20"/>
      <c r="E63" s="20"/>
      <c r="F63" s="20"/>
      <c r="G63" s="20"/>
    </row>
    <row r="64" spans="2:7" x14ac:dyDescent="0.2">
      <c r="B64" s="21"/>
      <c r="C64" s="21"/>
      <c r="D64" s="20"/>
      <c r="E64" s="20"/>
      <c r="F64" s="20"/>
      <c r="G64" s="20"/>
    </row>
    <row r="65" spans="2:9" x14ac:dyDescent="0.2">
      <c r="B65" s="21"/>
      <c r="C65" s="21"/>
      <c r="D65" s="20"/>
      <c r="E65" s="20"/>
      <c r="F65" s="20"/>
      <c r="G65" s="20"/>
    </row>
    <row r="66" spans="2:9" x14ac:dyDescent="0.2">
      <c r="B66" s="21"/>
      <c r="C66" s="21"/>
      <c r="D66" s="20"/>
      <c r="E66" s="20"/>
      <c r="F66" s="20"/>
      <c r="G66" s="20"/>
    </row>
    <row r="67" spans="2:9" x14ac:dyDescent="0.2">
      <c r="B67" s="21"/>
      <c r="C67" s="21"/>
      <c r="D67" s="20"/>
      <c r="E67" s="20"/>
      <c r="F67" s="20"/>
      <c r="G67" s="20"/>
    </row>
    <row r="68" spans="2:9" x14ac:dyDescent="0.2">
      <c r="B68" s="21"/>
      <c r="C68" s="21"/>
      <c r="D68" s="20"/>
      <c r="E68" s="20"/>
      <c r="F68" s="20"/>
      <c r="G68" s="20"/>
    </row>
    <row r="69" spans="2:9" x14ac:dyDescent="0.2">
      <c r="B69" s="21"/>
      <c r="C69" s="21"/>
      <c r="D69" s="20"/>
      <c r="E69" s="20"/>
      <c r="F69" s="20"/>
      <c r="G69" s="20"/>
    </row>
    <row r="70" spans="2:9" x14ac:dyDescent="0.2">
      <c r="B70" s="21"/>
      <c r="C70" s="21"/>
      <c r="D70" s="20"/>
      <c r="E70" s="20"/>
      <c r="F70" s="20"/>
      <c r="G70" s="20"/>
      <c r="H70" s="20"/>
      <c r="I70" s="20"/>
    </row>
    <row r="71" spans="2:9" x14ac:dyDescent="0.2">
      <c r="B71" s="21"/>
      <c r="C71" s="21"/>
      <c r="D71" s="20"/>
      <c r="E71" s="20"/>
      <c r="F71" s="20"/>
      <c r="G71" s="20"/>
      <c r="H71" s="20"/>
      <c r="I71" s="20"/>
    </row>
    <row r="72" spans="2:9" x14ac:dyDescent="0.2">
      <c r="B72" s="21"/>
      <c r="C72" s="21"/>
      <c r="D72" s="20"/>
      <c r="E72" s="20"/>
      <c r="F72" s="20"/>
      <c r="G72" s="20"/>
      <c r="H72" s="20"/>
      <c r="I72" s="20"/>
    </row>
    <row r="73" spans="2:9" x14ac:dyDescent="0.2">
      <c r="B73" s="21"/>
      <c r="C73" s="21"/>
      <c r="D73" s="20"/>
      <c r="E73" s="20"/>
      <c r="F73" s="20"/>
      <c r="G73" s="20"/>
      <c r="H73" s="20"/>
      <c r="I73" s="20"/>
    </row>
    <row r="74" spans="2:9" x14ac:dyDescent="0.2">
      <c r="B74" s="21"/>
      <c r="C74" s="21"/>
      <c r="D74" s="20"/>
      <c r="E74" s="20"/>
      <c r="F74" s="20"/>
      <c r="G74" s="20"/>
      <c r="H74" s="20"/>
      <c r="I74" s="20"/>
    </row>
    <row r="75" spans="2:9" x14ac:dyDescent="0.2">
      <c r="B75" s="21"/>
      <c r="C75" s="21"/>
      <c r="D75" s="20"/>
      <c r="E75" s="20"/>
      <c r="F75" s="20"/>
      <c r="G75" s="20"/>
      <c r="H75" s="20"/>
      <c r="I75" s="20"/>
    </row>
    <row r="76" spans="2:9" x14ac:dyDescent="0.2">
      <c r="B76" s="21"/>
      <c r="C76" s="21"/>
      <c r="D76" s="20"/>
      <c r="E76" s="20"/>
      <c r="F76" s="20"/>
      <c r="G76" s="20"/>
      <c r="H76" s="20"/>
      <c r="I76" s="20"/>
    </row>
    <row r="77" spans="2:9" x14ac:dyDescent="0.2">
      <c r="B77" s="21"/>
      <c r="C77" s="21"/>
      <c r="D77" s="20"/>
      <c r="E77" s="20"/>
      <c r="F77" s="20"/>
      <c r="G77" s="20"/>
      <c r="H77" s="20"/>
      <c r="I77" s="20"/>
    </row>
    <row r="78" spans="2:9" x14ac:dyDescent="0.2">
      <c r="B78" s="21"/>
      <c r="C78" s="21"/>
      <c r="D78" s="20"/>
      <c r="E78" s="20"/>
      <c r="F78" s="20"/>
      <c r="G78" s="20"/>
      <c r="H78" s="20"/>
      <c r="I78" s="20"/>
    </row>
    <row r="79" spans="2:9" x14ac:dyDescent="0.2">
      <c r="B79" s="21"/>
      <c r="C79" s="21"/>
      <c r="D79" s="20"/>
      <c r="E79" s="20"/>
      <c r="F79" s="20"/>
      <c r="G79" s="20"/>
      <c r="H79" s="20"/>
      <c r="I79" s="20"/>
    </row>
    <row r="80" spans="2:9" x14ac:dyDescent="0.2">
      <c r="B80" s="21"/>
      <c r="C80" s="21"/>
      <c r="D80" s="20"/>
      <c r="E80" s="20"/>
      <c r="F80" s="20"/>
      <c r="G80" s="20"/>
      <c r="H80" s="20"/>
      <c r="I80" s="20"/>
    </row>
    <row r="81" spans="2:9" x14ac:dyDescent="0.2">
      <c r="B81" s="21"/>
      <c r="C81" s="21"/>
      <c r="D81" s="20"/>
      <c r="E81" s="20"/>
      <c r="F81" s="20"/>
      <c r="G81" s="20"/>
      <c r="H81" s="20"/>
      <c r="I81" s="20"/>
    </row>
    <row r="82" spans="2:9" x14ac:dyDescent="0.2">
      <c r="B82" s="21"/>
      <c r="C82" s="21"/>
      <c r="D82" s="20"/>
      <c r="E82" s="20"/>
      <c r="F82" s="20"/>
      <c r="G82" s="20"/>
      <c r="H82" s="20"/>
      <c r="I82" s="20"/>
    </row>
    <row r="83" spans="2:9" x14ac:dyDescent="0.2">
      <c r="B83" s="21"/>
      <c r="C83" s="21"/>
      <c r="D83" s="20"/>
      <c r="E83" s="20"/>
      <c r="F83" s="20"/>
      <c r="G83" s="20"/>
      <c r="H83" s="20"/>
      <c r="I83" s="20"/>
    </row>
    <row r="84" spans="2:9" x14ac:dyDescent="0.2">
      <c r="B84" s="21"/>
      <c r="C84" s="21"/>
      <c r="D84" s="20"/>
      <c r="E84" s="20"/>
      <c r="F84" s="20"/>
      <c r="G84" s="20"/>
      <c r="H84" s="20"/>
      <c r="I84" s="20"/>
    </row>
    <row r="85" spans="2:9" x14ac:dyDescent="0.2">
      <c r="B85" s="21"/>
      <c r="C85" s="21"/>
      <c r="D85" s="20"/>
      <c r="E85" s="20"/>
      <c r="F85" s="20"/>
      <c r="G85" s="20"/>
      <c r="H85" s="20"/>
      <c r="I85" s="20"/>
    </row>
    <row r="86" spans="2:9" x14ac:dyDescent="0.2">
      <c r="B86" s="21"/>
      <c r="C86" s="21"/>
      <c r="D86" s="20"/>
      <c r="E86" s="20"/>
      <c r="F86" s="20"/>
      <c r="G86" s="20"/>
      <c r="H86" s="20"/>
      <c r="I86" s="20"/>
    </row>
  </sheetData>
  <mergeCells count="1">
    <mergeCell ref="B1:C1"/>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65"/>
  <sheetViews>
    <sheetView tabSelected="1" topLeftCell="AQ1" zoomScale="80" zoomScaleNormal="80" workbookViewId="0">
      <pane ySplit="1" topLeftCell="A2" activePane="bottomLeft" state="frozen"/>
      <selection activeCell="Z1" sqref="Z1"/>
      <selection pane="bottomLeft" activeCell="AY31" sqref="AY31"/>
    </sheetView>
  </sheetViews>
  <sheetFormatPr defaultRowHeight="15" x14ac:dyDescent="0.25"/>
  <cols>
    <col min="1" max="1" width="9.85546875" bestFit="1" customWidth="1"/>
    <col min="3" max="3" width="25.140625" bestFit="1" customWidth="1"/>
    <col min="4" max="4" width="10.5703125" bestFit="1" customWidth="1"/>
    <col min="6" max="6" width="26.42578125" bestFit="1" customWidth="1"/>
    <col min="7" max="7" width="18.140625" bestFit="1" customWidth="1"/>
    <col min="8" max="8" width="33.42578125" bestFit="1" customWidth="1"/>
    <col min="9" max="9" width="18.5703125" bestFit="1" customWidth="1"/>
    <col min="10" max="10" width="11.28515625" bestFit="1" customWidth="1"/>
    <col min="11" max="11" width="8.28515625" bestFit="1" customWidth="1"/>
    <col min="12" max="12" width="16.5703125" bestFit="1" customWidth="1"/>
    <col min="13" max="14" width="15.5703125" bestFit="1" customWidth="1"/>
    <col min="15" max="15" width="11.42578125" bestFit="1" customWidth="1"/>
    <col min="16" max="16" width="17.28515625" bestFit="1" customWidth="1"/>
    <col min="17" max="17" width="13.140625" customWidth="1"/>
    <col min="18" max="18" width="14.7109375" customWidth="1"/>
    <col min="19" max="19" width="15.140625" bestFit="1" customWidth="1"/>
    <col min="20" max="20" width="18.5703125" bestFit="1" customWidth="1"/>
    <col min="21" max="21" width="43.28515625" bestFit="1" customWidth="1"/>
    <col min="22" max="22" width="10.42578125" bestFit="1" customWidth="1"/>
    <col min="23" max="23" width="2.7109375" bestFit="1" customWidth="1"/>
    <col min="24" max="24" width="15.85546875" bestFit="1" customWidth="1"/>
    <col min="25" max="25" width="31.28515625" bestFit="1" customWidth="1"/>
    <col min="26" max="26" width="16.42578125" bestFit="1" customWidth="1"/>
    <col min="27" max="27" width="17.85546875" bestFit="1" customWidth="1"/>
    <col min="28" max="28" width="15.85546875" bestFit="1" customWidth="1"/>
    <col min="29" max="29" width="16.28515625" bestFit="1" customWidth="1"/>
    <col min="30" max="30" width="19.85546875" bestFit="1" customWidth="1"/>
    <col min="31" max="31" width="24.85546875" bestFit="1" customWidth="1"/>
    <col min="32" max="32" width="35.140625" bestFit="1" customWidth="1"/>
    <col min="33" max="33" width="10.28515625" bestFit="1" customWidth="1"/>
    <col min="34" max="34" width="9.28515625" bestFit="1" customWidth="1"/>
    <col min="35" max="35" width="6.5703125" bestFit="1" customWidth="1"/>
    <col min="36" max="36" width="15.85546875" bestFit="1" customWidth="1"/>
    <col min="37" max="37" width="15.7109375" bestFit="1" customWidth="1"/>
    <col min="38" max="38" width="17.42578125" bestFit="1" customWidth="1"/>
    <col min="39" max="39" width="6.28515625" bestFit="1" customWidth="1"/>
    <col min="40" max="40" width="7.85546875" bestFit="1" customWidth="1"/>
    <col min="41" max="41" width="5.85546875" bestFit="1" customWidth="1"/>
    <col min="42" max="42" width="7.28515625" bestFit="1" customWidth="1"/>
    <col min="43" max="43" width="6.140625" bestFit="1" customWidth="1"/>
    <col min="44" max="44" width="21.140625" bestFit="1" customWidth="1"/>
    <col min="45" max="45" width="11.5703125" style="35" bestFit="1" customWidth="1"/>
    <col min="46" max="46" width="13.42578125" bestFit="1" customWidth="1"/>
    <col min="47" max="47" width="15.5703125" style="35" bestFit="1" customWidth="1"/>
    <col min="48" max="48" width="9.140625" style="35"/>
    <col min="49" max="49" width="15.5703125" style="35" bestFit="1" customWidth="1"/>
    <col min="50" max="50" width="21.140625" bestFit="1" customWidth="1"/>
    <col min="51" max="51" width="13.42578125" customWidth="1"/>
    <col min="52" max="52" width="10.140625" bestFit="1" customWidth="1"/>
    <col min="53" max="53" width="11" bestFit="1" customWidth="1"/>
    <col min="54" max="54" width="10.28515625" bestFit="1" customWidth="1"/>
    <col min="55" max="55" width="22.5703125" customWidth="1"/>
    <col min="56" max="56" width="11.85546875" bestFit="1" customWidth="1"/>
    <col min="57" max="57" width="10.5703125" bestFit="1" customWidth="1"/>
    <col min="59" max="59" width="18.5703125" bestFit="1" customWidth="1"/>
    <col min="60" max="60" width="10.140625" bestFit="1" customWidth="1"/>
    <col min="61" max="61" width="11" bestFit="1" customWidth="1"/>
    <col min="62" max="62" width="10.28515625" bestFit="1" customWidth="1"/>
    <col min="63" max="63" width="10.42578125" bestFit="1" customWidth="1"/>
    <col min="64" max="64" width="11.85546875" bestFit="1" customWidth="1"/>
    <col min="65" max="65" width="10.5703125" bestFit="1" customWidth="1"/>
    <col min="66" max="66" width="9.7109375" bestFit="1" customWidth="1"/>
    <col min="67" max="67" width="11" bestFit="1" customWidth="1"/>
    <col min="68" max="68" width="10.28515625" bestFit="1" customWidth="1"/>
    <col min="69" max="69" width="10.42578125" bestFit="1" customWidth="1"/>
    <col min="70" max="70" width="11.85546875" bestFit="1" customWidth="1"/>
    <col min="71" max="71" width="21.140625" bestFit="1" customWidth="1"/>
  </cols>
  <sheetData>
    <row r="1" spans="1:87" s="35" customFormat="1" x14ac:dyDescent="0.25">
      <c r="A1" s="35" t="s">
        <v>4833</v>
      </c>
      <c r="B1" s="35" t="s">
        <v>4703</v>
      </c>
      <c r="C1" s="35" t="s">
        <v>4704</v>
      </c>
      <c r="D1" s="35" t="s">
        <v>4705</v>
      </c>
      <c r="E1" s="35" t="s">
        <v>4706</v>
      </c>
      <c r="F1" s="35" t="s">
        <v>4707</v>
      </c>
      <c r="G1" s="35" t="s">
        <v>4708</v>
      </c>
      <c r="H1" s="35" t="s">
        <v>4709</v>
      </c>
      <c r="I1" s="35" t="s">
        <v>4710</v>
      </c>
      <c r="J1" s="35" t="s">
        <v>4711</v>
      </c>
      <c r="K1" s="35" t="s">
        <v>4712</v>
      </c>
      <c r="L1" s="35" t="s">
        <v>4713</v>
      </c>
      <c r="M1" s="35" t="s">
        <v>4714</v>
      </c>
      <c r="N1" s="35" t="s">
        <v>4715</v>
      </c>
      <c r="O1" s="35" t="s">
        <v>4716</v>
      </c>
      <c r="P1" s="35" t="s">
        <v>4717</v>
      </c>
      <c r="Q1" s="35" t="s">
        <v>4718</v>
      </c>
      <c r="R1" s="35" t="s">
        <v>4719</v>
      </c>
      <c r="S1" s="35" t="s">
        <v>4720</v>
      </c>
      <c r="T1" s="35" t="s">
        <v>4721</v>
      </c>
      <c r="U1" s="35" t="s">
        <v>4722</v>
      </c>
      <c r="X1" s="35" t="s">
        <v>4723</v>
      </c>
      <c r="Y1" s="35" t="s">
        <v>4724</v>
      </c>
      <c r="Z1" s="35" t="s">
        <v>4725</v>
      </c>
      <c r="AA1" s="35" t="s">
        <v>4726</v>
      </c>
      <c r="AB1" s="35" t="s">
        <v>4727</v>
      </c>
      <c r="AC1" s="35" t="s">
        <v>4728</v>
      </c>
      <c r="AD1" s="35" t="s">
        <v>4729</v>
      </c>
      <c r="AE1" s="35" t="s">
        <v>4730</v>
      </c>
      <c r="AF1" s="35" t="s">
        <v>4731</v>
      </c>
      <c r="AG1" s="35" t="s">
        <v>4732</v>
      </c>
      <c r="AH1" s="35" t="s">
        <v>4733</v>
      </c>
      <c r="AI1" s="35" t="s">
        <v>4734</v>
      </c>
      <c r="AJ1" s="35" t="s">
        <v>4723</v>
      </c>
      <c r="AK1" s="35" t="s">
        <v>4735</v>
      </c>
      <c r="AL1" s="35" t="s">
        <v>4736</v>
      </c>
      <c r="AM1" s="35" t="s">
        <v>4737</v>
      </c>
      <c r="AN1" s="35" t="s">
        <v>4738</v>
      </c>
      <c r="AO1" s="35" t="s">
        <v>4739</v>
      </c>
      <c r="AP1" s="35" t="s">
        <v>4740</v>
      </c>
      <c r="AQ1" s="35" t="s">
        <v>4741</v>
      </c>
      <c r="AR1" s="35" t="s">
        <v>4742</v>
      </c>
      <c r="AS1" s="35" t="s">
        <v>4800</v>
      </c>
      <c r="AT1" s="35" t="s">
        <v>4801</v>
      </c>
      <c r="AU1" s="35" t="s">
        <v>4802</v>
      </c>
      <c r="AV1" s="35" t="s">
        <v>4803</v>
      </c>
      <c r="AW1" s="35" t="s">
        <v>4802</v>
      </c>
      <c r="AX1" s="35" t="s">
        <v>4723</v>
      </c>
      <c r="AY1" s="35" t="s">
        <v>4823</v>
      </c>
      <c r="AZ1" s="35" t="s">
        <v>4804</v>
      </c>
      <c r="BA1" s="35" t="s">
        <v>4805</v>
      </c>
      <c r="BB1" s="35" t="s">
        <v>4806</v>
      </c>
      <c r="BC1" s="35" t="s">
        <v>4807</v>
      </c>
      <c r="BD1" s="35" t="s">
        <v>4809</v>
      </c>
      <c r="BE1" s="35" t="s">
        <v>4808</v>
      </c>
      <c r="BF1" s="35" t="s">
        <v>4810</v>
      </c>
      <c r="BG1" s="35" t="s">
        <v>4721</v>
      </c>
      <c r="BH1" s="35" t="s">
        <v>4811</v>
      </c>
      <c r="BI1" s="35" t="s">
        <v>4812</v>
      </c>
      <c r="BJ1" s="35" t="s">
        <v>4813</v>
      </c>
      <c r="BK1" s="35" t="s">
        <v>4814</v>
      </c>
      <c r="BL1" s="35" t="s">
        <v>4815</v>
      </c>
      <c r="BM1" s="35" t="s">
        <v>4816</v>
      </c>
      <c r="BN1" s="35" t="s">
        <v>4817</v>
      </c>
      <c r="BO1" s="35" t="s">
        <v>4934</v>
      </c>
      <c r="BP1" s="35" t="s">
        <v>4818</v>
      </c>
      <c r="BQ1" s="35" t="s">
        <v>4819</v>
      </c>
      <c r="BR1" s="35" t="s">
        <v>4820</v>
      </c>
      <c r="BS1" s="35" t="s">
        <v>4723</v>
      </c>
      <c r="BT1" s="35" t="s">
        <v>4935</v>
      </c>
      <c r="BU1" s="35" t="s">
        <v>4937</v>
      </c>
      <c r="BV1" s="35" t="s">
        <v>4939</v>
      </c>
      <c r="BW1" s="35" t="s">
        <v>4941</v>
      </c>
      <c r="BX1" s="35" t="s">
        <v>4936</v>
      </c>
      <c r="BY1" s="35" t="s">
        <v>4938</v>
      </c>
      <c r="BZ1" s="35" t="s">
        <v>4940</v>
      </c>
      <c r="CA1" s="35" t="s">
        <v>4942</v>
      </c>
      <c r="CB1" s="35" t="s">
        <v>4943</v>
      </c>
      <c r="CC1" s="35" t="s">
        <v>4944</v>
      </c>
      <c r="CD1" s="35" t="s">
        <v>4950</v>
      </c>
      <c r="CE1" s="35" t="s">
        <v>4945</v>
      </c>
      <c r="CF1" s="35" t="s">
        <v>4946</v>
      </c>
      <c r="CG1" s="35" t="s">
        <v>4947</v>
      </c>
      <c r="CH1" s="35" t="s">
        <v>4948</v>
      </c>
      <c r="CI1" s="35" t="s">
        <v>4949</v>
      </c>
    </row>
    <row r="2" spans="1:87" s="62" customFormat="1" x14ac:dyDescent="0.25">
      <c r="A2" s="62" t="s">
        <v>4834</v>
      </c>
      <c r="B2" s="56">
        <v>1584</v>
      </c>
      <c r="C2" s="57" t="s">
        <v>4337</v>
      </c>
      <c r="D2" s="57" t="s">
        <v>4338</v>
      </c>
      <c r="E2" s="57" t="s">
        <v>4339</v>
      </c>
      <c r="F2" s="57" t="s">
        <v>4340</v>
      </c>
      <c r="G2" s="57" t="s">
        <v>4341</v>
      </c>
      <c r="H2" s="57" t="s">
        <v>4342</v>
      </c>
      <c r="I2" s="57" t="s">
        <v>4343</v>
      </c>
      <c r="J2" s="57" t="s">
        <v>4344</v>
      </c>
      <c r="K2" s="57" t="s">
        <v>241</v>
      </c>
      <c r="L2" s="57" t="s">
        <v>4345</v>
      </c>
      <c r="M2" s="57" t="s">
        <v>315</v>
      </c>
      <c r="N2" s="57" t="s">
        <v>313</v>
      </c>
      <c r="O2" s="58">
        <v>748</v>
      </c>
      <c r="P2" s="57" t="s">
        <v>133</v>
      </c>
      <c r="Q2" s="57" t="s">
        <v>9</v>
      </c>
      <c r="R2" s="57" t="s">
        <v>2018</v>
      </c>
      <c r="S2" s="57" t="s">
        <v>11</v>
      </c>
      <c r="T2" s="57" t="s">
        <v>12</v>
      </c>
      <c r="U2" s="57" t="s">
        <v>291</v>
      </c>
      <c r="V2" s="59">
        <v>0.99731018622202683</v>
      </c>
      <c r="W2" s="57">
        <f t="shared" ref="W2:W24" si="0">RANK(V2,V$2:V$108)</f>
        <v>1</v>
      </c>
      <c r="X2" s="57" t="s">
        <v>239</v>
      </c>
      <c r="Y2" s="57" t="s">
        <v>240</v>
      </c>
      <c r="Z2" s="57" t="s">
        <v>241</v>
      </c>
      <c r="AA2" s="57" t="s">
        <v>280</v>
      </c>
      <c r="AB2" s="57" t="s">
        <v>18</v>
      </c>
      <c r="AC2" s="57" t="s">
        <v>292</v>
      </c>
      <c r="AD2" s="57" t="s">
        <v>261</v>
      </c>
      <c r="AE2" s="57"/>
      <c r="AF2" s="57"/>
      <c r="AG2" s="57">
        <v>174.73211900000001</v>
      </c>
      <c r="AH2" s="57">
        <v>-36.743395999999997</v>
      </c>
      <c r="AI2" s="57">
        <v>6</v>
      </c>
      <c r="AJ2" s="57" t="s">
        <v>239</v>
      </c>
      <c r="AK2" s="57">
        <v>100</v>
      </c>
      <c r="AL2" s="57">
        <v>0</v>
      </c>
      <c r="AM2" s="57">
        <v>100</v>
      </c>
      <c r="AN2" s="57">
        <v>0</v>
      </c>
      <c r="AO2" s="57">
        <v>0</v>
      </c>
      <c r="AP2" s="57">
        <v>0</v>
      </c>
      <c r="AQ2" s="57">
        <v>0</v>
      </c>
      <c r="AR2" s="60">
        <v>0</v>
      </c>
      <c r="AS2" s="61"/>
      <c r="AT2" s="67">
        <f>AK2/AS$24</f>
        <v>3.8959015116097864E-3</v>
      </c>
      <c r="AU2" s="61"/>
      <c r="AV2" s="61">
        <v>74</v>
      </c>
      <c r="AW2" s="61"/>
      <c r="AX2" s="57" t="s">
        <v>239</v>
      </c>
      <c r="AY2" s="57"/>
      <c r="BG2" s="78" t="s">
        <v>12</v>
      </c>
      <c r="BH2" s="62">
        <f t="shared" ref="BH2:BH33" si="1">ROUND(100*AL2/$AK2,1)</f>
        <v>0</v>
      </c>
      <c r="BI2" s="62">
        <f t="shared" ref="BI2:BI33" si="2">ROUND(100*AM2/$AK2,1)</f>
        <v>100</v>
      </c>
      <c r="BJ2" s="62">
        <f t="shared" ref="BJ2:BJ33" si="3">ROUND(100*AN2/$AK2,1)</f>
        <v>0</v>
      </c>
      <c r="BK2" s="62">
        <f t="shared" ref="BK2:BK33" si="4">ROUND(100*AO2/$AK2,1)</f>
        <v>0</v>
      </c>
      <c r="BL2" s="62">
        <f t="shared" ref="BL2:BL33" si="5">ROUND(100*AP2/$AK2,1)</f>
        <v>0</v>
      </c>
      <c r="BM2" s="62">
        <f t="shared" ref="BM2:BM33" si="6">ROUND(100*AQ2/$AK2,1)</f>
        <v>0</v>
      </c>
      <c r="BN2" s="62">
        <f t="shared" ref="BN2:BN33" si="7">ROUND(100*AR2/$AK2,1)</f>
        <v>0</v>
      </c>
      <c r="BO2" s="62">
        <f>ROUND($AV2*BH2/100,2)</f>
        <v>0</v>
      </c>
      <c r="BP2" s="62">
        <f t="shared" ref="BP2:BR2" si="8">ROUND($AV2*BI2/100,2)</f>
        <v>74</v>
      </c>
      <c r="BQ2" s="62">
        <f t="shared" si="8"/>
        <v>0</v>
      </c>
      <c r="BR2" s="62">
        <f t="shared" si="8"/>
        <v>0</v>
      </c>
      <c r="BS2" s="57" t="s">
        <v>239</v>
      </c>
      <c r="BX2" s="62">
        <f>BO2/BT$24</f>
        <v>0</v>
      </c>
      <c r="BY2" s="62">
        <f>BP2/BU$24</f>
        <v>0.17165390860589189</v>
      </c>
      <c r="BZ2" s="62">
        <f>BQ2/BV$24</f>
        <v>0</v>
      </c>
      <c r="CA2" s="62">
        <f>BR2/BW$24</f>
        <v>0</v>
      </c>
      <c r="CF2" s="62">
        <f>BO2/CB$24</f>
        <v>0</v>
      </c>
      <c r="CG2" s="62">
        <f>BP2/CC$24</f>
        <v>0.16984943077488066</v>
      </c>
      <c r="CH2" s="62">
        <f>BQ2/CD$24</f>
        <v>0</v>
      </c>
      <c r="CI2" s="62">
        <f>BR2/CE$24</f>
        <v>0</v>
      </c>
    </row>
    <row r="3" spans="1:87" s="50" customFormat="1" x14ac:dyDescent="0.25">
      <c r="A3" s="50" t="s">
        <v>4835</v>
      </c>
      <c r="B3" s="45">
        <v>75</v>
      </c>
      <c r="C3" s="46" t="s">
        <v>698</v>
      </c>
      <c r="D3" s="46" t="s">
        <v>699</v>
      </c>
      <c r="E3" s="46" t="s">
        <v>700</v>
      </c>
      <c r="F3" s="46" t="s">
        <v>701</v>
      </c>
      <c r="G3" s="46" t="s">
        <v>702</v>
      </c>
      <c r="H3" s="46" t="s">
        <v>703</v>
      </c>
      <c r="I3" s="46" t="s">
        <v>704</v>
      </c>
      <c r="J3" s="46" t="s">
        <v>695</v>
      </c>
      <c r="K3" s="46" t="s">
        <v>241</v>
      </c>
      <c r="L3" s="46" t="s">
        <v>705</v>
      </c>
      <c r="M3" s="46" t="s">
        <v>695</v>
      </c>
      <c r="N3" s="46" t="s">
        <v>241</v>
      </c>
      <c r="O3" s="47">
        <v>1041</v>
      </c>
      <c r="P3" s="46" t="s">
        <v>133</v>
      </c>
      <c r="Q3" s="46" t="s">
        <v>31</v>
      </c>
      <c r="R3" s="46" t="s">
        <v>10</v>
      </c>
      <c r="S3" s="46" t="s">
        <v>11</v>
      </c>
      <c r="T3" s="46" t="s">
        <v>12</v>
      </c>
      <c r="U3" s="46" t="s">
        <v>617</v>
      </c>
      <c r="V3" s="48">
        <v>0.99467151807832477</v>
      </c>
      <c r="W3" s="46">
        <f t="shared" si="0"/>
        <v>2</v>
      </c>
      <c r="X3" s="46" t="s">
        <v>239</v>
      </c>
      <c r="Y3" s="46" t="s">
        <v>409</v>
      </c>
      <c r="Z3" s="46" t="s">
        <v>241</v>
      </c>
      <c r="AA3" s="46" t="s">
        <v>424</v>
      </c>
      <c r="AB3" s="46" t="s">
        <v>411</v>
      </c>
      <c r="AC3" s="46" t="s">
        <v>706</v>
      </c>
      <c r="AD3" s="46" t="s">
        <v>553</v>
      </c>
      <c r="AE3" s="46">
        <v>99012</v>
      </c>
      <c r="AF3" s="46" t="s">
        <v>707</v>
      </c>
      <c r="AG3" s="46">
        <v>174.71543600000001</v>
      </c>
      <c r="AH3" s="46">
        <v>-36.921035000000003</v>
      </c>
      <c r="AI3" s="46">
        <v>6</v>
      </c>
      <c r="AJ3" s="46" t="s">
        <v>239</v>
      </c>
      <c r="AK3" s="46">
        <v>1904</v>
      </c>
      <c r="AL3" s="46">
        <v>434</v>
      </c>
      <c r="AM3" s="46">
        <v>140</v>
      </c>
      <c r="AN3" s="46">
        <v>246</v>
      </c>
      <c r="AO3" s="46">
        <v>896</v>
      </c>
      <c r="AP3" s="46">
        <v>95</v>
      </c>
      <c r="AQ3" s="46">
        <v>4</v>
      </c>
      <c r="AR3" s="49">
        <v>89</v>
      </c>
      <c r="AS3" s="55"/>
      <c r="AT3" s="87">
        <f t="shared" ref="AT3:AT24" si="9">AK3/AS$24</f>
        <v>7.4177964781050335E-2</v>
      </c>
      <c r="AU3" s="55"/>
      <c r="AV3" s="55">
        <v>75</v>
      </c>
      <c r="AW3" s="55"/>
      <c r="AX3" s="46" t="s">
        <v>239</v>
      </c>
      <c r="AY3" s="46"/>
      <c r="BG3" s="78" t="s">
        <v>12</v>
      </c>
      <c r="BH3" s="50">
        <f t="shared" si="1"/>
        <v>22.8</v>
      </c>
      <c r="BI3" s="50">
        <f t="shared" si="2"/>
        <v>7.4</v>
      </c>
      <c r="BJ3" s="50">
        <f t="shared" si="3"/>
        <v>12.9</v>
      </c>
      <c r="BK3" s="50">
        <f t="shared" si="4"/>
        <v>47.1</v>
      </c>
      <c r="BL3" s="50">
        <f t="shared" si="5"/>
        <v>5</v>
      </c>
      <c r="BM3" s="50">
        <f t="shared" si="6"/>
        <v>0.2</v>
      </c>
      <c r="BN3" s="50">
        <f t="shared" si="7"/>
        <v>4.7</v>
      </c>
      <c r="BO3" s="50">
        <f t="shared" ref="BO3:BO66" si="10">ROUND($AV3*BH3/100,2)</f>
        <v>17.100000000000001</v>
      </c>
      <c r="BP3" s="50">
        <f t="shared" ref="BP3:BP66" si="11">ROUND($AV3*BI3/100,2)</f>
        <v>5.55</v>
      </c>
      <c r="BQ3" s="50">
        <f t="shared" ref="BQ3:BQ66" si="12">ROUND($AV3*BJ3/100,2)</f>
        <v>9.68</v>
      </c>
      <c r="BR3" s="50">
        <f t="shared" ref="BR3:BR66" si="13">ROUND($AV3*BK3/100,2)</f>
        <v>35.33</v>
      </c>
      <c r="BS3" s="46" t="s">
        <v>239</v>
      </c>
      <c r="BX3" s="50">
        <f t="shared" ref="BX3:BX24" si="14">BO3/BT$24</f>
        <v>4.4711727023140288E-2</v>
      </c>
      <c r="BY3" s="50">
        <f t="shared" ref="BY3:BY24" si="15">BP3/BU$24</f>
        <v>1.2874043145441891E-2</v>
      </c>
      <c r="BZ3" s="50">
        <f t="shared" ref="BZ3:BZ24" si="16">BQ3/BV$24</f>
        <v>3.5185925629748108E-2</v>
      </c>
      <c r="CA3" s="50">
        <f t="shared" ref="CA3:CA24" si="17">BR3/BW$24</f>
        <v>0.14259767516951885</v>
      </c>
      <c r="CF3" s="50">
        <f t="shared" ref="CF3:CF24" si="18">BO3/CB$24</f>
        <v>3.4088870282877819E-2</v>
      </c>
      <c r="CG3" s="50">
        <f t="shared" ref="CG3:CG24" si="19">BP3/CC$24</f>
        <v>1.2738707308116048E-2</v>
      </c>
      <c r="CH3" s="50">
        <f t="shared" ref="CH3:CH24" si="20">BQ3/CD$24</f>
        <v>4.2274434448423451E-2</v>
      </c>
      <c r="CI3" s="50">
        <f t="shared" ref="CI3:CI24" si="21">BR3/CE$24</f>
        <v>0.11882020582498146</v>
      </c>
    </row>
    <row r="4" spans="1:87" s="50" customFormat="1" x14ac:dyDescent="0.25">
      <c r="A4" s="50" t="s">
        <v>4836</v>
      </c>
      <c r="B4" s="45">
        <v>67</v>
      </c>
      <c r="C4" s="46" t="s">
        <v>646</v>
      </c>
      <c r="D4" s="46" t="s">
        <v>647</v>
      </c>
      <c r="E4" s="46" t="s">
        <v>648</v>
      </c>
      <c r="F4" s="46" t="s">
        <v>649</v>
      </c>
      <c r="G4" s="46" t="s">
        <v>650</v>
      </c>
      <c r="H4" s="46" t="s">
        <v>651</v>
      </c>
      <c r="I4" s="46" t="s">
        <v>652</v>
      </c>
      <c r="J4" s="46" t="s">
        <v>548</v>
      </c>
      <c r="K4" s="46" t="s">
        <v>241</v>
      </c>
      <c r="L4" s="46" t="s">
        <v>653</v>
      </c>
      <c r="M4" s="46" t="s">
        <v>550</v>
      </c>
      <c r="N4" s="46" t="s">
        <v>241</v>
      </c>
      <c r="O4" s="47">
        <v>1149</v>
      </c>
      <c r="P4" s="46" t="s">
        <v>133</v>
      </c>
      <c r="Q4" s="46" t="s">
        <v>9</v>
      </c>
      <c r="R4" s="46" t="s">
        <v>155</v>
      </c>
      <c r="S4" s="46" t="s">
        <v>302</v>
      </c>
      <c r="T4" s="46" t="s">
        <v>167</v>
      </c>
      <c r="U4" s="46" t="s">
        <v>551</v>
      </c>
      <c r="V4" s="48">
        <v>0.99454052192481768</v>
      </c>
      <c r="W4" s="46">
        <f t="shared" si="0"/>
        <v>3</v>
      </c>
      <c r="X4" s="46" t="s">
        <v>239</v>
      </c>
      <c r="Y4" s="46" t="s">
        <v>409</v>
      </c>
      <c r="Z4" s="46" t="s">
        <v>241</v>
      </c>
      <c r="AA4" s="46" t="s">
        <v>548</v>
      </c>
      <c r="AB4" s="46" t="s">
        <v>411</v>
      </c>
      <c r="AC4" s="46" t="s">
        <v>645</v>
      </c>
      <c r="AD4" s="46" t="s">
        <v>553</v>
      </c>
      <c r="AE4" s="46"/>
      <c r="AF4" s="46"/>
      <c r="AG4" s="46">
        <v>174.77829600000001</v>
      </c>
      <c r="AH4" s="46">
        <v>-36.880476999999999</v>
      </c>
      <c r="AI4" s="46">
        <v>10</v>
      </c>
      <c r="AJ4" s="46" t="s">
        <v>239</v>
      </c>
      <c r="AK4" s="46">
        <v>1307</v>
      </c>
      <c r="AL4" s="46">
        <v>911</v>
      </c>
      <c r="AM4" s="46">
        <v>39</v>
      </c>
      <c r="AN4" s="46">
        <v>19</v>
      </c>
      <c r="AO4" s="46">
        <v>266</v>
      </c>
      <c r="AP4" s="46">
        <v>12</v>
      </c>
      <c r="AQ4" s="46">
        <v>6</v>
      </c>
      <c r="AR4" s="49">
        <v>54</v>
      </c>
      <c r="AS4" s="55"/>
      <c r="AT4" s="87">
        <f t="shared" si="9"/>
        <v>5.0919432756739907E-2</v>
      </c>
      <c r="AU4" s="55"/>
      <c r="AV4" s="55">
        <v>75</v>
      </c>
      <c r="AW4" s="55"/>
      <c r="AX4" s="46" t="s">
        <v>239</v>
      </c>
      <c r="AY4" s="46"/>
      <c r="BG4" s="82" t="s">
        <v>167</v>
      </c>
      <c r="BH4" s="50">
        <f t="shared" si="1"/>
        <v>69.7</v>
      </c>
      <c r="BI4" s="50">
        <f t="shared" si="2"/>
        <v>3</v>
      </c>
      <c r="BJ4" s="50">
        <f t="shared" si="3"/>
        <v>1.5</v>
      </c>
      <c r="BK4" s="50">
        <f t="shared" si="4"/>
        <v>20.399999999999999</v>
      </c>
      <c r="BL4" s="50">
        <f t="shared" si="5"/>
        <v>0.9</v>
      </c>
      <c r="BM4" s="50">
        <f t="shared" si="6"/>
        <v>0.5</v>
      </c>
      <c r="BN4" s="50">
        <f t="shared" si="7"/>
        <v>4.0999999999999996</v>
      </c>
      <c r="BO4" s="50">
        <f t="shared" si="10"/>
        <v>52.28</v>
      </c>
      <c r="BP4" s="50">
        <f t="shared" si="11"/>
        <v>2.25</v>
      </c>
      <c r="BQ4" s="50">
        <f t="shared" si="12"/>
        <v>1.1299999999999999</v>
      </c>
      <c r="BR4" s="50">
        <f t="shared" si="13"/>
        <v>15.3</v>
      </c>
      <c r="BS4" s="46" t="s">
        <v>239</v>
      </c>
      <c r="BX4" s="50">
        <v>0</v>
      </c>
      <c r="BY4" s="50">
        <v>0</v>
      </c>
      <c r="BZ4" s="50">
        <v>0</v>
      </c>
      <c r="CA4" s="50">
        <v>0</v>
      </c>
      <c r="CF4" s="50">
        <f t="shared" si="18"/>
        <v>0.104220242011044</v>
      </c>
      <c r="CG4" s="50">
        <f t="shared" si="19"/>
        <v>5.1643408005875874E-3</v>
      </c>
      <c r="CH4" s="50">
        <f t="shared" si="20"/>
        <v>4.9349288147436457E-3</v>
      </c>
      <c r="CI4" s="50">
        <f t="shared" si="21"/>
        <v>5.1456245375664213E-2</v>
      </c>
    </row>
    <row r="5" spans="1:87" s="62" customFormat="1" x14ac:dyDescent="0.25">
      <c r="A5" s="62" t="s">
        <v>4837</v>
      </c>
      <c r="B5" s="63">
        <v>4208</v>
      </c>
      <c r="C5" s="64" t="s">
        <v>4574</v>
      </c>
      <c r="D5" s="64" t="s">
        <v>4575</v>
      </c>
      <c r="E5" s="64" t="s">
        <v>4576</v>
      </c>
      <c r="F5" s="64" t="s">
        <v>4577</v>
      </c>
      <c r="G5" s="64" t="s">
        <v>4578</v>
      </c>
      <c r="H5" s="64" t="s">
        <v>4579</v>
      </c>
      <c r="I5" s="64" t="s">
        <v>4580</v>
      </c>
      <c r="J5" s="64" t="s">
        <v>865</v>
      </c>
      <c r="K5" s="64" t="s">
        <v>241</v>
      </c>
      <c r="L5" s="64" t="s">
        <v>4581</v>
      </c>
      <c r="M5" s="64" t="s">
        <v>865</v>
      </c>
      <c r="N5" s="64" t="s">
        <v>527</v>
      </c>
      <c r="O5" s="65">
        <v>2153</v>
      </c>
      <c r="P5" s="64" t="s">
        <v>133</v>
      </c>
      <c r="Q5" s="64" t="s">
        <v>9</v>
      </c>
      <c r="R5" s="64" t="s">
        <v>2018</v>
      </c>
      <c r="S5" s="64" t="s">
        <v>11</v>
      </c>
      <c r="T5" s="64" t="s">
        <v>12</v>
      </c>
      <c r="U5" s="57" t="s">
        <v>837</v>
      </c>
      <c r="V5" s="59">
        <v>0.98845386674878399</v>
      </c>
      <c r="W5" s="57">
        <f t="shared" si="0"/>
        <v>6</v>
      </c>
      <c r="X5" s="64" t="s">
        <v>239</v>
      </c>
      <c r="Y5" s="64" t="s">
        <v>409</v>
      </c>
      <c r="Z5" s="57" t="s">
        <v>241</v>
      </c>
      <c r="AA5" s="64" t="s">
        <v>865</v>
      </c>
      <c r="AB5" s="64" t="s">
        <v>411</v>
      </c>
      <c r="AC5" s="64" t="s">
        <v>4582</v>
      </c>
      <c r="AD5" s="64" t="s">
        <v>579</v>
      </c>
      <c r="AE5" s="64"/>
      <c r="AF5" s="64"/>
      <c r="AG5" s="64">
        <v>174.79607999999999</v>
      </c>
      <c r="AH5" s="64">
        <v>-36.96407</v>
      </c>
      <c r="AI5" s="64">
        <v>1</v>
      </c>
      <c r="AJ5" s="64" t="s">
        <v>239</v>
      </c>
      <c r="AK5" s="64">
        <v>228</v>
      </c>
      <c r="AL5" s="64">
        <v>0</v>
      </c>
      <c r="AM5" s="64">
        <v>221</v>
      </c>
      <c r="AN5" s="64">
        <v>7</v>
      </c>
      <c r="AO5" s="64">
        <v>0</v>
      </c>
      <c r="AP5" s="64">
        <v>0</v>
      </c>
      <c r="AQ5" s="64">
        <v>0</v>
      </c>
      <c r="AR5" s="66">
        <v>0</v>
      </c>
      <c r="AS5" s="61"/>
      <c r="AT5" s="67">
        <f t="shared" si="9"/>
        <v>8.8826554464703136E-3</v>
      </c>
      <c r="AU5" s="61"/>
      <c r="AV5" s="61">
        <v>74</v>
      </c>
      <c r="AW5" s="61"/>
      <c r="AX5" s="64" t="s">
        <v>239</v>
      </c>
      <c r="AY5" s="64"/>
      <c r="BG5" s="81" t="s">
        <v>12</v>
      </c>
      <c r="BH5" s="62">
        <f t="shared" si="1"/>
        <v>0</v>
      </c>
      <c r="BI5" s="62">
        <f t="shared" si="2"/>
        <v>96.9</v>
      </c>
      <c r="BJ5" s="62">
        <f t="shared" si="3"/>
        <v>3.1</v>
      </c>
      <c r="BK5" s="62">
        <f t="shared" si="4"/>
        <v>0</v>
      </c>
      <c r="BL5" s="62">
        <f t="shared" si="5"/>
        <v>0</v>
      </c>
      <c r="BM5" s="62">
        <f t="shared" si="6"/>
        <v>0</v>
      </c>
      <c r="BN5" s="62">
        <f t="shared" si="7"/>
        <v>0</v>
      </c>
      <c r="BO5" s="62">
        <f t="shared" si="10"/>
        <v>0</v>
      </c>
      <c r="BP5" s="62">
        <f t="shared" si="11"/>
        <v>71.709999999999994</v>
      </c>
      <c r="BQ5" s="62">
        <f t="shared" si="12"/>
        <v>2.29</v>
      </c>
      <c r="BR5" s="62">
        <f t="shared" si="13"/>
        <v>0</v>
      </c>
      <c r="BS5" s="64" t="s">
        <v>239</v>
      </c>
      <c r="BX5" s="62">
        <f t="shared" si="14"/>
        <v>0</v>
      </c>
      <c r="BY5" s="62">
        <f t="shared" si="15"/>
        <v>0.16634191602876361</v>
      </c>
      <c r="BZ5" s="62">
        <f t="shared" si="16"/>
        <v>8.323943150012723E-3</v>
      </c>
      <c r="CA5" s="62">
        <f t="shared" si="17"/>
        <v>0</v>
      </c>
      <c r="CF5" s="62">
        <f t="shared" si="18"/>
        <v>0</v>
      </c>
      <c r="CG5" s="62">
        <f t="shared" si="19"/>
        <v>0.16459327947117147</v>
      </c>
      <c r="CH5" s="62">
        <f t="shared" si="20"/>
        <v>1.0000873438728275E-2</v>
      </c>
      <c r="CI5" s="62">
        <f t="shared" si="21"/>
        <v>0</v>
      </c>
    </row>
    <row r="6" spans="1:87" s="50" customFormat="1" x14ac:dyDescent="0.25">
      <c r="A6" s="50" t="s">
        <v>4838</v>
      </c>
      <c r="B6" s="45">
        <v>49</v>
      </c>
      <c r="C6" s="46" t="s">
        <v>485</v>
      </c>
      <c r="D6" s="46" t="s">
        <v>486</v>
      </c>
      <c r="E6" s="46" t="s">
        <v>487</v>
      </c>
      <c r="F6" s="46" t="s">
        <v>488</v>
      </c>
      <c r="G6" s="46" t="s">
        <v>489</v>
      </c>
      <c r="H6" s="46" t="s">
        <v>490</v>
      </c>
      <c r="I6" s="46" t="s">
        <v>491</v>
      </c>
      <c r="J6" s="46" t="s">
        <v>492</v>
      </c>
      <c r="K6" s="46" t="s">
        <v>241</v>
      </c>
      <c r="L6" s="46" t="s">
        <v>493</v>
      </c>
      <c r="M6" s="46" t="s">
        <v>492</v>
      </c>
      <c r="N6" s="46" t="s">
        <v>241</v>
      </c>
      <c r="O6" s="47">
        <v>1071</v>
      </c>
      <c r="P6" s="46" t="s">
        <v>133</v>
      </c>
      <c r="Q6" s="46" t="s">
        <v>31</v>
      </c>
      <c r="R6" s="46" t="s">
        <v>10</v>
      </c>
      <c r="S6" s="46" t="s">
        <v>11</v>
      </c>
      <c r="T6" s="46" t="s">
        <v>12</v>
      </c>
      <c r="U6" s="46" t="s">
        <v>494</v>
      </c>
      <c r="V6" s="48">
        <v>0.98597102809997672</v>
      </c>
      <c r="W6" s="46">
        <f t="shared" si="0"/>
        <v>8</v>
      </c>
      <c r="X6" s="46" t="s">
        <v>239</v>
      </c>
      <c r="Y6" s="46" t="s">
        <v>409</v>
      </c>
      <c r="Z6" s="46" t="s">
        <v>241</v>
      </c>
      <c r="AA6" s="46" t="s">
        <v>495</v>
      </c>
      <c r="AB6" s="46" t="s">
        <v>411</v>
      </c>
      <c r="AC6" s="46" t="s">
        <v>496</v>
      </c>
      <c r="AD6" s="46" t="s">
        <v>497</v>
      </c>
      <c r="AE6" s="46"/>
      <c r="AF6" s="46"/>
      <c r="AG6" s="46">
        <v>174.838551</v>
      </c>
      <c r="AH6" s="46">
        <v>-36.862330999999998</v>
      </c>
      <c r="AI6" s="46">
        <v>4</v>
      </c>
      <c r="AJ6" s="46" t="s">
        <v>239</v>
      </c>
      <c r="AK6" s="46">
        <v>1052</v>
      </c>
      <c r="AL6" s="46">
        <v>410</v>
      </c>
      <c r="AM6" s="46">
        <v>128</v>
      </c>
      <c r="AN6" s="46">
        <v>122</v>
      </c>
      <c r="AO6" s="46">
        <v>223</v>
      </c>
      <c r="AP6" s="46">
        <v>110</v>
      </c>
      <c r="AQ6" s="46">
        <v>16</v>
      </c>
      <c r="AR6" s="49">
        <v>43</v>
      </c>
      <c r="AS6" s="55"/>
      <c r="AT6" s="87">
        <f t="shared" si="9"/>
        <v>4.0984883902134957E-2</v>
      </c>
      <c r="AU6" s="55"/>
      <c r="AV6" s="55">
        <v>75</v>
      </c>
      <c r="AW6" s="55"/>
      <c r="AX6" s="46" t="s">
        <v>239</v>
      </c>
      <c r="AY6" s="46"/>
      <c r="BG6" s="78" t="s">
        <v>12</v>
      </c>
      <c r="BH6" s="50">
        <f t="shared" si="1"/>
        <v>39</v>
      </c>
      <c r="BI6" s="50">
        <f t="shared" si="2"/>
        <v>12.2</v>
      </c>
      <c r="BJ6" s="50">
        <f t="shared" si="3"/>
        <v>11.6</v>
      </c>
      <c r="BK6" s="50">
        <f t="shared" si="4"/>
        <v>21.2</v>
      </c>
      <c r="BL6" s="50">
        <f t="shared" si="5"/>
        <v>10.5</v>
      </c>
      <c r="BM6" s="50">
        <f t="shared" si="6"/>
        <v>1.5</v>
      </c>
      <c r="BN6" s="50">
        <f t="shared" si="7"/>
        <v>4.0999999999999996</v>
      </c>
      <c r="BO6" s="50">
        <f t="shared" si="10"/>
        <v>29.25</v>
      </c>
      <c r="BP6" s="50">
        <f t="shared" si="11"/>
        <v>9.15</v>
      </c>
      <c r="BQ6" s="50">
        <f t="shared" si="12"/>
        <v>8.6999999999999993</v>
      </c>
      <c r="BR6" s="50">
        <f t="shared" si="13"/>
        <v>15.9</v>
      </c>
      <c r="BS6" s="46" t="s">
        <v>239</v>
      </c>
      <c r="BX6" s="50">
        <f t="shared" si="14"/>
        <v>7.6480585697476802E-2</v>
      </c>
      <c r="BY6" s="50">
        <f t="shared" si="15"/>
        <v>2.1224773834377174E-2</v>
      </c>
      <c r="BZ6" s="50">
        <f t="shared" si="16"/>
        <v>3.1623714150703357E-2</v>
      </c>
      <c r="CA6" s="50">
        <f t="shared" si="17"/>
        <v>6.4175008072328038E-2</v>
      </c>
      <c r="CF6" s="50">
        <f t="shared" si="18"/>
        <v>5.830990969439627E-2</v>
      </c>
      <c r="CG6" s="50">
        <f t="shared" si="19"/>
        <v>2.1001652589056188E-2</v>
      </c>
      <c r="CH6" s="50">
        <f t="shared" si="20"/>
        <v>3.7994584679884709E-2</v>
      </c>
      <c r="CI6" s="50">
        <f t="shared" si="21"/>
        <v>5.3474137351180451E-2</v>
      </c>
    </row>
    <row r="7" spans="1:87" s="50" customFormat="1" x14ac:dyDescent="0.25">
      <c r="A7" s="50" t="s">
        <v>4839</v>
      </c>
      <c r="B7" s="45">
        <v>85</v>
      </c>
      <c r="C7" s="46" t="s">
        <v>797</v>
      </c>
      <c r="D7" s="46" t="s">
        <v>798</v>
      </c>
      <c r="E7" s="46" t="s">
        <v>799</v>
      </c>
      <c r="F7" s="46" t="s">
        <v>800</v>
      </c>
      <c r="G7" s="46" t="s">
        <v>801</v>
      </c>
      <c r="H7" s="46" t="s">
        <v>802</v>
      </c>
      <c r="I7" s="46" t="s">
        <v>803</v>
      </c>
      <c r="J7" s="46" t="s">
        <v>804</v>
      </c>
      <c r="K7" s="46" t="s">
        <v>241</v>
      </c>
      <c r="L7" s="46" t="s">
        <v>805</v>
      </c>
      <c r="M7" s="46" t="s">
        <v>806</v>
      </c>
      <c r="N7" s="46" t="s">
        <v>241</v>
      </c>
      <c r="O7" s="47">
        <v>1546</v>
      </c>
      <c r="P7" s="46" t="s">
        <v>133</v>
      </c>
      <c r="Q7" s="46" t="s">
        <v>31</v>
      </c>
      <c r="R7" s="46" t="s">
        <v>10</v>
      </c>
      <c r="S7" s="46" t="s">
        <v>11</v>
      </c>
      <c r="T7" s="46" t="s">
        <v>12</v>
      </c>
      <c r="U7" s="46" t="s">
        <v>563</v>
      </c>
      <c r="V7" s="48">
        <v>0.98323651384369448</v>
      </c>
      <c r="W7" s="46">
        <f t="shared" si="0"/>
        <v>9</v>
      </c>
      <c r="X7" s="46" t="s">
        <v>239</v>
      </c>
      <c r="Y7" s="46" t="s">
        <v>409</v>
      </c>
      <c r="Z7" s="46" t="s">
        <v>241</v>
      </c>
      <c r="AA7" s="46" t="s">
        <v>807</v>
      </c>
      <c r="AB7" s="46" t="s">
        <v>411</v>
      </c>
      <c r="AC7" s="46" t="s">
        <v>804</v>
      </c>
      <c r="AD7" s="46" t="s">
        <v>565</v>
      </c>
      <c r="AE7" s="46">
        <v>99014</v>
      </c>
      <c r="AF7" s="46" t="s">
        <v>808</v>
      </c>
      <c r="AG7" s="46">
        <v>174.80696</v>
      </c>
      <c r="AH7" s="46">
        <v>-36.902825</v>
      </c>
      <c r="AI7" s="46">
        <v>3</v>
      </c>
      <c r="AJ7" s="46" t="s">
        <v>239</v>
      </c>
      <c r="AK7" s="46">
        <v>1076</v>
      </c>
      <c r="AL7" s="46">
        <v>126</v>
      </c>
      <c r="AM7" s="46">
        <v>208</v>
      </c>
      <c r="AN7" s="46">
        <v>408</v>
      </c>
      <c r="AO7" s="46">
        <v>271</v>
      </c>
      <c r="AP7" s="46">
        <v>26</v>
      </c>
      <c r="AQ7" s="46">
        <v>4</v>
      </c>
      <c r="AR7" s="49">
        <v>33</v>
      </c>
      <c r="AS7" s="55"/>
      <c r="AT7" s="87">
        <f t="shared" si="9"/>
        <v>4.1919900264921303E-2</v>
      </c>
      <c r="AU7" s="55"/>
      <c r="AV7" s="55">
        <v>75</v>
      </c>
      <c r="AW7" s="55"/>
      <c r="AX7" s="46" t="s">
        <v>239</v>
      </c>
      <c r="AY7" s="46"/>
      <c r="BG7" s="78" t="s">
        <v>12</v>
      </c>
      <c r="BH7" s="50">
        <f t="shared" si="1"/>
        <v>11.7</v>
      </c>
      <c r="BI7" s="50">
        <f t="shared" si="2"/>
        <v>19.3</v>
      </c>
      <c r="BJ7" s="50">
        <f t="shared" si="3"/>
        <v>37.9</v>
      </c>
      <c r="BK7" s="50">
        <f t="shared" si="4"/>
        <v>25.2</v>
      </c>
      <c r="BL7" s="50">
        <f t="shared" si="5"/>
        <v>2.4</v>
      </c>
      <c r="BM7" s="50">
        <f t="shared" si="6"/>
        <v>0.4</v>
      </c>
      <c r="BN7" s="50">
        <f t="shared" si="7"/>
        <v>3.1</v>
      </c>
      <c r="BO7" s="50">
        <f t="shared" si="10"/>
        <v>8.7799999999999994</v>
      </c>
      <c r="BP7" s="50">
        <f t="shared" si="11"/>
        <v>14.48</v>
      </c>
      <c r="BQ7" s="50">
        <f t="shared" si="12"/>
        <v>28.43</v>
      </c>
      <c r="BR7" s="50">
        <f t="shared" si="13"/>
        <v>18.899999999999999</v>
      </c>
      <c r="BS7" s="46" t="s">
        <v>239</v>
      </c>
      <c r="BX7" s="50">
        <f t="shared" si="14"/>
        <v>2.2957249313635769E-2</v>
      </c>
      <c r="BY7" s="50">
        <f t="shared" si="15"/>
        <v>3.3588494548828576E-2</v>
      </c>
      <c r="BZ7" s="50">
        <f t="shared" si="16"/>
        <v>0.10334048198902258</v>
      </c>
      <c r="CA7" s="50">
        <f t="shared" si="17"/>
        <v>7.6283500161446527E-2</v>
      </c>
      <c r="CF7" s="50">
        <f t="shared" si="18"/>
        <v>1.7502940414249546E-2</v>
      </c>
      <c r="CG7" s="50">
        <f t="shared" si="19"/>
        <v>3.3235402130003672E-2</v>
      </c>
      <c r="CH7" s="50">
        <f t="shared" si="20"/>
        <v>0.12415931522403706</v>
      </c>
      <c r="CI7" s="50">
        <f t="shared" si="21"/>
        <v>6.3563597228761662E-2</v>
      </c>
    </row>
    <row r="8" spans="1:87" s="50" customFormat="1" x14ac:dyDescent="0.25">
      <c r="A8" s="50" t="s">
        <v>4840</v>
      </c>
      <c r="B8" s="45">
        <v>69</v>
      </c>
      <c r="C8" s="46" t="s">
        <v>662</v>
      </c>
      <c r="D8" s="46" t="s">
        <v>663</v>
      </c>
      <c r="E8" s="46" t="s">
        <v>664</v>
      </c>
      <c r="F8" s="46" t="s">
        <v>665</v>
      </c>
      <c r="G8" s="46" t="s">
        <v>666</v>
      </c>
      <c r="H8" s="46" t="s">
        <v>667</v>
      </c>
      <c r="I8" s="46" t="s">
        <v>668</v>
      </c>
      <c r="J8" s="46" t="s">
        <v>669</v>
      </c>
      <c r="K8" s="46" t="s">
        <v>241</v>
      </c>
      <c r="L8" s="46" t="s">
        <v>670</v>
      </c>
      <c r="M8" s="46" t="s">
        <v>669</v>
      </c>
      <c r="N8" s="46" t="s">
        <v>241</v>
      </c>
      <c r="O8" s="47">
        <v>1025</v>
      </c>
      <c r="P8" s="46" t="s">
        <v>133</v>
      </c>
      <c r="Q8" s="46" t="s">
        <v>31</v>
      </c>
      <c r="R8" s="46" t="s">
        <v>155</v>
      </c>
      <c r="S8" s="46" t="s">
        <v>11</v>
      </c>
      <c r="T8" s="46" t="s">
        <v>12</v>
      </c>
      <c r="U8" s="46" t="s">
        <v>551</v>
      </c>
      <c r="V8" s="48">
        <v>0.97738712545109396</v>
      </c>
      <c r="W8" s="46">
        <f t="shared" si="0"/>
        <v>11</v>
      </c>
      <c r="X8" s="46" t="s">
        <v>239</v>
      </c>
      <c r="Y8" s="46" t="s">
        <v>409</v>
      </c>
      <c r="Z8" s="46" t="s">
        <v>241</v>
      </c>
      <c r="AA8" s="46" t="s">
        <v>482</v>
      </c>
      <c r="AB8" s="46" t="s">
        <v>411</v>
      </c>
      <c r="AC8" s="46" t="s">
        <v>671</v>
      </c>
      <c r="AD8" s="46" t="s">
        <v>553</v>
      </c>
      <c r="AE8" s="46"/>
      <c r="AF8" s="46"/>
      <c r="AG8" s="46">
        <v>174.72534899999999</v>
      </c>
      <c r="AH8" s="46">
        <v>-36.884706999999999</v>
      </c>
      <c r="AI8" s="46">
        <v>7</v>
      </c>
      <c r="AJ8" s="46" t="s">
        <v>239</v>
      </c>
      <c r="AK8" s="46">
        <v>2733</v>
      </c>
      <c r="AL8" s="46">
        <v>1092</v>
      </c>
      <c r="AM8" s="46">
        <v>381</v>
      </c>
      <c r="AN8" s="46">
        <v>559</v>
      </c>
      <c r="AO8" s="46">
        <v>439</v>
      </c>
      <c r="AP8" s="46">
        <v>104</v>
      </c>
      <c r="AQ8" s="46">
        <v>54</v>
      </c>
      <c r="AR8" s="49">
        <v>104</v>
      </c>
      <c r="AS8" s="55"/>
      <c r="AT8" s="87">
        <f t="shared" si="9"/>
        <v>0.10647498831229546</v>
      </c>
      <c r="AU8" s="55"/>
      <c r="AV8" s="55">
        <v>75</v>
      </c>
      <c r="AW8" s="55"/>
      <c r="AX8" s="46" t="s">
        <v>239</v>
      </c>
      <c r="AY8" s="46"/>
      <c r="BG8" s="78" t="s">
        <v>12</v>
      </c>
      <c r="BH8" s="50">
        <f t="shared" si="1"/>
        <v>40</v>
      </c>
      <c r="BI8" s="50">
        <f t="shared" si="2"/>
        <v>13.9</v>
      </c>
      <c r="BJ8" s="50">
        <f t="shared" si="3"/>
        <v>20.5</v>
      </c>
      <c r="BK8" s="50">
        <f t="shared" si="4"/>
        <v>16.100000000000001</v>
      </c>
      <c r="BL8" s="50">
        <f t="shared" si="5"/>
        <v>3.8</v>
      </c>
      <c r="BM8" s="50">
        <f t="shared" si="6"/>
        <v>2</v>
      </c>
      <c r="BN8" s="50">
        <f t="shared" si="7"/>
        <v>3.8</v>
      </c>
      <c r="BO8" s="50">
        <f t="shared" si="10"/>
        <v>30</v>
      </c>
      <c r="BP8" s="50">
        <f t="shared" si="11"/>
        <v>10.43</v>
      </c>
      <c r="BQ8" s="50">
        <f t="shared" si="12"/>
        <v>15.38</v>
      </c>
      <c r="BR8" s="50">
        <f t="shared" si="13"/>
        <v>12.08</v>
      </c>
      <c r="BS8" s="46" t="s">
        <v>239</v>
      </c>
      <c r="BX8" s="50">
        <f t="shared" si="14"/>
        <v>7.8441626356386462E-2</v>
      </c>
      <c r="BY8" s="50">
        <f t="shared" si="15"/>
        <v>2.4193922523776383E-2</v>
      </c>
      <c r="BZ8" s="50">
        <f t="shared" si="16"/>
        <v>5.5904910762967552E-2</v>
      </c>
      <c r="CA8" s="50">
        <f t="shared" si="17"/>
        <v>4.8756861478850486E-2</v>
      </c>
      <c r="CF8" s="50">
        <f t="shared" si="18"/>
        <v>5.980503558399617E-2</v>
      </c>
      <c r="CG8" s="50">
        <f t="shared" si="19"/>
        <v>2.3939588688946016E-2</v>
      </c>
      <c r="CH8" s="50">
        <f t="shared" si="20"/>
        <v>6.7167438204209992E-2</v>
      </c>
      <c r="CI8" s="50">
        <f t="shared" si="21"/>
        <v>4.0626891773727032E-2</v>
      </c>
    </row>
    <row r="9" spans="1:87" s="50" customFormat="1" x14ac:dyDescent="0.25">
      <c r="A9" s="50" t="s">
        <v>4841</v>
      </c>
      <c r="B9" s="45">
        <v>440</v>
      </c>
      <c r="C9" s="46" t="s">
        <v>3674</v>
      </c>
      <c r="D9" s="46" t="s">
        <v>3675</v>
      </c>
      <c r="E9" s="46" t="s">
        <v>3676</v>
      </c>
      <c r="F9" s="46" t="s">
        <v>3677</v>
      </c>
      <c r="G9" s="46" t="s">
        <v>3678</v>
      </c>
      <c r="H9" s="46" t="s">
        <v>3679</v>
      </c>
      <c r="I9" s="46" t="s">
        <v>3680</v>
      </c>
      <c r="J9" s="46" t="s">
        <v>300</v>
      </c>
      <c r="K9" s="46" t="s">
        <v>241</v>
      </c>
      <c r="L9" s="46" t="s">
        <v>3681</v>
      </c>
      <c r="M9" s="46" t="s">
        <v>3682</v>
      </c>
      <c r="N9" s="46" t="s">
        <v>241</v>
      </c>
      <c r="O9" s="47">
        <v>751</v>
      </c>
      <c r="P9" s="46" t="s">
        <v>133</v>
      </c>
      <c r="Q9" s="46" t="s">
        <v>9</v>
      </c>
      <c r="R9" s="46" t="s">
        <v>10</v>
      </c>
      <c r="S9" s="46" t="s">
        <v>302</v>
      </c>
      <c r="T9" s="46" t="s">
        <v>12</v>
      </c>
      <c r="U9" s="46" t="s">
        <v>291</v>
      </c>
      <c r="V9" s="48">
        <v>0.96955741093758463</v>
      </c>
      <c r="W9" s="46">
        <f t="shared" si="0"/>
        <v>15</v>
      </c>
      <c r="X9" s="46" t="s">
        <v>239</v>
      </c>
      <c r="Y9" s="46" t="s">
        <v>240</v>
      </c>
      <c r="Z9" s="46" t="s">
        <v>241</v>
      </c>
      <c r="AA9" s="46" t="s">
        <v>280</v>
      </c>
      <c r="AB9" s="46" t="s">
        <v>18</v>
      </c>
      <c r="AC9" s="46" t="s">
        <v>3683</v>
      </c>
      <c r="AD9" s="46" t="s">
        <v>261</v>
      </c>
      <c r="AE9" s="46"/>
      <c r="AF9" s="46"/>
      <c r="AG9" s="46">
        <v>174.70401200000001</v>
      </c>
      <c r="AH9" s="46">
        <v>-36.739162999999998</v>
      </c>
      <c r="AI9" s="46">
        <v>10</v>
      </c>
      <c r="AJ9" s="46" t="s">
        <v>239</v>
      </c>
      <c r="AK9" s="46">
        <v>777</v>
      </c>
      <c r="AL9" s="46">
        <v>477</v>
      </c>
      <c r="AM9" s="46">
        <v>21</v>
      </c>
      <c r="AN9" s="46">
        <v>2</v>
      </c>
      <c r="AO9" s="46">
        <v>183</v>
      </c>
      <c r="AP9" s="46">
        <v>23</v>
      </c>
      <c r="AQ9" s="46">
        <v>9</v>
      </c>
      <c r="AR9" s="49">
        <v>62</v>
      </c>
      <c r="AS9" s="55"/>
      <c r="AT9" s="87">
        <f t="shared" si="9"/>
        <v>3.0271154745208043E-2</v>
      </c>
      <c r="AU9" s="55"/>
      <c r="AV9" s="55">
        <v>75</v>
      </c>
      <c r="AW9" s="55"/>
      <c r="AX9" s="46" t="s">
        <v>239</v>
      </c>
      <c r="AY9" s="46"/>
      <c r="BG9" s="78" t="s">
        <v>12</v>
      </c>
      <c r="BH9" s="50">
        <f t="shared" si="1"/>
        <v>61.4</v>
      </c>
      <c r="BI9" s="50">
        <f t="shared" si="2"/>
        <v>2.7</v>
      </c>
      <c r="BJ9" s="50">
        <f t="shared" si="3"/>
        <v>0.3</v>
      </c>
      <c r="BK9" s="50">
        <f t="shared" si="4"/>
        <v>23.6</v>
      </c>
      <c r="BL9" s="50">
        <f t="shared" si="5"/>
        <v>3</v>
      </c>
      <c r="BM9" s="50">
        <f t="shared" si="6"/>
        <v>1.2</v>
      </c>
      <c r="BN9" s="50">
        <f t="shared" si="7"/>
        <v>8</v>
      </c>
      <c r="BO9" s="50">
        <f t="shared" si="10"/>
        <v>46.05</v>
      </c>
      <c r="BP9" s="50">
        <f t="shared" si="11"/>
        <v>2.0299999999999998</v>
      </c>
      <c r="BQ9" s="50">
        <f t="shared" si="12"/>
        <v>0.23</v>
      </c>
      <c r="BR9" s="50">
        <f t="shared" si="13"/>
        <v>17.7</v>
      </c>
      <c r="BS9" s="46" t="s">
        <v>239</v>
      </c>
      <c r="BX9" s="50">
        <f t="shared" si="14"/>
        <v>0.1204078964570532</v>
      </c>
      <c r="BY9" s="50">
        <f t="shared" si="15"/>
        <v>4.7088842495940607E-3</v>
      </c>
      <c r="BZ9" s="50">
        <f t="shared" si="16"/>
        <v>8.3602922467376707E-4</v>
      </c>
      <c r="CA9" s="50">
        <f t="shared" si="17"/>
        <v>7.1440103325799142E-2</v>
      </c>
      <c r="CF9" s="50">
        <f t="shared" si="18"/>
        <v>9.1800729621434124E-2</v>
      </c>
      <c r="CG9" s="50">
        <f t="shared" si="19"/>
        <v>4.6593830334190223E-3</v>
      </c>
      <c r="CH9" s="50">
        <f t="shared" si="20"/>
        <v>1.0044545375141936E-3</v>
      </c>
      <c r="CI9" s="50">
        <f t="shared" si="21"/>
        <v>5.9527813277729179E-2</v>
      </c>
    </row>
    <row r="10" spans="1:87" s="50" customFormat="1" x14ac:dyDescent="0.25">
      <c r="A10" s="50" t="s">
        <v>4842</v>
      </c>
      <c r="B10" s="45">
        <v>61</v>
      </c>
      <c r="C10" s="46" t="s">
        <v>589</v>
      </c>
      <c r="D10" s="46" t="s">
        <v>590</v>
      </c>
      <c r="E10" s="46" t="s">
        <v>591</v>
      </c>
      <c r="F10" s="46" t="s">
        <v>592</v>
      </c>
      <c r="G10" s="46" t="s">
        <v>593</v>
      </c>
      <c r="H10" s="46" t="s">
        <v>594</v>
      </c>
      <c r="I10" s="46" t="s">
        <v>595</v>
      </c>
      <c r="J10" s="46" t="s">
        <v>596</v>
      </c>
      <c r="K10" s="46" t="s">
        <v>241</v>
      </c>
      <c r="L10" s="46" t="s">
        <v>597</v>
      </c>
      <c r="M10" s="46" t="s">
        <v>596</v>
      </c>
      <c r="N10" s="46" t="s">
        <v>241</v>
      </c>
      <c r="O10" s="47">
        <v>1541</v>
      </c>
      <c r="P10" s="46" t="s">
        <v>133</v>
      </c>
      <c r="Q10" s="46" t="s">
        <v>43</v>
      </c>
      <c r="R10" s="46" t="s">
        <v>10</v>
      </c>
      <c r="S10" s="46" t="s">
        <v>178</v>
      </c>
      <c r="T10" s="46" t="s">
        <v>167</v>
      </c>
      <c r="U10" s="46" t="s">
        <v>494</v>
      </c>
      <c r="V10" s="48">
        <v>0.96051902225420194</v>
      </c>
      <c r="W10" s="46">
        <f t="shared" si="0"/>
        <v>20</v>
      </c>
      <c r="X10" s="46" t="s">
        <v>239</v>
      </c>
      <c r="Y10" s="46" t="s">
        <v>409</v>
      </c>
      <c r="Z10" s="46" t="s">
        <v>241</v>
      </c>
      <c r="AA10" s="46" t="s">
        <v>548</v>
      </c>
      <c r="AB10" s="46" t="s">
        <v>411</v>
      </c>
      <c r="AC10" s="46" t="s">
        <v>598</v>
      </c>
      <c r="AD10" s="46" t="s">
        <v>497</v>
      </c>
      <c r="AE10" s="46"/>
      <c r="AF10" s="46"/>
      <c r="AG10" s="46">
        <v>174.80032399999999</v>
      </c>
      <c r="AH10" s="46">
        <v>-36.865642999999999</v>
      </c>
      <c r="AI10" s="46">
        <v>9</v>
      </c>
      <c r="AJ10" s="46" t="s">
        <v>239</v>
      </c>
      <c r="AK10" s="46">
        <v>1220</v>
      </c>
      <c r="AL10" s="46">
        <v>873</v>
      </c>
      <c r="AM10" s="46">
        <v>79</v>
      </c>
      <c r="AN10" s="46">
        <v>78</v>
      </c>
      <c r="AO10" s="46">
        <v>108</v>
      </c>
      <c r="AP10" s="46">
        <v>12</v>
      </c>
      <c r="AQ10" s="46">
        <v>8</v>
      </c>
      <c r="AR10" s="49">
        <v>62</v>
      </c>
      <c r="AS10" s="55"/>
      <c r="AT10" s="87">
        <f t="shared" si="9"/>
        <v>4.7529998441639396E-2</v>
      </c>
      <c r="AU10" s="55"/>
      <c r="AV10" s="55">
        <v>75</v>
      </c>
      <c r="AW10" s="55"/>
      <c r="AX10" s="46" t="s">
        <v>239</v>
      </c>
      <c r="AY10" s="46"/>
      <c r="BG10" s="82" t="s">
        <v>167</v>
      </c>
      <c r="BH10" s="50">
        <f t="shared" si="1"/>
        <v>71.599999999999994</v>
      </c>
      <c r="BI10" s="50">
        <f t="shared" si="2"/>
        <v>6.5</v>
      </c>
      <c r="BJ10" s="50">
        <f t="shared" si="3"/>
        <v>6.4</v>
      </c>
      <c r="BK10" s="50">
        <f t="shared" si="4"/>
        <v>8.9</v>
      </c>
      <c r="BL10" s="50">
        <f t="shared" si="5"/>
        <v>1</v>
      </c>
      <c r="BM10" s="50">
        <f t="shared" si="6"/>
        <v>0.7</v>
      </c>
      <c r="BN10" s="50">
        <f t="shared" si="7"/>
        <v>5.0999999999999996</v>
      </c>
      <c r="BO10" s="50">
        <f t="shared" si="10"/>
        <v>53.7</v>
      </c>
      <c r="BP10" s="50">
        <f t="shared" si="11"/>
        <v>4.88</v>
      </c>
      <c r="BQ10" s="50">
        <f t="shared" si="12"/>
        <v>4.8</v>
      </c>
      <c r="BR10" s="50">
        <f t="shared" si="13"/>
        <v>6.68</v>
      </c>
      <c r="BS10" s="46" t="s">
        <v>239</v>
      </c>
      <c r="BX10" s="50">
        <v>0</v>
      </c>
      <c r="BY10" s="50">
        <v>0</v>
      </c>
      <c r="BZ10" s="50">
        <v>0</v>
      </c>
      <c r="CA10" s="50">
        <v>0</v>
      </c>
      <c r="CF10" s="50">
        <f t="shared" si="18"/>
        <v>0.10705101369535315</v>
      </c>
      <c r="CG10" s="50">
        <f t="shared" si="19"/>
        <v>1.1200881380829966E-2</v>
      </c>
      <c r="CH10" s="50">
        <f t="shared" si="20"/>
        <v>2.0962529478557083E-2</v>
      </c>
      <c r="CI10" s="50">
        <f t="shared" si="21"/>
        <v>2.2465863994080841E-2</v>
      </c>
    </row>
    <row r="11" spans="1:87" s="50" customFormat="1" x14ac:dyDescent="0.25">
      <c r="A11" s="50" t="s">
        <v>4843</v>
      </c>
      <c r="B11" s="51">
        <v>6930</v>
      </c>
      <c r="C11" s="52" t="s">
        <v>4656</v>
      </c>
      <c r="D11" s="52" t="s">
        <v>4657</v>
      </c>
      <c r="E11" s="52" t="s">
        <v>4658</v>
      </c>
      <c r="F11" s="52" t="s">
        <v>4659</v>
      </c>
      <c r="G11" s="52" t="s">
        <v>4660</v>
      </c>
      <c r="H11" s="52" t="s">
        <v>4661</v>
      </c>
      <c r="I11" s="52" t="s">
        <v>4662</v>
      </c>
      <c r="J11" s="52" t="s">
        <v>4663</v>
      </c>
      <c r="K11" s="52" t="s">
        <v>241</v>
      </c>
      <c r="L11" s="52" t="s">
        <v>4662</v>
      </c>
      <c r="M11" s="52" t="s">
        <v>4664</v>
      </c>
      <c r="N11" s="52" t="s">
        <v>527</v>
      </c>
      <c r="O11" s="53">
        <v>2016</v>
      </c>
      <c r="P11" s="52" t="s">
        <v>133</v>
      </c>
      <c r="Q11" s="52" t="s">
        <v>31</v>
      </c>
      <c r="R11" s="52" t="s">
        <v>10</v>
      </c>
      <c r="S11" s="52" t="s">
        <v>11</v>
      </c>
      <c r="T11" s="52" t="s">
        <v>12</v>
      </c>
      <c r="U11" s="46" t="s">
        <v>408</v>
      </c>
      <c r="V11" s="48">
        <v>0.95897725063342676</v>
      </c>
      <c r="W11" s="46">
        <f t="shared" si="0"/>
        <v>21</v>
      </c>
      <c r="X11" s="52" t="s">
        <v>239</v>
      </c>
      <c r="Y11" s="52" t="s">
        <v>409</v>
      </c>
      <c r="Z11" s="46" t="s">
        <v>241</v>
      </c>
      <c r="AA11" s="52" t="s">
        <v>577</v>
      </c>
      <c r="AB11" s="52" t="s">
        <v>411</v>
      </c>
      <c r="AC11" s="52" t="s">
        <v>4665</v>
      </c>
      <c r="AD11" s="52" t="s">
        <v>413</v>
      </c>
      <c r="AE11" s="52"/>
      <c r="AF11" s="52"/>
      <c r="AG11" s="52">
        <v>174.915446</v>
      </c>
      <c r="AH11" s="52">
        <v>-36.934108000000002</v>
      </c>
      <c r="AI11" s="52">
        <v>9</v>
      </c>
      <c r="AJ11" s="52" t="s">
        <v>239</v>
      </c>
      <c r="AK11" s="52">
        <v>1878</v>
      </c>
      <c r="AL11" s="52">
        <v>670</v>
      </c>
      <c r="AM11" s="52">
        <v>82</v>
      </c>
      <c r="AN11" s="52">
        <v>91</v>
      </c>
      <c r="AO11" s="52">
        <v>760</v>
      </c>
      <c r="AP11" s="52">
        <v>126</v>
      </c>
      <c r="AQ11" s="52">
        <v>6</v>
      </c>
      <c r="AR11" s="54">
        <v>143</v>
      </c>
      <c r="AS11" s="55"/>
      <c r="AT11" s="87">
        <f t="shared" si="9"/>
        <v>7.3165030388031793E-2</v>
      </c>
      <c r="AU11" s="55"/>
      <c r="AV11" s="55">
        <v>75</v>
      </c>
      <c r="AW11" s="55"/>
      <c r="AX11" s="52" t="s">
        <v>239</v>
      </c>
      <c r="AY11" s="52"/>
      <c r="BG11" s="81" t="s">
        <v>12</v>
      </c>
      <c r="BH11" s="50">
        <f t="shared" si="1"/>
        <v>35.700000000000003</v>
      </c>
      <c r="BI11" s="50">
        <f t="shared" si="2"/>
        <v>4.4000000000000004</v>
      </c>
      <c r="BJ11" s="50">
        <f t="shared" si="3"/>
        <v>4.8</v>
      </c>
      <c r="BK11" s="50">
        <f t="shared" si="4"/>
        <v>40.5</v>
      </c>
      <c r="BL11" s="50">
        <f t="shared" si="5"/>
        <v>6.7</v>
      </c>
      <c r="BM11" s="50">
        <f t="shared" si="6"/>
        <v>0.3</v>
      </c>
      <c r="BN11" s="50">
        <f t="shared" si="7"/>
        <v>7.6</v>
      </c>
      <c r="BO11" s="50">
        <f t="shared" si="10"/>
        <v>26.78</v>
      </c>
      <c r="BP11" s="50">
        <f t="shared" si="11"/>
        <v>3.3</v>
      </c>
      <c r="BQ11" s="50">
        <f t="shared" si="12"/>
        <v>3.6</v>
      </c>
      <c r="BR11" s="50">
        <f t="shared" si="13"/>
        <v>30.38</v>
      </c>
      <c r="BS11" s="52" t="s">
        <v>239</v>
      </c>
      <c r="BX11" s="50">
        <f t="shared" si="14"/>
        <v>7.0022225127467641E-2</v>
      </c>
      <c r="BY11" s="50">
        <f t="shared" si="15"/>
        <v>7.6548364648573409E-3</v>
      </c>
      <c r="BZ11" s="50">
        <f t="shared" si="16"/>
        <v>1.30856748209807E-2</v>
      </c>
      <c r="CA11" s="50">
        <f t="shared" si="17"/>
        <v>0.12261866322247332</v>
      </c>
      <c r="CF11" s="50">
        <f t="shared" si="18"/>
        <v>5.3385961764647251E-2</v>
      </c>
      <c r="CG11" s="50">
        <f t="shared" si="19"/>
        <v>7.574366507528461E-3</v>
      </c>
      <c r="CH11" s="50">
        <f t="shared" si="20"/>
        <v>1.5721897108917811E-2</v>
      </c>
      <c r="CI11" s="50">
        <f t="shared" si="21"/>
        <v>0.10217259702697246</v>
      </c>
    </row>
    <row r="12" spans="1:87" s="50" customFormat="1" x14ac:dyDescent="0.25">
      <c r="A12" s="50" t="s">
        <v>4844</v>
      </c>
      <c r="B12" s="45">
        <v>456</v>
      </c>
      <c r="C12" s="46" t="s">
        <v>3720</v>
      </c>
      <c r="D12" s="46" t="s">
        <v>3721</v>
      </c>
      <c r="E12" s="46" t="s">
        <v>3722</v>
      </c>
      <c r="F12" s="46" t="s">
        <v>3723</v>
      </c>
      <c r="G12" s="46" t="s">
        <v>3724</v>
      </c>
      <c r="H12" s="46" t="s">
        <v>3725</v>
      </c>
      <c r="I12" s="46" t="s">
        <v>3726</v>
      </c>
      <c r="J12" s="46"/>
      <c r="K12" s="46" t="s">
        <v>963</v>
      </c>
      <c r="L12" s="46" t="s">
        <v>3727</v>
      </c>
      <c r="M12" s="46"/>
      <c r="N12" s="46" t="s">
        <v>963</v>
      </c>
      <c r="O12" s="47">
        <v>2340</v>
      </c>
      <c r="P12" s="46" t="s">
        <v>965</v>
      </c>
      <c r="Q12" s="46" t="s">
        <v>9</v>
      </c>
      <c r="R12" s="46" t="s">
        <v>10</v>
      </c>
      <c r="S12" s="46" t="s">
        <v>302</v>
      </c>
      <c r="T12" s="46" t="s">
        <v>12</v>
      </c>
      <c r="U12" s="46" t="s">
        <v>966</v>
      </c>
      <c r="V12" s="48">
        <v>0.95573156413024929</v>
      </c>
      <c r="W12" s="46">
        <f t="shared" si="0"/>
        <v>22</v>
      </c>
      <c r="X12" s="46" t="s">
        <v>239</v>
      </c>
      <c r="Y12" s="46" t="s">
        <v>409</v>
      </c>
      <c r="Z12" s="46" t="s">
        <v>241</v>
      </c>
      <c r="AA12" s="46" t="s">
        <v>528</v>
      </c>
      <c r="AB12" s="46" t="s">
        <v>529</v>
      </c>
      <c r="AC12" s="46" t="s">
        <v>967</v>
      </c>
      <c r="AD12" s="46" t="s">
        <v>968</v>
      </c>
      <c r="AE12" s="46"/>
      <c r="AF12" s="46"/>
      <c r="AG12" s="46">
        <v>174.931297</v>
      </c>
      <c r="AH12" s="46">
        <v>-37.216710999999997</v>
      </c>
      <c r="AI12" s="46"/>
      <c r="AJ12" s="46" t="s">
        <v>239</v>
      </c>
      <c r="AK12" s="46">
        <v>212</v>
      </c>
      <c r="AL12" s="46">
        <v>138</v>
      </c>
      <c r="AM12" s="46">
        <v>3</v>
      </c>
      <c r="AN12" s="46">
        <v>7</v>
      </c>
      <c r="AO12" s="46">
        <v>45</v>
      </c>
      <c r="AP12" s="46">
        <v>12</v>
      </c>
      <c r="AQ12" s="46">
        <v>4</v>
      </c>
      <c r="AR12" s="49">
        <v>3</v>
      </c>
      <c r="AS12" s="55"/>
      <c r="AT12" s="87">
        <f t="shared" si="9"/>
        <v>8.259311204612747E-3</v>
      </c>
      <c r="AU12" s="55"/>
      <c r="AV12" s="55">
        <v>75</v>
      </c>
      <c r="AW12" s="55"/>
      <c r="AX12" s="46" t="s">
        <v>239</v>
      </c>
      <c r="AY12" s="46"/>
      <c r="BG12" s="78" t="s">
        <v>12</v>
      </c>
      <c r="BH12" s="50">
        <f t="shared" si="1"/>
        <v>65.099999999999994</v>
      </c>
      <c r="BI12" s="50">
        <f t="shared" si="2"/>
        <v>1.4</v>
      </c>
      <c r="BJ12" s="50">
        <f t="shared" si="3"/>
        <v>3.3</v>
      </c>
      <c r="BK12" s="50">
        <f t="shared" si="4"/>
        <v>21.2</v>
      </c>
      <c r="BL12" s="50">
        <f t="shared" si="5"/>
        <v>5.7</v>
      </c>
      <c r="BM12" s="50">
        <f t="shared" si="6"/>
        <v>1.9</v>
      </c>
      <c r="BN12" s="50">
        <f t="shared" si="7"/>
        <v>1.4</v>
      </c>
      <c r="BO12" s="50">
        <f t="shared" si="10"/>
        <v>48.83</v>
      </c>
      <c r="BP12" s="50">
        <f t="shared" si="11"/>
        <v>1.05</v>
      </c>
      <c r="BQ12" s="50">
        <f t="shared" si="12"/>
        <v>2.48</v>
      </c>
      <c r="BR12" s="50">
        <f t="shared" si="13"/>
        <v>15.9</v>
      </c>
      <c r="BS12" s="46" t="s">
        <v>239</v>
      </c>
      <c r="BX12" s="50">
        <f t="shared" si="14"/>
        <v>0.12767682049941168</v>
      </c>
      <c r="BY12" s="50">
        <f t="shared" si="15"/>
        <v>2.4356297842727907E-3</v>
      </c>
      <c r="BZ12" s="50">
        <f t="shared" si="16"/>
        <v>9.0145759877867052E-3</v>
      </c>
      <c r="CA12" s="50">
        <f t="shared" si="17"/>
        <v>6.4175008072328038E-2</v>
      </c>
      <c r="CF12" s="50">
        <f t="shared" si="18"/>
        <v>9.7342662918884437E-2</v>
      </c>
      <c r="CG12" s="50">
        <f t="shared" si="19"/>
        <v>2.410025706940874E-3</v>
      </c>
      <c r="CH12" s="50">
        <f t="shared" si="20"/>
        <v>1.0830640230587826E-2</v>
      </c>
      <c r="CI12" s="50">
        <f t="shared" si="21"/>
        <v>5.3474137351180451E-2</v>
      </c>
    </row>
    <row r="13" spans="1:87" s="50" customFormat="1" x14ac:dyDescent="0.25">
      <c r="A13" s="50" t="s">
        <v>4845</v>
      </c>
      <c r="B13" s="45">
        <v>38</v>
      </c>
      <c r="C13" s="46" t="s">
        <v>370</v>
      </c>
      <c r="D13" s="46" t="s">
        <v>371</v>
      </c>
      <c r="E13" s="46" t="s">
        <v>372</v>
      </c>
      <c r="F13" s="46" t="s">
        <v>373</v>
      </c>
      <c r="G13" s="46" t="s">
        <v>374</v>
      </c>
      <c r="H13" s="46" t="s">
        <v>375</v>
      </c>
      <c r="I13" s="46" t="s">
        <v>376</v>
      </c>
      <c r="J13" s="46" t="s">
        <v>357</v>
      </c>
      <c r="K13" s="46" t="s">
        <v>241</v>
      </c>
      <c r="L13" s="46" t="s">
        <v>376</v>
      </c>
      <c r="M13" s="46" t="s">
        <v>357</v>
      </c>
      <c r="N13" s="46" t="s">
        <v>313</v>
      </c>
      <c r="O13" s="47">
        <v>627</v>
      </c>
      <c r="P13" s="46" t="s">
        <v>133</v>
      </c>
      <c r="Q13" s="46" t="s">
        <v>31</v>
      </c>
      <c r="R13" s="46" t="s">
        <v>10</v>
      </c>
      <c r="S13" s="46" t="s">
        <v>11</v>
      </c>
      <c r="T13" s="46" t="s">
        <v>167</v>
      </c>
      <c r="U13" s="46" t="s">
        <v>347</v>
      </c>
      <c r="V13" s="48">
        <v>0.94360384274437614</v>
      </c>
      <c r="W13" s="46">
        <f t="shared" si="0"/>
        <v>26</v>
      </c>
      <c r="X13" s="46" t="s">
        <v>239</v>
      </c>
      <c r="Y13" s="46" t="s">
        <v>240</v>
      </c>
      <c r="Z13" s="46" t="s">
        <v>241</v>
      </c>
      <c r="AA13" s="46" t="s">
        <v>348</v>
      </c>
      <c r="AB13" s="46" t="s">
        <v>18</v>
      </c>
      <c r="AC13" s="46" t="s">
        <v>349</v>
      </c>
      <c r="AD13" s="46" t="s">
        <v>317</v>
      </c>
      <c r="AE13" s="46"/>
      <c r="AF13" s="46"/>
      <c r="AG13" s="46">
        <v>174.752309</v>
      </c>
      <c r="AH13" s="46">
        <v>-36.782457999999998</v>
      </c>
      <c r="AI13" s="46">
        <v>9</v>
      </c>
      <c r="AJ13" s="46" t="s">
        <v>239</v>
      </c>
      <c r="AK13" s="46">
        <v>2091</v>
      </c>
      <c r="AL13" s="46">
        <v>874</v>
      </c>
      <c r="AM13" s="46">
        <v>140</v>
      </c>
      <c r="AN13" s="46">
        <v>80</v>
      </c>
      <c r="AO13" s="46">
        <v>670</v>
      </c>
      <c r="AP13" s="46">
        <v>87</v>
      </c>
      <c r="AQ13" s="46">
        <v>40</v>
      </c>
      <c r="AR13" s="49">
        <v>200</v>
      </c>
      <c r="AS13" s="55"/>
      <c r="AT13" s="87">
        <f t="shared" si="9"/>
        <v>8.1463300607760636E-2</v>
      </c>
      <c r="AU13" s="55"/>
      <c r="AV13" s="55">
        <v>75</v>
      </c>
      <c r="AW13" s="55"/>
      <c r="AX13" s="46" t="s">
        <v>239</v>
      </c>
      <c r="AY13" s="46"/>
      <c r="BG13" s="82" t="s">
        <v>167</v>
      </c>
      <c r="BH13" s="50">
        <f t="shared" si="1"/>
        <v>41.8</v>
      </c>
      <c r="BI13" s="50">
        <f t="shared" si="2"/>
        <v>6.7</v>
      </c>
      <c r="BJ13" s="50">
        <f t="shared" si="3"/>
        <v>3.8</v>
      </c>
      <c r="BK13" s="50">
        <f t="shared" si="4"/>
        <v>32</v>
      </c>
      <c r="BL13" s="50">
        <f t="shared" si="5"/>
        <v>4.2</v>
      </c>
      <c r="BM13" s="50">
        <f t="shared" si="6"/>
        <v>1.9</v>
      </c>
      <c r="BN13" s="50">
        <f t="shared" si="7"/>
        <v>9.6</v>
      </c>
      <c r="BO13" s="50">
        <f t="shared" si="10"/>
        <v>31.35</v>
      </c>
      <c r="BP13" s="50">
        <f t="shared" si="11"/>
        <v>5.03</v>
      </c>
      <c r="BQ13" s="50">
        <f t="shared" si="12"/>
        <v>2.85</v>
      </c>
      <c r="BR13" s="50">
        <f t="shared" si="13"/>
        <v>24</v>
      </c>
      <c r="BS13" s="46" t="s">
        <v>239</v>
      </c>
      <c r="BX13" s="50">
        <v>0</v>
      </c>
      <c r="BY13" s="50">
        <v>0</v>
      </c>
      <c r="BZ13" s="50">
        <v>0</v>
      </c>
      <c r="CA13" s="50">
        <v>0</v>
      </c>
      <c r="CF13" s="50">
        <f t="shared" si="18"/>
        <v>6.2496262185276007E-2</v>
      </c>
      <c r="CG13" s="50">
        <f t="shared" si="19"/>
        <v>1.1545170767535806E-2</v>
      </c>
      <c r="CH13" s="50">
        <f t="shared" si="20"/>
        <v>1.2446501877893269E-2</v>
      </c>
      <c r="CI13" s="50">
        <f t="shared" si="21"/>
        <v>8.071567902064973E-2</v>
      </c>
    </row>
    <row r="14" spans="1:87" s="50" customFormat="1" x14ac:dyDescent="0.25">
      <c r="A14" s="50" t="s">
        <v>4846</v>
      </c>
      <c r="B14" s="45">
        <v>40</v>
      </c>
      <c r="C14" s="46" t="s">
        <v>384</v>
      </c>
      <c r="D14" s="46" t="s">
        <v>385</v>
      </c>
      <c r="E14" s="46" t="s">
        <v>386</v>
      </c>
      <c r="F14" s="46" t="s">
        <v>387</v>
      </c>
      <c r="G14" s="46" t="s">
        <v>388</v>
      </c>
      <c r="H14" s="46" t="s">
        <v>389</v>
      </c>
      <c r="I14" s="46" t="s">
        <v>390</v>
      </c>
      <c r="J14" s="46" t="s">
        <v>391</v>
      </c>
      <c r="K14" s="46" t="s">
        <v>241</v>
      </c>
      <c r="L14" s="46" t="s">
        <v>390</v>
      </c>
      <c r="M14" s="46" t="s">
        <v>392</v>
      </c>
      <c r="N14" s="46" t="s">
        <v>393</v>
      </c>
      <c r="O14" s="47">
        <v>610</v>
      </c>
      <c r="P14" s="46" t="s">
        <v>133</v>
      </c>
      <c r="Q14" s="46" t="s">
        <v>31</v>
      </c>
      <c r="R14" s="46" t="s">
        <v>10</v>
      </c>
      <c r="S14" s="46" t="s">
        <v>11</v>
      </c>
      <c r="T14" s="46" t="s">
        <v>12</v>
      </c>
      <c r="U14" s="46" t="s">
        <v>394</v>
      </c>
      <c r="V14" s="48">
        <v>0.94195342297968943</v>
      </c>
      <c r="W14" s="46">
        <f t="shared" si="0"/>
        <v>28</v>
      </c>
      <c r="X14" s="46" t="s">
        <v>239</v>
      </c>
      <c r="Y14" s="46" t="s">
        <v>240</v>
      </c>
      <c r="Z14" s="46" t="s">
        <v>241</v>
      </c>
      <c r="AA14" s="46" t="s">
        <v>391</v>
      </c>
      <c r="AB14" s="46" t="s">
        <v>18</v>
      </c>
      <c r="AC14" s="46" t="s">
        <v>395</v>
      </c>
      <c r="AD14" s="46" t="s">
        <v>396</v>
      </c>
      <c r="AE14" s="46">
        <v>99013</v>
      </c>
      <c r="AF14" s="46" t="s">
        <v>397</v>
      </c>
      <c r="AG14" s="46">
        <v>174.646309</v>
      </c>
      <c r="AH14" s="46">
        <v>-36.852589999999999</v>
      </c>
      <c r="AI14" s="46">
        <v>5</v>
      </c>
      <c r="AJ14" s="46" t="s">
        <v>239</v>
      </c>
      <c r="AK14" s="46">
        <v>1343</v>
      </c>
      <c r="AL14" s="46">
        <v>577</v>
      </c>
      <c r="AM14" s="46">
        <v>270</v>
      </c>
      <c r="AN14" s="46">
        <v>204</v>
      </c>
      <c r="AO14" s="46">
        <v>200</v>
      </c>
      <c r="AP14" s="46">
        <v>30</v>
      </c>
      <c r="AQ14" s="46">
        <v>3</v>
      </c>
      <c r="AR14" s="49">
        <v>59</v>
      </c>
      <c r="AS14" s="55"/>
      <c r="AT14" s="87">
        <f t="shared" si="9"/>
        <v>5.2321957300919431E-2</v>
      </c>
      <c r="AU14" s="55"/>
      <c r="AV14" s="55">
        <v>75</v>
      </c>
      <c r="AW14" s="55"/>
      <c r="AX14" s="46" t="s">
        <v>239</v>
      </c>
      <c r="AY14" s="46"/>
      <c r="BG14" s="78" t="s">
        <v>12</v>
      </c>
      <c r="BH14" s="50">
        <f t="shared" si="1"/>
        <v>43</v>
      </c>
      <c r="BI14" s="50">
        <f t="shared" si="2"/>
        <v>20.100000000000001</v>
      </c>
      <c r="BJ14" s="50">
        <f t="shared" si="3"/>
        <v>15.2</v>
      </c>
      <c r="BK14" s="50">
        <f t="shared" si="4"/>
        <v>14.9</v>
      </c>
      <c r="BL14" s="50">
        <f t="shared" si="5"/>
        <v>2.2000000000000002</v>
      </c>
      <c r="BM14" s="50">
        <f t="shared" si="6"/>
        <v>0.2</v>
      </c>
      <c r="BN14" s="50">
        <f t="shared" si="7"/>
        <v>4.4000000000000004</v>
      </c>
      <c r="BO14" s="50">
        <f t="shared" si="10"/>
        <v>32.25</v>
      </c>
      <c r="BP14" s="50">
        <f t="shared" si="11"/>
        <v>15.08</v>
      </c>
      <c r="BQ14" s="50">
        <f t="shared" si="12"/>
        <v>11.4</v>
      </c>
      <c r="BR14" s="50">
        <f t="shared" si="13"/>
        <v>11.18</v>
      </c>
      <c r="BS14" s="46" t="s">
        <v>239</v>
      </c>
      <c r="BX14" s="50">
        <f t="shared" si="14"/>
        <v>8.4324748333115443E-2</v>
      </c>
      <c r="BY14" s="50">
        <f t="shared" si="15"/>
        <v>3.4980282996984455E-2</v>
      </c>
      <c r="BZ14" s="50">
        <f t="shared" si="16"/>
        <v>4.1437970266438889E-2</v>
      </c>
      <c r="CA14" s="50">
        <f t="shared" si="17"/>
        <v>4.5124313852114933E-2</v>
      </c>
      <c r="CF14" s="50">
        <f t="shared" si="18"/>
        <v>6.4290413252795886E-2</v>
      </c>
      <c r="CG14" s="50">
        <f t="shared" si="19"/>
        <v>3.4612559676827026E-2</v>
      </c>
      <c r="CH14" s="50">
        <f t="shared" si="20"/>
        <v>4.9786007511573076E-2</v>
      </c>
      <c r="CI14" s="50">
        <f t="shared" si="21"/>
        <v>3.7600053810452672E-2</v>
      </c>
    </row>
    <row r="15" spans="1:87" s="50" customFormat="1" x14ac:dyDescent="0.25">
      <c r="A15" s="50" t="s">
        <v>4847</v>
      </c>
      <c r="B15" s="45">
        <v>51</v>
      </c>
      <c r="C15" s="46" t="s">
        <v>510</v>
      </c>
      <c r="D15" s="46" t="s">
        <v>511</v>
      </c>
      <c r="E15" s="46" t="s">
        <v>512</v>
      </c>
      <c r="F15" s="46" t="s">
        <v>513</v>
      </c>
      <c r="G15" s="46" t="s">
        <v>514</v>
      </c>
      <c r="H15" s="46" t="s">
        <v>515</v>
      </c>
      <c r="I15" s="46" t="s">
        <v>516</v>
      </c>
      <c r="J15" s="46" t="s">
        <v>505</v>
      </c>
      <c r="K15" s="46" t="s">
        <v>241</v>
      </c>
      <c r="L15" s="46" t="s">
        <v>516</v>
      </c>
      <c r="M15" s="46" t="s">
        <v>517</v>
      </c>
      <c r="N15" s="46" t="s">
        <v>241</v>
      </c>
      <c r="O15" s="47">
        <v>1021</v>
      </c>
      <c r="P15" s="46" t="s">
        <v>133</v>
      </c>
      <c r="Q15" s="46" t="s">
        <v>43</v>
      </c>
      <c r="R15" s="46" t="s">
        <v>10</v>
      </c>
      <c r="S15" s="46" t="s">
        <v>178</v>
      </c>
      <c r="T15" s="46" t="s">
        <v>156</v>
      </c>
      <c r="U15" s="46" t="s">
        <v>481</v>
      </c>
      <c r="V15" s="48">
        <v>0.93730445939491502</v>
      </c>
      <c r="W15" s="46">
        <f t="shared" si="0"/>
        <v>29</v>
      </c>
      <c r="X15" s="46" t="s">
        <v>239</v>
      </c>
      <c r="Y15" s="46" t="s">
        <v>409</v>
      </c>
      <c r="Z15" s="46" t="s">
        <v>241</v>
      </c>
      <c r="AA15" s="46" t="s">
        <v>507</v>
      </c>
      <c r="AB15" s="46" t="s">
        <v>411</v>
      </c>
      <c r="AC15" s="46" t="s">
        <v>518</v>
      </c>
      <c r="AD15" s="46" t="s">
        <v>484</v>
      </c>
      <c r="AE15" s="46">
        <v>99030</v>
      </c>
      <c r="AF15" s="46" t="s">
        <v>509</v>
      </c>
      <c r="AG15" s="46">
        <v>174.73778999999999</v>
      </c>
      <c r="AH15" s="46">
        <v>-36.854455999999999</v>
      </c>
      <c r="AI15" s="46">
        <v>2</v>
      </c>
      <c r="AJ15" s="46" t="s">
        <v>239</v>
      </c>
      <c r="AK15" s="46">
        <v>222</v>
      </c>
      <c r="AL15" s="46">
        <v>3</v>
      </c>
      <c r="AM15" s="46">
        <v>26</v>
      </c>
      <c r="AN15" s="46">
        <v>185</v>
      </c>
      <c r="AO15" s="46">
        <v>7</v>
      </c>
      <c r="AP15" s="46">
        <v>1</v>
      </c>
      <c r="AQ15" s="46">
        <v>0</v>
      </c>
      <c r="AR15" s="49">
        <v>0</v>
      </c>
      <c r="AS15" s="55"/>
      <c r="AT15" s="87">
        <f t="shared" si="9"/>
        <v>8.6489013557737252E-3</v>
      </c>
      <c r="AU15" s="55"/>
      <c r="AV15" s="55">
        <v>75</v>
      </c>
      <c r="AW15" s="55"/>
      <c r="AX15" s="46" t="s">
        <v>239</v>
      </c>
      <c r="AY15" s="46"/>
      <c r="BG15" s="79" t="s">
        <v>156</v>
      </c>
      <c r="BH15" s="50">
        <f t="shared" si="1"/>
        <v>1.4</v>
      </c>
      <c r="BI15" s="50">
        <f t="shared" si="2"/>
        <v>11.7</v>
      </c>
      <c r="BJ15" s="50">
        <f t="shared" si="3"/>
        <v>83.3</v>
      </c>
      <c r="BK15" s="50">
        <f t="shared" si="4"/>
        <v>3.2</v>
      </c>
      <c r="BL15" s="50">
        <f t="shared" si="5"/>
        <v>0.5</v>
      </c>
      <c r="BM15" s="50">
        <f t="shared" si="6"/>
        <v>0</v>
      </c>
      <c r="BN15" s="50">
        <f t="shared" si="7"/>
        <v>0</v>
      </c>
      <c r="BO15" s="50">
        <f t="shared" si="10"/>
        <v>1.05</v>
      </c>
      <c r="BP15" s="50">
        <f t="shared" si="11"/>
        <v>8.7799999999999994</v>
      </c>
      <c r="BQ15" s="50">
        <f t="shared" si="12"/>
        <v>62.48</v>
      </c>
      <c r="BR15" s="50">
        <f t="shared" si="13"/>
        <v>2.4</v>
      </c>
      <c r="BS15" s="46" t="s">
        <v>239</v>
      </c>
      <c r="BX15" s="50">
        <f t="shared" si="14"/>
        <v>2.7454569224735262E-3</v>
      </c>
      <c r="BY15" s="50">
        <f t="shared" si="15"/>
        <v>2.0366504291347714E-2</v>
      </c>
      <c r="BZ15" s="50">
        <f t="shared" si="16"/>
        <v>0.22710915633746503</v>
      </c>
      <c r="CA15" s="50">
        <f t="shared" si="17"/>
        <v>9.6867936712947984E-3</v>
      </c>
      <c r="CF15" s="50">
        <v>0</v>
      </c>
      <c r="CG15" s="50">
        <v>0</v>
      </c>
      <c r="CH15" s="50">
        <v>0</v>
      </c>
      <c r="CI15" s="50">
        <v>0</v>
      </c>
    </row>
    <row r="16" spans="1:87" s="50" customFormat="1" x14ac:dyDescent="0.25">
      <c r="A16" s="50" t="s">
        <v>4848</v>
      </c>
      <c r="B16" s="45">
        <v>26</v>
      </c>
      <c r="C16" s="46" t="s">
        <v>263</v>
      </c>
      <c r="D16" s="46" t="s">
        <v>264</v>
      </c>
      <c r="E16" s="46" t="s">
        <v>265</v>
      </c>
      <c r="F16" s="46" t="s">
        <v>266</v>
      </c>
      <c r="G16" s="46" t="s">
        <v>267</v>
      </c>
      <c r="H16" s="46" t="s">
        <v>268</v>
      </c>
      <c r="I16" s="46" t="s">
        <v>269</v>
      </c>
      <c r="J16" s="46"/>
      <c r="K16" s="46" t="s">
        <v>270</v>
      </c>
      <c r="L16" s="46" t="s">
        <v>269</v>
      </c>
      <c r="M16" s="46"/>
      <c r="N16" s="46" t="s">
        <v>270</v>
      </c>
      <c r="O16" s="47">
        <v>800</v>
      </c>
      <c r="P16" s="46" t="s">
        <v>8</v>
      </c>
      <c r="Q16" s="46" t="s">
        <v>31</v>
      </c>
      <c r="R16" s="46" t="s">
        <v>10</v>
      </c>
      <c r="S16" s="46" t="s">
        <v>11</v>
      </c>
      <c r="T16" s="46" t="s">
        <v>12</v>
      </c>
      <c r="U16" s="46" t="s">
        <v>238</v>
      </c>
      <c r="V16" s="48">
        <v>0.92471473615693112</v>
      </c>
      <c r="W16" s="46">
        <f t="shared" si="0"/>
        <v>37</v>
      </c>
      <c r="X16" s="46" t="s">
        <v>239</v>
      </c>
      <c r="Y16" s="46" t="s">
        <v>240</v>
      </c>
      <c r="Z16" s="46" t="s">
        <v>241</v>
      </c>
      <c r="AA16" s="46" t="s">
        <v>270</v>
      </c>
      <c r="AB16" s="46" t="s">
        <v>18</v>
      </c>
      <c r="AC16" s="46" t="s">
        <v>270</v>
      </c>
      <c r="AD16" s="46" t="s">
        <v>242</v>
      </c>
      <c r="AE16" s="46"/>
      <c r="AF16" s="46"/>
      <c r="AG16" s="46">
        <v>174.459138</v>
      </c>
      <c r="AH16" s="46">
        <v>-36.680155999999997</v>
      </c>
      <c r="AI16" s="46">
        <v>7</v>
      </c>
      <c r="AJ16" s="46" t="s">
        <v>239</v>
      </c>
      <c r="AK16" s="46">
        <v>701</v>
      </c>
      <c r="AL16" s="46">
        <v>451</v>
      </c>
      <c r="AM16" s="46">
        <v>173</v>
      </c>
      <c r="AN16" s="46">
        <v>24</v>
      </c>
      <c r="AO16" s="46">
        <v>20</v>
      </c>
      <c r="AP16" s="46">
        <v>3</v>
      </c>
      <c r="AQ16" s="46">
        <v>6</v>
      </c>
      <c r="AR16" s="49">
        <v>24</v>
      </c>
      <c r="AS16" s="55"/>
      <c r="AT16" s="87">
        <f t="shared" si="9"/>
        <v>2.7310269596384603E-2</v>
      </c>
      <c r="AU16" s="55"/>
      <c r="AV16" s="55">
        <v>75</v>
      </c>
      <c r="AW16" s="55"/>
      <c r="AX16" s="46" t="s">
        <v>239</v>
      </c>
      <c r="AY16" s="46"/>
      <c r="BG16" s="78" t="s">
        <v>12</v>
      </c>
      <c r="BH16" s="50">
        <f t="shared" si="1"/>
        <v>64.3</v>
      </c>
      <c r="BI16" s="50">
        <f t="shared" si="2"/>
        <v>24.7</v>
      </c>
      <c r="BJ16" s="50">
        <f t="shared" si="3"/>
        <v>3.4</v>
      </c>
      <c r="BK16" s="50">
        <f t="shared" si="4"/>
        <v>2.9</v>
      </c>
      <c r="BL16" s="50">
        <f t="shared" si="5"/>
        <v>0.4</v>
      </c>
      <c r="BM16" s="50">
        <f t="shared" si="6"/>
        <v>0.9</v>
      </c>
      <c r="BN16" s="50">
        <f t="shared" si="7"/>
        <v>3.4</v>
      </c>
      <c r="BO16" s="50">
        <f t="shared" si="10"/>
        <v>48.23</v>
      </c>
      <c r="BP16" s="50">
        <f t="shared" si="11"/>
        <v>18.53</v>
      </c>
      <c r="BQ16" s="50">
        <f t="shared" si="12"/>
        <v>2.5499999999999998</v>
      </c>
      <c r="BR16" s="50">
        <f t="shared" si="13"/>
        <v>2.1800000000000002</v>
      </c>
      <c r="BS16" s="46" t="s">
        <v>239</v>
      </c>
      <c r="BX16" s="50">
        <f t="shared" si="14"/>
        <v>0.12610798797228395</v>
      </c>
      <c r="BY16" s="50">
        <f t="shared" si="15"/>
        <v>4.298306657388077E-2</v>
      </c>
      <c r="BZ16" s="50">
        <f t="shared" si="16"/>
        <v>9.2690196648613291E-3</v>
      </c>
      <c r="CA16" s="50">
        <f t="shared" si="17"/>
        <v>8.7988375847594426E-3</v>
      </c>
      <c r="CF16" s="50">
        <f t="shared" si="18"/>
        <v>9.6146562207204508E-2</v>
      </c>
      <c r="CG16" s="50">
        <f t="shared" si="19"/>
        <v>4.2531215571061334E-2</v>
      </c>
      <c r="CH16" s="50">
        <f t="shared" si="20"/>
        <v>1.1136343785483449E-2</v>
      </c>
      <c r="CI16" s="50">
        <f t="shared" si="21"/>
        <v>7.3316741777090183E-3</v>
      </c>
    </row>
    <row r="17" spans="1:87" s="50" customFormat="1" x14ac:dyDescent="0.25">
      <c r="A17" s="50" t="s">
        <v>4849</v>
      </c>
      <c r="B17" s="45">
        <v>2085</v>
      </c>
      <c r="C17" s="46" t="s">
        <v>4476</v>
      </c>
      <c r="D17" s="46" t="s">
        <v>4477</v>
      </c>
      <c r="E17" s="46" t="s">
        <v>4478</v>
      </c>
      <c r="F17" s="46" t="s">
        <v>4479</v>
      </c>
      <c r="G17" s="46" t="s">
        <v>4360</v>
      </c>
      <c r="H17" s="46" t="s">
        <v>3689</v>
      </c>
      <c r="I17" s="46" t="s">
        <v>4480</v>
      </c>
      <c r="J17" s="46" t="s">
        <v>4481</v>
      </c>
      <c r="K17" s="46" t="s">
        <v>241</v>
      </c>
      <c r="L17" s="46" t="s">
        <v>4482</v>
      </c>
      <c r="M17" s="46" t="s">
        <v>550</v>
      </c>
      <c r="N17" s="46" t="s">
        <v>241</v>
      </c>
      <c r="O17" s="47">
        <v>1149</v>
      </c>
      <c r="P17" s="46" t="s">
        <v>133</v>
      </c>
      <c r="Q17" s="46" t="s">
        <v>9</v>
      </c>
      <c r="R17" s="46" t="s">
        <v>10</v>
      </c>
      <c r="S17" s="46" t="s">
        <v>302</v>
      </c>
      <c r="T17" s="46" t="s">
        <v>12</v>
      </c>
      <c r="U17" s="46" t="s">
        <v>481</v>
      </c>
      <c r="V17" s="48">
        <v>0.91531540147598944</v>
      </c>
      <c r="W17" s="46">
        <f t="shared" si="0"/>
        <v>40</v>
      </c>
      <c r="X17" s="46" t="s">
        <v>239</v>
      </c>
      <c r="Y17" s="46" t="s">
        <v>409</v>
      </c>
      <c r="Z17" s="46" t="s">
        <v>241</v>
      </c>
      <c r="AA17" s="46" t="s">
        <v>548</v>
      </c>
      <c r="AB17" s="46" t="s">
        <v>411</v>
      </c>
      <c r="AC17" s="46" t="s">
        <v>550</v>
      </c>
      <c r="AD17" s="46" t="s">
        <v>484</v>
      </c>
      <c r="AE17" s="46"/>
      <c r="AF17" s="46"/>
      <c r="AG17" s="46">
        <v>174.77812599999999</v>
      </c>
      <c r="AH17" s="46">
        <v>-36.863653999999997</v>
      </c>
      <c r="AI17" s="46"/>
      <c r="AJ17" s="46" t="s">
        <v>239</v>
      </c>
      <c r="AK17" s="46">
        <v>754</v>
      </c>
      <c r="AL17" s="46">
        <v>335</v>
      </c>
      <c r="AM17" s="46">
        <v>11</v>
      </c>
      <c r="AN17" s="46">
        <v>10</v>
      </c>
      <c r="AO17" s="46">
        <v>342</v>
      </c>
      <c r="AP17" s="46">
        <v>13</v>
      </c>
      <c r="AQ17" s="46">
        <v>11</v>
      </c>
      <c r="AR17" s="49">
        <v>32</v>
      </c>
      <c r="AS17" s="55"/>
      <c r="AT17" s="87">
        <f t="shared" si="9"/>
        <v>2.937509739753779E-2</v>
      </c>
      <c r="AU17" s="55"/>
      <c r="AV17" s="55">
        <v>75</v>
      </c>
      <c r="AW17" s="55"/>
      <c r="AX17" s="46" t="s">
        <v>239</v>
      </c>
      <c r="AY17" s="46"/>
      <c r="BG17" s="78" t="s">
        <v>12</v>
      </c>
      <c r="BH17" s="50">
        <f t="shared" si="1"/>
        <v>44.4</v>
      </c>
      <c r="BI17" s="50">
        <f t="shared" si="2"/>
        <v>1.5</v>
      </c>
      <c r="BJ17" s="50">
        <f t="shared" si="3"/>
        <v>1.3</v>
      </c>
      <c r="BK17" s="50">
        <f t="shared" si="4"/>
        <v>45.4</v>
      </c>
      <c r="BL17" s="50">
        <f t="shared" si="5"/>
        <v>1.7</v>
      </c>
      <c r="BM17" s="50">
        <f t="shared" si="6"/>
        <v>1.5</v>
      </c>
      <c r="BN17" s="50">
        <f t="shared" si="7"/>
        <v>4.2</v>
      </c>
      <c r="BO17" s="50">
        <f t="shared" si="10"/>
        <v>33.299999999999997</v>
      </c>
      <c r="BP17" s="50">
        <f t="shared" si="11"/>
        <v>1.1299999999999999</v>
      </c>
      <c r="BQ17" s="50">
        <f t="shared" si="12"/>
        <v>0.98</v>
      </c>
      <c r="BR17" s="50">
        <f t="shared" si="13"/>
        <v>34.049999999999997</v>
      </c>
      <c r="BS17" s="46" t="s">
        <v>239</v>
      </c>
      <c r="BX17" s="50">
        <f t="shared" si="14"/>
        <v>8.7070205255588964E-2</v>
      </c>
      <c r="BY17" s="50">
        <f t="shared" si="15"/>
        <v>2.6212015773602409E-3</v>
      </c>
      <c r="BZ17" s="50">
        <f t="shared" si="16"/>
        <v>3.5622114790447462E-3</v>
      </c>
      <c r="CA17" s="50">
        <f t="shared" si="17"/>
        <v>0.13743138521149495</v>
      </c>
      <c r="CF17" s="50">
        <f t="shared" si="18"/>
        <v>6.6383589498235751E-2</v>
      </c>
      <c r="CG17" s="50">
        <f t="shared" si="19"/>
        <v>2.5936467131839878E-3</v>
      </c>
      <c r="CH17" s="50">
        <f t="shared" si="20"/>
        <v>4.2798497685387375E-3</v>
      </c>
      <c r="CI17" s="50">
        <f t="shared" si="21"/>
        <v>0.1145153696105468</v>
      </c>
    </row>
    <row r="18" spans="1:87" s="50" customFormat="1" x14ac:dyDescent="0.25">
      <c r="A18" s="50" t="s">
        <v>4850</v>
      </c>
      <c r="B18" s="45">
        <v>53</v>
      </c>
      <c r="C18" s="46" t="s">
        <v>531</v>
      </c>
      <c r="D18" s="46" t="s">
        <v>532</v>
      </c>
      <c r="E18" s="46" t="s">
        <v>533</v>
      </c>
      <c r="F18" s="46" t="s">
        <v>534</v>
      </c>
      <c r="G18" s="46" t="s">
        <v>535</v>
      </c>
      <c r="H18" s="46" t="s">
        <v>536</v>
      </c>
      <c r="I18" s="46" t="s">
        <v>537</v>
      </c>
      <c r="J18" s="46" t="s">
        <v>538</v>
      </c>
      <c r="K18" s="46" t="s">
        <v>241</v>
      </c>
      <c r="L18" s="46" t="s">
        <v>539</v>
      </c>
      <c r="M18" s="46" t="s">
        <v>538</v>
      </c>
      <c r="N18" s="46" t="s">
        <v>241</v>
      </c>
      <c r="O18" s="47">
        <v>1145</v>
      </c>
      <c r="P18" s="46" t="s">
        <v>133</v>
      </c>
      <c r="Q18" s="46" t="s">
        <v>31</v>
      </c>
      <c r="R18" s="46" t="s">
        <v>10</v>
      </c>
      <c r="S18" s="46" t="s">
        <v>11</v>
      </c>
      <c r="T18" s="46" t="s">
        <v>167</v>
      </c>
      <c r="U18" s="46" t="s">
        <v>481</v>
      </c>
      <c r="V18" s="48">
        <v>0.90072770460923957</v>
      </c>
      <c r="W18" s="46">
        <f t="shared" si="0"/>
        <v>49</v>
      </c>
      <c r="X18" s="46" t="s">
        <v>239</v>
      </c>
      <c r="Y18" s="46" t="s">
        <v>409</v>
      </c>
      <c r="Z18" s="46" t="s">
        <v>241</v>
      </c>
      <c r="AA18" s="46" t="s">
        <v>507</v>
      </c>
      <c r="AB18" s="46" t="s">
        <v>411</v>
      </c>
      <c r="AC18" s="46" t="s">
        <v>540</v>
      </c>
      <c r="AD18" s="46" t="s">
        <v>484</v>
      </c>
      <c r="AE18" s="46"/>
      <c r="AF18" s="46"/>
      <c r="AG18" s="46">
        <v>174.75364999999999</v>
      </c>
      <c r="AH18" s="46">
        <v>-36.857019999999999</v>
      </c>
      <c r="AI18" s="46">
        <v>3</v>
      </c>
      <c r="AJ18" s="46" t="s">
        <v>239</v>
      </c>
      <c r="AK18" s="46">
        <v>1340</v>
      </c>
      <c r="AL18" s="46">
        <v>110</v>
      </c>
      <c r="AM18" s="46">
        <v>297</v>
      </c>
      <c r="AN18" s="46">
        <v>659</v>
      </c>
      <c r="AO18" s="46">
        <v>198</v>
      </c>
      <c r="AP18" s="46">
        <v>38</v>
      </c>
      <c r="AQ18" s="46">
        <v>6</v>
      </c>
      <c r="AR18" s="49">
        <v>32</v>
      </c>
      <c r="AS18" s="55"/>
      <c r="AT18" s="87">
        <f t="shared" si="9"/>
        <v>5.2205080255571142E-2</v>
      </c>
      <c r="AU18" s="55"/>
      <c r="AV18" s="55">
        <v>75</v>
      </c>
      <c r="AW18" s="55"/>
      <c r="AX18" s="46" t="s">
        <v>239</v>
      </c>
      <c r="AY18" s="46"/>
      <c r="BG18" s="82" t="s">
        <v>167</v>
      </c>
      <c r="BH18" s="50">
        <f t="shared" si="1"/>
        <v>8.1999999999999993</v>
      </c>
      <c r="BI18" s="50">
        <f t="shared" si="2"/>
        <v>22.2</v>
      </c>
      <c r="BJ18" s="50">
        <f t="shared" si="3"/>
        <v>49.2</v>
      </c>
      <c r="BK18" s="50">
        <f t="shared" si="4"/>
        <v>14.8</v>
      </c>
      <c r="BL18" s="50">
        <f t="shared" si="5"/>
        <v>2.8</v>
      </c>
      <c r="BM18" s="50">
        <f t="shared" si="6"/>
        <v>0.4</v>
      </c>
      <c r="BN18" s="50">
        <f t="shared" si="7"/>
        <v>2.4</v>
      </c>
      <c r="BO18" s="50">
        <f t="shared" si="10"/>
        <v>6.15</v>
      </c>
      <c r="BP18" s="50">
        <f t="shared" si="11"/>
        <v>16.649999999999999</v>
      </c>
      <c r="BQ18" s="50">
        <f t="shared" si="12"/>
        <v>36.9</v>
      </c>
      <c r="BR18" s="50">
        <f t="shared" si="13"/>
        <v>11.1</v>
      </c>
      <c r="BS18" s="46" t="s">
        <v>239</v>
      </c>
      <c r="BX18" s="50">
        <v>0</v>
      </c>
      <c r="BY18" s="50">
        <v>0</v>
      </c>
      <c r="BZ18" s="50">
        <v>0</v>
      </c>
      <c r="CA18" s="50">
        <v>0</v>
      </c>
      <c r="CF18" s="50">
        <f t="shared" si="18"/>
        <v>1.2260032294719217E-2</v>
      </c>
      <c r="CG18" s="50">
        <f t="shared" si="19"/>
        <v>3.8216121924348138E-2</v>
      </c>
      <c r="CH18" s="50">
        <f t="shared" si="20"/>
        <v>0.16114944536640757</v>
      </c>
      <c r="CI18" s="50">
        <f t="shared" si="21"/>
        <v>3.7331001547050505E-2</v>
      </c>
    </row>
    <row r="19" spans="1:87" s="50" customFormat="1" x14ac:dyDescent="0.25">
      <c r="A19" s="50" t="s">
        <v>4851</v>
      </c>
      <c r="B19" s="45">
        <v>452</v>
      </c>
      <c r="C19" s="46" t="s">
        <v>3712</v>
      </c>
      <c r="D19" s="46" t="s">
        <v>3713</v>
      </c>
      <c r="E19" s="46" t="s">
        <v>3714</v>
      </c>
      <c r="F19" s="46"/>
      <c r="G19" s="46" t="s">
        <v>3715</v>
      </c>
      <c r="H19" s="46" t="s">
        <v>3716</v>
      </c>
      <c r="I19" s="46" t="s">
        <v>3717</v>
      </c>
      <c r="J19" s="46" t="s">
        <v>884</v>
      </c>
      <c r="K19" s="46" t="s">
        <v>241</v>
      </c>
      <c r="L19" s="46" t="s">
        <v>3718</v>
      </c>
      <c r="M19" s="46" t="s">
        <v>884</v>
      </c>
      <c r="N19" s="46" t="s">
        <v>241</v>
      </c>
      <c r="O19" s="47">
        <v>2024</v>
      </c>
      <c r="P19" s="46" t="s">
        <v>133</v>
      </c>
      <c r="Q19" s="46" t="s">
        <v>9</v>
      </c>
      <c r="R19" s="46" t="s">
        <v>10</v>
      </c>
      <c r="S19" s="46" t="s">
        <v>11</v>
      </c>
      <c r="T19" s="46" t="s">
        <v>12</v>
      </c>
      <c r="U19" s="46" t="s">
        <v>837</v>
      </c>
      <c r="V19" s="48">
        <v>0.90044548879655539</v>
      </c>
      <c r="W19" s="46">
        <f t="shared" si="0"/>
        <v>50</v>
      </c>
      <c r="X19" s="46" t="s">
        <v>239</v>
      </c>
      <c r="Y19" s="46" t="s">
        <v>409</v>
      </c>
      <c r="Z19" s="46" t="s">
        <v>241</v>
      </c>
      <c r="AA19" s="46" t="s">
        <v>865</v>
      </c>
      <c r="AB19" s="46" t="s">
        <v>411</v>
      </c>
      <c r="AC19" s="46" t="s">
        <v>3719</v>
      </c>
      <c r="AD19" s="46" t="s">
        <v>579</v>
      </c>
      <c r="AE19" s="46"/>
      <c r="AF19" s="46"/>
      <c r="AG19" s="46">
        <v>174.81672599999999</v>
      </c>
      <c r="AH19" s="46">
        <v>-36.964291000000003</v>
      </c>
      <c r="AI19" s="46">
        <v>1</v>
      </c>
      <c r="AJ19" s="46" t="s">
        <v>239</v>
      </c>
      <c r="AK19" s="46">
        <v>1599</v>
      </c>
      <c r="AL19" s="46">
        <v>4</v>
      </c>
      <c r="AM19" s="46">
        <v>226</v>
      </c>
      <c r="AN19" s="46">
        <v>1311</v>
      </c>
      <c r="AO19" s="46">
        <v>50</v>
      </c>
      <c r="AP19" s="46">
        <v>4</v>
      </c>
      <c r="AQ19" s="46">
        <v>4</v>
      </c>
      <c r="AR19" s="49">
        <v>0</v>
      </c>
      <c r="AS19" s="55"/>
      <c r="AT19" s="87">
        <f t="shared" si="9"/>
        <v>6.2295465170640489E-2</v>
      </c>
      <c r="AU19" s="55"/>
      <c r="AV19" s="55">
        <v>75</v>
      </c>
      <c r="AW19" s="55"/>
      <c r="AX19" s="46" t="s">
        <v>239</v>
      </c>
      <c r="AY19" s="46"/>
      <c r="BG19" s="78" t="s">
        <v>12</v>
      </c>
      <c r="BH19" s="50">
        <f t="shared" si="1"/>
        <v>0.3</v>
      </c>
      <c r="BI19" s="50">
        <f t="shared" si="2"/>
        <v>14.1</v>
      </c>
      <c r="BJ19" s="50">
        <f t="shared" si="3"/>
        <v>82</v>
      </c>
      <c r="BK19" s="50">
        <f t="shared" si="4"/>
        <v>3.1</v>
      </c>
      <c r="BL19" s="50">
        <f t="shared" si="5"/>
        <v>0.3</v>
      </c>
      <c r="BM19" s="50">
        <f t="shared" si="6"/>
        <v>0.3</v>
      </c>
      <c r="BN19" s="50">
        <f t="shared" si="7"/>
        <v>0</v>
      </c>
      <c r="BO19" s="50">
        <f t="shared" si="10"/>
        <v>0.23</v>
      </c>
      <c r="BP19" s="50">
        <f t="shared" si="11"/>
        <v>10.58</v>
      </c>
      <c r="BQ19" s="50">
        <f t="shared" si="12"/>
        <v>61.5</v>
      </c>
      <c r="BR19" s="50">
        <f t="shared" si="13"/>
        <v>2.33</v>
      </c>
      <c r="BS19" s="46" t="s">
        <v>239</v>
      </c>
      <c r="BX19" s="50">
        <f t="shared" si="14"/>
        <v>6.0138580206562959E-4</v>
      </c>
      <c r="BY19" s="50">
        <f t="shared" si="15"/>
        <v>2.4541869635815356E-2</v>
      </c>
      <c r="BZ19" s="50">
        <f t="shared" si="16"/>
        <v>0.2235469448584203</v>
      </c>
      <c r="CA19" s="50">
        <f t="shared" si="17"/>
        <v>9.4042621892153674E-3</v>
      </c>
      <c r="CF19" s="50">
        <f t="shared" si="18"/>
        <v>4.5850527281063736E-4</v>
      </c>
      <c r="CG19" s="50">
        <f t="shared" si="19"/>
        <v>2.4283878075651855E-2</v>
      </c>
      <c r="CH19" s="50">
        <f t="shared" si="20"/>
        <v>0.26858240894401264</v>
      </c>
      <c r="CI19" s="50">
        <f t="shared" si="21"/>
        <v>7.8361471715880787E-3</v>
      </c>
    </row>
    <row r="20" spans="1:87" s="76" customFormat="1" x14ac:dyDescent="0.25">
      <c r="A20" s="76" t="s">
        <v>4852</v>
      </c>
      <c r="B20" s="68">
        <v>630</v>
      </c>
      <c r="C20" s="69" t="s">
        <v>4109</v>
      </c>
      <c r="D20" s="69" t="s">
        <v>4110</v>
      </c>
      <c r="E20" s="69" t="s">
        <v>4111</v>
      </c>
      <c r="F20" s="69" t="s">
        <v>4112</v>
      </c>
      <c r="G20" s="69" t="s">
        <v>4113</v>
      </c>
      <c r="H20" s="70" t="s">
        <v>4114</v>
      </c>
      <c r="I20" s="69" t="s">
        <v>4115</v>
      </c>
      <c r="J20" s="69" t="s">
        <v>865</v>
      </c>
      <c r="K20" s="69" t="s">
        <v>241</v>
      </c>
      <c r="L20" s="69" t="s">
        <v>4116</v>
      </c>
      <c r="M20" s="69" t="s">
        <v>865</v>
      </c>
      <c r="N20" s="69" t="s">
        <v>527</v>
      </c>
      <c r="O20" s="71">
        <v>2153</v>
      </c>
      <c r="P20" s="69" t="s">
        <v>133</v>
      </c>
      <c r="Q20" s="69" t="s">
        <v>9</v>
      </c>
      <c r="R20" s="69" t="s">
        <v>3034</v>
      </c>
      <c r="S20" s="69" t="s">
        <v>11</v>
      </c>
      <c r="T20" s="69" t="s">
        <v>12</v>
      </c>
      <c r="U20" s="69" t="s">
        <v>837</v>
      </c>
      <c r="V20" s="72">
        <v>0.88295675495390424</v>
      </c>
      <c r="W20" s="69">
        <f t="shared" si="0"/>
        <v>57</v>
      </c>
      <c r="X20" s="69" t="s">
        <v>239</v>
      </c>
      <c r="Y20" s="73" t="s">
        <v>409</v>
      </c>
      <c r="Z20" s="69" t="s">
        <v>241</v>
      </c>
      <c r="AA20" s="69" t="s">
        <v>865</v>
      </c>
      <c r="AB20" s="69" t="s">
        <v>411</v>
      </c>
      <c r="AC20" s="69" t="s">
        <v>3719</v>
      </c>
      <c r="AD20" s="69" t="s">
        <v>579</v>
      </c>
      <c r="AE20" s="69">
        <v>99084</v>
      </c>
      <c r="AF20" s="69" t="s">
        <v>3848</v>
      </c>
      <c r="AG20" s="69">
        <v>174.81709000000001</v>
      </c>
      <c r="AH20" s="69">
        <v>-36.965266</v>
      </c>
      <c r="AI20" s="69">
        <v>2</v>
      </c>
      <c r="AJ20" s="69" t="s">
        <v>239</v>
      </c>
      <c r="AK20" s="69">
        <v>258</v>
      </c>
      <c r="AL20" s="69">
        <v>0</v>
      </c>
      <c r="AM20" s="69">
        <v>256</v>
      </c>
      <c r="AN20" s="69">
        <v>2</v>
      </c>
      <c r="AO20" s="69">
        <v>0</v>
      </c>
      <c r="AP20" s="69">
        <v>0</v>
      </c>
      <c r="AQ20" s="69">
        <v>0</v>
      </c>
      <c r="AR20" s="74">
        <v>0</v>
      </c>
      <c r="AS20" s="75"/>
      <c r="AT20" s="88">
        <f t="shared" si="9"/>
        <v>1.0051425899953248E-2</v>
      </c>
      <c r="AU20" s="75"/>
      <c r="AV20" s="75">
        <v>75</v>
      </c>
      <c r="AW20" s="75"/>
      <c r="AX20" s="69" t="s">
        <v>239</v>
      </c>
      <c r="AY20" s="69"/>
      <c r="BG20" s="78" t="s">
        <v>12</v>
      </c>
      <c r="BH20" s="76">
        <f t="shared" si="1"/>
        <v>0</v>
      </c>
      <c r="BI20" s="76">
        <f t="shared" si="2"/>
        <v>99.2</v>
      </c>
      <c r="BJ20" s="76">
        <f t="shared" si="3"/>
        <v>0.8</v>
      </c>
      <c r="BK20" s="76">
        <f t="shared" si="4"/>
        <v>0</v>
      </c>
      <c r="BL20" s="76">
        <f t="shared" si="5"/>
        <v>0</v>
      </c>
      <c r="BM20" s="76">
        <f t="shared" si="6"/>
        <v>0</v>
      </c>
      <c r="BN20" s="76">
        <f t="shared" si="7"/>
        <v>0</v>
      </c>
      <c r="BO20" s="76">
        <f t="shared" si="10"/>
        <v>0</v>
      </c>
      <c r="BP20" s="76">
        <f t="shared" si="11"/>
        <v>74.400000000000006</v>
      </c>
      <c r="BQ20" s="76">
        <f t="shared" si="12"/>
        <v>0.6</v>
      </c>
      <c r="BR20" s="76">
        <f t="shared" si="13"/>
        <v>0</v>
      </c>
      <c r="BS20" s="69" t="s">
        <v>239</v>
      </c>
      <c r="BX20" s="76">
        <f t="shared" si="14"/>
        <v>0</v>
      </c>
      <c r="BY20" s="76">
        <f t="shared" si="15"/>
        <v>0.17258176757132918</v>
      </c>
      <c r="BZ20" s="76">
        <f t="shared" si="16"/>
        <v>2.1809458034967835E-3</v>
      </c>
      <c r="CA20" s="76">
        <f t="shared" si="17"/>
        <v>0</v>
      </c>
      <c r="CF20" s="76">
        <f t="shared" si="18"/>
        <v>0</v>
      </c>
      <c r="CG20" s="76">
        <f t="shared" si="19"/>
        <v>0.17076753580609622</v>
      </c>
      <c r="CH20" s="76">
        <f t="shared" si="20"/>
        <v>2.6203161848196354E-3</v>
      </c>
      <c r="CI20" s="76">
        <f t="shared" si="21"/>
        <v>0</v>
      </c>
    </row>
    <row r="21" spans="1:87" s="62" customFormat="1" x14ac:dyDescent="0.25">
      <c r="A21" s="62" t="s">
        <v>4853</v>
      </c>
      <c r="B21" s="56">
        <v>279</v>
      </c>
      <c r="C21" s="57" t="s">
        <v>2518</v>
      </c>
      <c r="D21" s="57" t="s">
        <v>2519</v>
      </c>
      <c r="E21" s="57" t="s">
        <v>2520</v>
      </c>
      <c r="F21" s="57" t="s">
        <v>2521</v>
      </c>
      <c r="G21" s="57" t="s">
        <v>2522</v>
      </c>
      <c r="H21" s="57"/>
      <c r="I21" s="57" t="s">
        <v>2523</v>
      </c>
      <c r="J21" s="57" t="s">
        <v>2524</v>
      </c>
      <c r="K21" s="57" t="s">
        <v>241</v>
      </c>
      <c r="L21" s="57" t="s">
        <v>2525</v>
      </c>
      <c r="M21" s="57" t="s">
        <v>2524</v>
      </c>
      <c r="N21" s="57" t="s">
        <v>393</v>
      </c>
      <c r="O21" s="58">
        <v>641</v>
      </c>
      <c r="P21" s="57" t="s">
        <v>133</v>
      </c>
      <c r="Q21" s="57" t="s">
        <v>9</v>
      </c>
      <c r="R21" s="57" t="s">
        <v>2018</v>
      </c>
      <c r="S21" s="57" t="s">
        <v>11</v>
      </c>
      <c r="T21" s="57" t="s">
        <v>12</v>
      </c>
      <c r="U21" s="57" t="s">
        <v>2526</v>
      </c>
      <c r="V21" s="59">
        <v>0.87918290176578306</v>
      </c>
      <c r="W21" s="57">
        <f t="shared" si="0"/>
        <v>58</v>
      </c>
      <c r="X21" s="57" t="s">
        <v>239</v>
      </c>
      <c r="Y21" s="57" t="s">
        <v>240</v>
      </c>
      <c r="Z21" s="57" t="s">
        <v>241</v>
      </c>
      <c r="AA21" s="57" t="s">
        <v>734</v>
      </c>
      <c r="AB21" s="57" t="s">
        <v>18</v>
      </c>
      <c r="AC21" s="57" t="s">
        <v>2527</v>
      </c>
      <c r="AD21" s="57" t="s">
        <v>396</v>
      </c>
      <c r="AE21" s="57"/>
      <c r="AF21" s="57"/>
      <c r="AG21" s="57">
        <v>174.63169099999999</v>
      </c>
      <c r="AH21" s="57">
        <v>-36.907201999999998</v>
      </c>
      <c r="AI21" s="57">
        <v>3</v>
      </c>
      <c r="AJ21" s="57" t="s">
        <v>239</v>
      </c>
      <c r="AK21" s="57">
        <v>174</v>
      </c>
      <c r="AL21" s="57">
        <v>0</v>
      </c>
      <c r="AM21" s="57">
        <v>174</v>
      </c>
      <c r="AN21" s="57">
        <v>0</v>
      </c>
      <c r="AO21" s="57">
        <v>0</v>
      </c>
      <c r="AP21" s="57">
        <v>0</v>
      </c>
      <c r="AQ21" s="57">
        <v>0</v>
      </c>
      <c r="AR21" s="60">
        <v>0</v>
      </c>
      <c r="AS21" s="61"/>
      <c r="AT21" s="67">
        <f t="shared" si="9"/>
        <v>6.7788686302010289E-3</v>
      </c>
      <c r="AU21" s="61"/>
      <c r="AV21" s="61">
        <v>74</v>
      </c>
      <c r="AW21" s="61"/>
      <c r="AX21" s="57" t="s">
        <v>239</v>
      </c>
      <c r="AY21" s="57"/>
      <c r="BF21" s="77"/>
      <c r="BG21" s="78" t="s">
        <v>12</v>
      </c>
      <c r="BH21" s="67">
        <f t="shared" si="1"/>
        <v>0</v>
      </c>
      <c r="BI21" s="67">
        <f t="shared" si="2"/>
        <v>100</v>
      </c>
      <c r="BJ21" s="67">
        <f t="shared" si="3"/>
        <v>0</v>
      </c>
      <c r="BK21" s="67">
        <f t="shared" si="4"/>
        <v>0</v>
      </c>
      <c r="BL21" s="67">
        <f t="shared" si="5"/>
        <v>0</v>
      </c>
      <c r="BM21" s="67">
        <f t="shared" si="6"/>
        <v>0</v>
      </c>
      <c r="BN21" s="67">
        <f t="shared" si="7"/>
        <v>0</v>
      </c>
      <c r="BO21" s="67">
        <f t="shared" si="10"/>
        <v>0</v>
      </c>
      <c r="BP21" s="67">
        <f t="shared" si="11"/>
        <v>74</v>
      </c>
      <c r="BQ21" s="67">
        <f t="shared" si="12"/>
        <v>0</v>
      </c>
      <c r="BR21" s="67">
        <f t="shared" si="13"/>
        <v>0</v>
      </c>
      <c r="BS21" s="57" t="s">
        <v>239</v>
      </c>
      <c r="BX21" s="62">
        <f t="shared" si="14"/>
        <v>0</v>
      </c>
      <c r="BY21" s="62">
        <f t="shared" si="15"/>
        <v>0.17165390860589189</v>
      </c>
      <c r="BZ21" s="62">
        <f t="shared" si="16"/>
        <v>0</v>
      </c>
      <c r="CA21" s="62">
        <f t="shared" si="17"/>
        <v>0</v>
      </c>
      <c r="CF21" s="62">
        <f t="shared" si="18"/>
        <v>0</v>
      </c>
      <c r="CG21" s="62">
        <f t="shared" si="19"/>
        <v>0.16984943077488066</v>
      </c>
      <c r="CH21" s="62">
        <f t="shared" si="20"/>
        <v>0</v>
      </c>
      <c r="CI21" s="62">
        <f t="shared" si="21"/>
        <v>0</v>
      </c>
    </row>
    <row r="22" spans="1:87" s="50" customFormat="1" x14ac:dyDescent="0.25">
      <c r="A22" s="50" t="s">
        <v>4854</v>
      </c>
      <c r="B22" s="45">
        <v>66</v>
      </c>
      <c r="C22" s="46" t="s">
        <v>637</v>
      </c>
      <c r="D22" s="46" t="s">
        <v>638</v>
      </c>
      <c r="E22" s="46" t="s">
        <v>639</v>
      </c>
      <c r="F22" s="46" t="s">
        <v>640</v>
      </c>
      <c r="G22" s="46" t="s">
        <v>641</v>
      </c>
      <c r="H22" s="46" t="s">
        <v>642</v>
      </c>
      <c r="I22" s="46" t="s">
        <v>643</v>
      </c>
      <c r="J22" s="46" t="s">
        <v>596</v>
      </c>
      <c r="K22" s="46" t="s">
        <v>241</v>
      </c>
      <c r="L22" s="46" t="s">
        <v>644</v>
      </c>
      <c r="M22" s="46" t="s">
        <v>596</v>
      </c>
      <c r="N22" s="46" t="s">
        <v>241</v>
      </c>
      <c r="O22" s="47">
        <v>1541</v>
      </c>
      <c r="P22" s="46" t="s">
        <v>133</v>
      </c>
      <c r="Q22" s="46" t="s">
        <v>9</v>
      </c>
      <c r="R22" s="46" t="s">
        <v>155</v>
      </c>
      <c r="S22" s="46" t="s">
        <v>302</v>
      </c>
      <c r="T22" s="46" t="s">
        <v>156</v>
      </c>
      <c r="U22" s="46" t="s">
        <v>551</v>
      </c>
      <c r="V22" s="48">
        <v>0.87895608364226352</v>
      </c>
      <c r="W22" s="46">
        <f t="shared" si="0"/>
        <v>59</v>
      </c>
      <c r="X22" s="46" t="s">
        <v>239</v>
      </c>
      <c r="Y22" s="46" t="s">
        <v>409</v>
      </c>
      <c r="Z22" s="46" t="s">
        <v>241</v>
      </c>
      <c r="AA22" s="46" t="s">
        <v>548</v>
      </c>
      <c r="AB22" s="46" t="s">
        <v>411</v>
      </c>
      <c r="AC22" s="46" t="s">
        <v>645</v>
      </c>
      <c r="AD22" s="46" t="s">
        <v>553</v>
      </c>
      <c r="AE22" s="46"/>
      <c r="AF22" s="46"/>
      <c r="AG22" s="46">
        <v>174.78106199999999</v>
      </c>
      <c r="AH22" s="46">
        <v>-36.880302999999998</v>
      </c>
      <c r="AI22" s="46">
        <v>4</v>
      </c>
      <c r="AJ22" s="46" t="s">
        <v>239</v>
      </c>
      <c r="AK22" s="46">
        <v>635</v>
      </c>
      <c r="AL22" s="46">
        <v>197</v>
      </c>
      <c r="AM22" s="46">
        <v>131</v>
      </c>
      <c r="AN22" s="46">
        <v>248</v>
      </c>
      <c r="AO22" s="46">
        <v>43</v>
      </c>
      <c r="AP22" s="46">
        <v>13</v>
      </c>
      <c r="AQ22" s="46">
        <v>3</v>
      </c>
      <c r="AR22" s="49">
        <v>0</v>
      </c>
      <c r="AS22" s="55"/>
      <c r="AT22" s="87">
        <f t="shared" si="9"/>
        <v>2.4738974598722145E-2</v>
      </c>
      <c r="AU22" s="55"/>
      <c r="AV22" s="55">
        <v>75</v>
      </c>
      <c r="AW22" s="55"/>
      <c r="AX22" s="46" t="s">
        <v>239</v>
      </c>
      <c r="AY22" s="46"/>
      <c r="BG22" s="79" t="s">
        <v>156</v>
      </c>
      <c r="BH22" s="50">
        <f t="shared" si="1"/>
        <v>31</v>
      </c>
      <c r="BI22" s="50">
        <f t="shared" si="2"/>
        <v>20.6</v>
      </c>
      <c r="BJ22" s="50">
        <f t="shared" si="3"/>
        <v>39.1</v>
      </c>
      <c r="BK22" s="50">
        <f t="shared" si="4"/>
        <v>6.8</v>
      </c>
      <c r="BL22" s="50">
        <f t="shared" si="5"/>
        <v>2</v>
      </c>
      <c r="BM22" s="50">
        <f t="shared" si="6"/>
        <v>0.5</v>
      </c>
      <c r="BN22" s="50">
        <f t="shared" si="7"/>
        <v>0</v>
      </c>
      <c r="BO22" s="50">
        <f t="shared" si="10"/>
        <v>23.25</v>
      </c>
      <c r="BP22" s="50">
        <f t="shared" si="11"/>
        <v>15.45</v>
      </c>
      <c r="BQ22" s="50">
        <f t="shared" si="12"/>
        <v>29.33</v>
      </c>
      <c r="BR22" s="50">
        <f t="shared" si="13"/>
        <v>5.0999999999999996</v>
      </c>
      <c r="BS22" s="46" t="s">
        <v>239</v>
      </c>
      <c r="BX22" s="50">
        <f t="shared" si="14"/>
        <v>6.0792260426199507E-2</v>
      </c>
      <c r="BY22" s="50">
        <f t="shared" si="15"/>
        <v>3.5838552540013911E-2</v>
      </c>
      <c r="BZ22" s="50">
        <f t="shared" si="16"/>
        <v>0.10661190069426776</v>
      </c>
      <c r="CA22" s="50">
        <f t="shared" si="17"/>
        <v>2.0584436551501446E-2</v>
      </c>
      <c r="CF22" s="50">
        <v>0</v>
      </c>
      <c r="CG22" s="50">
        <v>0</v>
      </c>
      <c r="CH22" s="50">
        <v>0</v>
      </c>
      <c r="CI22" s="50">
        <v>0</v>
      </c>
    </row>
    <row r="23" spans="1:87" s="50" customFormat="1" x14ac:dyDescent="0.25">
      <c r="A23" s="50" t="s">
        <v>4855</v>
      </c>
      <c r="B23" s="45">
        <v>43</v>
      </c>
      <c r="C23" s="46" t="s">
        <v>427</v>
      </c>
      <c r="D23" s="46" t="s">
        <v>428</v>
      </c>
      <c r="E23" s="46" t="s">
        <v>429</v>
      </c>
      <c r="F23" s="46" t="s">
        <v>430</v>
      </c>
      <c r="G23" s="46" t="s">
        <v>431</v>
      </c>
      <c r="H23" s="46" t="s">
        <v>432</v>
      </c>
      <c r="I23" s="46" t="s">
        <v>433</v>
      </c>
      <c r="J23" s="46" t="s">
        <v>434</v>
      </c>
      <c r="K23" s="46" t="s">
        <v>241</v>
      </c>
      <c r="L23" s="46" t="s">
        <v>433</v>
      </c>
      <c r="M23" s="46" t="s">
        <v>434</v>
      </c>
      <c r="N23" s="46" t="s">
        <v>393</v>
      </c>
      <c r="O23" s="47">
        <v>614</v>
      </c>
      <c r="P23" s="46" t="s">
        <v>133</v>
      </c>
      <c r="Q23" s="46" t="s">
        <v>31</v>
      </c>
      <c r="R23" s="46" t="s">
        <v>10</v>
      </c>
      <c r="S23" s="46" t="s">
        <v>11</v>
      </c>
      <c r="T23" s="46" t="s">
        <v>12</v>
      </c>
      <c r="U23" s="46" t="s">
        <v>394</v>
      </c>
      <c r="V23" s="48">
        <v>0.87241443003598573</v>
      </c>
      <c r="W23" s="46">
        <f t="shared" si="0"/>
        <v>62</v>
      </c>
      <c r="X23" s="46" t="s">
        <v>239</v>
      </c>
      <c r="Y23" s="46" t="s">
        <v>240</v>
      </c>
      <c r="Z23" s="46" t="s">
        <v>241</v>
      </c>
      <c r="AA23" s="46" t="s">
        <v>435</v>
      </c>
      <c r="AB23" s="46" t="s">
        <v>18</v>
      </c>
      <c r="AC23" s="46" t="s">
        <v>436</v>
      </c>
      <c r="AD23" s="46" t="s">
        <v>396</v>
      </c>
      <c r="AE23" s="46"/>
      <c r="AF23" s="46"/>
      <c r="AG23" s="46">
        <v>174.60169300000001</v>
      </c>
      <c r="AH23" s="46">
        <v>-36.841880000000003</v>
      </c>
      <c r="AI23" s="46">
        <v>4</v>
      </c>
      <c r="AJ23" s="46" t="s">
        <v>239</v>
      </c>
      <c r="AK23" s="46">
        <v>1963</v>
      </c>
      <c r="AL23" s="46">
        <v>735</v>
      </c>
      <c r="AM23" s="46">
        <v>444</v>
      </c>
      <c r="AN23" s="46">
        <v>475</v>
      </c>
      <c r="AO23" s="46">
        <v>221</v>
      </c>
      <c r="AP23" s="46">
        <v>45</v>
      </c>
      <c r="AQ23" s="46">
        <v>4</v>
      </c>
      <c r="AR23" s="49">
        <v>39</v>
      </c>
      <c r="AS23" s="55"/>
      <c r="AT23" s="87">
        <f t="shared" si="9"/>
        <v>7.6476546672900103E-2</v>
      </c>
      <c r="AU23" s="55"/>
      <c r="AV23" s="55">
        <v>75</v>
      </c>
      <c r="AW23" s="55"/>
      <c r="AX23" s="46" t="s">
        <v>239</v>
      </c>
      <c r="AY23" s="46"/>
      <c r="BG23" s="78" t="s">
        <v>12</v>
      </c>
      <c r="BH23" s="50">
        <f t="shared" si="1"/>
        <v>37.4</v>
      </c>
      <c r="BI23" s="50">
        <f t="shared" si="2"/>
        <v>22.6</v>
      </c>
      <c r="BJ23" s="50">
        <f t="shared" si="3"/>
        <v>24.2</v>
      </c>
      <c r="BK23" s="50">
        <f t="shared" si="4"/>
        <v>11.3</v>
      </c>
      <c r="BL23" s="50">
        <f t="shared" si="5"/>
        <v>2.2999999999999998</v>
      </c>
      <c r="BM23" s="50">
        <f t="shared" si="6"/>
        <v>0.2</v>
      </c>
      <c r="BN23" s="50">
        <f t="shared" si="7"/>
        <v>2</v>
      </c>
      <c r="BO23" s="50">
        <f t="shared" si="10"/>
        <v>28.05</v>
      </c>
      <c r="BP23" s="50">
        <f t="shared" si="11"/>
        <v>16.95</v>
      </c>
      <c r="BQ23" s="50">
        <f t="shared" si="12"/>
        <v>18.149999999999999</v>
      </c>
      <c r="BR23" s="50">
        <f t="shared" si="13"/>
        <v>8.48</v>
      </c>
      <c r="BS23" s="46" t="s">
        <v>239</v>
      </c>
      <c r="BT23" s="50">
        <f>SUM(BX2:BX24)</f>
        <v>0.99999999999999989</v>
      </c>
      <c r="BU23" s="50">
        <f t="shared" ref="BU23:BW23" si="22">SUM(BY2:BY24)</f>
        <v>0.99999999999999989</v>
      </c>
      <c r="BV23" s="50">
        <f t="shared" si="22"/>
        <v>1.0000000000000002</v>
      </c>
      <c r="BW23" s="50">
        <f t="shared" si="22"/>
        <v>0.99999999999999967</v>
      </c>
      <c r="BX23" s="50">
        <f t="shared" si="14"/>
        <v>7.3342920643221343E-2</v>
      </c>
      <c r="BY23" s="50">
        <f t="shared" si="15"/>
        <v>3.9318023660403614E-2</v>
      </c>
      <c r="BZ23" s="50">
        <f t="shared" si="16"/>
        <v>6.597361055577769E-2</v>
      </c>
      <c r="CA23" s="50">
        <f t="shared" si="17"/>
        <v>3.4226670971908291E-2</v>
      </c>
      <c r="CB23" s="50">
        <f>SUM(CF2:CF24)</f>
        <v>1.0000000000000002</v>
      </c>
      <c r="CC23" s="50">
        <f t="shared" ref="CC23" si="23">SUM(CG2:CG24)</f>
        <v>1.0000000000000002</v>
      </c>
      <c r="CD23" s="50">
        <f t="shared" ref="CD23" si="24">SUM(CH2:CH24)</f>
        <v>1.0000000000000002</v>
      </c>
      <c r="CE23" s="50">
        <f t="shared" ref="CE23" si="25">SUM(CI2:CI24)</f>
        <v>0.99999999999999956</v>
      </c>
      <c r="CF23" s="50">
        <f t="shared" si="18"/>
        <v>5.5917708271036426E-2</v>
      </c>
      <c r="CG23" s="50">
        <f t="shared" si="19"/>
        <v>3.8904700697759823E-2</v>
      </c>
      <c r="CH23" s="50">
        <f t="shared" si="20"/>
        <v>7.9264564590793965E-2</v>
      </c>
      <c r="CI23" s="50">
        <f t="shared" si="21"/>
        <v>2.8519539920629576E-2</v>
      </c>
    </row>
    <row r="24" spans="1:87" s="50" customFormat="1" x14ac:dyDescent="0.25">
      <c r="A24" s="50" t="s">
        <v>4856</v>
      </c>
      <c r="B24" s="45">
        <v>74</v>
      </c>
      <c r="C24" s="46" t="s">
        <v>688</v>
      </c>
      <c r="D24" s="46" t="s">
        <v>689</v>
      </c>
      <c r="E24" s="46" t="s">
        <v>690</v>
      </c>
      <c r="F24" s="46" t="s">
        <v>691</v>
      </c>
      <c r="G24" s="46" t="s">
        <v>692</v>
      </c>
      <c r="H24" s="46" t="s">
        <v>693</v>
      </c>
      <c r="I24" s="46" t="s">
        <v>694</v>
      </c>
      <c r="J24" s="46" t="s">
        <v>695</v>
      </c>
      <c r="K24" s="46" t="s">
        <v>241</v>
      </c>
      <c r="L24" s="46" t="s">
        <v>694</v>
      </c>
      <c r="M24" s="46" t="s">
        <v>695</v>
      </c>
      <c r="N24" s="46" t="s">
        <v>241</v>
      </c>
      <c r="O24" s="47">
        <v>1041</v>
      </c>
      <c r="P24" s="46" t="s">
        <v>133</v>
      </c>
      <c r="Q24" s="46" t="s">
        <v>31</v>
      </c>
      <c r="R24" s="46" t="s">
        <v>10</v>
      </c>
      <c r="S24" s="46" t="s">
        <v>11</v>
      </c>
      <c r="T24" s="46" t="s">
        <v>12</v>
      </c>
      <c r="U24" s="46" t="s">
        <v>617</v>
      </c>
      <c r="V24" s="48">
        <v>0.87127438139617153</v>
      </c>
      <c r="W24" s="46">
        <f t="shared" si="0"/>
        <v>63</v>
      </c>
      <c r="X24" s="46" t="s">
        <v>239</v>
      </c>
      <c r="Y24" s="46" t="s">
        <v>409</v>
      </c>
      <c r="Z24" s="46" t="s">
        <v>241</v>
      </c>
      <c r="AA24" s="46" t="s">
        <v>618</v>
      </c>
      <c r="AB24" s="46" t="s">
        <v>411</v>
      </c>
      <c r="AC24" s="46" t="s">
        <v>696</v>
      </c>
      <c r="AD24" s="46" t="s">
        <v>553</v>
      </c>
      <c r="AE24" s="46">
        <v>99032</v>
      </c>
      <c r="AF24" s="46" t="s">
        <v>697</v>
      </c>
      <c r="AG24" s="46">
        <v>174.747139</v>
      </c>
      <c r="AH24" s="46">
        <v>-36.912708000000002</v>
      </c>
      <c r="AI24" s="46">
        <v>4</v>
      </c>
      <c r="AJ24" s="46" t="s">
        <v>239</v>
      </c>
      <c r="AK24" s="46">
        <v>2101</v>
      </c>
      <c r="AL24" s="46">
        <v>260</v>
      </c>
      <c r="AM24" s="46">
        <v>126</v>
      </c>
      <c r="AN24" s="46">
        <v>485</v>
      </c>
      <c r="AO24" s="46">
        <v>1004</v>
      </c>
      <c r="AP24" s="46">
        <v>111</v>
      </c>
      <c r="AQ24" s="46">
        <v>15</v>
      </c>
      <c r="AR24" s="49">
        <v>100</v>
      </c>
      <c r="AS24" s="55">
        <f>SUM(AK2:AK24)</f>
        <v>25668</v>
      </c>
      <c r="AT24" s="87">
        <f t="shared" si="9"/>
        <v>8.1852890758921618E-2</v>
      </c>
      <c r="AU24" s="55">
        <v>1722</v>
      </c>
      <c r="AV24" s="55">
        <v>75</v>
      </c>
      <c r="AW24" s="55">
        <f>SUM(AV2:AV24)</f>
        <v>1722</v>
      </c>
      <c r="AX24" s="46" t="s">
        <v>239</v>
      </c>
      <c r="AY24" s="46">
        <f>ROUND(AVERAGE(AI2:AI24),1)</f>
        <v>5.2</v>
      </c>
      <c r="AZ24" s="50">
        <f t="shared" ref="AZ24:BF24" si="26">ROUND(100*SUM(AL2:AL24)/$AS24,1)</f>
        <v>33.799999999999997</v>
      </c>
      <c r="BA24" s="50">
        <f t="shared" si="26"/>
        <v>14.3</v>
      </c>
      <c r="BB24" s="50">
        <f t="shared" si="26"/>
        <v>20.3</v>
      </c>
      <c r="BC24" s="50">
        <f t="shared" si="26"/>
        <v>23.2</v>
      </c>
      <c r="BD24" s="50">
        <f t="shared" si="26"/>
        <v>3.4</v>
      </c>
      <c r="BE24" s="50">
        <f t="shared" si="26"/>
        <v>0.8</v>
      </c>
      <c r="BF24" s="50">
        <f t="shared" si="26"/>
        <v>4.2</v>
      </c>
      <c r="BG24" s="78" t="s">
        <v>12</v>
      </c>
      <c r="BH24" s="50">
        <f t="shared" si="1"/>
        <v>12.4</v>
      </c>
      <c r="BI24" s="50">
        <f t="shared" si="2"/>
        <v>6</v>
      </c>
      <c r="BJ24" s="50">
        <f t="shared" si="3"/>
        <v>23.1</v>
      </c>
      <c r="BK24" s="50">
        <f t="shared" si="4"/>
        <v>47.8</v>
      </c>
      <c r="BL24" s="50">
        <f t="shared" si="5"/>
        <v>5.3</v>
      </c>
      <c r="BM24" s="50">
        <f t="shared" si="6"/>
        <v>0.7</v>
      </c>
      <c r="BN24" s="50">
        <f t="shared" si="7"/>
        <v>4.8</v>
      </c>
      <c r="BO24" s="50">
        <f t="shared" si="10"/>
        <v>9.3000000000000007</v>
      </c>
      <c r="BP24" s="50">
        <f t="shared" si="11"/>
        <v>4.5</v>
      </c>
      <c r="BQ24" s="50">
        <f t="shared" si="12"/>
        <v>17.329999999999998</v>
      </c>
      <c r="BR24" s="50">
        <f t="shared" si="13"/>
        <v>35.85</v>
      </c>
      <c r="BS24" s="46" t="s">
        <v>239</v>
      </c>
      <c r="BT24" s="50">
        <f>SUM(BO2:BO24)-BO4-BO10-BO13-BO18</f>
        <v>382.45</v>
      </c>
      <c r="BU24" s="50">
        <f>SUM(BP2:BP24)-BP4-BP10-BP13-BP18</f>
        <v>431.1</v>
      </c>
      <c r="BV24" s="50">
        <f>SUM(BQ2:BQ24)-BQ4-BQ10-BQ13-BQ18</f>
        <v>275.10999999999996</v>
      </c>
      <c r="BW24" s="50">
        <f>SUM(BR2:BR24)-BR4-BR10-BR13-BR18</f>
        <v>247.76000000000008</v>
      </c>
      <c r="BX24" s="50">
        <f t="shared" si="14"/>
        <v>2.4316904170479804E-2</v>
      </c>
      <c r="BY24" s="50">
        <f t="shared" si="15"/>
        <v>1.0438413361169102E-2</v>
      </c>
      <c r="BZ24" s="50">
        <f t="shared" si="16"/>
        <v>6.2992984624332088E-2</v>
      </c>
      <c r="CA24" s="50">
        <f t="shared" si="17"/>
        <v>0.14469648046496605</v>
      </c>
      <c r="CB24" s="50">
        <f>SUM(BO2:BO24)-BO15-BO22</f>
        <v>501.63</v>
      </c>
      <c r="CC24" s="50">
        <f>SUM(BP2:BP24)-BP15-BP22</f>
        <v>435.68</v>
      </c>
      <c r="CD24" s="50">
        <f>SUM(BQ2:BQ24)-BQ15-BQ22</f>
        <v>228.97999999999996</v>
      </c>
      <c r="CE24" s="50">
        <f>SUM(BR2:BR24)-BR15-BR22</f>
        <v>297.34000000000009</v>
      </c>
      <c r="CF24" s="50">
        <f t="shared" si="18"/>
        <v>1.8539561031038813E-2</v>
      </c>
      <c r="CG24" s="50">
        <f t="shared" si="19"/>
        <v>1.0328681601175175E-2</v>
      </c>
      <c r="CH24" s="50">
        <f t="shared" si="20"/>
        <v>7.5683465804873798E-2</v>
      </c>
      <c r="CI24" s="50">
        <f t="shared" si="21"/>
        <v>0.12056904553709555</v>
      </c>
    </row>
    <row r="25" spans="1:87" x14ac:dyDescent="0.25">
      <c r="A25" t="s">
        <v>4857</v>
      </c>
      <c r="B25" s="1">
        <v>627</v>
      </c>
      <c r="C25" s="2" t="s">
        <v>4100</v>
      </c>
      <c r="D25" s="2" t="s">
        <v>4101</v>
      </c>
      <c r="E25" s="2" t="s">
        <v>4102</v>
      </c>
      <c r="F25" s="2" t="s">
        <v>4103</v>
      </c>
      <c r="G25" s="2" t="s">
        <v>4104</v>
      </c>
      <c r="H25" s="2" t="s">
        <v>4105</v>
      </c>
      <c r="I25" s="2" t="s">
        <v>4106</v>
      </c>
      <c r="J25" s="2" t="s">
        <v>4107</v>
      </c>
      <c r="K25" s="2" t="s">
        <v>721</v>
      </c>
      <c r="L25" s="2" t="s">
        <v>4108</v>
      </c>
      <c r="M25" s="2" t="s">
        <v>4107</v>
      </c>
      <c r="N25" s="2" t="s">
        <v>721</v>
      </c>
      <c r="O25" s="3">
        <v>3015</v>
      </c>
      <c r="P25" s="2" t="s">
        <v>133</v>
      </c>
      <c r="Q25" s="2" t="s">
        <v>9</v>
      </c>
      <c r="R25" s="2" t="s">
        <v>10</v>
      </c>
      <c r="S25" s="2" t="s">
        <v>302</v>
      </c>
      <c r="T25" s="2" t="s">
        <v>12</v>
      </c>
      <c r="U25" s="2" t="s">
        <v>1440</v>
      </c>
      <c r="V25" s="44">
        <v>0.98146534776953398</v>
      </c>
      <c r="W25" s="2" t="e">
        <f t="shared" ref="W25:W31" si="27">RANK(V25,V$109:V$140)</f>
        <v>#N/A</v>
      </c>
      <c r="X25" s="2" t="s">
        <v>720</v>
      </c>
      <c r="Y25" s="10" t="s">
        <v>721</v>
      </c>
      <c r="Z25" s="2" t="s">
        <v>722</v>
      </c>
      <c r="AA25" s="2" t="s">
        <v>721</v>
      </c>
      <c r="AB25" s="2" t="s">
        <v>723</v>
      </c>
      <c r="AC25" s="2" t="s">
        <v>4107</v>
      </c>
      <c r="AD25" s="2" t="s">
        <v>1442</v>
      </c>
      <c r="AE25" s="2"/>
      <c r="AF25" s="2"/>
      <c r="AG25" s="2">
        <v>176.236392</v>
      </c>
      <c r="AH25" s="2">
        <v>-38.131568999999999</v>
      </c>
      <c r="AI25" s="2">
        <v>7</v>
      </c>
      <c r="AJ25" s="2" t="s">
        <v>720</v>
      </c>
      <c r="AK25" s="2">
        <v>60</v>
      </c>
      <c r="AL25" s="2">
        <v>39</v>
      </c>
      <c r="AM25" s="2">
        <v>9</v>
      </c>
      <c r="AN25" s="2">
        <v>2</v>
      </c>
      <c r="AO25" s="2">
        <v>9</v>
      </c>
      <c r="AP25" s="2">
        <v>1</v>
      </c>
      <c r="AQ25" s="2">
        <v>0</v>
      </c>
      <c r="AR25" s="4">
        <v>0</v>
      </c>
      <c r="AT25" s="43">
        <f t="shared" ref="AT25:AT31" si="28">AK25/AS$31</f>
        <v>1.8450184501845018E-2</v>
      </c>
      <c r="AV25" s="35">
        <v>49</v>
      </c>
      <c r="AX25" s="2" t="s">
        <v>720</v>
      </c>
      <c r="AY25" s="2"/>
      <c r="BG25" s="78" t="s">
        <v>12</v>
      </c>
      <c r="BH25">
        <f t="shared" si="1"/>
        <v>65</v>
      </c>
      <c r="BI25">
        <f t="shared" si="2"/>
        <v>15</v>
      </c>
      <c r="BJ25">
        <f t="shared" si="3"/>
        <v>3.3</v>
      </c>
      <c r="BK25">
        <f t="shared" si="4"/>
        <v>15</v>
      </c>
      <c r="BL25">
        <f t="shared" si="5"/>
        <v>1.7</v>
      </c>
      <c r="BM25">
        <f t="shared" si="6"/>
        <v>0</v>
      </c>
      <c r="BN25">
        <f t="shared" si="7"/>
        <v>0</v>
      </c>
      <c r="BO25">
        <f t="shared" si="10"/>
        <v>31.85</v>
      </c>
      <c r="BP25">
        <f t="shared" si="11"/>
        <v>7.35</v>
      </c>
      <c r="BQ25">
        <f t="shared" si="12"/>
        <v>1.62</v>
      </c>
      <c r="BR25">
        <f t="shared" si="13"/>
        <v>7.35</v>
      </c>
      <c r="BS25" s="2" t="s">
        <v>720</v>
      </c>
      <c r="BX25">
        <f>BO25/BT$31</f>
        <v>0.28185840707964605</v>
      </c>
      <c r="BY25">
        <f>BP25/BU$31</f>
        <v>4.8756218905472631E-2</v>
      </c>
      <c r="BZ25">
        <f>BQ25/BV$31</f>
        <v>0.27318718381112983</v>
      </c>
      <c r="CA25">
        <f>BR25/BW$31</f>
        <v>0.42608695652173911</v>
      </c>
      <c r="CF25">
        <f>BO25/CB$31</f>
        <v>0.2273376159885796</v>
      </c>
      <c r="CG25">
        <f>BP25/CC$31</f>
        <v>4.4424297370806894E-2</v>
      </c>
      <c r="CH25">
        <f>BQ25/CD$31</f>
        <v>0.2066326530612245</v>
      </c>
      <c r="CI25">
        <f>BR25/CE$31</f>
        <v>0.35627726611730487</v>
      </c>
    </row>
    <row r="26" spans="1:87" x14ac:dyDescent="0.25">
      <c r="A26" t="s">
        <v>4860</v>
      </c>
      <c r="B26" s="1">
        <v>122</v>
      </c>
      <c r="C26" s="2" t="s">
        <v>1157</v>
      </c>
      <c r="D26" s="2" t="s">
        <v>1158</v>
      </c>
      <c r="E26" s="2" t="s">
        <v>1159</v>
      </c>
      <c r="F26" s="2" t="s">
        <v>1160</v>
      </c>
      <c r="G26" s="2" t="s">
        <v>1161</v>
      </c>
      <c r="H26" s="2" t="s">
        <v>1162</v>
      </c>
      <c r="I26" s="2" t="s">
        <v>1163</v>
      </c>
      <c r="J26" s="2" t="s">
        <v>1164</v>
      </c>
      <c r="K26" s="2" t="s">
        <v>716</v>
      </c>
      <c r="L26" s="2" t="s">
        <v>1163</v>
      </c>
      <c r="M26" s="2" t="s">
        <v>1164</v>
      </c>
      <c r="N26" s="2" t="s">
        <v>716</v>
      </c>
      <c r="O26" s="3">
        <v>3112</v>
      </c>
      <c r="P26" s="2" t="s">
        <v>133</v>
      </c>
      <c r="Q26" s="2" t="s">
        <v>31</v>
      </c>
      <c r="R26" s="2" t="s">
        <v>10</v>
      </c>
      <c r="S26" s="2" t="s">
        <v>11</v>
      </c>
      <c r="T26" s="2" t="s">
        <v>167</v>
      </c>
      <c r="U26" s="2" t="s">
        <v>719</v>
      </c>
      <c r="V26" s="44">
        <v>0.97106839997886751</v>
      </c>
      <c r="W26" s="2" t="e">
        <f t="shared" si="27"/>
        <v>#N/A</v>
      </c>
      <c r="X26" s="2" t="s">
        <v>720</v>
      </c>
      <c r="Y26" s="2" t="s">
        <v>721</v>
      </c>
      <c r="Z26" s="2" t="s">
        <v>722</v>
      </c>
      <c r="AA26" s="2" t="s">
        <v>716</v>
      </c>
      <c r="AB26" s="2" t="s">
        <v>723</v>
      </c>
      <c r="AC26" s="2" t="s">
        <v>1154</v>
      </c>
      <c r="AD26" s="2" t="s">
        <v>1155</v>
      </c>
      <c r="AE26" s="2">
        <v>99085</v>
      </c>
      <c r="AF26" s="2" t="s">
        <v>1156</v>
      </c>
      <c r="AG26" s="2">
        <v>176.144959</v>
      </c>
      <c r="AH26" s="2">
        <v>-37.712366000000003</v>
      </c>
      <c r="AI26" s="2">
        <v>6</v>
      </c>
      <c r="AJ26" s="2" t="s">
        <v>720</v>
      </c>
      <c r="AK26" s="2">
        <v>1407</v>
      </c>
      <c r="AL26" s="2">
        <v>778</v>
      </c>
      <c r="AM26" s="2">
        <v>422</v>
      </c>
      <c r="AN26" s="2">
        <v>55</v>
      </c>
      <c r="AO26" s="2">
        <v>97</v>
      </c>
      <c r="AP26" s="2">
        <v>7</v>
      </c>
      <c r="AQ26" s="2">
        <v>5</v>
      </c>
      <c r="AR26" s="4">
        <v>43</v>
      </c>
      <c r="AT26" s="43">
        <f t="shared" si="28"/>
        <v>0.43265682656826571</v>
      </c>
      <c r="AV26" s="35">
        <v>49</v>
      </c>
      <c r="AX26" s="2" t="s">
        <v>720</v>
      </c>
      <c r="AY26" s="2"/>
      <c r="BG26" s="82" t="s">
        <v>167</v>
      </c>
      <c r="BH26">
        <f t="shared" si="1"/>
        <v>55.3</v>
      </c>
      <c r="BI26">
        <f t="shared" si="2"/>
        <v>30</v>
      </c>
      <c r="BJ26">
        <f t="shared" si="3"/>
        <v>3.9</v>
      </c>
      <c r="BK26">
        <f t="shared" si="4"/>
        <v>6.9</v>
      </c>
      <c r="BL26">
        <f t="shared" si="5"/>
        <v>0.5</v>
      </c>
      <c r="BM26">
        <f t="shared" si="6"/>
        <v>0.4</v>
      </c>
      <c r="BN26">
        <f t="shared" si="7"/>
        <v>3.1</v>
      </c>
      <c r="BO26">
        <f t="shared" si="10"/>
        <v>27.1</v>
      </c>
      <c r="BP26">
        <f t="shared" si="11"/>
        <v>14.7</v>
      </c>
      <c r="BQ26">
        <f t="shared" si="12"/>
        <v>1.91</v>
      </c>
      <c r="BR26">
        <f t="shared" si="13"/>
        <v>3.38</v>
      </c>
      <c r="BS26" s="2" t="s">
        <v>720</v>
      </c>
      <c r="BX26">
        <v>0</v>
      </c>
      <c r="BY26">
        <v>0</v>
      </c>
      <c r="BZ26">
        <v>0</v>
      </c>
      <c r="CA26">
        <v>0</v>
      </c>
      <c r="CF26">
        <f t="shared" ref="CF26:CF31" si="29">BO26/CB$31</f>
        <v>0.19343326195574592</v>
      </c>
      <c r="CG26">
        <f t="shared" ref="CG26:CI31" si="30">BP26/CC$31</f>
        <v>8.8848594741613787E-2</v>
      </c>
      <c r="CH26">
        <f t="shared" si="30"/>
        <v>0.24362244897959182</v>
      </c>
      <c r="CI26">
        <f t="shared" si="30"/>
        <v>0.16383906931652933</v>
      </c>
    </row>
    <row r="27" spans="1:87" x14ac:dyDescent="0.25">
      <c r="A27" t="s">
        <v>4858</v>
      </c>
      <c r="B27" s="1">
        <v>123</v>
      </c>
      <c r="C27" s="2" t="s">
        <v>1165</v>
      </c>
      <c r="D27" s="2" t="s">
        <v>1166</v>
      </c>
      <c r="E27" s="2" t="s">
        <v>1167</v>
      </c>
      <c r="F27" s="2"/>
      <c r="G27" s="2" t="s">
        <v>1168</v>
      </c>
      <c r="H27" s="2" t="s">
        <v>1169</v>
      </c>
      <c r="I27" s="2" t="s">
        <v>1170</v>
      </c>
      <c r="J27" s="2"/>
      <c r="K27" s="2" t="s">
        <v>1171</v>
      </c>
      <c r="L27" s="2" t="s">
        <v>1172</v>
      </c>
      <c r="M27" s="2"/>
      <c r="N27" s="2" t="s">
        <v>1171</v>
      </c>
      <c r="O27" s="3">
        <v>3153</v>
      </c>
      <c r="P27" s="2" t="s">
        <v>8</v>
      </c>
      <c r="Q27" s="2" t="s">
        <v>31</v>
      </c>
      <c r="R27" s="2" t="s">
        <v>10</v>
      </c>
      <c r="S27" s="2" t="s">
        <v>11</v>
      </c>
      <c r="T27" s="2" t="s">
        <v>12</v>
      </c>
      <c r="U27" s="2" t="s">
        <v>1110</v>
      </c>
      <c r="V27" s="44">
        <v>0.92511933903763111</v>
      </c>
      <c r="W27" s="2" t="e">
        <f t="shared" si="27"/>
        <v>#N/A</v>
      </c>
      <c r="X27" s="2" t="s">
        <v>720</v>
      </c>
      <c r="Y27" s="2" t="s">
        <v>721</v>
      </c>
      <c r="Z27" s="2" t="s">
        <v>722</v>
      </c>
      <c r="AA27" s="2" t="s">
        <v>721</v>
      </c>
      <c r="AB27" s="2" t="s">
        <v>723</v>
      </c>
      <c r="AC27" s="2" t="s">
        <v>1173</v>
      </c>
      <c r="AD27" s="2" t="s">
        <v>1174</v>
      </c>
      <c r="AE27" s="2">
        <v>99086</v>
      </c>
      <c r="AF27" s="2" t="s">
        <v>1175</v>
      </c>
      <c r="AG27" s="2">
        <v>176.31822099999999</v>
      </c>
      <c r="AH27" s="2">
        <v>-37.788257999999999</v>
      </c>
      <c r="AI27" s="2">
        <v>3</v>
      </c>
      <c r="AJ27" s="2" t="s">
        <v>720</v>
      </c>
      <c r="AK27" s="2">
        <v>897</v>
      </c>
      <c r="AL27" s="2">
        <v>415</v>
      </c>
      <c r="AM27" s="2">
        <v>332</v>
      </c>
      <c r="AN27" s="2">
        <v>45</v>
      </c>
      <c r="AO27" s="2">
        <v>66</v>
      </c>
      <c r="AP27" s="2">
        <v>3</v>
      </c>
      <c r="AQ27" s="2">
        <v>2</v>
      </c>
      <c r="AR27" s="4">
        <v>34</v>
      </c>
      <c r="AT27" s="43">
        <f t="shared" si="28"/>
        <v>0.27583025830258301</v>
      </c>
      <c r="AV27" s="35">
        <v>49</v>
      </c>
      <c r="AX27" s="2" t="s">
        <v>720</v>
      </c>
      <c r="AY27" s="2"/>
      <c r="BG27" s="78" t="s">
        <v>12</v>
      </c>
      <c r="BH27">
        <f t="shared" si="1"/>
        <v>46.3</v>
      </c>
      <c r="BI27">
        <f t="shared" si="2"/>
        <v>37</v>
      </c>
      <c r="BJ27">
        <f t="shared" si="3"/>
        <v>5</v>
      </c>
      <c r="BK27">
        <f t="shared" si="4"/>
        <v>7.4</v>
      </c>
      <c r="BL27">
        <f t="shared" si="5"/>
        <v>0.3</v>
      </c>
      <c r="BM27">
        <f t="shared" si="6"/>
        <v>0.2</v>
      </c>
      <c r="BN27">
        <f t="shared" si="7"/>
        <v>3.8</v>
      </c>
      <c r="BO27">
        <f t="shared" si="10"/>
        <v>22.69</v>
      </c>
      <c r="BP27">
        <f t="shared" si="11"/>
        <v>18.13</v>
      </c>
      <c r="BQ27">
        <f t="shared" si="12"/>
        <v>2.4500000000000002</v>
      </c>
      <c r="BR27">
        <f t="shared" si="13"/>
        <v>3.63</v>
      </c>
      <c r="BS27" s="2" t="s">
        <v>720</v>
      </c>
      <c r="BX27">
        <f t="shared" ref="BX27:BX31" si="31">BO27/BT$31</f>
        <v>0.20079646017699115</v>
      </c>
      <c r="BY27">
        <f t="shared" ref="BY27:CA31" si="32">BP27/BU$31</f>
        <v>0.1202653399668325</v>
      </c>
      <c r="BZ27">
        <f t="shared" si="32"/>
        <v>0.41315345699831363</v>
      </c>
      <c r="CA27">
        <f t="shared" si="32"/>
        <v>0.21043478260869564</v>
      </c>
      <c r="CF27">
        <f t="shared" si="29"/>
        <v>0.16195574589578873</v>
      </c>
      <c r="CG27">
        <f t="shared" si="30"/>
        <v>0.109579933514657</v>
      </c>
      <c r="CH27">
        <f t="shared" si="30"/>
        <v>0.3125</v>
      </c>
      <c r="CI27">
        <f t="shared" si="30"/>
        <v>0.1759573436742608</v>
      </c>
    </row>
    <row r="28" spans="1:87" x14ac:dyDescent="0.25">
      <c r="A28" t="s">
        <v>4861</v>
      </c>
      <c r="B28" s="1">
        <v>154</v>
      </c>
      <c r="C28" s="2" t="s">
        <v>1462</v>
      </c>
      <c r="D28" s="2" t="s">
        <v>1463</v>
      </c>
      <c r="E28" s="2" t="s">
        <v>1464</v>
      </c>
      <c r="F28" s="2" t="s">
        <v>1465</v>
      </c>
      <c r="G28" s="2" t="s">
        <v>1466</v>
      </c>
      <c r="H28" s="2" t="s">
        <v>1467</v>
      </c>
      <c r="I28" s="2" t="s">
        <v>1468</v>
      </c>
      <c r="J28" s="2" t="s">
        <v>1469</v>
      </c>
      <c r="K28" s="2" t="s">
        <v>721</v>
      </c>
      <c r="L28" s="2" t="s">
        <v>1470</v>
      </c>
      <c r="M28" s="2" t="s">
        <v>1469</v>
      </c>
      <c r="N28" s="2" t="s">
        <v>721</v>
      </c>
      <c r="O28" s="3">
        <v>3042</v>
      </c>
      <c r="P28" s="2" t="s">
        <v>133</v>
      </c>
      <c r="Q28" s="2" t="s">
        <v>31</v>
      </c>
      <c r="R28" s="2" t="s">
        <v>10</v>
      </c>
      <c r="S28" s="2" t="s">
        <v>11</v>
      </c>
      <c r="T28" s="2" t="s">
        <v>12</v>
      </c>
      <c r="U28" s="2" t="s">
        <v>1440</v>
      </c>
      <c r="V28" s="44">
        <v>0.91362319971620698</v>
      </c>
      <c r="W28" s="2" t="e">
        <f t="shared" si="27"/>
        <v>#N/A</v>
      </c>
      <c r="X28" s="2" t="s">
        <v>720</v>
      </c>
      <c r="Y28" s="2" t="s">
        <v>721</v>
      </c>
      <c r="Z28" s="2" t="s">
        <v>722</v>
      </c>
      <c r="AA28" s="2" t="s">
        <v>721</v>
      </c>
      <c r="AB28" s="2" t="s">
        <v>723</v>
      </c>
      <c r="AC28" s="2" t="s">
        <v>1471</v>
      </c>
      <c r="AD28" s="2" t="s">
        <v>1442</v>
      </c>
      <c r="AE28" s="2">
        <v>99017</v>
      </c>
      <c r="AF28" s="2" t="s">
        <v>1472</v>
      </c>
      <c r="AG28" s="2">
        <v>176.30233000000001</v>
      </c>
      <c r="AH28" s="2">
        <v>-38.136755000000001</v>
      </c>
      <c r="AI28" s="2">
        <v>5</v>
      </c>
      <c r="AJ28" s="2" t="s">
        <v>720</v>
      </c>
      <c r="AK28" s="2">
        <v>659</v>
      </c>
      <c r="AL28" s="2">
        <v>318</v>
      </c>
      <c r="AM28" s="2">
        <v>304</v>
      </c>
      <c r="AN28" s="2">
        <v>6</v>
      </c>
      <c r="AO28" s="2">
        <v>18</v>
      </c>
      <c r="AP28" s="2">
        <v>9</v>
      </c>
      <c r="AQ28" s="2">
        <v>0</v>
      </c>
      <c r="AR28" s="4">
        <v>4</v>
      </c>
      <c r="AT28" s="43">
        <f t="shared" si="28"/>
        <v>0.20264452644526446</v>
      </c>
      <c r="AV28" s="35">
        <v>49</v>
      </c>
      <c r="AX28" s="2" t="s">
        <v>720</v>
      </c>
      <c r="AY28" s="2"/>
      <c r="BG28" s="78" t="s">
        <v>12</v>
      </c>
      <c r="BH28">
        <f t="shared" si="1"/>
        <v>48.3</v>
      </c>
      <c r="BI28">
        <f t="shared" si="2"/>
        <v>46.1</v>
      </c>
      <c r="BJ28">
        <f t="shared" si="3"/>
        <v>0.9</v>
      </c>
      <c r="BK28">
        <f t="shared" si="4"/>
        <v>2.7</v>
      </c>
      <c r="BL28">
        <f t="shared" si="5"/>
        <v>1.4</v>
      </c>
      <c r="BM28">
        <f t="shared" si="6"/>
        <v>0</v>
      </c>
      <c r="BN28">
        <f t="shared" si="7"/>
        <v>0.6</v>
      </c>
      <c r="BO28">
        <f t="shared" si="10"/>
        <v>23.67</v>
      </c>
      <c r="BP28">
        <f t="shared" si="11"/>
        <v>22.59</v>
      </c>
      <c r="BQ28">
        <f t="shared" si="12"/>
        <v>0.44</v>
      </c>
      <c r="BR28">
        <f t="shared" si="13"/>
        <v>1.32</v>
      </c>
      <c r="BS28" s="2" t="s">
        <v>720</v>
      </c>
      <c r="BX28">
        <f t="shared" si="31"/>
        <v>0.20946902654867258</v>
      </c>
      <c r="BY28">
        <f t="shared" si="32"/>
        <v>0.14985074626865671</v>
      </c>
      <c r="BZ28">
        <f t="shared" si="32"/>
        <v>7.4198988195615503E-2</v>
      </c>
      <c r="CA28">
        <f t="shared" si="32"/>
        <v>7.6521739130434779E-2</v>
      </c>
      <c r="CF28">
        <f t="shared" si="29"/>
        <v>0.16895074946466812</v>
      </c>
      <c r="CG28">
        <f t="shared" si="30"/>
        <v>0.13653671804170445</v>
      </c>
      <c r="CH28">
        <f t="shared" si="30"/>
        <v>5.612244897959183E-2</v>
      </c>
      <c r="CI28">
        <f t="shared" si="30"/>
        <v>6.398448860882211E-2</v>
      </c>
    </row>
    <row r="29" spans="1:87" s="62" customFormat="1" x14ac:dyDescent="0.25">
      <c r="A29" s="62" t="s">
        <v>4862</v>
      </c>
      <c r="B29" s="56">
        <v>1748</v>
      </c>
      <c r="C29" s="57" t="s">
        <v>4441</v>
      </c>
      <c r="D29" s="57" t="s">
        <v>4442</v>
      </c>
      <c r="E29" s="57" t="s">
        <v>4443</v>
      </c>
      <c r="F29" s="57" t="s">
        <v>4444</v>
      </c>
      <c r="G29" s="57" t="s">
        <v>4445</v>
      </c>
      <c r="H29" s="57"/>
      <c r="I29" s="57" t="s">
        <v>4446</v>
      </c>
      <c r="J29" s="57"/>
      <c r="K29" s="57" t="s">
        <v>4447</v>
      </c>
      <c r="L29" s="57" t="s">
        <v>4448</v>
      </c>
      <c r="M29" s="57" t="s">
        <v>1451</v>
      </c>
      <c r="N29" s="57" t="s">
        <v>721</v>
      </c>
      <c r="O29" s="58">
        <v>3046</v>
      </c>
      <c r="P29" s="57" t="s">
        <v>42</v>
      </c>
      <c r="Q29" s="57" t="s">
        <v>9</v>
      </c>
      <c r="R29" s="57" t="s">
        <v>2018</v>
      </c>
      <c r="S29" s="57" t="s">
        <v>11</v>
      </c>
      <c r="T29" s="57" t="s">
        <v>12</v>
      </c>
      <c r="U29" s="57" t="s">
        <v>1384</v>
      </c>
      <c r="V29" s="59">
        <v>0.89823576682990869</v>
      </c>
      <c r="W29" s="57" t="e">
        <f t="shared" si="27"/>
        <v>#N/A</v>
      </c>
      <c r="X29" s="57" t="s">
        <v>720</v>
      </c>
      <c r="Y29" s="57" t="s">
        <v>721</v>
      </c>
      <c r="Z29" s="57" t="s">
        <v>722</v>
      </c>
      <c r="AA29" s="57" t="s">
        <v>1385</v>
      </c>
      <c r="AB29" s="57" t="s">
        <v>723</v>
      </c>
      <c r="AC29" s="57" t="s">
        <v>3980</v>
      </c>
      <c r="AD29" s="57" t="s">
        <v>3754</v>
      </c>
      <c r="AE29" s="57"/>
      <c r="AF29" s="57"/>
      <c r="AG29" s="57">
        <v>176.95622</v>
      </c>
      <c r="AH29" s="57">
        <v>-38.606847999999999</v>
      </c>
      <c r="AI29" s="57">
        <v>1</v>
      </c>
      <c r="AJ29" s="57" t="s">
        <v>720</v>
      </c>
      <c r="AK29" s="57">
        <v>64</v>
      </c>
      <c r="AL29" s="57">
        <v>0</v>
      </c>
      <c r="AM29" s="57">
        <v>64</v>
      </c>
      <c r="AN29" s="57">
        <v>0</v>
      </c>
      <c r="AO29" s="57">
        <v>0</v>
      </c>
      <c r="AP29" s="57">
        <v>0</v>
      </c>
      <c r="AQ29" s="57">
        <v>0</v>
      </c>
      <c r="AR29" s="60">
        <v>0</v>
      </c>
      <c r="AS29" s="61"/>
      <c r="AT29" s="67">
        <f t="shared" si="28"/>
        <v>1.968019680196802E-2</v>
      </c>
      <c r="AU29" s="61"/>
      <c r="AV29" s="61">
        <v>48</v>
      </c>
      <c r="AW29" s="61"/>
      <c r="AX29" s="57" t="s">
        <v>720</v>
      </c>
      <c r="AY29" s="57"/>
      <c r="BG29" s="78" t="s">
        <v>12</v>
      </c>
      <c r="BH29" s="62">
        <f t="shared" si="1"/>
        <v>0</v>
      </c>
      <c r="BI29" s="62">
        <f t="shared" si="2"/>
        <v>100</v>
      </c>
      <c r="BJ29" s="62">
        <f t="shared" si="3"/>
        <v>0</v>
      </c>
      <c r="BK29" s="62">
        <f t="shared" si="4"/>
        <v>0</v>
      </c>
      <c r="BL29" s="62">
        <f t="shared" si="5"/>
        <v>0</v>
      </c>
      <c r="BM29" s="62">
        <f t="shared" si="6"/>
        <v>0</v>
      </c>
      <c r="BN29" s="62">
        <f t="shared" si="7"/>
        <v>0</v>
      </c>
      <c r="BO29" s="62">
        <f t="shared" si="10"/>
        <v>0</v>
      </c>
      <c r="BP29" s="62">
        <f t="shared" si="11"/>
        <v>48</v>
      </c>
      <c r="BQ29" s="62">
        <f t="shared" si="12"/>
        <v>0</v>
      </c>
      <c r="BR29" s="62">
        <f t="shared" si="13"/>
        <v>0</v>
      </c>
      <c r="BS29" s="57" t="s">
        <v>720</v>
      </c>
      <c r="BX29" s="62">
        <f t="shared" si="31"/>
        <v>0</v>
      </c>
      <c r="BY29" s="62">
        <f t="shared" si="32"/>
        <v>0.31840796019900497</v>
      </c>
      <c r="BZ29" s="62">
        <f t="shared" si="32"/>
        <v>0</v>
      </c>
      <c r="CA29" s="62">
        <f t="shared" si="32"/>
        <v>0</v>
      </c>
      <c r="CF29" s="62">
        <f t="shared" si="29"/>
        <v>0</v>
      </c>
      <c r="CG29" s="62">
        <f t="shared" si="30"/>
        <v>0.29011786038077969</v>
      </c>
      <c r="CH29" s="62">
        <f t="shared" si="30"/>
        <v>0</v>
      </c>
      <c r="CI29" s="62">
        <f t="shared" si="30"/>
        <v>0</v>
      </c>
    </row>
    <row r="30" spans="1:87" x14ac:dyDescent="0.25">
      <c r="A30" t="s">
        <v>4859</v>
      </c>
      <c r="B30" s="1">
        <v>742</v>
      </c>
      <c r="C30" s="2" t="s">
        <v>4231</v>
      </c>
      <c r="D30" s="2" t="s">
        <v>4232</v>
      </c>
      <c r="E30" s="2"/>
      <c r="F30" s="2"/>
      <c r="G30" s="2" t="s">
        <v>4233</v>
      </c>
      <c r="H30" s="2"/>
      <c r="I30" s="2" t="s">
        <v>4234</v>
      </c>
      <c r="J30" s="2"/>
      <c r="K30" s="2" t="s">
        <v>4235</v>
      </c>
      <c r="L30" s="2" t="s">
        <v>4236</v>
      </c>
      <c r="M30" s="2"/>
      <c r="N30" s="2" t="s">
        <v>1426</v>
      </c>
      <c r="O30" s="3">
        <v>3199</v>
      </c>
      <c r="P30" s="2" t="s">
        <v>42</v>
      </c>
      <c r="Q30" s="2" t="s">
        <v>9</v>
      </c>
      <c r="R30" s="2" t="s">
        <v>10</v>
      </c>
      <c r="S30" s="2" t="s">
        <v>11</v>
      </c>
      <c r="T30" s="2" t="s">
        <v>12</v>
      </c>
      <c r="U30" s="2" t="s">
        <v>1428</v>
      </c>
      <c r="V30" s="44">
        <v>0.87551468550490241</v>
      </c>
      <c r="W30" s="2" t="e">
        <f t="shared" si="27"/>
        <v>#N/A</v>
      </c>
      <c r="X30" s="2" t="s">
        <v>720</v>
      </c>
      <c r="Y30" s="2" t="s">
        <v>721</v>
      </c>
      <c r="Z30" s="2" t="s">
        <v>722</v>
      </c>
      <c r="AA30" s="2" t="s">
        <v>1385</v>
      </c>
      <c r="AB30" s="2" t="s">
        <v>723</v>
      </c>
      <c r="AC30" s="2" t="s">
        <v>4237</v>
      </c>
      <c r="AD30" s="2" t="s">
        <v>4238</v>
      </c>
      <c r="AE30" s="2"/>
      <c r="AF30" s="2"/>
      <c r="AG30" s="2">
        <v>177.695222</v>
      </c>
      <c r="AH30" s="2">
        <v>-37.730395000000001</v>
      </c>
      <c r="AI30" s="2">
        <v>1</v>
      </c>
      <c r="AJ30" s="2" t="s">
        <v>720</v>
      </c>
      <c r="AK30" s="2">
        <v>96</v>
      </c>
      <c r="AL30" s="2">
        <v>0</v>
      </c>
      <c r="AM30" s="2">
        <v>96</v>
      </c>
      <c r="AN30" s="2">
        <v>0</v>
      </c>
      <c r="AO30" s="2">
        <v>0</v>
      </c>
      <c r="AP30" s="2">
        <v>0</v>
      </c>
      <c r="AQ30" s="2">
        <v>0</v>
      </c>
      <c r="AR30" s="4">
        <v>0</v>
      </c>
      <c r="AT30" s="43">
        <f t="shared" si="28"/>
        <v>2.9520295202952029E-2</v>
      </c>
      <c r="AV30" s="35">
        <v>49</v>
      </c>
      <c r="AX30" s="2" t="s">
        <v>720</v>
      </c>
      <c r="AY30" s="2"/>
      <c r="BG30" s="78" t="s">
        <v>12</v>
      </c>
      <c r="BH30">
        <f t="shared" si="1"/>
        <v>0</v>
      </c>
      <c r="BI30">
        <f t="shared" si="2"/>
        <v>100</v>
      </c>
      <c r="BJ30">
        <f t="shared" si="3"/>
        <v>0</v>
      </c>
      <c r="BK30">
        <f t="shared" si="4"/>
        <v>0</v>
      </c>
      <c r="BL30">
        <f t="shared" si="5"/>
        <v>0</v>
      </c>
      <c r="BM30">
        <f t="shared" si="6"/>
        <v>0</v>
      </c>
      <c r="BN30">
        <f t="shared" si="7"/>
        <v>0</v>
      </c>
      <c r="BO30">
        <f t="shared" si="10"/>
        <v>0</v>
      </c>
      <c r="BP30">
        <f t="shared" si="11"/>
        <v>49</v>
      </c>
      <c r="BQ30">
        <f t="shared" si="12"/>
        <v>0</v>
      </c>
      <c r="BR30">
        <f t="shared" si="13"/>
        <v>0</v>
      </c>
      <c r="BS30" s="2" t="s">
        <v>720</v>
      </c>
      <c r="BT30">
        <f>SUM(BX25:BX31)</f>
        <v>1</v>
      </c>
      <c r="BU30">
        <f t="shared" ref="BU30:BW30" si="33">SUM(BY25:BY31)</f>
        <v>1</v>
      </c>
      <c r="BV30">
        <f t="shared" si="33"/>
        <v>1</v>
      </c>
      <c r="BW30">
        <f t="shared" si="33"/>
        <v>1</v>
      </c>
      <c r="BX30">
        <f t="shared" si="31"/>
        <v>0</v>
      </c>
      <c r="BY30">
        <f t="shared" si="32"/>
        <v>0.3250414593698176</v>
      </c>
      <c r="BZ30">
        <f t="shared" si="32"/>
        <v>0</v>
      </c>
      <c r="CA30">
        <f t="shared" si="32"/>
        <v>0</v>
      </c>
      <c r="CB30">
        <f>SUM(CF25:CF31)</f>
        <v>1.0000000000000002</v>
      </c>
      <c r="CC30">
        <f t="shared" ref="CC30" si="34">SUM(CG25:CG31)</f>
        <v>1</v>
      </c>
      <c r="CD30">
        <f t="shared" ref="CD30" si="35">SUM(CH25:CH31)</f>
        <v>1</v>
      </c>
      <c r="CE30">
        <f t="shared" ref="CE30" si="36">SUM(CI25:CI31)</f>
        <v>1</v>
      </c>
      <c r="CF30">
        <f t="shared" si="29"/>
        <v>0</v>
      </c>
      <c r="CG30">
        <f t="shared" si="30"/>
        <v>0.29616198247204595</v>
      </c>
      <c r="CH30">
        <f t="shared" si="30"/>
        <v>0</v>
      </c>
      <c r="CI30">
        <f t="shared" si="30"/>
        <v>0</v>
      </c>
    </row>
    <row r="31" spans="1:87" x14ac:dyDescent="0.25">
      <c r="A31" t="s">
        <v>4863</v>
      </c>
      <c r="B31" s="1">
        <v>707</v>
      </c>
      <c r="C31" s="2" t="s">
        <v>4200</v>
      </c>
      <c r="D31" s="2" t="s">
        <v>4201</v>
      </c>
      <c r="E31" s="2" t="s">
        <v>4202</v>
      </c>
      <c r="F31" s="2"/>
      <c r="G31" s="2" t="s">
        <v>4203</v>
      </c>
      <c r="H31" s="2" t="s">
        <v>4204</v>
      </c>
      <c r="I31" s="2" t="s">
        <v>4205</v>
      </c>
      <c r="J31" s="2" t="s">
        <v>3827</v>
      </c>
      <c r="K31" s="2" t="s">
        <v>716</v>
      </c>
      <c r="L31" s="2" t="s">
        <v>1304</v>
      </c>
      <c r="M31" s="2"/>
      <c r="N31" s="2" t="s">
        <v>716</v>
      </c>
      <c r="O31" s="3">
        <v>3144</v>
      </c>
      <c r="P31" s="2" t="s">
        <v>42</v>
      </c>
      <c r="Q31" s="2" t="s">
        <v>9</v>
      </c>
      <c r="R31" s="2" t="s">
        <v>10</v>
      </c>
      <c r="S31" s="2" t="s">
        <v>302</v>
      </c>
      <c r="T31" s="2" t="s">
        <v>12</v>
      </c>
      <c r="U31" s="2" t="s">
        <v>1110</v>
      </c>
      <c r="V31" s="44">
        <v>0.84377932338235995</v>
      </c>
      <c r="W31" s="2" t="e">
        <f t="shared" si="27"/>
        <v>#N/A</v>
      </c>
      <c r="X31" s="2" t="s">
        <v>720</v>
      </c>
      <c r="Y31" s="2" t="s">
        <v>721</v>
      </c>
      <c r="Z31" s="2" t="s">
        <v>722</v>
      </c>
      <c r="AA31" s="2" t="s">
        <v>4048</v>
      </c>
      <c r="AB31" s="2" t="s">
        <v>723</v>
      </c>
      <c r="AC31" s="2" t="s">
        <v>4206</v>
      </c>
      <c r="AD31" s="2" t="s">
        <v>4207</v>
      </c>
      <c r="AE31" s="2"/>
      <c r="AF31" s="2"/>
      <c r="AG31" s="2">
        <v>176.11434499999999</v>
      </c>
      <c r="AH31" s="2">
        <v>-37.773054000000002</v>
      </c>
      <c r="AI31" s="2"/>
      <c r="AJ31" s="2" t="s">
        <v>720</v>
      </c>
      <c r="AK31" s="2">
        <v>69</v>
      </c>
      <c r="AL31" s="2">
        <v>49</v>
      </c>
      <c r="AM31" s="2">
        <v>8</v>
      </c>
      <c r="AN31" s="2">
        <v>2</v>
      </c>
      <c r="AO31" s="2">
        <v>7</v>
      </c>
      <c r="AP31" s="2">
        <v>1</v>
      </c>
      <c r="AQ31" s="2">
        <v>2</v>
      </c>
      <c r="AR31" s="4">
        <v>0</v>
      </c>
      <c r="AS31" s="35">
        <f>SUM(AK25:AK31)</f>
        <v>3252</v>
      </c>
      <c r="AT31" s="43">
        <f t="shared" si="28"/>
        <v>2.1217712177121772E-2</v>
      </c>
      <c r="AU31" s="35">
        <v>342</v>
      </c>
      <c r="AV31" s="35">
        <v>49</v>
      </c>
      <c r="AW31" s="35">
        <f>SUM(AV25:AV31)</f>
        <v>342</v>
      </c>
      <c r="AX31" s="2" t="s">
        <v>720</v>
      </c>
      <c r="AY31" s="2">
        <f>ROUND(AVERAGE(AI25:AI31),1)</f>
        <v>3.8</v>
      </c>
      <c r="AZ31">
        <f t="shared" ref="AZ31:BF31" si="37">ROUND(100*SUM(AL25:AL31)/$AS31,1)</f>
        <v>49.2</v>
      </c>
      <c r="BA31">
        <f t="shared" si="37"/>
        <v>38</v>
      </c>
      <c r="BB31">
        <f t="shared" si="37"/>
        <v>3.4</v>
      </c>
      <c r="BC31">
        <f t="shared" si="37"/>
        <v>6.1</v>
      </c>
      <c r="BD31">
        <f t="shared" si="37"/>
        <v>0.6</v>
      </c>
      <c r="BE31">
        <f t="shared" si="37"/>
        <v>0.3</v>
      </c>
      <c r="BF31">
        <f t="shared" si="37"/>
        <v>2.5</v>
      </c>
      <c r="BG31" s="78" t="s">
        <v>12</v>
      </c>
      <c r="BH31">
        <f t="shared" si="1"/>
        <v>71</v>
      </c>
      <c r="BI31">
        <f t="shared" si="2"/>
        <v>11.6</v>
      </c>
      <c r="BJ31">
        <f t="shared" si="3"/>
        <v>2.9</v>
      </c>
      <c r="BK31">
        <f t="shared" si="4"/>
        <v>10.1</v>
      </c>
      <c r="BL31">
        <f t="shared" si="5"/>
        <v>1.4</v>
      </c>
      <c r="BM31">
        <f t="shared" si="6"/>
        <v>2.9</v>
      </c>
      <c r="BN31">
        <f t="shared" si="7"/>
        <v>0</v>
      </c>
      <c r="BO31">
        <f t="shared" si="10"/>
        <v>34.79</v>
      </c>
      <c r="BP31">
        <f t="shared" si="11"/>
        <v>5.68</v>
      </c>
      <c r="BQ31">
        <f t="shared" si="12"/>
        <v>1.42</v>
      </c>
      <c r="BR31">
        <f t="shared" si="13"/>
        <v>4.95</v>
      </c>
      <c r="BS31" s="2" t="s">
        <v>720</v>
      </c>
      <c r="BT31">
        <f>SUM(BO25:BO31)-BO26</f>
        <v>113</v>
      </c>
      <c r="BU31">
        <f>SUM(BP25:BP31)-BP26</f>
        <v>150.75</v>
      </c>
      <c r="BV31">
        <f>SUM(BQ25:BQ31)-BQ26</f>
        <v>5.9300000000000006</v>
      </c>
      <c r="BW31">
        <f>SUM(BR25:BR31)-BR26</f>
        <v>17.25</v>
      </c>
      <c r="BX31">
        <f t="shared" si="31"/>
        <v>0.30787610619469025</v>
      </c>
      <c r="BY31">
        <f t="shared" si="32"/>
        <v>3.7678275290215585E-2</v>
      </c>
      <c r="BZ31">
        <f t="shared" si="32"/>
        <v>0.23946037099494094</v>
      </c>
      <c r="CA31">
        <f t="shared" si="32"/>
        <v>0.28695652173913044</v>
      </c>
      <c r="CB31">
        <f>SUM(BO25:BO31)</f>
        <v>140.1</v>
      </c>
      <c r="CC31">
        <f>SUM(BP25:BP31)</f>
        <v>165.45</v>
      </c>
      <c r="CD31">
        <f>SUM(BQ25:BQ31)</f>
        <v>7.8400000000000007</v>
      </c>
      <c r="CE31">
        <f>SUM(BR25:BR31)</f>
        <v>20.63</v>
      </c>
      <c r="CF31">
        <f t="shared" si="29"/>
        <v>0.24832262669521771</v>
      </c>
      <c r="CG31">
        <f t="shared" si="30"/>
        <v>3.4330613478392266E-2</v>
      </c>
      <c r="CH31">
        <f t="shared" si="30"/>
        <v>0.18112244897959182</v>
      </c>
      <c r="CI31">
        <f t="shared" si="30"/>
        <v>0.23994183228308291</v>
      </c>
    </row>
    <row r="32" spans="1:87" s="50" customFormat="1" x14ac:dyDescent="0.25">
      <c r="A32" s="50" t="s">
        <v>4864</v>
      </c>
      <c r="B32" s="45">
        <v>307</v>
      </c>
      <c r="C32" s="46" t="s">
        <v>2774</v>
      </c>
      <c r="D32" s="46" t="s">
        <v>2775</v>
      </c>
      <c r="E32" s="46" t="s">
        <v>2776</v>
      </c>
      <c r="F32" s="46" t="s">
        <v>2777</v>
      </c>
      <c r="G32" s="46" t="s">
        <v>2778</v>
      </c>
      <c r="H32" s="46" t="s">
        <v>2779</v>
      </c>
      <c r="I32" s="46" t="s">
        <v>2780</v>
      </c>
      <c r="J32" s="46"/>
      <c r="K32" s="46" t="s">
        <v>2579</v>
      </c>
      <c r="L32" s="46" t="s">
        <v>2781</v>
      </c>
      <c r="M32" s="46"/>
      <c r="N32" s="46" t="s">
        <v>2579</v>
      </c>
      <c r="O32" s="47">
        <v>7340</v>
      </c>
      <c r="P32" s="46" t="s">
        <v>42</v>
      </c>
      <c r="Q32" s="46" t="s">
        <v>43</v>
      </c>
      <c r="R32" s="46" t="s">
        <v>10</v>
      </c>
      <c r="S32" s="46" t="s">
        <v>11</v>
      </c>
      <c r="T32" s="46" t="s">
        <v>12</v>
      </c>
      <c r="U32" s="46" t="s">
        <v>2782</v>
      </c>
      <c r="V32" s="48">
        <v>0.94346936128810754</v>
      </c>
      <c r="W32" s="46" t="e">
        <f t="shared" ref="W32:W43" si="38">RANK(V32,V$141:V$199)</f>
        <v>#N/A</v>
      </c>
      <c r="X32" s="46" t="s">
        <v>773</v>
      </c>
      <c r="Y32" s="46" t="s">
        <v>2577</v>
      </c>
      <c r="Z32" s="46" t="s">
        <v>2578</v>
      </c>
      <c r="AA32" s="46" t="s">
        <v>2579</v>
      </c>
      <c r="AB32" s="46" t="s">
        <v>776</v>
      </c>
      <c r="AC32" s="46" t="s">
        <v>2783</v>
      </c>
      <c r="AD32" s="46" t="s">
        <v>1442</v>
      </c>
      <c r="AE32" s="46">
        <v>99025</v>
      </c>
      <c r="AF32" s="46" t="s">
        <v>2784</v>
      </c>
      <c r="AG32" s="46">
        <v>173.674454</v>
      </c>
      <c r="AH32" s="46">
        <v>-42.400438000000001</v>
      </c>
      <c r="AI32" s="46">
        <v>4</v>
      </c>
      <c r="AJ32" s="46" t="s">
        <v>773</v>
      </c>
      <c r="AK32" s="46">
        <v>196</v>
      </c>
      <c r="AL32" s="46">
        <v>117</v>
      </c>
      <c r="AM32" s="46">
        <v>73</v>
      </c>
      <c r="AN32" s="46">
        <v>2</v>
      </c>
      <c r="AO32" s="46">
        <v>3</v>
      </c>
      <c r="AP32" s="46">
        <v>0</v>
      </c>
      <c r="AQ32" s="46">
        <v>0</v>
      </c>
      <c r="AR32" s="49">
        <v>1</v>
      </c>
      <c r="AS32" s="55"/>
      <c r="AT32" s="50">
        <f t="shared" ref="AT32:AT43" si="39">AK32/AS$43</f>
        <v>2.1770520937465291E-2</v>
      </c>
      <c r="AU32" s="55"/>
      <c r="AV32" s="55">
        <v>53</v>
      </c>
      <c r="AW32" s="55"/>
      <c r="AX32" s="46" t="s">
        <v>773</v>
      </c>
      <c r="AY32" s="46"/>
      <c r="BG32" s="78" t="s">
        <v>12</v>
      </c>
      <c r="BH32" s="50">
        <f t="shared" si="1"/>
        <v>59.7</v>
      </c>
      <c r="BI32" s="50">
        <f t="shared" si="2"/>
        <v>37.200000000000003</v>
      </c>
      <c r="BJ32" s="50">
        <f t="shared" si="3"/>
        <v>1</v>
      </c>
      <c r="BK32" s="50">
        <f t="shared" si="4"/>
        <v>1.5</v>
      </c>
      <c r="BL32" s="50">
        <f t="shared" si="5"/>
        <v>0</v>
      </c>
      <c r="BM32" s="50">
        <f t="shared" si="6"/>
        <v>0</v>
      </c>
      <c r="BN32" s="50">
        <f t="shared" si="7"/>
        <v>0.5</v>
      </c>
      <c r="BO32" s="50">
        <f t="shared" si="10"/>
        <v>31.64</v>
      </c>
      <c r="BP32" s="50">
        <f t="shared" si="11"/>
        <v>19.72</v>
      </c>
      <c r="BQ32" s="50">
        <f t="shared" si="12"/>
        <v>0.53</v>
      </c>
      <c r="BR32" s="50">
        <f t="shared" si="13"/>
        <v>0.8</v>
      </c>
      <c r="BS32" s="46" t="s">
        <v>773</v>
      </c>
      <c r="BX32" s="50">
        <f>BO32/BT$43</f>
        <v>7.9013085605833588E-2</v>
      </c>
      <c r="BY32" s="50">
        <f>BP32/BU$43</f>
        <v>0.23437128595198481</v>
      </c>
      <c r="BZ32" s="50">
        <f>BQ32/BV$43</f>
        <v>2.9477196885428256E-2</v>
      </c>
      <c r="CA32" s="50">
        <f>BR32/BW$43</f>
        <v>1.6326530612244899E-2</v>
      </c>
      <c r="CF32" s="50">
        <f>BO32/CB$43</f>
        <v>7.7136866741430596E-2</v>
      </c>
      <c r="CG32" s="50">
        <f>BP32/CC$43</f>
        <v>0.24181483752299207</v>
      </c>
      <c r="CH32" s="50">
        <f>BQ32/CD$43</f>
        <v>3.8156947444204461E-2</v>
      </c>
      <c r="CI32" s="50">
        <f>BR32/CE$43</f>
        <v>1.7043033659991481E-2</v>
      </c>
    </row>
    <row r="33" spans="1:87" s="50" customFormat="1" x14ac:dyDescent="0.25">
      <c r="A33" s="50" t="s">
        <v>4865</v>
      </c>
      <c r="B33" s="45">
        <v>361</v>
      </c>
      <c r="C33" s="46" t="s">
        <v>3228</v>
      </c>
      <c r="D33" s="46" t="s">
        <v>3229</v>
      </c>
      <c r="E33" s="46" t="s">
        <v>3230</v>
      </c>
      <c r="F33" s="46" t="s">
        <v>3231</v>
      </c>
      <c r="G33" s="46" t="s">
        <v>3232</v>
      </c>
      <c r="H33" s="46" t="s">
        <v>3233</v>
      </c>
      <c r="I33" s="46" t="s">
        <v>3234</v>
      </c>
      <c r="J33" s="46"/>
      <c r="K33" s="46" t="s">
        <v>3197</v>
      </c>
      <c r="L33" s="46" t="s">
        <v>3235</v>
      </c>
      <c r="M33" s="46"/>
      <c r="N33" s="46" t="s">
        <v>3197</v>
      </c>
      <c r="O33" s="47">
        <v>7940</v>
      </c>
      <c r="P33" s="46" t="s">
        <v>965</v>
      </c>
      <c r="Q33" s="46" t="s">
        <v>31</v>
      </c>
      <c r="R33" s="46" t="s">
        <v>155</v>
      </c>
      <c r="S33" s="46" t="s">
        <v>11</v>
      </c>
      <c r="T33" s="46" t="s">
        <v>167</v>
      </c>
      <c r="U33" s="46" t="s">
        <v>3167</v>
      </c>
      <c r="V33" s="48">
        <v>0.93453373141713847</v>
      </c>
      <c r="W33" s="46" t="e">
        <f t="shared" si="38"/>
        <v>#N/A</v>
      </c>
      <c r="X33" s="46" t="s">
        <v>773</v>
      </c>
      <c r="Y33" s="46" t="s">
        <v>771</v>
      </c>
      <c r="Z33" s="46" t="s">
        <v>774</v>
      </c>
      <c r="AA33" s="46" t="s">
        <v>3127</v>
      </c>
      <c r="AB33" s="46" t="s">
        <v>776</v>
      </c>
      <c r="AC33" s="46" t="s">
        <v>3209</v>
      </c>
      <c r="AD33" s="46" t="s">
        <v>3200</v>
      </c>
      <c r="AE33" s="46"/>
      <c r="AF33" s="46"/>
      <c r="AG33" s="46">
        <v>171.244212</v>
      </c>
      <c r="AH33" s="46">
        <v>-44.405382000000003</v>
      </c>
      <c r="AI33" s="46">
        <v>6</v>
      </c>
      <c r="AJ33" s="46" t="s">
        <v>773</v>
      </c>
      <c r="AK33" s="46">
        <v>476</v>
      </c>
      <c r="AL33" s="46">
        <v>381</v>
      </c>
      <c r="AM33" s="46">
        <v>52</v>
      </c>
      <c r="AN33" s="46">
        <v>10</v>
      </c>
      <c r="AO33" s="46">
        <v>11</v>
      </c>
      <c r="AP33" s="46">
        <v>6</v>
      </c>
      <c r="AQ33" s="46">
        <v>1</v>
      </c>
      <c r="AR33" s="49">
        <v>15</v>
      </c>
      <c r="AS33" s="55"/>
      <c r="AT33" s="50">
        <f t="shared" si="39"/>
        <v>5.2871265133844277E-2</v>
      </c>
      <c r="AU33" s="55"/>
      <c r="AV33" s="55">
        <v>53</v>
      </c>
      <c r="AW33" s="55"/>
      <c r="AX33" s="46" t="s">
        <v>773</v>
      </c>
      <c r="AY33" s="46"/>
      <c r="BG33" s="82" t="s">
        <v>167</v>
      </c>
      <c r="BH33" s="50">
        <f t="shared" si="1"/>
        <v>80</v>
      </c>
      <c r="BI33" s="50">
        <f t="shared" si="2"/>
        <v>10.9</v>
      </c>
      <c r="BJ33" s="50">
        <f t="shared" si="3"/>
        <v>2.1</v>
      </c>
      <c r="BK33" s="50">
        <f t="shared" si="4"/>
        <v>2.2999999999999998</v>
      </c>
      <c r="BL33" s="50">
        <f t="shared" si="5"/>
        <v>1.3</v>
      </c>
      <c r="BM33" s="50">
        <f t="shared" si="6"/>
        <v>0.2</v>
      </c>
      <c r="BN33" s="50">
        <f t="shared" si="7"/>
        <v>3.2</v>
      </c>
      <c r="BO33" s="50">
        <f t="shared" si="10"/>
        <v>42.4</v>
      </c>
      <c r="BP33" s="50">
        <f t="shared" si="11"/>
        <v>5.78</v>
      </c>
      <c r="BQ33" s="50">
        <f t="shared" si="12"/>
        <v>1.1100000000000001</v>
      </c>
      <c r="BR33" s="50">
        <f t="shared" si="13"/>
        <v>1.22</v>
      </c>
      <c r="BS33" s="46" t="s">
        <v>773</v>
      </c>
      <c r="BX33" s="50">
        <v>0</v>
      </c>
      <c r="BY33" s="50">
        <v>0</v>
      </c>
      <c r="BZ33" s="50">
        <v>0</v>
      </c>
      <c r="CA33" s="50">
        <v>0</v>
      </c>
      <c r="CF33" s="50">
        <f t="shared" ref="CF33:CF43" si="40">BO33/CB$43</f>
        <v>0.10336925252328247</v>
      </c>
      <c r="CG33" s="50">
        <f>BP33/CC$43</f>
        <v>7.0876762722256306E-2</v>
      </c>
      <c r="CH33" s="50">
        <f>BQ33/CD$43</f>
        <v>7.9913606911447083E-2</v>
      </c>
      <c r="CI33" s="50">
        <f>BR33/CE$43</f>
        <v>2.5990626331487004E-2</v>
      </c>
    </row>
    <row r="34" spans="1:87" s="50" customFormat="1" x14ac:dyDescent="0.25">
      <c r="A34" s="50" t="s">
        <v>4866</v>
      </c>
      <c r="B34" s="45">
        <v>331</v>
      </c>
      <c r="C34" s="46" t="s">
        <v>2994</v>
      </c>
      <c r="D34" s="46" t="s">
        <v>2995</v>
      </c>
      <c r="E34" s="46" t="s">
        <v>2996</v>
      </c>
      <c r="F34" s="46" t="s">
        <v>2997</v>
      </c>
      <c r="G34" s="46" t="s">
        <v>2998</v>
      </c>
      <c r="H34" s="46" t="s">
        <v>2999</v>
      </c>
      <c r="I34" s="46" t="s">
        <v>3000</v>
      </c>
      <c r="J34" s="46" t="s">
        <v>3001</v>
      </c>
      <c r="K34" s="46" t="s">
        <v>771</v>
      </c>
      <c r="L34" s="46" t="s">
        <v>3002</v>
      </c>
      <c r="M34" s="46" t="s">
        <v>3001</v>
      </c>
      <c r="N34" s="46" t="s">
        <v>771</v>
      </c>
      <c r="O34" s="47">
        <v>8443</v>
      </c>
      <c r="P34" s="46" t="s">
        <v>133</v>
      </c>
      <c r="Q34" s="46" t="s">
        <v>43</v>
      </c>
      <c r="R34" s="46" t="s">
        <v>10</v>
      </c>
      <c r="S34" s="46" t="s">
        <v>178</v>
      </c>
      <c r="T34" s="46" t="s">
        <v>156</v>
      </c>
      <c r="U34" s="46" t="s">
        <v>772</v>
      </c>
      <c r="V34" s="48">
        <v>0.92606987904139715</v>
      </c>
      <c r="W34" s="46" t="e">
        <f t="shared" si="38"/>
        <v>#N/A</v>
      </c>
      <c r="X34" s="46" t="s">
        <v>773</v>
      </c>
      <c r="Y34" s="46" t="s">
        <v>771</v>
      </c>
      <c r="Z34" s="46" t="s">
        <v>774</v>
      </c>
      <c r="AA34" s="46" t="s">
        <v>775</v>
      </c>
      <c r="AB34" s="46" t="s">
        <v>776</v>
      </c>
      <c r="AC34" s="46" t="s">
        <v>3001</v>
      </c>
      <c r="AD34" s="46" t="s">
        <v>778</v>
      </c>
      <c r="AE34" s="46"/>
      <c r="AF34" s="46"/>
      <c r="AG34" s="46">
        <v>172.55621199999999</v>
      </c>
      <c r="AH34" s="46">
        <v>-43.533611999999998</v>
      </c>
      <c r="AI34" s="46">
        <v>8</v>
      </c>
      <c r="AJ34" s="46" t="s">
        <v>773</v>
      </c>
      <c r="AK34" s="46">
        <v>607</v>
      </c>
      <c r="AL34" s="46">
        <v>381</v>
      </c>
      <c r="AM34" s="46">
        <v>98</v>
      </c>
      <c r="AN34" s="46">
        <v>61</v>
      </c>
      <c r="AO34" s="46">
        <v>38</v>
      </c>
      <c r="AP34" s="46">
        <v>6</v>
      </c>
      <c r="AQ34" s="46">
        <v>3</v>
      </c>
      <c r="AR34" s="49">
        <v>20</v>
      </c>
      <c r="AS34" s="55"/>
      <c r="AT34" s="50">
        <f t="shared" si="39"/>
        <v>6.7421970454293018E-2</v>
      </c>
      <c r="AU34" s="55"/>
      <c r="AV34" s="55">
        <v>52</v>
      </c>
      <c r="AW34" s="55"/>
      <c r="AX34" s="46" t="s">
        <v>773</v>
      </c>
      <c r="AY34" s="46"/>
      <c r="BG34" s="79" t="s">
        <v>156</v>
      </c>
      <c r="BH34" s="50">
        <f t="shared" ref="BH34:BH65" si="41">ROUND(100*AL34/$AK34,1)</f>
        <v>62.8</v>
      </c>
      <c r="BI34" s="50">
        <f t="shared" ref="BI34:BI65" si="42">ROUND(100*AM34/$AK34,1)</f>
        <v>16.100000000000001</v>
      </c>
      <c r="BJ34" s="50">
        <f t="shared" ref="BJ34:BJ65" si="43">ROUND(100*AN34/$AK34,1)</f>
        <v>10</v>
      </c>
      <c r="BK34" s="50">
        <f t="shared" ref="BK34:BK65" si="44">ROUND(100*AO34/$AK34,1)</f>
        <v>6.3</v>
      </c>
      <c r="BL34" s="50">
        <f t="shared" ref="BL34:BL65" si="45">ROUND(100*AP34/$AK34,1)</f>
        <v>1</v>
      </c>
      <c r="BM34" s="50">
        <f t="shared" ref="BM34:BM65" si="46">ROUND(100*AQ34/$AK34,1)</f>
        <v>0.5</v>
      </c>
      <c r="BN34" s="50">
        <f t="shared" ref="BN34:BN65" si="47">ROUND(100*AR34/$AK34,1)</f>
        <v>3.3</v>
      </c>
      <c r="BO34" s="50">
        <f t="shared" si="10"/>
        <v>32.659999999999997</v>
      </c>
      <c r="BP34" s="50">
        <f t="shared" si="11"/>
        <v>8.3699999999999992</v>
      </c>
      <c r="BQ34" s="50">
        <f t="shared" si="12"/>
        <v>5.2</v>
      </c>
      <c r="BR34" s="50">
        <f t="shared" si="13"/>
        <v>3.28</v>
      </c>
      <c r="BS34" s="46" t="s">
        <v>773</v>
      </c>
      <c r="BX34" s="50">
        <f t="shared" ref="BX34:BX43" si="48">BO34/BT$43</f>
        <v>8.1560283687943255E-2</v>
      </c>
      <c r="BY34" s="50">
        <f t="shared" ref="BY34:BY43" si="49">BP34/BU$43</f>
        <v>9.9477062039458053E-2</v>
      </c>
      <c r="BZ34" s="50">
        <f t="shared" ref="BZ34:BZ43" si="50">BQ34/BV$43</f>
        <v>0.28921023359288101</v>
      </c>
      <c r="CA34" s="50">
        <f t="shared" ref="CA34:CA43" si="51">BR34/BW$43</f>
        <v>6.6938775510204079E-2</v>
      </c>
      <c r="CF34" s="50">
        <v>0</v>
      </c>
      <c r="CG34" s="50">
        <v>0</v>
      </c>
      <c r="CH34" s="50">
        <v>0</v>
      </c>
      <c r="CI34" s="50">
        <v>0</v>
      </c>
    </row>
    <row r="35" spans="1:87" s="50" customFormat="1" x14ac:dyDescent="0.25">
      <c r="A35" s="50" t="s">
        <v>4867</v>
      </c>
      <c r="B35" s="45">
        <v>336</v>
      </c>
      <c r="C35" s="46" t="s">
        <v>3026</v>
      </c>
      <c r="D35" s="46" t="s">
        <v>3027</v>
      </c>
      <c r="E35" s="46" t="s">
        <v>3028</v>
      </c>
      <c r="F35" s="46" t="s">
        <v>3029</v>
      </c>
      <c r="G35" s="46" t="s">
        <v>3030</v>
      </c>
      <c r="H35" s="46" t="s">
        <v>3031</v>
      </c>
      <c r="I35" s="46" t="s">
        <v>3032</v>
      </c>
      <c r="J35" s="46"/>
      <c r="K35" s="46" t="s">
        <v>771</v>
      </c>
      <c r="L35" s="46" t="s">
        <v>3033</v>
      </c>
      <c r="M35" s="46"/>
      <c r="N35" s="46" t="s">
        <v>771</v>
      </c>
      <c r="O35" s="47">
        <v>8140</v>
      </c>
      <c r="P35" s="46" t="s">
        <v>133</v>
      </c>
      <c r="Q35" s="46" t="s">
        <v>31</v>
      </c>
      <c r="R35" s="46" t="s">
        <v>3034</v>
      </c>
      <c r="S35" s="46" t="s">
        <v>11</v>
      </c>
      <c r="T35" s="46" t="s">
        <v>12</v>
      </c>
      <c r="U35" s="46" t="s">
        <v>772</v>
      </c>
      <c r="V35" s="48">
        <v>0.92339622191935811</v>
      </c>
      <c r="W35" s="46" t="e">
        <f t="shared" si="38"/>
        <v>#N/A</v>
      </c>
      <c r="X35" s="46" t="s">
        <v>773</v>
      </c>
      <c r="Y35" s="46" t="s">
        <v>771</v>
      </c>
      <c r="Z35" s="46" t="s">
        <v>774</v>
      </c>
      <c r="AA35" s="46" t="s">
        <v>2859</v>
      </c>
      <c r="AB35" s="46" t="s">
        <v>776</v>
      </c>
      <c r="AC35" s="46" t="s">
        <v>3035</v>
      </c>
      <c r="AD35" s="46" t="s">
        <v>2939</v>
      </c>
      <c r="AE35" s="46"/>
      <c r="AF35" s="46"/>
      <c r="AG35" s="46">
        <v>172.623008</v>
      </c>
      <c r="AH35" s="46">
        <v>-43.537242999999997</v>
      </c>
      <c r="AI35" s="46">
        <v>6</v>
      </c>
      <c r="AJ35" s="46" t="s">
        <v>773</v>
      </c>
      <c r="AK35" s="46">
        <v>2203</v>
      </c>
      <c r="AL35" s="46">
        <v>1577</v>
      </c>
      <c r="AM35" s="46">
        <v>169</v>
      </c>
      <c r="AN35" s="46">
        <v>24</v>
      </c>
      <c r="AO35" s="46">
        <v>301</v>
      </c>
      <c r="AP35" s="46">
        <v>115</v>
      </c>
      <c r="AQ35" s="46">
        <v>16</v>
      </c>
      <c r="AR35" s="49">
        <v>1</v>
      </c>
      <c r="AS35" s="55"/>
      <c r="AT35" s="50">
        <f t="shared" si="39"/>
        <v>0.24469621237365322</v>
      </c>
      <c r="AU35" s="55"/>
      <c r="AV35" s="55">
        <v>53</v>
      </c>
      <c r="AW35" s="55"/>
      <c r="AX35" s="46" t="s">
        <v>773</v>
      </c>
      <c r="AY35" s="46"/>
      <c r="BG35" s="78" t="s">
        <v>12</v>
      </c>
      <c r="BH35" s="50">
        <f t="shared" si="41"/>
        <v>71.599999999999994</v>
      </c>
      <c r="BI35" s="50">
        <f t="shared" si="42"/>
        <v>7.7</v>
      </c>
      <c r="BJ35" s="50">
        <f t="shared" si="43"/>
        <v>1.1000000000000001</v>
      </c>
      <c r="BK35" s="50">
        <f t="shared" si="44"/>
        <v>13.7</v>
      </c>
      <c r="BL35" s="50">
        <f t="shared" si="45"/>
        <v>5.2</v>
      </c>
      <c r="BM35" s="50">
        <f t="shared" si="46"/>
        <v>0.7</v>
      </c>
      <c r="BN35" s="50">
        <f t="shared" si="47"/>
        <v>0</v>
      </c>
      <c r="BO35" s="50">
        <f t="shared" si="10"/>
        <v>37.950000000000003</v>
      </c>
      <c r="BP35" s="50">
        <f t="shared" si="11"/>
        <v>4.08</v>
      </c>
      <c r="BQ35" s="50">
        <f t="shared" si="12"/>
        <v>0.57999999999999996</v>
      </c>
      <c r="BR35" s="50">
        <f t="shared" si="13"/>
        <v>7.26</v>
      </c>
      <c r="BS35" s="46" t="s">
        <v>773</v>
      </c>
      <c r="BX35" s="50">
        <f t="shared" si="48"/>
        <v>9.4770752172610134E-2</v>
      </c>
      <c r="BY35" s="50">
        <f t="shared" si="49"/>
        <v>4.8490610886617554E-2</v>
      </c>
      <c r="BZ35" s="50">
        <f t="shared" si="50"/>
        <v>3.2258064516129031E-2</v>
      </c>
      <c r="CA35" s="50">
        <f t="shared" si="51"/>
        <v>0.14816326530612245</v>
      </c>
      <c r="CF35" s="50">
        <f t="shared" si="40"/>
        <v>9.2520356916475713E-2</v>
      </c>
      <c r="CG35" s="50">
        <f t="shared" ref="CG35:CG43" si="52">BP35/CC$43</f>
        <v>5.0030656039239743E-2</v>
      </c>
      <c r="CH35" s="50">
        <f t="shared" ref="CH35:CH43" si="53">BQ35/CD$43</f>
        <v>4.1756659467242614E-2</v>
      </c>
      <c r="CI35" s="50">
        <f t="shared" ref="CI35:CI43" si="54">BR35/CE$43</f>
        <v>0.15466553046442266</v>
      </c>
    </row>
    <row r="36" spans="1:87" s="50" customFormat="1" x14ac:dyDescent="0.25">
      <c r="A36" s="50" t="s">
        <v>4868</v>
      </c>
      <c r="B36" s="45">
        <v>347</v>
      </c>
      <c r="C36" s="46" t="s">
        <v>3109</v>
      </c>
      <c r="D36" s="46" t="s">
        <v>3110</v>
      </c>
      <c r="E36" s="46" t="s">
        <v>3111</v>
      </c>
      <c r="F36" s="46" t="s">
        <v>3112</v>
      </c>
      <c r="G36" s="46" t="s">
        <v>3113</v>
      </c>
      <c r="H36" s="46" t="s">
        <v>3114</v>
      </c>
      <c r="I36" s="46" t="s">
        <v>3115</v>
      </c>
      <c r="J36" s="46"/>
      <c r="K36" s="46" t="s">
        <v>3116</v>
      </c>
      <c r="L36" s="46" t="s">
        <v>3117</v>
      </c>
      <c r="M36" s="46"/>
      <c r="N36" s="46" t="s">
        <v>3116</v>
      </c>
      <c r="O36" s="47">
        <v>7640</v>
      </c>
      <c r="P36" s="46" t="s">
        <v>8</v>
      </c>
      <c r="Q36" s="46" t="s">
        <v>31</v>
      </c>
      <c r="R36" s="46" t="s">
        <v>10</v>
      </c>
      <c r="S36" s="46" t="s">
        <v>11</v>
      </c>
      <c r="T36" s="46" t="s">
        <v>12</v>
      </c>
      <c r="U36" s="46" t="s">
        <v>3105</v>
      </c>
      <c r="V36" s="48">
        <v>0.90494034770278176</v>
      </c>
      <c r="W36" s="46" t="e">
        <f t="shared" si="38"/>
        <v>#N/A</v>
      </c>
      <c r="X36" s="46" t="s">
        <v>773</v>
      </c>
      <c r="Y36" s="46" t="s">
        <v>771</v>
      </c>
      <c r="Z36" s="46" t="s">
        <v>774</v>
      </c>
      <c r="AA36" s="46" t="s">
        <v>3106</v>
      </c>
      <c r="AB36" s="46" t="s">
        <v>776</v>
      </c>
      <c r="AC36" s="46" t="s">
        <v>3116</v>
      </c>
      <c r="AD36" s="46" t="s">
        <v>3118</v>
      </c>
      <c r="AE36" s="46"/>
      <c r="AF36" s="46"/>
      <c r="AG36" s="46">
        <v>172.48567299999999</v>
      </c>
      <c r="AH36" s="46">
        <v>-43.635765999999997</v>
      </c>
      <c r="AI36" s="46">
        <v>10</v>
      </c>
      <c r="AJ36" s="46" t="s">
        <v>773</v>
      </c>
      <c r="AK36" s="46">
        <v>1684</v>
      </c>
      <c r="AL36" s="46">
        <v>1365</v>
      </c>
      <c r="AM36" s="46">
        <v>160</v>
      </c>
      <c r="AN36" s="46">
        <v>16</v>
      </c>
      <c r="AO36" s="46">
        <v>46</v>
      </c>
      <c r="AP36" s="46">
        <v>10</v>
      </c>
      <c r="AQ36" s="46">
        <v>11</v>
      </c>
      <c r="AR36" s="49">
        <v>76</v>
      </c>
      <c r="AS36" s="55"/>
      <c r="AT36" s="50">
        <f t="shared" si="39"/>
        <v>0.18704876152393646</v>
      </c>
      <c r="AU36" s="55"/>
      <c r="AV36" s="55">
        <v>53</v>
      </c>
      <c r="AW36" s="55"/>
      <c r="AX36" s="46" t="s">
        <v>773</v>
      </c>
      <c r="AY36" s="46"/>
      <c r="BG36" s="78" t="s">
        <v>12</v>
      </c>
      <c r="BH36" s="50">
        <f t="shared" si="41"/>
        <v>81.099999999999994</v>
      </c>
      <c r="BI36" s="50">
        <f t="shared" si="42"/>
        <v>9.5</v>
      </c>
      <c r="BJ36" s="50">
        <f t="shared" si="43"/>
        <v>1</v>
      </c>
      <c r="BK36" s="50">
        <f t="shared" si="44"/>
        <v>2.7</v>
      </c>
      <c r="BL36" s="50">
        <f t="shared" si="45"/>
        <v>0.6</v>
      </c>
      <c r="BM36" s="50">
        <f t="shared" si="46"/>
        <v>0.7</v>
      </c>
      <c r="BN36" s="50">
        <f t="shared" si="47"/>
        <v>4.5</v>
      </c>
      <c r="BO36" s="50">
        <f t="shared" si="10"/>
        <v>42.98</v>
      </c>
      <c r="BP36" s="50">
        <f t="shared" si="11"/>
        <v>5.04</v>
      </c>
      <c r="BQ36" s="50">
        <f t="shared" si="12"/>
        <v>0.53</v>
      </c>
      <c r="BR36" s="50">
        <f t="shared" si="13"/>
        <v>1.43</v>
      </c>
      <c r="BS36" s="46" t="s">
        <v>773</v>
      </c>
      <c r="BX36" s="50">
        <f t="shared" si="48"/>
        <v>0.10733193487164119</v>
      </c>
      <c r="BY36" s="50">
        <f t="shared" si="49"/>
        <v>5.9900166389351091E-2</v>
      </c>
      <c r="BZ36" s="50">
        <f t="shared" si="50"/>
        <v>2.9477196885428256E-2</v>
      </c>
      <c r="CA36" s="50">
        <f t="shared" si="51"/>
        <v>2.9183673469387755E-2</v>
      </c>
      <c r="CF36" s="50">
        <f t="shared" si="40"/>
        <v>0.10478326588327076</v>
      </c>
      <c r="CG36" s="50">
        <f t="shared" si="52"/>
        <v>6.180257510729615E-2</v>
      </c>
      <c r="CH36" s="50">
        <f t="shared" si="53"/>
        <v>3.8156947444204461E-2</v>
      </c>
      <c r="CI36" s="50">
        <f t="shared" si="54"/>
        <v>3.0464422667234769E-2</v>
      </c>
    </row>
    <row r="37" spans="1:87" s="50" customFormat="1" x14ac:dyDescent="0.25">
      <c r="A37" s="50" t="s">
        <v>4869</v>
      </c>
      <c r="B37" s="45">
        <v>608</v>
      </c>
      <c r="C37" s="46" t="s">
        <v>4064</v>
      </c>
      <c r="D37" s="46" t="s">
        <v>4065</v>
      </c>
      <c r="E37" s="46"/>
      <c r="F37" s="46" t="s">
        <v>4066</v>
      </c>
      <c r="G37" s="46" t="s">
        <v>4067</v>
      </c>
      <c r="H37" s="46" t="s">
        <v>4068</v>
      </c>
      <c r="I37" s="46" t="s">
        <v>4069</v>
      </c>
      <c r="J37" s="46" t="s">
        <v>4070</v>
      </c>
      <c r="K37" s="46" t="s">
        <v>3154</v>
      </c>
      <c r="L37" s="46" t="s">
        <v>4071</v>
      </c>
      <c r="M37" s="46"/>
      <c r="N37" s="46" t="s">
        <v>3154</v>
      </c>
      <c r="O37" s="47">
        <v>7740</v>
      </c>
      <c r="P37" s="46" t="s">
        <v>965</v>
      </c>
      <c r="Q37" s="46" t="s">
        <v>9</v>
      </c>
      <c r="R37" s="46" t="s">
        <v>10</v>
      </c>
      <c r="S37" s="46" t="s">
        <v>178</v>
      </c>
      <c r="T37" s="46" t="s">
        <v>12</v>
      </c>
      <c r="U37" s="46" t="s">
        <v>3126</v>
      </c>
      <c r="V37" s="48">
        <v>0.90074282671570494</v>
      </c>
      <c r="W37" s="46" t="e">
        <f t="shared" si="38"/>
        <v>#N/A</v>
      </c>
      <c r="X37" s="46" t="s">
        <v>773</v>
      </c>
      <c r="Y37" s="46" t="s">
        <v>771</v>
      </c>
      <c r="Z37" s="46" t="s">
        <v>774</v>
      </c>
      <c r="AA37" s="46" t="s">
        <v>3127</v>
      </c>
      <c r="AB37" s="46" t="s">
        <v>776</v>
      </c>
      <c r="AC37" s="46" t="s">
        <v>4072</v>
      </c>
      <c r="AD37" s="46" t="s">
        <v>2328</v>
      </c>
      <c r="AE37" s="46">
        <v>99043</v>
      </c>
      <c r="AF37" s="46" t="s">
        <v>3157</v>
      </c>
      <c r="AG37" s="46">
        <v>171.77208999999999</v>
      </c>
      <c r="AH37" s="46">
        <v>-43.911169000000001</v>
      </c>
      <c r="AI37" s="46">
        <v>6</v>
      </c>
      <c r="AJ37" s="46" t="s">
        <v>773</v>
      </c>
      <c r="AK37" s="46">
        <v>95</v>
      </c>
      <c r="AL37" s="46">
        <v>58</v>
      </c>
      <c r="AM37" s="46">
        <v>6</v>
      </c>
      <c r="AN37" s="46">
        <v>2</v>
      </c>
      <c r="AO37" s="46">
        <v>20</v>
      </c>
      <c r="AP37" s="46">
        <v>9</v>
      </c>
      <c r="AQ37" s="46">
        <v>0</v>
      </c>
      <c r="AR37" s="49">
        <v>0</v>
      </c>
      <c r="AS37" s="55"/>
      <c r="AT37" s="50">
        <f t="shared" si="39"/>
        <v>1.0552038209485727E-2</v>
      </c>
      <c r="AU37" s="55"/>
      <c r="AV37" s="55">
        <v>52</v>
      </c>
      <c r="AW37" s="55"/>
      <c r="AX37" s="46" t="s">
        <v>773</v>
      </c>
      <c r="AY37" s="46"/>
      <c r="BG37" s="78" t="s">
        <v>12</v>
      </c>
      <c r="BH37" s="50">
        <f t="shared" si="41"/>
        <v>61.1</v>
      </c>
      <c r="BI37" s="50">
        <f t="shared" si="42"/>
        <v>6.3</v>
      </c>
      <c r="BJ37" s="50">
        <f t="shared" si="43"/>
        <v>2.1</v>
      </c>
      <c r="BK37" s="50">
        <f t="shared" si="44"/>
        <v>21.1</v>
      </c>
      <c r="BL37" s="50">
        <f t="shared" si="45"/>
        <v>9.5</v>
      </c>
      <c r="BM37" s="50">
        <f t="shared" si="46"/>
        <v>0</v>
      </c>
      <c r="BN37" s="50">
        <f t="shared" si="47"/>
        <v>0</v>
      </c>
      <c r="BO37" s="50">
        <f t="shared" si="10"/>
        <v>31.77</v>
      </c>
      <c r="BP37" s="50">
        <f t="shared" si="11"/>
        <v>3.28</v>
      </c>
      <c r="BQ37" s="50">
        <f t="shared" si="12"/>
        <v>1.0900000000000001</v>
      </c>
      <c r="BR37" s="50">
        <f t="shared" si="13"/>
        <v>10.97</v>
      </c>
      <c r="BS37" s="46" t="s">
        <v>773</v>
      </c>
      <c r="BX37" s="50">
        <f t="shared" si="48"/>
        <v>7.9337728498651477E-2</v>
      </c>
      <c r="BY37" s="50">
        <f t="shared" si="49"/>
        <v>3.898264796767293E-2</v>
      </c>
      <c r="BZ37" s="50">
        <f t="shared" si="50"/>
        <v>6.0622914349276975E-2</v>
      </c>
      <c r="CA37" s="50">
        <f t="shared" si="51"/>
        <v>0.22387755102040818</v>
      </c>
      <c r="CF37" s="50">
        <f t="shared" si="40"/>
        <v>7.7453800770393488E-2</v>
      </c>
      <c r="CG37" s="50">
        <f t="shared" si="52"/>
        <v>4.0220723482526061E-2</v>
      </c>
      <c r="CH37" s="50">
        <f t="shared" si="53"/>
        <v>7.847372210223183E-2</v>
      </c>
      <c r="CI37" s="50">
        <f t="shared" si="54"/>
        <v>0.23370259906263319</v>
      </c>
    </row>
    <row r="38" spans="1:87" s="50" customFormat="1" x14ac:dyDescent="0.25">
      <c r="A38" s="50" t="s">
        <v>4870</v>
      </c>
      <c r="B38" s="45">
        <v>334</v>
      </c>
      <c r="C38" s="46" t="s">
        <v>3011</v>
      </c>
      <c r="D38" s="46" t="s">
        <v>3012</v>
      </c>
      <c r="E38" s="46" t="s">
        <v>3013</v>
      </c>
      <c r="F38" s="46" t="s">
        <v>3014</v>
      </c>
      <c r="G38" s="46" t="s">
        <v>3015</v>
      </c>
      <c r="H38" s="46" t="s">
        <v>3016</v>
      </c>
      <c r="I38" s="46" t="s">
        <v>3017</v>
      </c>
      <c r="J38" s="46" t="s">
        <v>3001</v>
      </c>
      <c r="K38" s="46" t="s">
        <v>771</v>
      </c>
      <c r="L38" s="46" t="s">
        <v>3017</v>
      </c>
      <c r="M38" s="46" t="s">
        <v>3001</v>
      </c>
      <c r="N38" s="46" t="s">
        <v>771</v>
      </c>
      <c r="O38" s="47">
        <v>8042</v>
      </c>
      <c r="P38" s="46" t="s">
        <v>133</v>
      </c>
      <c r="Q38" s="46" t="s">
        <v>31</v>
      </c>
      <c r="R38" s="46" t="s">
        <v>10</v>
      </c>
      <c r="S38" s="46" t="s">
        <v>11</v>
      </c>
      <c r="T38" s="46" t="s">
        <v>12</v>
      </c>
      <c r="U38" s="46" t="s">
        <v>772</v>
      </c>
      <c r="V38" s="48">
        <v>0.89053269962178239</v>
      </c>
      <c r="W38" s="46" t="e">
        <f t="shared" si="38"/>
        <v>#N/A</v>
      </c>
      <c r="X38" s="46" t="s">
        <v>773</v>
      </c>
      <c r="Y38" s="46" t="s">
        <v>771</v>
      </c>
      <c r="Z38" s="46" t="s">
        <v>774</v>
      </c>
      <c r="AA38" s="46" t="s">
        <v>775</v>
      </c>
      <c r="AB38" s="46" t="s">
        <v>776</v>
      </c>
      <c r="AC38" s="46" t="s">
        <v>3001</v>
      </c>
      <c r="AD38" s="46" t="s">
        <v>778</v>
      </c>
      <c r="AE38" s="46"/>
      <c r="AF38" s="46"/>
      <c r="AG38" s="46">
        <v>172.56636499999999</v>
      </c>
      <c r="AH38" s="46">
        <v>-43.535894999999996</v>
      </c>
      <c r="AI38" s="46">
        <v>6</v>
      </c>
      <c r="AJ38" s="46" t="s">
        <v>773</v>
      </c>
      <c r="AK38" s="46">
        <v>1010</v>
      </c>
      <c r="AL38" s="46">
        <v>552</v>
      </c>
      <c r="AM38" s="46">
        <v>92</v>
      </c>
      <c r="AN38" s="46">
        <v>58</v>
      </c>
      <c r="AO38" s="46">
        <v>205</v>
      </c>
      <c r="AP38" s="46">
        <v>43</v>
      </c>
      <c r="AQ38" s="46">
        <v>9</v>
      </c>
      <c r="AR38" s="49">
        <v>51</v>
      </c>
      <c r="AS38" s="55"/>
      <c r="AT38" s="50">
        <f t="shared" si="39"/>
        <v>0.11218482727979562</v>
      </c>
      <c r="AU38" s="55"/>
      <c r="AV38" s="55">
        <v>53</v>
      </c>
      <c r="AW38" s="55"/>
      <c r="AX38" s="46" t="s">
        <v>773</v>
      </c>
      <c r="AY38" s="46"/>
      <c r="BG38" s="78" t="s">
        <v>12</v>
      </c>
      <c r="BH38" s="50">
        <f t="shared" si="41"/>
        <v>54.7</v>
      </c>
      <c r="BI38" s="50">
        <f t="shared" si="42"/>
        <v>9.1</v>
      </c>
      <c r="BJ38" s="50">
        <f t="shared" si="43"/>
        <v>5.7</v>
      </c>
      <c r="BK38" s="50">
        <f t="shared" si="44"/>
        <v>20.3</v>
      </c>
      <c r="BL38" s="50">
        <f t="shared" si="45"/>
        <v>4.3</v>
      </c>
      <c r="BM38" s="50">
        <f t="shared" si="46"/>
        <v>0.9</v>
      </c>
      <c r="BN38" s="50">
        <f t="shared" si="47"/>
        <v>5</v>
      </c>
      <c r="BO38" s="50">
        <f t="shared" si="10"/>
        <v>28.99</v>
      </c>
      <c r="BP38" s="50">
        <f t="shared" si="11"/>
        <v>4.82</v>
      </c>
      <c r="BQ38" s="50">
        <f t="shared" si="12"/>
        <v>3.02</v>
      </c>
      <c r="BR38" s="50">
        <f t="shared" si="13"/>
        <v>10.76</v>
      </c>
      <c r="BS38" s="46" t="s">
        <v>773</v>
      </c>
      <c r="BX38" s="50">
        <f t="shared" si="48"/>
        <v>7.239536509839177E-2</v>
      </c>
      <c r="BY38" s="50">
        <f t="shared" si="49"/>
        <v>5.7285476586641328E-2</v>
      </c>
      <c r="BZ38" s="50">
        <f t="shared" si="50"/>
        <v>0.16796440489432704</v>
      </c>
      <c r="CA38" s="50">
        <f t="shared" si="51"/>
        <v>0.21959183673469387</v>
      </c>
      <c r="CF38" s="50">
        <f t="shared" si="40"/>
        <v>7.0676288458725436E-2</v>
      </c>
      <c r="CG38" s="50">
        <f t="shared" si="52"/>
        <v>5.9104843654199893E-2</v>
      </c>
      <c r="CH38" s="50">
        <f t="shared" si="53"/>
        <v>0.21742260619150466</v>
      </c>
      <c r="CI38" s="50">
        <f t="shared" si="54"/>
        <v>0.22922880272688539</v>
      </c>
    </row>
    <row r="39" spans="1:87" s="50" customFormat="1" x14ac:dyDescent="0.25">
      <c r="A39" s="50" t="s">
        <v>4871</v>
      </c>
      <c r="B39" s="45">
        <v>311</v>
      </c>
      <c r="C39" s="46" t="s">
        <v>2817</v>
      </c>
      <c r="D39" s="46" t="s">
        <v>2818</v>
      </c>
      <c r="E39" s="46" t="s">
        <v>2819</v>
      </c>
      <c r="F39" s="46" t="s">
        <v>2820</v>
      </c>
      <c r="G39" s="46" t="s">
        <v>2821</v>
      </c>
      <c r="H39" s="46" t="s">
        <v>2822</v>
      </c>
      <c r="I39" s="46" t="s">
        <v>2823</v>
      </c>
      <c r="J39" s="46"/>
      <c r="K39" s="46" t="s">
        <v>2824</v>
      </c>
      <c r="L39" s="46" t="s">
        <v>62</v>
      </c>
      <c r="M39" s="46"/>
      <c r="N39" s="46" t="s">
        <v>2824</v>
      </c>
      <c r="O39" s="47">
        <v>7348</v>
      </c>
      <c r="P39" s="46" t="s">
        <v>42</v>
      </c>
      <c r="Q39" s="46" t="s">
        <v>9</v>
      </c>
      <c r="R39" s="46" t="s">
        <v>10</v>
      </c>
      <c r="S39" s="46" t="s">
        <v>11</v>
      </c>
      <c r="T39" s="46" t="s">
        <v>12</v>
      </c>
      <c r="U39" s="46" t="s">
        <v>2793</v>
      </c>
      <c r="V39" s="48">
        <v>0.86457294329673828</v>
      </c>
      <c r="W39" s="46" t="e">
        <f t="shared" si="38"/>
        <v>#N/A</v>
      </c>
      <c r="X39" s="46" t="s">
        <v>773</v>
      </c>
      <c r="Y39" s="46" t="s">
        <v>771</v>
      </c>
      <c r="Z39" s="46" t="s">
        <v>774</v>
      </c>
      <c r="AA39" s="46" t="s">
        <v>2579</v>
      </c>
      <c r="AB39" s="46" t="s">
        <v>776</v>
      </c>
      <c r="AC39" s="46" t="s">
        <v>2825</v>
      </c>
      <c r="AD39" s="46" t="s">
        <v>2794</v>
      </c>
      <c r="AE39" s="46">
        <v>99066</v>
      </c>
      <c r="AF39" s="46" t="s">
        <v>2795</v>
      </c>
      <c r="AG39" s="46">
        <v>172.63703699999999</v>
      </c>
      <c r="AH39" s="46">
        <v>-42.923810000000003</v>
      </c>
      <c r="AI39" s="46">
        <v>7</v>
      </c>
      <c r="AJ39" s="46" t="s">
        <v>773</v>
      </c>
      <c r="AK39" s="46">
        <v>239</v>
      </c>
      <c r="AL39" s="46">
        <v>184</v>
      </c>
      <c r="AM39" s="46">
        <v>44</v>
      </c>
      <c r="AN39" s="46">
        <v>2</v>
      </c>
      <c r="AO39" s="46">
        <v>9</v>
      </c>
      <c r="AP39" s="46">
        <v>0</v>
      </c>
      <c r="AQ39" s="46">
        <v>0</v>
      </c>
      <c r="AR39" s="49">
        <v>0</v>
      </c>
      <c r="AS39" s="55"/>
      <c r="AT39" s="50">
        <f t="shared" si="39"/>
        <v>2.6546706653337776E-2</v>
      </c>
      <c r="AU39" s="55"/>
      <c r="AV39" s="55">
        <v>53</v>
      </c>
      <c r="AW39" s="55"/>
      <c r="AX39" s="46" t="s">
        <v>773</v>
      </c>
      <c r="AY39" s="46"/>
      <c r="BG39" s="78" t="s">
        <v>12</v>
      </c>
      <c r="BH39" s="50">
        <f t="shared" si="41"/>
        <v>77</v>
      </c>
      <c r="BI39" s="50">
        <f t="shared" si="42"/>
        <v>18.399999999999999</v>
      </c>
      <c r="BJ39" s="50">
        <f t="shared" si="43"/>
        <v>0.8</v>
      </c>
      <c r="BK39" s="50">
        <f t="shared" si="44"/>
        <v>3.8</v>
      </c>
      <c r="BL39" s="50">
        <f t="shared" si="45"/>
        <v>0</v>
      </c>
      <c r="BM39" s="50">
        <f t="shared" si="46"/>
        <v>0</v>
      </c>
      <c r="BN39" s="50">
        <f t="shared" si="47"/>
        <v>0</v>
      </c>
      <c r="BO39" s="50">
        <f t="shared" si="10"/>
        <v>40.81</v>
      </c>
      <c r="BP39" s="50">
        <f t="shared" si="11"/>
        <v>9.75</v>
      </c>
      <c r="BQ39" s="50">
        <f t="shared" si="12"/>
        <v>0.42</v>
      </c>
      <c r="BR39" s="50">
        <f t="shared" si="13"/>
        <v>2.0099999999999998</v>
      </c>
      <c r="BS39" s="46" t="s">
        <v>773</v>
      </c>
      <c r="BX39" s="50">
        <f t="shared" si="48"/>
        <v>0.10191289581460394</v>
      </c>
      <c r="BY39" s="50">
        <f t="shared" si="49"/>
        <v>0.11587829807463752</v>
      </c>
      <c r="BZ39" s="50">
        <f t="shared" si="50"/>
        <v>2.3359288097886538E-2</v>
      </c>
      <c r="CA39" s="50">
        <f t="shared" si="51"/>
        <v>4.1020408163265298E-2</v>
      </c>
      <c r="CF39" s="50">
        <f t="shared" si="40"/>
        <v>9.9492905553659389E-2</v>
      </c>
      <c r="CG39" s="50">
        <f t="shared" si="52"/>
        <v>0.1195585530349479</v>
      </c>
      <c r="CH39" s="50">
        <f t="shared" si="53"/>
        <v>3.0237580993520516E-2</v>
      </c>
      <c r="CI39" s="50">
        <f t="shared" si="54"/>
        <v>4.2820622070728585E-2</v>
      </c>
    </row>
    <row r="40" spans="1:87" s="50" customFormat="1" x14ac:dyDescent="0.25">
      <c r="A40" s="50" t="s">
        <v>4872</v>
      </c>
      <c r="B40" s="45">
        <v>348</v>
      </c>
      <c r="C40" s="46" t="s">
        <v>3119</v>
      </c>
      <c r="D40" s="46" t="s">
        <v>3120</v>
      </c>
      <c r="E40" s="46" t="s">
        <v>3121</v>
      </c>
      <c r="F40" s="46" t="s">
        <v>3122</v>
      </c>
      <c r="G40" s="46" t="s">
        <v>3123</v>
      </c>
      <c r="H40" s="46" t="s">
        <v>3124</v>
      </c>
      <c r="I40" s="46" t="s">
        <v>2684</v>
      </c>
      <c r="J40" s="46"/>
      <c r="K40" s="46" t="s">
        <v>3125</v>
      </c>
      <c r="L40" s="46" t="s">
        <v>83</v>
      </c>
      <c r="M40" s="46"/>
      <c r="N40" s="46" t="s">
        <v>3125</v>
      </c>
      <c r="O40" s="47">
        <v>7745</v>
      </c>
      <c r="P40" s="46" t="s">
        <v>8</v>
      </c>
      <c r="Q40" s="46" t="s">
        <v>43</v>
      </c>
      <c r="R40" s="46" t="s">
        <v>10</v>
      </c>
      <c r="S40" s="46" t="s">
        <v>11</v>
      </c>
      <c r="T40" s="46" t="s">
        <v>12</v>
      </c>
      <c r="U40" s="46" t="s">
        <v>3126</v>
      </c>
      <c r="V40" s="48">
        <v>0.83741278150307208</v>
      </c>
      <c r="W40" s="46" t="e">
        <f t="shared" si="38"/>
        <v>#N/A</v>
      </c>
      <c r="X40" s="46" t="s">
        <v>773</v>
      </c>
      <c r="Y40" s="46" t="s">
        <v>771</v>
      </c>
      <c r="Z40" s="46" t="s">
        <v>774</v>
      </c>
      <c r="AA40" s="46" t="s">
        <v>3127</v>
      </c>
      <c r="AB40" s="46" t="s">
        <v>776</v>
      </c>
      <c r="AC40" s="46" t="s">
        <v>3125</v>
      </c>
      <c r="AD40" s="46" t="s">
        <v>1279</v>
      </c>
      <c r="AE40" s="46">
        <v>99009</v>
      </c>
      <c r="AF40" s="46" t="s">
        <v>3128</v>
      </c>
      <c r="AG40" s="46">
        <v>171.649416</v>
      </c>
      <c r="AH40" s="46">
        <v>-43.636476000000002</v>
      </c>
      <c r="AI40" s="46">
        <v>9</v>
      </c>
      <c r="AJ40" s="46" t="s">
        <v>773</v>
      </c>
      <c r="AK40" s="46">
        <v>476</v>
      </c>
      <c r="AL40" s="46">
        <v>379</v>
      </c>
      <c r="AM40" s="46">
        <v>37</v>
      </c>
      <c r="AN40" s="46">
        <v>3</v>
      </c>
      <c r="AO40" s="46">
        <v>32</v>
      </c>
      <c r="AP40" s="46">
        <v>11</v>
      </c>
      <c r="AQ40" s="46">
        <v>1</v>
      </c>
      <c r="AR40" s="49">
        <v>13</v>
      </c>
      <c r="AS40" s="55"/>
      <c r="AT40" s="50">
        <f t="shared" si="39"/>
        <v>5.2871265133844277E-2</v>
      </c>
      <c r="AU40" s="55"/>
      <c r="AV40" s="55">
        <v>52</v>
      </c>
      <c r="AW40" s="55"/>
      <c r="AX40" s="46" t="s">
        <v>773</v>
      </c>
      <c r="AY40" s="46"/>
      <c r="BG40" s="78" t="s">
        <v>12</v>
      </c>
      <c r="BH40" s="50">
        <f t="shared" si="41"/>
        <v>79.599999999999994</v>
      </c>
      <c r="BI40" s="50">
        <f t="shared" si="42"/>
        <v>7.8</v>
      </c>
      <c r="BJ40" s="50">
        <f t="shared" si="43"/>
        <v>0.6</v>
      </c>
      <c r="BK40" s="50">
        <f t="shared" si="44"/>
        <v>6.7</v>
      </c>
      <c r="BL40" s="50">
        <f t="shared" si="45"/>
        <v>2.2999999999999998</v>
      </c>
      <c r="BM40" s="50">
        <f t="shared" si="46"/>
        <v>0.2</v>
      </c>
      <c r="BN40" s="50">
        <f t="shared" si="47"/>
        <v>2.7</v>
      </c>
      <c r="BO40" s="50">
        <f t="shared" si="10"/>
        <v>41.39</v>
      </c>
      <c r="BP40" s="50">
        <f t="shared" si="11"/>
        <v>4.0599999999999996</v>
      </c>
      <c r="BQ40" s="50">
        <f t="shared" si="12"/>
        <v>0.31</v>
      </c>
      <c r="BR40" s="50">
        <f t="shared" si="13"/>
        <v>3.48</v>
      </c>
      <c r="BS40" s="46" t="s">
        <v>773</v>
      </c>
      <c r="BX40" s="50">
        <f t="shared" si="48"/>
        <v>0.10336130256717611</v>
      </c>
      <c r="BY40" s="50">
        <f t="shared" si="49"/>
        <v>4.8252911813643933E-2</v>
      </c>
      <c r="BZ40" s="50">
        <f t="shared" si="50"/>
        <v>1.7241379310344827E-2</v>
      </c>
      <c r="CA40" s="50">
        <f t="shared" si="51"/>
        <v>7.1020408163265311E-2</v>
      </c>
      <c r="CF40" s="50">
        <f t="shared" si="40"/>
        <v>0.10090691891364768</v>
      </c>
      <c r="CG40" s="50">
        <f t="shared" si="52"/>
        <v>4.9785407725321897E-2</v>
      </c>
      <c r="CH40" s="50">
        <f t="shared" si="53"/>
        <v>2.2318214542836574E-2</v>
      </c>
      <c r="CI40" s="50">
        <f t="shared" si="54"/>
        <v>7.4137196420962934E-2</v>
      </c>
    </row>
    <row r="41" spans="1:87" s="50" customFormat="1" x14ac:dyDescent="0.25">
      <c r="A41" s="50" t="s">
        <v>4873</v>
      </c>
      <c r="B41" s="45">
        <v>359</v>
      </c>
      <c r="C41" s="46" t="s">
        <v>3210</v>
      </c>
      <c r="D41" s="46" t="s">
        <v>3211</v>
      </c>
      <c r="E41" s="46" t="s">
        <v>3212</v>
      </c>
      <c r="F41" s="46" t="s">
        <v>3213</v>
      </c>
      <c r="G41" s="46" t="s">
        <v>3214</v>
      </c>
      <c r="H41" s="46" t="s">
        <v>3215</v>
      </c>
      <c r="I41" s="46" t="s">
        <v>3216</v>
      </c>
      <c r="J41" s="46"/>
      <c r="K41" s="46" t="s">
        <v>3197</v>
      </c>
      <c r="L41" s="46" t="s">
        <v>3217</v>
      </c>
      <c r="M41" s="46"/>
      <c r="N41" s="46" t="s">
        <v>3197</v>
      </c>
      <c r="O41" s="47">
        <v>7940</v>
      </c>
      <c r="P41" s="46" t="s">
        <v>965</v>
      </c>
      <c r="Q41" s="46" t="s">
        <v>31</v>
      </c>
      <c r="R41" s="46" t="s">
        <v>10</v>
      </c>
      <c r="S41" s="46" t="s">
        <v>11</v>
      </c>
      <c r="T41" s="46" t="s">
        <v>12</v>
      </c>
      <c r="U41" s="46" t="s">
        <v>3167</v>
      </c>
      <c r="V41" s="48">
        <v>0.82703068917010936</v>
      </c>
      <c r="W41" s="46" t="e">
        <f t="shared" si="38"/>
        <v>#N/A</v>
      </c>
      <c r="X41" s="46" t="s">
        <v>773</v>
      </c>
      <c r="Y41" s="46" t="s">
        <v>771</v>
      </c>
      <c r="Z41" s="46" t="s">
        <v>774</v>
      </c>
      <c r="AA41" s="46" t="s">
        <v>3127</v>
      </c>
      <c r="AB41" s="46" t="s">
        <v>776</v>
      </c>
      <c r="AC41" s="46" t="s">
        <v>3218</v>
      </c>
      <c r="AD41" s="46" t="s">
        <v>3200</v>
      </c>
      <c r="AE41" s="46"/>
      <c r="AF41" s="46"/>
      <c r="AG41" s="46">
        <v>171.21953500000001</v>
      </c>
      <c r="AH41" s="46">
        <v>-44.376707000000003</v>
      </c>
      <c r="AI41" s="46">
        <v>6</v>
      </c>
      <c r="AJ41" s="46" t="s">
        <v>773</v>
      </c>
      <c r="AK41" s="46">
        <v>506</v>
      </c>
      <c r="AL41" s="46">
        <v>389</v>
      </c>
      <c r="AM41" s="46">
        <v>56</v>
      </c>
      <c r="AN41" s="46">
        <v>12</v>
      </c>
      <c r="AO41" s="46">
        <v>10</v>
      </c>
      <c r="AP41" s="46">
        <v>9</v>
      </c>
      <c r="AQ41" s="46">
        <v>2</v>
      </c>
      <c r="AR41" s="49">
        <v>28</v>
      </c>
      <c r="AS41" s="55"/>
      <c r="AT41" s="50">
        <f t="shared" si="39"/>
        <v>5.620348772631345E-2</v>
      </c>
      <c r="AU41" s="55"/>
      <c r="AV41" s="55">
        <v>53</v>
      </c>
      <c r="AW41" s="55"/>
      <c r="AX41" s="46" t="s">
        <v>773</v>
      </c>
      <c r="AY41" s="46"/>
      <c r="BG41" s="78" t="s">
        <v>12</v>
      </c>
      <c r="BH41" s="50">
        <f t="shared" si="41"/>
        <v>76.900000000000006</v>
      </c>
      <c r="BI41" s="50">
        <f t="shared" si="42"/>
        <v>11.1</v>
      </c>
      <c r="BJ41" s="50">
        <f t="shared" si="43"/>
        <v>2.4</v>
      </c>
      <c r="BK41" s="50">
        <f t="shared" si="44"/>
        <v>2</v>
      </c>
      <c r="BL41" s="50">
        <f t="shared" si="45"/>
        <v>1.8</v>
      </c>
      <c r="BM41" s="50">
        <f t="shared" si="46"/>
        <v>0.4</v>
      </c>
      <c r="BN41" s="50">
        <f t="shared" si="47"/>
        <v>5.5</v>
      </c>
      <c r="BO41" s="50">
        <f t="shared" si="10"/>
        <v>40.76</v>
      </c>
      <c r="BP41" s="50">
        <f t="shared" si="11"/>
        <v>5.88</v>
      </c>
      <c r="BQ41" s="50">
        <f t="shared" si="12"/>
        <v>1.27</v>
      </c>
      <c r="BR41" s="50">
        <f t="shared" si="13"/>
        <v>1.06</v>
      </c>
      <c r="BS41" s="46" t="s">
        <v>773</v>
      </c>
      <c r="BX41" s="50">
        <f t="shared" si="48"/>
        <v>0.10178803316352013</v>
      </c>
      <c r="BY41" s="50">
        <f t="shared" si="49"/>
        <v>6.9883527454242936E-2</v>
      </c>
      <c r="BZ41" s="50">
        <f t="shared" si="50"/>
        <v>7.063403781979978E-2</v>
      </c>
      <c r="CA41" s="50">
        <f t="shared" si="51"/>
        <v>2.1632653061224492E-2</v>
      </c>
      <c r="CF41" s="50">
        <f t="shared" si="40"/>
        <v>9.9371007850212106E-2</v>
      </c>
      <c r="CG41" s="50">
        <f t="shared" si="52"/>
        <v>7.2103004291845504E-2</v>
      </c>
      <c r="CH41" s="50">
        <f t="shared" si="53"/>
        <v>9.1432685385169188E-2</v>
      </c>
      <c r="CI41" s="50">
        <f t="shared" si="54"/>
        <v>2.258201959948871E-2</v>
      </c>
    </row>
    <row r="42" spans="1:87" s="50" customFormat="1" x14ac:dyDescent="0.25">
      <c r="A42" s="50" t="s">
        <v>4874</v>
      </c>
      <c r="B42" s="45">
        <v>346</v>
      </c>
      <c r="C42" s="46" t="s">
        <v>3096</v>
      </c>
      <c r="D42" s="46" t="s">
        <v>3097</v>
      </c>
      <c r="E42" s="46" t="s">
        <v>3098</v>
      </c>
      <c r="F42" s="46" t="s">
        <v>3099</v>
      </c>
      <c r="G42" s="46" t="s">
        <v>3100</v>
      </c>
      <c r="H42" s="46" t="s">
        <v>3101</v>
      </c>
      <c r="I42" s="46" t="s">
        <v>3102</v>
      </c>
      <c r="J42" s="46"/>
      <c r="K42" s="46" t="s">
        <v>3103</v>
      </c>
      <c r="L42" s="46" t="s">
        <v>3104</v>
      </c>
      <c r="M42" s="46"/>
      <c r="N42" s="46" t="s">
        <v>3103</v>
      </c>
      <c r="O42" s="47">
        <v>7541</v>
      </c>
      <c r="P42" s="46" t="s">
        <v>8</v>
      </c>
      <c r="Q42" s="46" t="s">
        <v>43</v>
      </c>
      <c r="R42" s="46" t="s">
        <v>10</v>
      </c>
      <c r="S42" s="46" t="s">
        <v>11</v>
      </c>
      <c r="T42" s="46" t="s">
        <v>12</v>
      </c>
      <c r="U42" s="46" t="s">
        <v>3105</v>
      </c>
      <c r="V42" s="48">
        <v>0.8117578587878691</v>
      </c>
      <c r="W42" s="46" t="e">
        <f t="shared" si="38"/>
        <v>#N/A</v>
      </c>
      <c r="X42" s="46" t="s">
        <v>773</v>
      </c>
      <c r="Y42" s="46" t="s">
        <v>771</v>
      </c>
      <c r="Z42" s="46" t="s">
        <v>774</v>
      </c>
      <c r="AA42" s="46" t="s">
        <v>3106</v>
      </c>
      <c r="AB42" s="46" t="s">
        <v>776</v>
      </c>
      <c r="AC42" s="46" t="s">
        <v>3103</v>
      </c>
      <c r="AD42" s="46" t="s">
        <v>3107</v>
      </c>
      <c r="AE42" s="46">
        <v>99008</v>
      </c>
      <c r="AF42" s="46" t="s">
        <v>3108</v>
      </c>
      <c r="AG42" s="46">
        <v>172.10366099999999</v>
      </c>
      <c r="AH42" s="46">
        <v>-43.490028000000002</v>
      </c>
      <c r="AI42" s="46">
        <v>9</v>
      </c>
      <c r="AJ42" s="46" t="s">
        <v>773</v>
      </c>
      <c r="AK42" s="46">
        <v>851</v>
      </c>
      <c r="AL42" s="46">
        <v>724</v>
      </c>
      <c r="AM42" s="46">
        <v>72</v>
      </c>
      <c r="AN42" s="46">
        <v>6</v>
      </c>
      <c r="AO42" s="46">
        <v>18</v>
      </c>
      <c r="AP42" s="46">
        <v>2</v>
      </c>
      <c r="AQ42" s="46">
        <v>6</v>
      </c>
      <c r="AR42" s="49">
        <v>23</v>
      </c>
      <c r="AS42" s="55"/>
      <c r="AT42" s="50">
        <f t="shared" si="39"/>
        <v>9.4524047539708986E-2</v>
      </c>
      <c r="AU42" s="55"/>
      <c r="AV42" s="55">
        <v>53</v>
      </c>
      <c r="AW42" s="55"/>
      <c r="AX42" s="46" t="s">
        <v>773</v>
      </c>
      <c r="AY42" s="46"/>
      <c r="BG42" s="78" t="s">
        <v>12</v>
      </c>
      <c r="BH42" s="50">
        <f t="shared" si="41"/>
        <v>85.1</v>
      </c>
      <c r="BI42" s="50">
        <f t="shared" si="42"/>
        <v>8.5</v>
      </c>
      <c r="BJ42" s="50">
        <f t="shared" si="43"/>
        <v>0.7</v>
      </c>
      <c r="BK42" s="50">
        <f t="shared" si="44"/>
        <v>2.1</v>
      </c>
      <c r="BL42" s="50">
        <f t="shared" si="45"/>
        <v>0.2</v>
      </c>
      <c r="BM42" s="50">
        <f t="shared" si="46"/>
        <v>0.7</v>
      </c>
      <c r="BN42" s="50">
        <f t="shared" si="47"/>
        <v>2.7</v>
      </c>
      <c r="BO42" s="50">
        <f t="shared" si="10"/>
        <v>45.1</v>
      </c>
      <c r="BP42" s="50">
        <f t="shared" si="11"/>
        <v>4.51</v>
      </c>
      <c r="BQ42" s="50">
        <f t="shared" si="12"/>
        <v>0.37</v>
      </c>
      <c r="BR42" s="50">
        <f t="shared" si="13"/>
        <v>1.1100000000000001</v>
      </c>
      <c r="BS42" s="46" t="s">
        <v>773</v>
      </c>
      <c r="BT42" s="50">
        <f>SUM(BX32:BX43)</f>
        <v>1</v>
      </c>
      <c r="BU42" s="50">
        <f t="shared" ref="BU42:BW42" si="55">SUM(BY32:BY43)</f>
        <v>1</v>
      </c>
      <c r="BV42" s="50">
        <f t="shared" si="55"/>
        <v>1</v>
      </c>
      <c r="BW42" s="50">
        <f t="shared" si="55"/>
        <v>1</v>
      </c>
      <c r="BX42" s="50">
        <f t="shared" si="48"/>
        <v>0.11262611127759466</v>
      </c>
      <c r="BY42" s="50">
        <f t="shared" si="49"/>
        <v>5.3601140955550276E-2</v>
      </c>
      <c r="BZ42" s="50">
        <f t="shared" si="50"/>
        <v>2.0578420467185762E-2</v>
      </c>
      <c r="CA42" s="50">
        <f t="shared" si="51"/>
        <v>2.2653061224489797E-2</v>
      </c>
      <c r="CB42" s="50">
        <f>SUM(CF32:CF43)</f>
        <v>1.0000000000000002</v>
      </c>
      <c r="CC42" s="50">
        <f t="shared" ref="CC42" si="56">SUM(CG32:CG43)</f>
        <v>1.0000000000000002</v>
      </c>
      <c r="CD42" s="50">
        <f t="shared" ref="CD42" si="57">SUM(CH32:CH43)</f>
        <v>0.99999999999999978</v>
      </c>
      <c r="CE42" s="50">
        <f t="shared" ref="CE42" si="58">SUM(CI32:CI43)</f>
        <v>1</v>
      </c>
      <c r="CF42" s="50">
        <f t="shared" si="40"/>
        <v>0.1099517285094349</v>
      </c>
      <c r="CG42" s="50">
        <f t="shared" si="52"/>
        <v>5.5303494788473337E-2</v>
      </c>
      <c r="CH42" s="50">
        <f t="shared" si="53"/>
        <v>2.663786897048236E-2</v>
      </c>
      <c r="CI42" s="50">
        <f t="shared" si="54"/>
        <v>2.3647209203238179E-2</v>
      </c>
    </row>
    <row r="43" spans="1:87" s="50" customFormat="1" x14ac:dyDescent="0.25">
      <c r="A43" s="50" t="s">
        <v>4875</v>
      </c>
      <c r="B43" s="45">
        <v>338</v>
      </c>
      <c r="C43" s="46" t="s">
        <v>3048</v>
      </c>
      <c r="D43" s="46" t="s">
        <v>3049</v>
      </c>
      <c r="E43" s="46" t="s">
        <v>3050</v>
      </c>
      <c r="F43" s="46" t="s">
        <v>3051</v>
      </c>
      <c r="G43" s="46" t="s">
        <v>3052</v>
      </c>
      <c r="H43" s="46" t="s">
        <v>3053</v>
      </c>
      <c r="I43" s="46" t="s">
        <v>3054</v>
      </c>
      <c r="J43" s="46" t="s">
        <v>3055</v>
      </c>
      <c r="K43" s="46" t="s">
        <v>771</v>
      </c>
      <c r="L43" s="46" t="s">
        <v>3054</v>
      </c>
      <c r="M43" s="46" t="s">
        <v>3055</v>
      </c>
      <c r="N43" s="46" t="s">
        <v>771</v>
      </c>
      <c r="O43" s="47">
        <v>8042</v>
      </c>
      <c r="P43" s="46" t="s">
        <v>133</v>
      </c>
      <c r="Q43" s="46" t="s">
        <v>43</v>
      </c>
      <c r="R43" s="46" t="s">
        <v>10</v>
      </c>
      <c r="S43" s="46" t="s">
        <v>11</v>
      </c>
      <c r="T43" s="46" t="s">
        <v>12</v>
      </c>
      <c r="U43" s="46" t="s">
        <v>772</v>
      </c>
      <c r="V43" s="48">
        <v>0.78423493554333124</v>
      </c>
      <c r="W43" s="46" t="e">
        <f t="shared" si="38"/>
        <v>#N/A</v>
      </c>
      <c r="X43" s="46" t="s">
        <v>773</v>
      </c>
      <c r="Y43" s="46" t="s">
        <v>771</v>
      </c>
      <c r="Z43" s="46" t="s">
        <v>774</v>
      </c>
      <c r="AA43" s="46" t="s">
        <v>775</v>
      </c>
      <c r="AB43" s="46" t="s">
        <v>776</v>
      </c>
      <c r="AC43" s="46" t="s">
        <v>3056</v>
      </c>
      <c r="AD43" s="46" t="s">
        <v>778</v>
      </c>
      <c r="AE43" s="46">
        <v>99045</v>
      </c>
      <c r="AF43" s="46" t="s">
        <v>3057</v>
      </c>
      <c r="AG43" s="46">
        <v>172.527635</v>
      </c>
      <c r="AH43" s="46">
        <v>-43.538179</v>
      </c>
      <c r="AI43" s="46">
        <v>3</v>
      </c>
      <c r="AJ43" s="46" t="s">
        <v>773</v>
      </c>
      <c r="AK43" s="46">
        <v>660</v>
      </c>
      <c r="AL43" s="46">
        <v>329</v>
      </c>
      <c r="AM43" s="46">
        <v>182</v>
      </c>
      <c r="AN43" s="46">
        <v>58</v>
      </c>
      <c r="AO43" s="46">
        <v>85</v>
      </c>
      <c r="AP43" s="46">
        <v>6</v>
      </c>
      <c r="AQ43" s="46">
        <v>0</v>
      </c>
      <c r="AR43" s="49">
        <v>0</v>
      </c>
      <c r="AS43" s="55">
        <f>SUM(AK32:AK43)</f>
        <v>9003</v>
      </c>
      <c r="AT43" s="50">
        <f t="shared" si="39"/>
        <v>7.330889703432189E-2</v>
      </c>
      <c r="AU43" s="55">
        <v>633</v>
      </c>
      <c r="AV43" s="55">
        <v>53</v>
      </c>
      <c r="AW43" s="55">
        <f>SUM(AV32:AV43)</f>
        <v>633</v>
      </c>
      <c r="AX43" s="46" t="s">
        <v>773</v>
      </c>
      <c r="AY43" s="46">
        <f>ROUND(AVERAGE(AI32:AI43),1)</f>
        <v>6.7</v>
      </c>
      <c r="AZ43" s="50">
        <f t="shared" ref="AZ43:BF43" si="59">ROUND(100*SUM(AL32:AL43)/$AS43,1)</f>
        <v>71.5</v>
      </c>
      <c r="BA43" s="50">
        <f t="shared" si="59"/>
        <v>11.6</v>
      </c>
      <c r="BB43" s="50">
        <f t="shared" si="59"/>
        <v>2.8</v>
      </c>
      <c r="BC43" s="50">
        <f t="shared" si="59"/>
        <v>8.6</v>
      </c>
      <c r="BD43" s="50">
        <f t="shared" si="59"/>
        <v>2.4</v>
      </c>
      <c r="BE43" s="50">
        <f t="shared" si="59"/>
        <v>0.5</v>
      </c>
      <c r="BF43" s="50">
        <f t="shared" si="59"/>
        <v>2.5</v>
      </c>
      <c r="BG43" s="78" t="s">
        <v>12</v>
      </c>
      <c r="BH43" s="50">
        <f t="shared" si="41"/>
        <v>49.8</v>
      </c>
      <c r="BI43" s="50">
        <f t="shared" si="42"/>
        <v>27.6</v>
      </c>
      <c r="BJ43" s="50">
        <f t="shared" si="43"/>
        <v>8.8000000000000007</v>
      </c>
      <c r="BK43" s="50">
        <f t="shared" si="44"/>
        <v>12.9</v>
      </c>
      <c r="BL43" s="50">
        <f t="shared" si="45"/>
        <v>0.9</v>
      </c>
      <c r="BM43" s="50">
        <f t="shared" si="46"/>
        <v>0</v>
      </c>
      <c r="BN43" s="50">
        <f t="shared" si="47"/>
        <v>0</v>
      </c>
      <c r="BO43" s="50">
        <f t="shared" si="10"/>
        <v>26.39</v>
      </c>
      <c r="BP43" s="50">
        <f t="shared" si="11"/>
        <v>14.63</v>
      </c>
      <c r="BQ43" s="50">
        <f t="shared" si="12"/>
        <v>4.66</v>
      </c>
      <c r="BR43" s="50">
        <f t="shared" si="13"/>
        <v>6.84</v>
      </c>
      <c r="BS43" s="46" t="s">
        <v>773</v>
      </c>
      <c r="BT43" s="50">
        <f>SUM(BO32:BO43)-BO33</f>
        <v>400.44</v>
      </c>
      <c r="BU43" s="50">
        <f>SUM(BP32:BP43)-BP33</f>
        <v>84.139999999999986</v>
      </c>
      <c r="BV43" s="50">
        <f>SUM(BQ32:BQ43)-BQ33</f>
        <v>17.98</v>
      </c>
      <c r="BW43" s="50">
        <f>SUM(BR32:BR43)-BR33</f>
        <v>49</v>
      </c>
      <c r="BX43" s="50">
        <f t="shared" si="48"/>
        <v>6.5902507242033767E-2</v>
      </c>
      <c r="BY43" s="50">
        <f t="shared" si="49"/>
        <v>0.17387687188019971</v>
      </c>
      <c r="BZ43" s="50">
        <f t="shared" si="50"/>
        <v>0.25917686318131256</v>
      </c>
      <c r="CA43" s="50">
        <f t="shared" si="51"/>
        <v>0.13959183673469389</v>
      </c>
      <c r="CB43" s="50">
        <f>SUM(BO32:BO43)-BO34</f>
        <v>410.17999999999995</v>
      </c>
      <c r="CC43" s="50">
        <f>SUM(BP32:BP43)-BP34</f>
        <v>81.549999999999983</v>
      </c>
      <c r="CD43" s="50">
        <f>SUM(BQ32:BQ43)-BQ34</f>
        <v>13.89</v>
      </c>
      <c r="CE43" s="50">
        <f>SUM(BR32:BR43)-BR34</f>
        <v>46.94</v>
      </c>
      <c r="CF43" s="50">
        <f t="shared" si="40"/>
        <v>6.4337607879467559E-2</v>
      </c>
      <c r="CG43" s="50">
        <f t="shared" si="52"/>
        <v>0.17939914163090134</v>
      </c>
      <c r="CH43" s="50">
        <f t="shared" si="53"/>
        <v>0.33549316054715622</v>
      </c>
      <c r="CI43" s="50">
        <f t="shared" si="54"/>
        <v>0.14571793779292713</v>
      </c>
    </row>
    <row r="44" spans="1:87" x14ac:dyDescent="0.25">
      <c r="A44" t="s">
        <v>4876</v>
      </c>
      <c r="B44" s="1">
        <v>212</v>
      </c>
      <c r="C44" s="2" t="s">
        <v>1928</v>
      </c>
      <c r="D44" s="2" t="s">
        <v>1929</v>
      </c>
      <c r="E44" s="2" t="s">
        <v>1930</v>
      </c>
      <c r="F44" s="2" t="s">
        <v>1931</v>
      </c>
      <c r="G44" s="2" t="s">
        <v>1932</v>
      </c>
      <c r="H44" s="2"/>
      <c r="I44" s="2" t="s">
        <v>1933</v>
      </c>
      <c r="J44" s="2"/>
      <c r="K44" s="2" t="s">
        <v>1934</v>
      </c>
      <c r="L44" s="2" t="s">
        <v>1933</v>
      </c>
      <c r="M44" s="2" t="s">
        <v>1934</v>
      </c>
      <c r="N44" s="2" t="s">
        <v>1895</v>
      </c>
      <c r="O44" s="3">
        <v>4077</v>
      </c>
      <c r="P44" s="2" t="s">
        <v>42</v>
      </c>
      <c r="Q44" s="2" t="s">
        <v>9</v>
      </c>
      <c r="R44" s="2" t="s">
        <v>10</v>
      </c>
      <c r="S44" s="2" t="s">
        <v>11</v>
      </c>
      <c r="T44" s="2" t="s">
        <v>12</v>
      </c>
      <c r="U44" s="2" t="s">
        <v>1884</v>
      </c>
      <c r="V44" s="44">
        <v>0.98941833334627904</v>
      </c>
      <c r="W44" s="2" t="e">
        <f>RANK(V44,V$200:V$211)</f>
        <v>#N/A</v>
      </c>
      <c r="X44" s="2" t="s">
        <v>1885</v>
      </c>
      <c r="Y44" s="2" t="s">
        <v>1291</v>
      </c>
      <c r="Z44" s="2" t="s">
        <v>1292</v>
      </c>
      <c r="AA44" s="2" t="s">
        <v>1385</v>
      </c>
      <c r="AB44" s="2" t="s">
        <v>1278</v>
      </c>
      <c r="AC44" s="2" t="s">
        <v>1934</v>
      </c>
      <c r="AD44" s="2" t="s">
        <v>1935</v>
      </c>
      <c r="AE44" s="2">
        <v>99050</v>
      </c>
      <c r="AF44" s="2" t="s">
        <v>1887</v>
      </c>
      <c r="AG44" s="2">
        <v>178.30017699999999</v>
      </c>
      <c r="AH44" s="2">
        <v>-38.373074000000003</v>
      </c>
      <c r="AI44" s="2">
        <v>1</v>
      </c>
      <c r="AJ44" s="2" t="s">
        <v>1885</v>
      </c>
      <c r="AK44" s="2">
        <v>260</v>
      </c>
      <c r="AL44" s="2">
        <v>11</v>
      </c>
      <c r="AM44" s="2">
        <v>247</v>
      </c>
      <c r="AN44" s="2">
        <v>1</v>
      </c>
      <c r="AO44" s="2">
        <v>0</v>
      </c>
      <c r="AP44" s="2">
        <v>0</v>
      </c>
      <c r="AQ44" s="2">
        <v>1</v>
      </c>
      <c r="AR44" s="4">
        <v>0</v>
      </c>
      <c r="AT44" s="43">
        <f>AK44/AS$46</f>
        <v>0.30092592592592593</v>
      </c>
      <c r="AV44" s="35">
        <v>21</v>
      </c>
      <c r="AX44" s="2" t="s">
        <v>1885</v>
      </c>
      <c r="AY44" s="2"/>
      <c r="BG44" s="78" t="s">
        <v>12</v>
      </c>
      <c r="BH44">
        <f t="shared" si="41"/>
        <v>4.2</v>
      </c>
      <c r="BI44">
        <f t="shared" si="42"/>
        <v>95</v>
      </c>
      <c r="BJ44">
        <f t="shared" si="43"/>
        <v>0.4</v>
      </c>
      <c r="BK44">
        <f t="shared" si="44"/>
        <v>0</v>
      </c>
      <c r="BL44">
        <f t="shared" si="45"/>
        <v>0</v>
      </c>
      <c r="BM44">
        <f t="shared" si="46"/>
        <v>0.4</v>
      </c>
      <c r="BN44">
        <f t="shared" si="47"/>
        <v>0</v>
      </c>
      <c r="BO44">
        <f t="shared" si="10"/>
        <v>0.88</v>
      </c>
      <c r="BP44">
        <f t="shared" si="11"/>
        <v>19.95</v>
      </c>
      <c r="BQ44">
        <f t="shared" si="12"/>
        <v>0.08</v>
      </c>
      <c r="BR44">
        <f t="shared" si="13"/>
        <v>0</v>
      </c>
      <c r="BS44" s="2" t="s">
        <v>1885</v>
      </c>
      <c r="BX44">
        <f>BO44/BT$46</f>
        <v>5.6410256410256404E-2</v>
      </c>
      <c r="BY44">
        <f>BP44/BU$46</f>
        <v>0.44020300088261249</v>
      </c>
      <c r="BZ44">
        <f>BQ44/BV$46</f>
        <v>0.10958904109589042</v>
      </c>
      <c r="CA44">
        <f>BR44/BW$46</f>
        <v>0</v>
      </c>
      <c r="CF44">
        <f>BO44/CB$46</f>
        <v>3.3937524103355189E-2</v>
      </c>
      <c r="CG44">
        <f>BP44/CC$46</f>
        <v>0.59623430962343094</v>
      </c>
      <c r="CH44">
        <f>BQ44/CD$46</f>
        <v>6.3492063492063489E-2</v>
      </c>
      <c r="CI44">
        <f>BR44/CE$46</f>
        <v>0</v>
      </c>
    </row>
    <row r="45" spans="1:87" x14ac:dyDescent="0.25">
      <c r="A45" t="s">
        <v>4877</v>
      </c>
      <c r="B45" s="1">
        <v>550</v>
      </c>
      <c r="C45" s="2" t="s">
        <v>4011</v>
      </c>
      <c r="D45" s="2" t="s">
        <v>4012</v>
      </c>
      <c r="E45" s="2"/>
      <c r="F45" s="2" t="s">
        <v>4013</v>
      </c>
      <c r="G45" s="2" t="s">
        <v>4014</v>
      </c>
      <c r="H45" s="2" t="s">
        <v>4015</v>
      </c>
      <c r="I45" s="2" t="s">
        <v>4016</v>
      </c>
      <c r="J45" s="2"/>
      <c r="K45" s="2" t="s">
        <v>4017</v>
      </c>
      <c r="L45" s="2" t="s">
        <v>4018</v>
      </c>
      <c r="M45" s="2"/>
      <c r="N45" s="2" t="s">
        <v>4017</v>
      </c>
      <c r="O45" s="3">
        <v>4050</v>
      </c>
      <c r="P45" s="2" t="s">
        <v>42</v>
      </c>
      <c r="Q45" s="2" t="s">
        <v>9</v>
      </c>
      <c r="R45" s="2" t="s">
        <v>10</v>
      </c>
      <c r="S45" s="2" t="s">
        <v>11</v>
      </c>
      <c r="T45" s="2" t="s">
        <v>12</v>
      </c>
      <c r="U45" s="2" t="s">
        <v>1884</v>
      </c>
      <c r="V45" s="44">
        <v>0.96436473883930751</v>
      </c>
      <c r="W45" s="2" t="e">
        <f>RANK(V45,V$200:V$211)</f>
        <v>#N/A</v>
      </c>
      <c r="X45" s="2" t="s">
        <v>1885</v>
      </c>
      <c r="Y45" s="2" t="s">
        <v>1291</v>
      </c>
      <c r="Z45" s="2" t="s">
        <v>1292</v>
      </c>
      <c r="AA45" s="2" t="s">
        <v>1385</v>
      </c>
      <c r="AB45" s="2" t="s">
        <v>1278</v>
      </c>
      <c r="AC45" s="2" t="s">
        <v>4019</v>
      </c>
      <c r="AD45" s="2" t="s">
        <v>4020</v>
      </c>
      <c r="AE45" s="2">
        <v>99050</v>
      </c>
      <c r="AF45" s="2" t="s">
        <v>1887</v>
      </c>
      <c r="AG45" s="2">
        <v>178.36554899999999</v>
      </c>
      <c r="AH45" s="2">
        <v>-37.633718999999999</v>
      </c>
      <c r="AI45" s="2">
        <v>1</v>
      </c>
      <c r="AJ45" s="2" t="s">
        <v>1885</v>
      </c>
      <c r="AK45" s="2">
        <v>86</v>
      </c>
      <c r="AL45" s="2">
        <v>4</v>
      </c>
      <c r="AM45" s="2">
        <v>82</v>
      </c>
      <c r="AN45" s="2">
        <v>0</v>
      </c>
      <c r="AO45" s="2">
        <v>0</v>
      </c>
      <c r="AP45" s="2">
        <v>0</v>
      </c>
      <c r="AQ45" s="2">
        <v>0</v>
      </c>
      <c r="AR45" s="4">
        <v>0</v>
      </c>
      <c r="AT45" s="43">
        <f>AK45/AS$46</f>
        <v>9.9537037037037035E-2</v>
      </c>
      <c r="AV45" s="35">
        <v>21</v>
      </c>
      <c r="AX45" s="2" t="s">
        <v>1885</v>
      </c>
      <c r="AY45" s="2"/>
      <c r="BG45" s="78" t="s">
        <v>12</v>
      </c>
      <c r="BH45">
        <f t="shared" si="41"/>
        <v>4.7</v>
      </c>
      <c r="BI45">
        <f t="shared" si="42"/>
        <v>95.3</v>
      </c>
      <c r="BJ45">
        <f t="shared" si="43"/>
        <v>0</v>
      </c>
      <c r="BK45">
        <f t="shared" si="44"/>
        <v>0</v>
      </c>
      <c r="BL45">
        <f t="shared" si="45"/>
        <v>0</v>
      </c>
      <c r="BM45">
        <f t="shared" si="46"/>
        <v>0</v>
      </c>
      <c r="BN45">
        <f t="shared" si="47"/>
        <v>0</v>
      </c>
      <c r="BO45">
        <f t="shared" si="10"/>
        <v>0.99</v>
      </c>
      <c r="BP45">
        <f t="shared" si="11"/>
        <v>20.010000000000002</v>
      </c>
      <c r="BQ45">
        <f t="shared" si="12"/>
        <v>0</v>
      </c>
      <c r="BR45">
        <f t="shared" si="13"/>
        <v>0</v>
      </c>
      <c r="BS45" s="2" t="s">
        <v>1885</v>
      </c>
      <c r="BT45">
        <f>SUM(BX44:BX46)</f>
        <v>1</v>
      </c>
      <c r="BU45">
        <f t="shared" ref="BU45:BW45" si="60">SUM(BY44:BY46)</f>
        <v>1</v>
      </c>
      <c r="BV45">
        <f t="shared" si="60"/>
        <v>1</v>
      </c>
      <c r="BW45">
        <f t="shared" si="60"/>
        <v>1</v>
      </c>
      <c r="BX45">
        <f t="shared" ref="BX45:BX46" si="61">BO45/BT$46</f>
        <v>6.3461538461538458E-2</v>
      </c>
      <c r="BY45">
        <f t="shared" ref="BY45:CA46" si="62">BP45/BU$46</f>
        <v>0.44152691968225954</v>
      </c>
      <c r="BZ45">
        <f t="shared" si="62"/>
        <v>0</v>
      </c>
      <c r="CA45">
        <f t="shared" si="62"/>
        <v>0</v>
      </c>
      <c r="CB45">
        <f>SUM(CF44:CF46)</f>
        <v>0.60161974546856922</v>
      </c>
      <c r="CC45">
        <f t="shared" ref="CC45" si="63">SUM(CG44:CG46)</f>
        <v>1.3544530783024509</v>
      </c>
      <c r="CD45">
        <f t="shared" ref="CD45" si="64">SUM(CH44:CH46)</f>
        <v>0.57936507936507942</v>
      </c>
      <c r="CE45">
        <f t="shared" ref="CE45" si="65">SUM(CI44:CI46)</f>
        <v>0.55263157894736847</v>
      </c>
      <c r="CF45">
        <f t="shared" ref="CF45:CF46" si="66">BO45/CB$46</f>
        <v>3.8179714616274583E-2</v>
      </c>
      <c r="CG45">
        <f t="shared" ref="CG45:CI46" si="67">BP45/CC$46</f>
        <v>0.59802749551703527</v>
      </c>
      <c r="CH45">
        <f t="shared" si="67"/>
        <v>0</v>
      </c>
      <c r="CI45">
        <f t="shared" si="67"/>
        <v>0</v>
      </c>
    </row>
    <row r="46" spans="1:87" x14ac:dyDescent="0.25">
      <c r="A46" t="s">
        <v>4878</v>
      </c>
      <c r="B46" s="1">
        <v>211</v>
      </c>
      <c r="C46" s="2" t="s">
        <v>1920</v>
      </c>
      <c r="D46" s="2" t="s">
        <v>1921</v>
      </c>
      <c r="E46" s="2" t="s">
        <v>1922</v>
      </c>
      <c r="F46" s="2" t="s">
        <v>1923</v>
      </c>
      <c r="G46" s="2" t="s">
        <v>1924</v>
      </c>
      <c r="H46" s="2" t="s">
        <v>1925</v>
      </c>
      <c r="I46" s="2" t="s">
        <v>1926</v>
      </c>
      <c r="J46" s="2"/>
      <c r="K46" s="2" t="s">
        <v>1895</v>
      </c>
      <c r="L46" s="2" t="s">
        <v>1927</v>
      </c>
      <c r="M46" s="2"/>
      <c r="N46" s="2" t="s">
        <v>1895</v>
      </c>
      <c r="O46" s="3">
        <v>4040</v>
      </c>
      <c r="P46" s="2" t="s">
        <v>133</v>
      </c>
      <c r="Q46" s="2" t="s">
        <v>43</v>
      </c>
      <c r="R46" s="2" t="s">
        <v>10</v>
      </c>
      <c r="S46" s="2" t="s">
        <v>178</v>
      </c>
      <c r="T46" s="2" t="s">
        <v>12</v>
      </c>
      <c r="U46" s="2" t="s">
        <v>1884</v>
      </c>
      <c r="V46" s="44">
        <v>0.91325239777229039</v>
      </c>
      <c r="W46" s="2" t="e">
        <f>RANK(V46,V$200:V$211)</f>
        <v>#N/A</v>
      </c>
      <c r="X46" s="2" t="s">
        <v>1885</v>
      </c>
      <c r="Y46" s="2" t="s">
        <v>1291</v>
      </c>
      <c r="Z46" s="2" t="s">
        <v>1292</v>
      </c>
      <c r="AA46" s="2" t="s">
        <v>1385</v>
      </c>
      <c r="AB46" s="2" t="s">
        <v>1278</v>
      </c>
      <c r="AC46" s="2" t="s">
        <v>1917</v>
      </c>
      <c r="AD46" s="2" t="s">
        <v>1898</v>
      </c>
      <c r="AE46" s="2">
        <v>99082</v>
      </c>
      <c r="AF46" s="2" t="s">
        <v>1899</v>
      </c>
      <c r="AG46" s="2">
        <v>177.98940400000001</v>
      </c>
      <c r="AH46" s="2">
        <v>-38.647793</v>
      </c>
      <c r="AI46" s="2">
        <v>6</v>
      </c>
      <c r="AJ46" s="2" t="s">
        <v>1885</v>
      </c>
      <c r="AK46" s="2">
        <v>518</v>
      </c>
      <c r="AL46" s="2">
        <v>339</v>
      </c>
      <c r="AM46" s="2">
        <v>132</v>
      </c>
      <c r="AN46" s="2">
        <v>16</v>
      </c>
      <c r="AO46" s="2">
        <v>26</v>
      </c>
      <c r="AP46" s="2">
        <v>3</v>
      </c>
      <c r="AQ46" s="2">
        <v>2</v>
      </c>
      <c r="AR46" s="4">
        <v>0</v>
      </c>
      <c r="AS46" s="35">
        <f>SUM(AK44:AK46)</f>
        <v>864</v>
      </c>
      <c r="AT46" s="43">
        <f>AK46/AS$46</f>
        <v>0.59953703703703709</v>
      </c>
      <c r="AU46" s="35">
        <v>63</v>
      </c>
      <c r="AV46" s="35">
        <v>21</v>
      </c>
      <c r="AW46" s="35">
        <f>SUM(AV44:AV46)</f>
        <v>63</v>
      </c>
      <c r="AX46" s="2" t="s">
        <v>1885</v>
      </c>
      <c r="AY46" s="2">
        <f>ROUND(AVERAGE(AI44:AI46),1)</f>
        <v>2.7</v>
      </c>
      <c r="AZ46">
        <f t="shared" ref="AZ46:BF46" si="68">ROUND(100*SUM(AL44:AL46)/$AS46,1)</f>
        <v>41</v>
      </c>
      <c r="BA46">
        <f t="shared" si="68"/>
        <v>53.4</v>
      </c>
      <c r="BB46">
        <f t="shared" si="68"/>
        <v>2</v>
      </c>
      <c r="BC46">
        <f t="shared" si="68"/>
        <v>3</v>
      </c>
      <c r="BD46">
        <f t="shared" si="68"/>
        <v>0.3</v>
      </c>
      <c r="BE46">
        <f t="shared" si="68"/>
        <v>0.3</v>
      </c>
      <c r="BF46">
        <f t="shared" si="68"/>
        <v>0</v>
      </c>
      <c r="BG46" s="78" t="s">
        <v>12</v>
      </c>
      <c r="BH46">
        <f t="shared" si="41"/>
        <v>65.400000000000006</v>
      </c>
      <c r="BI46">
        <f t="shared" si="42"/>
        <v>25.5</v>
      </c>
      <c r="BJ46">
        <f t="shared" si="43"/>
        <v>3.1</v>
      </c>
      <c r="BK46">
        <f t="shared" si="44"/>
        <v>5</v>
      </c>
      <c r="BL46">
        <f t="shared" si="45"/>
        <v>0.6</v>
      </c>
      <c r="BM46">
        <f t="shared" si="46"/>
        <v>0.4</v>
      </c>
      <c r="BN46">
        <f t="shared" si="47"/>
        <v>0</v>
      </c>
      <c r="BO46">
        <f t="shared" si="10"/>
        <v>13.73</v>
      </c>
      <c r="BP46">
        <f t="shared" si="11"/>
        <v>5.36</v>
      </c>
      <c r="BQ46">
        <f t="shared" si="12"/>
        <v>0.65</v>
      </c>
      <c r="BR46">
        <f t="shared" si="13"/>
        <v>1.05</v>
      </c>
      <c r="BS46" s="2" t="s">
        <v>1885</v>
      </c>
      <c r="BT46">
        <f>SUM(BO44:BO46)</f>
        <v>15.600000000000001</v>
      </c>
      <c r="BU46">
        <f>SUM(BP44:BP46)</f>
        <v>45.32</v>
      </c>
      <c r="BV46">
        <f>SUM(BQ44:BQ46)</f>
        <v>0.73</v>
      </c>
      <c r="BW46">
        <f>SUM(BR44:BR46)</f>
        <v>1.05</v>
      </c>
      <c r="BX46">
        <f t="shared" si="61"/>
        <v>0.88012820512820511</v>
      </c>
      <c r="BY46">
        <f t="shared" si="62"/>
        <v>0.11827007943512799</v>
      </c>
      <c r="BZ46">
        <f t="shared" si="62"/>
        <v>0.8904109589041096</v>
      </c>
      <c r="CA46">
        <f t="shared" si="62"/>
        <v>1</v>
      </c>
      <c r="CB46">
        <v>25.93</v>
      </c>
      <c r="CC46">
        <v>33.46</v>
      </c>
      <c r="CD46">
        <v>1.26</v>
      </c>
      <c r="CE46">
        <v>1.9</v>
      </c>
      <c r="CF46">
        <f t="shared" si="66"/>
        <v>0.52950250674893951</v>
      </c>
      <c r="CG46">
        <f t="shared" si="67"/>
        <v>0.16019127316198448</v>
      </c>
      <c r="CH46">
        <f t="shared" si="67"/>
        <v>0.51587301587301593</v>
      </c>
      <c r="CI46">
        <f t="shared" si="67"/>
        <v>0.55263157894736847</v>
      </c>
    </row>
    <row r="47" spans="1:87" s="50" customFormat="1" x14ac:dyDescent="0.25">
      <c r="A47" s="50" t="s">
        <v>4879</v>
      </c>
      <c r="B47" s="45">
        <v>218</v>
      </c>
      <c r="C47" s="46" t="s">
        <v>1980</v>
      </c>
      <c r="D47" s="46" t="s">
        <v>1981</v>
      </c>
      <c r="E47" s="46" t="s">
        <v>1982</v>
      </c>
      <c r="F47" s="46" t="s">
        <v>1983</v>
      </c>
      <c r="G47" s="46" t="s">
        <v>1984</v>
      </c>
      <c r="H47" s="46" t="s">
        <v>1985</v>
      </c>
      <c r="I47" s="46" t="s">
        <v>1986</v>
      </c>
      <c r="J47" s="46" t="s">
        <v>1987</v>
      </c>
      <c r="K47" s="46" t="s">
        <v>1291</v>
      </c>
      <c r="L47" s="46" t="s">
        <v>1988</v>
      </c>
      <c r="M47" s="46" t="s">
        <v>1987</v>
      </c>
      <c r="N47" s="46" t="s">
        <v>1291</v>
      </c>
      <c r="O47" s="47">
        <v>4145</v>
      </c>
      <c r="P47" s="46" t="s">
        <v>133</v>
      </c>
      <c r="Q47" s="46" t="s">
        <v>31</v>
      </c>
      <c r="R47" s="46" t="s">
        <v>10</v>
      </c>
      <c r="S47" s="46" t="s">
        <v>11</v>
      </c>
      <c r="T47" s="46" t="s">
        <v>12</v>
      </c>
      <c r="U47" s="46" t="s">
        <v>1956</v>
      </c>
      <c r="V47" s="48">
        <v>0.96198976690847549</v>
      </c>
      <c r="W47" s="46" t="e">
        <f>RANK(V47,V$212:V$237)</f>
        <v>#N/A</v>
      </c>
      <c r="X47" s="46" t="s">
        <v>1290</v>
      </c>
      <c r="Y47" s="46" t="s">
        <v>1291</v>
      </c>
      <c r="Z47" s="46" t="s">
        <v>1292</v>
      </c>
      <c r="AA47" s="46" t="s">
        <v>1291</v>
      </c>
      <c r="AB47" s="46" t="s">
        <v>1278</v>
      </c>
      <c r="AC47" s="46" t="s">
        <v>1989</v>
      </c>
      <c r="AD47" s="46" t="s">
        <v>1990</v>
      </c>
      <c r="AE47" s="46">
        <v>99021</v>
      </c>
      <c r="AF47" s="46" t="s">
        <v>1991</v>
      </c>
      <c r="AG47" s="46">
        <v>176.87097600000001</v>
      </c>
      <c r="AH47" s="46">
        <v>-39.51829</v>
      </c>
      <c r="AI47" s="46">
        <v>3</v>
      </c>
      <c r="AJ47" s="46" t="s">
        <v>1290</v>
      </c>
      <c r="AK47" s="46">
        <v>299</v>
      </c>
      <c r="AL47" s="46">
        <v>111</v>
      </c>
      <c r="AM47" s="46">
        <v>155</v>
      </c>
      <c r="AN47" s="46">
        <v>15</v>
      </c>
      <c r="AO47" s="46">
        <v>6</v>
      </c>
      <c r="AP47" s="46">
        <v>3</v>
      </c>
      <c r="AQ47" s="46">
        <v>0</v>
      </c>
      <c r="AR47" s="49">
        <v>9</v>
      </c>
      <c r="AS47" s="55"/>
      <c r="AT47" s="50">
        <f>AK47/AS$51</f>
        <v>0.12904618040569701</v>
      </c>
      <c r="AU47" s="55"/>
      <c r="AV47" s="55">
        <v>37</v>
      </c>
      <c r="AW47" s="55"/>
      <c r="AX47" s="46" t="s">
        <v>1290</v>
      </c>
      <c r="AY47" s="46"/>
      <c r="BG47" s="78" t="s">
        <v>12</v>
      </c>
      <c r="BH47" s="50">
        <f t="shared" si="41"/>
        <v>37.1</v>
      </c>
      <c r="BI47" s="50">
        <f t="shared" si="42"/>
        <v>51.8</v>
      </c>
      <c r="BJ47" s="50">
        <f t="shared" si="43"/>
        <v>5</v>
      </c>
      <c r="BK47" s="50">
        <f t="shared" si="44"/>
        <v>2</v>
      </c>
      <c r="BL47" s="50">
        <f t="shared" si="45"/>
        <v>1</v>
      </c>
      <c r="BM47" s="50">
        <f t="shared" si="46"/>
        <v>0</v>
      </c>
      <c r="BN47" s="50">
        <f t="shared" si="47"/>
        <v>3</v>
      </c>
      <c r="BO47" s="50">
        <f t="shared" si="10"/>
        <v>13.73</v>
      </c>
      <c r="BP47" s="50">
        <f t="shared" si="11"/>
        <v>19.170000000000002</v>
      </c>
      <c r="BQ47" s="50">
        <f t="shared" si="12"/>
        <v>1.85</v>
      </c>
      <c r="BR47" s="50">
        <f t="shared" si="13"/>
        <v>0.74</v>
      </c>
      <c r="BS47" s="46" t="s">
        <v>1290</v>
      </c>
      <c r="BX47" s="50">
        <f>BO47/BT$51</f>
        <v>0.33512326092262629</v>
      </c>
      <c r="BY47" s="50">
        <f>BP47/BU$51</f>
        <v>0.19414624265748431</v>
      </c>
      <c r="BZ47" s="50">
        <f>BQ47/BV$51</f>
        <v>0.71153846153846145</v>
      </c>
      <c r="CA47" s="50">
        <f>BR47/BW$51</f>
        <v>0.31623931623931634</v>
      </c>
      <c r="CF47" s="50">
        <f>BO47/CB$51</f>
        <v>0.2540710584752035</v>
      </c>
      <c r="CG47" s="50">
        <f>BP47/CC$51</f>
        <v>0.16921175743666697</v>
      </c>
      <c r="CH47" s="50">
        <f>BQ47/CD$51</f>
        <v>0.21412037037037038</v>
      </c>
      <c r="CI47" s="50">
        <f>BR47/CE$51</f>
        <v>0.14481409001956949</v>
      </c>
    </row>
    <row r="48" spans="1:87" s="50" customFormat="1" x14ac:dyDescent="0.25">
      <c r="A48" s="50" t="s">
        <v>4880</v>
      </c>
      <c r="B48" s="45">
        <v>228</v>
      </c>
      <c r="C48" s="46" t="s">
        <v>2078</v>
      </c>
      <c r="D48" s="46" t="s">
        <v>2079</v>
      </c>
      <c r="E48" s="46" t="s">
        <v>2080</v>
      </c>
      <c r="F48" s="46" t="s">
        <v>2081</v>
      </c>
      <c r="G48" s="46" t="s">
        <v>2082</v>
      </c>
      <c r="H48" s="46" t="s">
        <v>2083</v>
      </c>
      <c r="I48" s="46" t="s">
        <v>2084</v>
      </c>
      <c r="J48" s="46" t="s">
        <v>2085</v>
      </c>
      <c r="K48" s="46" t="s">
        <v>1288</v>
      </c>
      <c r="L48" s="46" t="s">
        <v>2086</v>
      </c>
      <c r="M48" s="46" t="s">
        <v>2085</v>
      </c>
      <c r="N48" s="46" t="s">
        <v>1288</v>
      </c>
      <c r="O48" s="47">
        <v>4153</v>
      </c>
      <c r="P48" s="46" t="s">
        <v>133</v>
      </c>
      <c r="Q48" s="46" t="s">
        <v>31</v>
      </c>
      <c r="R48" s="46" t="s">
        <v>10</v>
      </c>
      <c r="S48" s="46" t="s">
        <v>11</v>
      </c>
      <c r="T48" s="46" t="s">
        <v>167</v>
      </c>
      <c r="U48" s="46" t="s">
        <v>1289</v>
      </c>
      <c r="V48" s="48">
        <v>0.90972828979808396</v>
      </c>
      <c r="W48" s="46" t="e">
        <f>RANK(V48,V$212:V$237)</f>
        <v>#N/A</v>
      </c>
      <c r="X48" s="46" t="s">
        <v>1290</v>
      </c>
      <c r="Y48" s="46" t="s">
        <v>1291</v>
      </c>
      <c r="Z48" s="46" t="s">
        <v>1292</v>
      </c>
      <c r="AA48" s="46" t="s">
        <v>1293</v>
      </c>
      <c r="AB48" s="46" t="s">
        <v>1278</v>
      </c>
      <c r="AC48" s="46" t="s">
        <v>2087</v>
      </c>
      <c r="AD48" s="46" t="s">
        <v>2068</v>
      </c>
      <c r="AE48" s="46"/>
      <c r="AF48" s="46"/>
      <c r="AG48" s="46">
        <v>176.83476200000001</v>
      </c>
      <c r="AH48" s="46">
        <v>-39.627208000000003</v>
      </c>
      <c r="AI48" s="46">
        <v>3</v>
      </c>
      <c r="AJ48" s="46" t="s">
        <v>1290</v>
      </c>
      <c r="AK48" s="46">
        <v>785</v>
      </c>
      <c r="AL48" s="46">
        <v>270</v>
      </c>
      <c r="AM48" s="46">
        <v>301</v>
      </c>
      <c r="AN48" s="46">
        <v>125</v>
      </c>
      <c r="AO48" s="46">
        <v>57</v>
      </c>
      <c r="AP48" s="46">
        <v>7</v>
      </c>
      <c r="AQ48" s="46">
        <v>8</v>
      </c>
      <c r="AR48" s="49">
        <v>17</v>
      </c>
      <c r="AS48" s="55"/>
      <c r="AT48" s="50">
        <f>AK48/AS$51</f>
        <v>0.33880017263703066</v>
      </c>
      <c r="AU48" s="55"/>
      <c r="AV48" s="55">
        <v>38</v>
      </c>
      <c r="AW48" s="55"/>
      <c r="AX48" s="46" t="s">
        <v>1290</v>
      </c>
      <c r="AY48" s="46"/>
      <c r="BG48" s="82" t="s">
        <v>167</v>
      </c>
      <c r="BH48" s="50">
        <f t="shared" si="41"/>
        <v>34.4</v>
      </c>
      <c r="BI48" s="50">
        <f t="shared" si="42"/>
        <v>38.299999999999997</v>
      </c>
      <c r="BJ48" s="50">
        <f t="shared" si="43"/>
        <v>15.9</v>
      </c>
      <c r="BK48" s="50">
        <f t="shared" si="44"/>
        <v>7.3</v>
      </c>
      <c r="BL48" s="50">
        <f t="shared" si="45"/>
        <v>0.9</v>
      </c>
      <c r="BM48" s="50">
        <f t="shared" si="46"/>
        <v>1</v>
      </c>
      <c r="BN48" s="50">
        <f t="shared" si="47"/>
        <v>2.2000000000000002</v>
      </c>
      <c r="BO48" s="50">
        <f t="shared" si="10"/>
        <v>13.07</v>
      </c>
      <c r="BP48" s="50">
        <f t="shared" si="11"/>
        <v>14.55</v>
      </c>
      <c r="BQ48" s="50">
        <f t="shared" si="12"/>
        <v>6.04</v>
      </c>
      <c r="BR48" s="50">
        <f t="shared" si="13"/>
        <v>2.77</v>
      </c>
      <c r="BS48" s="46" t="s">
        <v>1290</v>
      </c>
      <c r="BX48" s="50">
        <v>0</v>
      </c>
      <c r="BY48" s="50">
        <v>0</v>
      </c>
      <c r="BZ48" s="50">
        <v>0</v>
      </c>
      <c r="CA48" s="50">
        <v>0</v>
      </c>
      <c r="CF48" s="50">
        <f t="shared" ref="CF48:CF51" si="69">BO48/CB$51</f>
        <v>0.24185788304959288</v>
      </c>
      <c r="CG48" s="50">
        <f t="shared" ref="CG48:CI51" si="70">BP48/CC$51</f>
        <v>0.12843145908729808</v>
      </c>
      <c r="CH48" s="50">
        <f t="shared" si="70"/>
        <v>0.69907407407407407</v>
      </c>
      <c r="CI48" s="50">
        <f t="shared" si="70"/>
        <v>0.54207436399217224</v>
      </c>
    </row>
    <row r="49" spans="1:87" s="62" customFormat="1" x14ac:dyDescent="0.25">
      <c r="A49" s="62" t="s">
        <v>4881</v>
      </c>
      <c r="B49" s="56">
        <v>2445</v>
      </c>
      <c r="C49" s="57" t="s">
        <v>4507</v>
      </c>
      <c r="D49" s="57" t="s">
        <v>4508</v>
      </c>
      <c r="E49" s="57" t="s">
        <v>4509</v>
      </c>
      <c r="F49" s="57" t="s">
        <v>4510</v>
      </c>
      <c r="G49" s="57" t="s">
        <v>4511</v>
      </c>
      <c r="H49" s="57"/>
      <c r="I49" s="57" t="s">
        <v>4512</v>
      </c>
      <c r="J49" s="57" t="s">
        <v>1287</v>
      </c>
      <c r="K49" s="57" t="s">
        <v>1288</v>
      </c>
      <c r="L49" s="57" t="s">
        <v>4513</v>
      </c>
      <c r="M49" s="57"/>
      <c r="N49" s="57" t="s">
        <v>1288</v>
      </c>
      <c r="O49" s="58">
        <v>4175</v>
      </c>
      <c r="P49" s="57" t="s">
        <v>133</v>
      </c>
      <c r="Q49" s="57" t="s">
        <v>9</v>
      </c>
      <c r="R49" s="57" t="s">
        <v>2018</v>
      </c>
      <c r="S49" s="57" t="s">
        <v>11</v>
      </c>
      <c r="T49" s="57" t="s">
        <v>12</v>
      </c>
      <c r="U49" s="57" t="s">
        <v>1289</v>
      </c>
      <c r="V49" s="59">
        <v>0.85232698936135531</v>
      </c>
      <c r="W49" s="57" t="e">
        <f>RANK(V49,V$212:V$237)</f>
        <v>#N/A</v>
      </c>
      <c r="X49" s="57" t="s">
        <v>1290</v>
      </c>
      <c r="Y49" s="57" t="s">
        <v>1291</v>
      </c>
      <c r="Z49" s="57" t="s">
        <v>1292</v>
      </c>
      <c r="AA49" s="57" t="s">
        <v>1293</v>
      </c>
      <c r="AB49" s="57" t="s">
        <v>1278</v>
      </c>
      <c r="AC49" s="57" t="s">
        <v>4514</v>
      </c>
      <c r="AD49" s="57" t="s">
        <v>2099</v>
      </c>
      <c r="AE49" s="57"/>
      <c r="AF49" s="57"/>
      <c r="AG49" s="57">
        <v>176.78640100000001</v>
      </c>
      <c r="AH49" s="57">
        <v>-39.642660999999997</v>
      </c>
      <c r="AI49" s="57">
        <v>1</v>
      </c>
      <c r="AJ49" s="57" t="s">
        <v>1290</v>
      </c>
      <c r="AK49" s="57">
        <v>140</v>
      </c>
      <c r="AL49" s="57">
        <v>0</v>
      </c>
      <c r="AM49" s="57">
        <v>140</v>
      </c>
      <c r="AN49" s="57">
        <v>0</v>
      </c>
      <c r="AO49" s="57">
        <v>0</v>
      </c>
      <c r="AP49" s="57">
        <v>0</v>
      </c>
      <c r="AQ49" s="57">
        <v>0</v>
      </c>
      <c r="AR49" s="60">
        <v>0</v>
      </c>
      <c r="AS49" s="61"/>
      <c r="AT49" s="62">
        <f>AK49/AS$51</f>
        <v>6.0422960725075532E-2</v>
      </c>
      <c r="AU49" s="61"/>
      <c r="AV49" s="61">
        <v>37</v>
      </c>
      <c r="AW49" s="61"/>
      <c r="AX49" s="57" t="s">
        <v>1290</v>
      </c>
      <c r="AY49" s="57"/>
      <c r="BG49" s="78" t="s">
        <v>12</v>
      </c>
      <c r="BH49" s="62">
        <f t="shared" si="41"/>
        <v>0</v>
      </c>
      <c r="BI49" s="62">
        <f t="shared" si="42"/>
        <v>100</v>
      </c>
      <c r="BJ49" s="62">
        <f t="shared" si="43"/>
        <v>0</v>
      </c>
      <c r="BK49" s="62">
        <f t="shared" si="44"/>
        <v>0</v>
      </c>
      <c r="BL49" s="62">
        <f t="shared" si="45"/>
        <v>0</v>
      </c>
      <c r="BM49" s="62">
        <f t="shared" si="46"/>
        <v>0</v>
      </c>
      <c r="BN49" s="62">
        <f t="shared" si="47"/>
        <v>0</v>
      </c>
      <c r="BO49" s="62">
        <f t="shared" si="10"/>
        <v>0</v>
      </c>
      <c r="BP49" s="62">
        <f t="shared" si="11"/>
        <v>37</v>
      </c>
      <c r="BQ49" s="62">
        <f t="shared" si="12"/>
        <v>0</v>
      </c>
      <c r="BR49" s="62">
        <f t="shared" si="13"/>
        <v>0</v>
      </c>
      <c r="BS49" s="57" t="s">
        <v>1290</v>
      </c>
      <c r="BX49" s="62">
        <f t="shared" ref="BX49:BX51" si="71">BO49/BT$51</f>
        <v>0</v>
      </c>
      <c r="BY49" s="62">
        <f t="shared" ref="BY49:CA51" si="72">BP49/BU$51</f>
        <v>0.37472149078387679</v>
      </c>
      <c r="BZ49" s="62">
        <f t="shared" si="72"/>
        <v>0</v>
      </c>
      <c r="CA49" s="62">
        <f t="shared" si="72"/>
        <v>0</v>
      </c>
      <c r="CF49" s="62">
        <f t="shared" si="69"/>
        <v>0</v>
      </c>
      <c r="CG49" s="62">
        <f t="shared" si="70"/>
        <v>0.32659546297113601</v>
      </c>
      <c r="CH49" s="62">
        <f t="shared" si="70"/>
        <v>0</v>
      </c>
      <c r="CI49" s="62">
        <f t="shared" si="70"/>
        <v>0</v>
      </c>
    </row>
    <row r="50" spans="1:87" s="62" customFormat="1" x14ac:dyDescent="0.25">
      <c r="A50" s="62" t="s">
        <v>4882</v>
      </c>
      <c r="B50" s="56">
        <v>3107</v>
      </c>
      <c r="C50" s="57" t="s">
        <v>4523</v>
      </c>
      <c r="D50" s="57" t="s">
        <v>4524</v>
      </c>
      <c r="E50" s="57" t="s">
        <v>4525</v>
      </c>
      <c r="F50" s="57"/>
      <c r="G50" s="57" t="s">
        <v>4526</v>
      </c>
      <c r="H50" s="57"/>
      <c r="I50" s="57" t="s">
        <v>4527</v>
      </c>
      <c r="J50" s="57" t="s">
        <v>2006</v>
      </c>
      <c r="K50" s="57" t="s">
        <v>1291</v>
      </c>
      <c r="L50" s="57" t="s">
        <v>4527</v>
      </c>
      <c r="M50" s="57" t="s">
        <v>2006</v>
      </c>
      <c r="N50" s="57" t="s">
        <v>1291</v>
      </c>
      <c r="O50" s="58">
        <v>4110</v>
      </c>
      <c r="P50" s="57" t="s">
        <v>133</v>
      </c>
      <c r="Q50" s="57" t="s">
        <v>9</v>
      </c>
      <c r="R50" s="57" t="s">
        <v>2018</v>
      </c>
      <c r="S50" s="57" t="s">
        <v>11</v>
      </c>
      <c r="T50" s="57" t="s">
        <v>12</v>
      </c>
      <c r="U50" s="57" t="s">
        <v>1956</v>
      </c>
      <c r="V50" s="59">
        <v>0.82532184810209086</v>
      </c>
      <c r="W50" s="57" t="e">
        <f>RANK(V50,V$212:V$237)</f>
        <v>#N/A</v>
      </c>
      <c r="X50" s="57" t="s">
        <v>1290</v>
      </c>
      <c r="Y50" s="57" t="s">
        <v>1291</v>
      </c>
      <c r="Z50" s="57" t="s">
        <v>1292</v>
      </c>
      <c r="AA50" s="57" t="s">
        <v>1291</v>
      </c>
      <c r="AB50" s="57" t="s">
        <v>1278</v>
      </c>
      <c r="AC50" s="57" t="s">
        <v>2008</v>
      </c>
      <c r="AD50" s="57" t="s">
        <v>1969</v>
      </c>
      <c r="AE50" s="57"/>
      <c r="AF50" s="57"/>
      <c r="AG50" s="57">
        <v>176.89187899999999</v>
      </c>
      <c r="AH50" s="57">
        <v>-39.509898</v>
      </c>
      <c r="AI50" s="57">
        <v>1</v>
      </c>
      <c r="AJ50" s="57" t="s">
        <v>1290</v>
      </c>
      <c r="AK50" s="57">
        <v>203</v>
      </c>
      <c r="AL50" s="57">
        <v>1</v>
      </c>
      <c r="AM50" s="57">
        <v>199</v>
      </c>
      <c r="AN50" s="57">
        <v>2</v>
      </c>
      <c r="AO50" s="57">
        <v>1</v>
      </c>
      <c r="AP50" s="57">
        <v>0</v>
      </c>
      <c r="AQ50" s="57">
        <v>0</v>
      </c>
      <c r="AR50" s="60">
        <v>0</v>
      </c>
      <c r="AS50" s="61"/>
      <c r="AT50" s="62">
        <f>AK50/AS$51</f>
        <v>8.7613293051359523E-2</v>
      </c>
      <c r="AU50" s="61"/>
      <c r="AV50" s="61">
        <v>38</v>
      </c>
      <c r="AW50" s="61"/>
      <c r="AX50" s="57" t="s">
        <v>1290</v>
      </c>
      <c r="AY50" s="57"/>
      <c r="BG50" s="78" t="s">
        <v>12</v>
      </c>
      <c r="BH50" s="62">
        <f t="shared" si="41"/>
        <v>0.5</v>
      </c>
      <c r="BI50" s="62">
        <f t="shared" si="42"/>
        <v>98</v>
      </c>
      <c r="BJ50" s="62">
        <f t="shared" si="43"/>
        <v>1</v>
      </c>
      <c r="BK50" s="62">
        <f t="shared" si="44"/>
        <v>0.5</v>
      </c>
      <c r="BL50" s="62">
        <f t="shared" si="45"/>
        <v>0</v>
      </c>
      <c r="BM50" s="62">
        <f t="shared" si="46"/>
        <v>0</v>
      </c>
      <c r="BN50" s="62">
        <f t="shared" si="47"/>
        <v>0</v>
      </c>
      <c r="BO50" s="62">
        <f t="shared" si="10"/>
        <v>0.19</v>
      </c>
      <c r="BP50" s="62">
        <f t="shared" si="11"/>
        <v>37.24</v>
      </c>
      <c r="BQ50" s="62">
        <f t="shared" si="12"/>
        <v>0.38</v>
      </c>
      <c r="BR50" s="62">
        <f t="shared" si="13"/>
        <v>0.19</v>
      </c>
      <c r="BS50" s="57" t="s">
        <v>1290</v>
      </c>
      <c r="BT50" s="62">
        <f>SUM(BX47:BX51)</f>
        <v>0.99999999999999978</v>
      </c>
      <c r="BU50" s="62">
        <f t="shared" ref="BU50:BW50" si="73">SUM(BY47:BY51)</f>
        <v>1</v>
      </c>
      <c r="BV50" s="62">
        <f t="shared" si="73"/>
        <v>0.99999999999999978</v>
      </c>
      <c r="BW50" s="62">
        <f t="shared" si="73"/>
        <v>1.0000000000000002</v>
      </c>
      <c r="BX50" s="62">
        <f t="shared" si="71"/>
        <v>4.637539663168171E-3</v>
      </c>
      <c r="BY50" s="62">
        <f t="shared" si="72"/>
        <v>0.3771521166700425</v>
      </c>
      <c r="BZ50" s="62">
        <f t="shared" si="72"/>
        <v>0.14615384615384613</v>
      </c>
      <c r="CA50" s="62">
        <f t="shared" si="72"/>
        <v>8.1196581196581213E-2</v>
      </c>
      <c r="CB50" s="62">
        <f>SUM(CF47:CF51)</f>
        <v>0.99999999999999978</v>
      </c>
      <c r="CC50" s="62">
        <f t="shared" ref="CC50" si="74">SUM(CG47:CG51)</f>
        <v>1</v>
      </c>
      <c r="CD50" s="62">
        <f t="shared" ref="CD50" si="75">SUM(CH47:CH51)</f>
        <v>1</v>
      </c>
      <c r="CE50" s="62">
        <f t="shared" ref="CE50" si="76">SUM(CI47:CI51)</f>
        <v>1</v>
      </c>
      <c r="CF50" s="62">
        <f t="shared" si="69"/>
        <v>3.5159141376757954E-3</v>
      </c>
      <c r="CG50" s="62">
        <f t="shared" si="70"/>
        <v>0.32871392002824612</v>
      </c>
      <c r="CH50" s="62">
        <f t="shared" si="70"/>
        <v>4.3981481481481483E-2</v>
      </c>
      <c r="CI50" s="62">
        <f t="shared" si="70"/>
        <v>3.718199608610568E-2</v>
      </c>
    </row>
    <row r="51" spans="1:87" s="50" customFormat="1" x14ac:dyDescent="0.25">
      <c r="A51" s="50" t="s">
        <v>4883</v>
      </c>
      <c r="B51" s="45">
        <v>223</v>
      </c>
      <c r="C51" s="46" t="s">
        <v>2031</v>
      </c>
      <c r="D51" s="46" t="s">
        <v>2032</v>
      </c>
      <c r="E51" s="46" t="s">
        <v>2033</v>
      </c>
      <c r="F51" s="46" t="s">
        <v>2034</v>
      </c>
      <c r="G51" s="46" t="s">
        <v>2035</v>
      </c>
      <c r="H51" s="46" t="s">
        <v>2036</v>
      </c>
      <c r="I51" s="46" t="s">
        <v>2037</v>
      </c>
      <c r="J51" s="46"/>
      <c r="K51" s="46" t="s">
        <v>2038</v>
      </c>
      <c r="L51" s="46" t="s">
        <v>2039</v>
      </c>
      <c r="M51" s="46"/>
      <c r="N51" s="46" t="s">
        <v>2038</v>
      </c>
      <c r="O51" s="47">
        <v>4157</v>
      </c>
      <c r="P51" s="46" t="s">
        <v>133</v>
      </c>
      <c r="Q51" s="46" t="s">
        <v>31</v>
      </c>
      <c r="R51" s="46" t="s">
        <v>10</v>
      </c>
      <c r="S51" s="46" t="s">
        <v>11</v>
      </c>
      <c r="T51" s="46" t="s">
        <v>12</v>
      </c>
      <c r="U51" s="46" t="s">
        <v>1289</v>
      </c>
      <c r="V51" s="48">
        <v>0.79722498150370125</v>
      </c>
      <c r="W51" s="46" t="e">
        <f>RANK(V51,V$212:V$237)</f>
        <v>#N/A</v>
      </c>
      <c r="X51" s="46" t="s">
        <v>1290</v>
      </c>
      <c r="Y51" s="46" t="s">
        <v>1291</v>
      </c>
      <c r="Z51" s="46" t="s">
        <v>1292</v>
      </c>
      <c r="AA51" s="46" t="s">
        <v>1293</v>
      </c>
      <c r="AB51" s="46" t="s">
        <v>1278</v>
      </c>
      <c r="AC51" s="46" t="s">
        <v>2040</v>
      </c>
      <c r="AD51" s="46" t="s">
        <v>2041</v>
      </c>
      <c r="AE51" s="46">
        <v>99022</v>
      </c>
      <c r="AF51" s="46" t="s">
        <v>2042</v>
      </c>
      <c r="AG51" s="46">
        <v>176.89477600000001</v>
      </c>
      <c r="AH51" s="46">
        <v>-39.666612999999998</v>
      </c>
      <c r="AI51" s="46">
        <v>8</v>
      </c>
      <c r="AJ51" s="46" t="s">
        <v>1290</v>
      </c>
      <c r="AK51" s="46">
        <v>890</v>
      </c>
      <c r="AL51" s="46">
        <v>651</v>
      </c>
      <c r="AM51" s="46">
        <v>128</v>
      </c>
      <c r="AN51" s="46">
        <v>9</v>
      </c>
      <c r="AO51" s="46">
        <v>34</v>
      </c>
      <c r="AP51" s="46">
        <v>12</v>
      </c>
      <c r="AQ51" s="46">
        <v>38</v>
      </c>
      <c r="AR51" s="49">
        <v>18</v>
      </c>
      <c r="AS51" s="55">
        <f>SUM(AK47:AK51)</f>
        <v>2317</v>
      </c>
      <c r="AT51" s="50">
        <f>AK51/AS$51</f>
        <v>0.38411739318083726</v>
      </c>
      <c r="AU51" s="55">
        <v>187</v>
      </c>
      <c r="AV51" s="55">
        <v>37</v>
      </c>
      <c r="AW51" s="55">
        <f>SUM(AV47:AV51)</f>
        <v>187</v>
      </c>
      <c r="AX51" s="46" t="s">
        <v>1290</v>
      </c>
      <c r="AY51" s="46">
        <f>ROUND(AVERAGE(AI47:AI51),1)</f>
        <v>3.2</v>
      </c>
      <c r="AZ51" s="50">
        <f t="shared" ref="AZ51:BF51" si="77">ROUND(100*SUM(AL47:AL51)/$AS51,1)</f>
        <v>44.6</v>
      </c>
      <c r="BA51" s="50">
        <f t="shared" si="77"/>
        <v>39.799999999999997</v>
      </c>
      <c r="BB51" s="50">
        <f t="shared" si="77"/>
        <v>6.5</v>
      </c>
      <c r="BC51" s="50">
        <f t="shared" si="77"/>
        <v>4.2</v>
      </c>
      <c r="BD51" s="50">
        <f t="shared" si="77"/>
        <v>0.9</v>
      </c>
      <c r="BE51" s="50">
        <f t="shared" si="77"/>
        <v>2</v>
      </c>
      <c r="BF51" s="50">
        <f t="shared" si="77"/>
        <v>1.9</v>
      </c>
      <c r="BG51" s="78" t="s">
        <v>12</v>
      </c>
      <c r="BH51" s="50">
        <f t="shared" si="41"/>
        <v>73.099999999999994</v>
      </c>
      <c r="BI51" s="50">
        <f t="shared" si="42"/>
        <v>14.4</v>
      </c>
      <c r="BJ51" s="50">
        <f t="shared" si="43"/>
        <v>1</v>
      </c>
      <c r="BK51" s="50">
        <f t="shared" si="44"/>
        <v>3.8</v>
      </c>
      <c r="BL51" s="50">
        <f t="shared" si="45"/>
        <v>1.3</v>
      </c>
      <c r="BM51" s="50">
        <f t="shared" si="46"/>
        <v>4.3</v>
      </c>
      <c r="BN51" s="50">
        <f t="shared" si="47"/>
        <v>2</v>
      </c>
      <c r="BO51" s="50">
        <f t="shared" si="10"/>
        <v>27.05</v>
      </c>
      <c r="BP51" s="50">
        <f t="shared" si="11"/>
        <v>5.33</v>
      </c>
      <c r="BQ51" s="50">
        <f t="shared" si="12"/>
        <v>0.37</v>
      </c>
      <c r="BR51" s="50">
        <f t="shared" si="13"/>
        <v>1.41</v>
      </c>
      <c r="BS51" s="46" t="s">
        <v>1290</v>
      </c>
      <c r="BT51" s="50">
        <f>SUM(BO47:BO51)-BO48</f>
        <v>40.970000000000006</v>
      </c>
      <c r="BU51" s="50">
        <f>SUM(BP47:BP51)-BP48</f>
        <v>98.740000000000009</v>
      </c>
      <c r="BV51" s="50">
        <f>SUM(BQ47:BQ51)-BQ48</f>
        <v>2.6000000000000005</v>
      </c>
      <c r="BW51" s="50">
        <f>SUM(BR47:BR51)-BR48</f>
        <v>2.3399999999999994</v>
      </c>
      <c r="BX51" s="50">
        <f t="shared" si="71"/>
        <v>0.66023919941420539</v>
      </c>
      <c r="BY51" s="50">
        <f t="shared" si="72"/>
        <v>5.3980149888596313E-2</v>
      </c>
      <c r="BZ51" s="50">
        <f t="shared" si="72"/>
        <v>0.14230769230769227</v>
      </c>
      <c r="CA51" s="50">
        <f t="shared" si="72"/>
        <v>0.60256410256410264</v>
      </c>
      <c r="CB51" s="50">
        <f>SUM(BO47:BO51)</f>
        <v>54.040000000000006</v>
      </c>
      <c r="CC51" s="50">
        <f>SUM(BP47:BP51)</f>
        <v>113.29</v>
      </c>
      <c r="CD51" s="50">
        <f>SUM(BQ47:BQ51)</f>
        <v>8.64</v>
      </c>
      <c r="CE51" s="50">
        <f>SUM(BR47:BR51)</f>
        <v>5.1099999999999994</v>
      </c>
      <c r="CF51" s="50">
        <f t="shared" si="69"/>
        <v>0.50055514433752768</v>
      </c>
      <c r="CG51" s="50">
        <f t="shared" si="70"/>
        <v>4.7047400476652838E-2</v>
      </c>
      <c r="CH51" s="50">
        <f t="shared" si="70"/>
        <v>4.282407407407407E-2</v>
      </c>
      <c r="CI51" s="50">
        <f t="shared" si="70"/>
        <v>0.27592954990215268</v>
      </c>
    </row>
    <row r="52" spans="1:87" x14ac:dyDescent="0.25">
      <c r="A52" t="s">
        <v>4884</v>
      </c>
      <c r="B52" s="1">
        <v>201</v>
      </c>
      <c r="C52" s="2" t="s">
        <v>1830</v>
      </c>
      <c r="D52" s="2" t="s">
        <v>1831</v>
      </c>
      <c r="E52" s="2" t="s">
        <v>1832</v>
      </c>
      <c r="F52" s="2" t="s">
        <v>1833</v>
      </c>
      <c r="G52" s="2" t="s">
        <v>1834</v>
      </c>
      <c r="H52" s="2" t="s">
        <v>1835</v>
      </c>
      <c r="I52" s="2" t="s">
        <v>1836</v>
      </c>
      <c r="J52" s="2"/>
      <c r="K52" s="2" t="s">
        <v>1755</v>
      </c>
      <c r="L52" s="2" t="s">
        <v>1837</v>
      </c>
      <c r="M52" s="2" t="s">
        <v>1838</v>
      </c>
      <c r="N52" s="2" t="s">
        <v>1755</v>
      </c>
      <c r="O52" s="3">
        <v>4442</v>
      </c>
      <c r="P52" s="2" t="s">
        <v>133</v>
      </c>
      <c r="Q52" s="2" t="s">
        <v>31</v>
      </c>
      <c r="R52" s="2" t="s">
        <v>10</v>
      </c>
      <c r="S52" s="2" t="s">
        <v>11</v>
      </c>
      <c r="T52" s="2" t="s">
        <v>12</v>
      </c>
      <c r="U52" s="2" t="s">
        <v>1757</v>
      </c>
      <c r="V52" s="44">
        <v>0.83149690517346742</v>
      </c>
      <c r="W52" s="2" t="e">
        <f t="shared" ref="W52:W57" si="78">RANK(V52,V$238:V$267)</f>
        <v>#N/A</v>
      </c>
      <c r="X52" s="2" t="s">
        <v>1566</v>
      </c>
      <c r="Y52" s="2" t="s">
        <v>1581</v>
      </c>
      <c r="Z52" s="2" t="s">
        <v>1582</v>
      </c>
      <c r="AA52" s="2" t="s">
        <v>1755</v>
      </c>
      <c r="AB52" s="2" t="s">
        <v>1483</v>
      </c>
      <c r="AC52" s="2" t="s">
        <v>1839</v>
      </c>
      <c r="AD52" s="2" t="s">
        <v>1828</v>
      </c>
      <c r="AE52" s="2"/>
      <c r="AF52" s="2"/>
      <c r="AG52" s="2">
        <v>175.60457400000001</v>
      </c>
      <c r="AH52" s="2">
        <v>-40.346901000000003</v>
      </c>
      <c r="AI52" s="2">
        <v>3</v>
      </c>
      <c r="AJ52" s="2" t="s">
        <v>1566</v>
      </c>
      <c r="AK52" s="2">
        <v>234</v>
      </c>
      <c r="AL52" s="2">
        <v>67</v>
      </c>
      <c r="AM52" s="2">
        <v>130</v>
      </c>
      <c r="AN52" s="2">
        <v>16</v>
      </c>
      <c r="AO52" s="2">
        <v>18</v>
      </c>
      <c r="AP52" s="2">
        <v>1</v>
      </c>
      <c r="AQ52" s="2">
        <v>2</v>
      </c>
      <c r="AR52" s="4">
        <v>0</v>
      </c>
      <c r="AT52" s="43">
        <f t="shared" ref="AT52:AT57" si="79">AK52/AS$57</f>
        <v>8.1875437368789369E-2</v>
      </c>
      <c r="AV52" s="35">
        <v>39</v>
      </c>
      <c r="AX52" s="2" t="s">
        <v>1566</v>
      </c>
      <c r="AY52" s="2"/>
      <c r="BG52" s="78" t="s">
        <v>12</v>
      </c>
      <c r="BH52">
        <f t="shared" si="41"/>
        <v>28.6</v>
      </c>
      <c r="BI52">
        <f t="shared" si="42"/>
        <v>55.6</v>
      </c>
      <c r="BJ52">
        <f t="shared" si="43"/>
        <v>6.8</v>
      </c>
      <c r="BK52">
        <f t="shared" si="44"/>
        <v>7.7</v>
      </c>
      <c r="BL52">
        <f t="shared" si="45"/>
        <v>0.4</v>
      </c>
      <c r="BM52">
        <f t="shared" si="46"/>
        <v>0.9</v>
      </c>
      <c r="BN52">
        <f t="shared" si="47"/>
        <v>0</v>
      </c>
      <c r="BO52">
        <f t="shared" si="10"/>
        <v>11.15</v>
      </c>
      <c r="BP52">
        <f t="shared" si="11"/>
        <v>21.68</v>
      </c>
      <c r="BQ52">
        <f t="shared" si="12"/>
        <v>2.65</v>
      </c>
      <c r="BR52">
        <f t="shared" si="13"/>
        <v>3</v>
      </c>
      <c r="BS52" s="2" t="s">
        <v>1566</v>
      </c>
      <c r="BX52">
        <f>BO52/BT$57</f>
        <v>0.1294705062703205</v>
      </c>
      <c r="BY52">
        <f>BP52/BU$57</f>
        <v>0.23019749416011895</v>
      </c>
      <c r="BZ52">
        <f>BQ52/BV$57</f>
        <v>0.40090771558245086</v>
      </c>
      <c r="CA52">
        <f>BR52/BW$57</f>
        <v>0.48780487804878048</v>
      </c>
      <c r="CF52">
        <f>BO52/CB$57</f>
        <v>0.1031261561228265</v>
      </c>
      <c r="CG52">
        <f>BP52/CC$57</f>
        <v>0.20135599517042818</v>
      </c>
      <c r="CH52">
        <f>BQ52/CD$57</f>
        <v>0.3406169665809769</v>
      </c>
      <c r="CI52">
        <f>BR52/CE$57</f>
        <v>0.43795620437956201</v>
      </c>
    </row>
    <row r="53" spans="1:87" x14ac:dyDescent="0.25">
      <c r="A53" t="s">
        <v>4885</v>
      </c>
      <c r="B53" s="5">
        <v>549</v>
      </c>
      <c r="C53" s="6" t="s">
        <v>4001</v>
      </c>
      <c r="D53" s="6" t="s">
        <v>4002</v>
      </c>
      <c r="E53" s="6" t="s">
        <v>4003</v>
      </c>
      <c r="F53" s="6" t="s">
        <v>4004</v>
      </c>
      <c r="G53" s="6" t="s">
        <v>4005</v>
      </c>
      <c r="H53" s="6" t="s">
        <v>4006</v>
      </c>
      <c r="I53" s="6" t="s">
        <v>4007</v>
      </c>
      <c r="J53" s="6"/>
      <c r="K53" s="6" t="s">
        <v>4008</v>
      </c>
      <c r="L53" s="6" t="s">
        <v>4009</v>
      </c>
      <c r="M53" s="6"/>
      <c r="N53" s="6" t="s">
        <v>4008</v>
      </c>
      <c r="O53" s="7">
        <v>4742</v>
      </c>
      <c r="P53" s="6" t="s">
        <v>8</v>
      </c>
      <c r="Q53" s="6" t="s">
        <v>9</v>
      </c>
      <c r="R53" s="6" t="s">
        <v>10</v>
      </c>
      <c r="S53" s="6" t="s">
        <v>11</v>
      </c>
      <c r="T53" s="6" t="s">
        <v>12</v>
      </c>
      <c r="U53" s="8" t="s">
        <v>1776</v>
      </c>
      <c r="V53" s="44">
        <v>0.81665379923275028</v>
      </c>
      <c r="W53" s="2" t="e">
        <f t="shared" si="78"/>
        <v>#N/A</v>
      </c>
      <c r="X53" s="6" t="s">
        <v>1566</v>
      </c>
      <c r="Y53" s="6" t="s">
        <v>1581</v>
      </c>
      <c r="Z53" s="6" t="s">
        <v>1582</v>
      </c>
      <c r="AA53" s="6" t="s">
        <v>1567</v>
      </c>
      <c r="AB53" s="6" t="s">
        <v>1483</v>
      </c>
      <c r="AC53" s="6" t="s">
        <v>4008</v>
      </c>
      <c r="AD53" s="6" t="s">
        <v>4010</v>
      </c>
      <c r="AE53" s="6"/>
      <c r="AF53" s="6"/>
      <c r="AG53" s="6">
        <v>175.801514</v>
      </c>
      <c r="AH53" s="6">
        <v>-39.675966000000003</v>
      </c>
      <c r="AI53" s="6">
        <v>4</v>
      </c>
      <c r="AJ53" s="6" t="s">
        <v>1566</v>
      </c>
      <c r="AK53" s="6">
        <v>243</v>
      </c>
      <c r="AL53" s="6">
        <v>83</v>
      </c>
      <c r="AM53" s="6">
        <v>150</v>
      </c>
      <c r="AN53" s="6">
        <v>1</v>
      </c>
      <c r="AO53" s="6">
        <v>9</v>
      </c>
      <c r="AP53" s="6">
        <v>0</v>
      </c>
      <c r="AQ53" s="6">
        <v>0</v>
      </c>
      <c r="AR53" s="9">
        <v>0</v>
      </c>
      <c r="AT53" s="43">
        <f t="shared" si="79"/>
        <v>8.5024492652204339E-2</v>
      </c>
      <c r="AV53" s="35">
        <v>39</v>
      </c>
      <c r="AX53" s="6" t="s">
        <v>1566</v>
      </c>
      <c r="AY53" s="6"/>
      <c r="BG53" s="81" t="s">
        <v>12</v>
      </c>
      <c r="BH53">
        <f t="shared" si="41"/>
        <v>34.200000000000003</v>
      </c>
      <c r="BI53">
        <f t="shared" si="42"/>
        <v>61.7</v>
      </c>
      <c r="BJ53">
        <f t="shared" si="43"/>
        <v>0.4</v>
      </c>
      <c r="BK53">
        <f t="shared" si="44"/>
        <v>3.7</v>
      </c>
      <c r="BL53">
        <f t="shared" si="45"/>
        <v>0</v>
      </c>
      <c r="BM53">
        <f t="shared" si="46"/>
        <v>0</v>
      </c>
      <c r="BN53">
        <f t="shared" si="47"/>
        <v>0</v>
      </c>
      <c r="BO53">
        <f t="shared" si="10"/>
        <v>13.34</v>
      </c>
      <c r="BP53">
        <f t="shared" si="11"/>
        <v>24.06</v>
      </c>
      <c r="BQ53">
        <f t="shared" si="12"/>
        <v>0.16</v>
      </c>
      <c r="BR53">
        <f t="shared" si="13"/>
        <v>1.44</v>
      </c>
      <c r="BS53" s="6" t="s">
        <v>1566</v>
      </c>
      <c r="BX53">
        <f t="shared" ref="BX53:BX57" si="80">BO53/BT$57</f>
        <v>0.15490013934045518</v>
      </c>
      <c r="BY53">
        <f t="shared" ref="BY53:CA54" si="81">BP53/BU$57</f>
        <v>0.25546825228286263</v>
      </c>
      <c r="BZ53">
        <f t="shared" si="81"/>
        <v>2.4205748865355526E-2</v>
      </c>
      <c r="CA53">
        <f t="shared" si="81"/>
        <v>0.23414634146341462</v>
      </c>
      <c r="CF53">
        <f t="shared" ref="CF53:CF57" si="82">BO53/CB$57</f>
        <v>0.12338142804291528</v>
      </c>
      <c r="CG53">
        <f t="shared" ref="CG53:CI57" si="83">BP53/CC$57</f>
        <v>0.22346057397603791</v>
      </c>
      <c r="CH53">
        <f t="shared" si="83"/>
        <v>2.0565552699228794E-2</v>
      </c>
      <c r="CI53">
        <f t="shared" si="83"/>
        <v>0.21021897810218976</v>
      </c>
    </row>
    <row r="54" spans="1:87" x14ac:dyDescent="0.25">
      <c r="A54" t="s">
        <v>4886</v>
      </c>
      <c r="B54" s="1">
        <v>169</v>
      </c>
      <c r="C54" s="2" t="s">
        <v>1556</v>
      </c>
      <c r="D54" s="2" t="s">
        <v>1557</v>
      </c>
      <c r="E54" s="2" t="s">
        <v>1558</v>
      </c>
      <c r="F54" s="2" t="s">
        <v>1559</v>
      </c>
      <c r="G54" s="2" t="s">
        <v>1560</v>
      </c>
      <c r="H54" s="2" t="s">
        <v>1561</v>
      </c>
      <c r="I54" s="2" t="s">
        <v>1562</v>
      </c>
      <c r="J54" s="2"/>
      <c r="K54" s="2" t="s">
        <v>1563</v>
      </c>
      <c r="L54" s="2" t="s">
        <v>1564</v>
      </c>
      <c r="M54" s="2"/>
      <c r="N54" s="2" t="s">
        <v>1563</v>
      </c>
      <c r="O54" s="3">
        <v>3946</v>
      </c>
      <c r="P54" s="2" t="s">
        <v>8</v>
      </c>
      <c r="Q54" s="2" t="s">
        <v>31</v>
      </c>
      <c r="R54" s="2" t="s">
        <v>155</v>
      </c>
      <c r="S54" s="2" t="s">
        <v>11</v>
      </c>
      <c r="T54" s="2" t="s">
        <v>12</v>
      </c>
      <c r="U54" s="2" t="s">
        <v>1565</v>
      </c>
      <c r="V54" s="44">
        <v>0.75872640175954709</v>
      </c>
      <c r="W54" s="2" t="e">
        <f t="shared" si="78"/>
        <v>#N/A</v>
      </c>
      <c r="X54" s="2" t="s">
        <v>1566</v>
      </c>
      <c r="Y54" s="2" t="s">
        <v>1023</v>
      </c>
      <c r="Z54" s="2" t="s">
        <v>1000</v>
      </c>
      <c r="AA54" s="2" t="s">
        <v>1567</v>
      </c>
      <c r="AB54" s="2" t="s">
        <v>1483</v>
      </c>
      <c r="AC54" s="2" t="s">
        <v>1568</v>
      </c>
      <c r="AD54" s="2" t="s">
        <v>1569</v>
      </c>
      <c r="AE54" s="2"/>
      <c r="AF54" s="2"/>
      <c r="AG54" s="2">
        <v>175.24812700000001</v>
      </c>
      <c r="AH54" s="2">
        <v>-38.863298</v>
      </c>
      <c r="AI54" s="2">
        <v>2</v>
      </c>
      <c r="AJ54" s="2" t="s">
        <v>1566</v>
      </c>
      <c r="AK54" s="2">
        <v>352</v>
      </c>
      <c r="AL54" s="2">
        <v>117</v>
      </c>
      <c r="AM54" s="2">
        <v>225</v>
      </c>
      <c r="AN54" s="2">
        <v>1</v>
      </c>
      <c r="AO54" s="2">
        <v>2</v>
      </c>
      <c r="AP54" s="2">
        <v>1</v>
      </c>
      <c r="AQ54" s="2">
        <v>0</v>
      </c>
      <c r="AR54" s="4">
        <v>6</v>
      </c>
      <c r="AT54" s="43">
        <f t="shared" si="79"/>
        <v>0.1231630510846746</v>
      </c>
      <c r="AV54" s="35">
        <v>39</v>
      </c>
      <c r="AX54" s="2" t="s">
        <v>1566</v>
      </c>
      <c r="AY54" s="2"/>
      <c r="BG54" s="78" t="s">
        <v>12</v>
      </c>
      <c r="BH54">
        <f t="shared" si="41"/>
        <v>33.200000000000003</v>
      </c>
      <c r="BI54">
        <f t="shared" si="42"/>
        <v>63.9</v>
      </c>
      <c r="BJ54">
        <f t="shared" si="43"/>
        <v>0.3</v>
      </c>
      <c r="BK54">
        <f t="shared" si="44"/>
        <v>0.6</v>
      </c>
      <c r="BL54">
        <f t="shared" si="45"/>
        <v>0.3</v>
      </c>
      <c r="BM54">
        <f t="shared" si="46"/>
        <v>0</v>
      </c>
      <c r="BN54">
        <f t="shared" si="47"/>
        <v>1.7</v>
      </c>
      <c r="BO54">
        <f t="shared" si="10"/>
        <v>12.95</v>
      </c>
      <c r="BP54">
        <f t="shared" si="11"/>
        <v>24.92</v>
      </c>
      <c r="BQ54">
        <f t="shared" si="12"/>
        <v>0.12</v>
      </c>
      <c r="BR54">
        <f t="shared" si="13"/>
        <v>0.23</v>
      </c>
      <c r="BS54" s="2" t="s">
        <v>1566</v>
      </c>
      <c r="BX54">
        <f t="shared" si="80"/>
        <v>0.15037157454714353</v>
      </c>
      <c r="BY54">
        <f t="shared" si="81"/>
        <v>0.26459970269696331</v>
      </c>
      <c r="BZ54">
        <f t="shared" si="81"/>
        <v>1.8154311649016642E-2</v>
      </c>
      <c r="CA54">
        <f t="shared" si="81"/>
        <v>3.7398373983739838E-2</v>
      </c>
      <c r="CF54">
        <f t="shared" si="82"/>
        <v>0.11977432482426933</v>
      </c>
      <c r="CG54">
        <f t="shared" si="83"/>
        <v>0.23144794278814901</v>
      </c>
      <c r="CH54">
        <f t="shared" si="83"/>
        <v>1.5424164524421595E-2</v>
      </c>
      <c r="CI54">
        <f t="shared" si="83"/>
        <v>3.3576642335766425E-2</v>
      </c>
    </row>
    <row r="55" spans="1:87" x14ac:dyDescent="0.25">
      <c r="A55" t="s">
        <v>4887</v>
      </c>
      <c r="B55" s="1">
        <v>188</v>
      </c>
      <c r="C55" s="2" t="s">
        <v>1716</v>
      </c>
      <c r="D55" s="2" t="s">
        <v>1717</v>
      </c>
      <c r="E55" s="2" t="s">
        <v>1718</v>
      </c>
      <c r="F55" s="2" t="s">
        <v>1719</v>
      </c>
      <c r="G55" s="2" t="s">
        <v>1720</v>
      </c>
      <c r="H55" s="2" t="s">
        <v>1721</v>
      </c>
      <c r="I55" s="2" t="s">
        <v>1722</v>
      </c>
      <c r="J55" s="2" t="s">
        <v>1723</v>
      </c>
      <c r="K55" s="2" t="s">
        <v>1581</v>
      </c>
      <c r="L55" s="2" t="s">
        <v>1724</v>
      </c>
      <c r="M55" s="2" t="s">
        <v>1725</v>
      </c>
      <c r="N55" s="2" t="s">
        <v>1581</v>
      </c>
      <c r="O55" s="3">
        <v>4540</v>
      </c>
      <c r="P55" s="2" t="s">
        <v>133</v>
      </c>
      <c r="Q55" s="2" t="s">
        <v>31</v>
      </c>
      <c r="R55" s="2" t="s">
        <v>155</v>
      </c>
      <c r="S55" s="2" t="s">
        <v>11</v>
      </c>
      <c r="T55" s="2" t="s">
        <v>167</v>
      </c>
      <c r="U55" s="2" t="s">
        <v>1714</v>
      </c>
      <c r="V55" s="44">
        <v>0.75825360109467355</v>
      </c>
      <c r="W55" s="2" t="e">
        <f t="shared" si="78"/>
        <v>#N/A</v>
      </c>
      <c r="X55" s="2" t="s">
        <v>1566</v>
      </c>
      <c r="Y55" s="2" t="s">
        <v>1581</v>
      </c>
      <c r="Z55" s="2" t="s">
        <v>1582</v>
      </c>
      <c r="AA55" s="2" t="s">
        <v>1581</v>
      </c>
      <c r="AB55" s="2" t="s">
        <v>1483</v>
      </c>
      <c r="AC55" s="2" t="s">
        <v>1726</v>
      </c>
      <c r="AD55" s="2" t="s">
        <v>1442</v>
      </c>
      <c r="AE55" s="2"/>
      <c r="AF55" s="2"/>
      <c r="AG55" s="2">
        <v>175.055093</v>
      </c>
      <c r="AH55" s="2">
        <v>-39.919787999999997</v>
      </c>
      <c r="AI55" s="2">
        <v>3</v>
      </c>
      <c r="AJ55" s="2" t="s">
        <v>1566</v>
      </c>
      <c r="AK55" s="2">
        <v>335</v>
      </c>
      <c r="AL55" s="2">
        <v>189</v>
      </c>
      <c r="AM55" s="2">
        <v>116</v>
      </c>
      <c r="AN55" s="2">
        <v>10</v>
      </c>
      <c r="AO55" s="2">
        <v>6</v>
      </c>
      <c r="AP55" s="2">
        <v>3</v>
      </c>
      <c r="AQ55" s="2">
        <v>1</v>
      </c>
      <c r="AR55" s="4">
        <v>10</v>
      </c>
      <c r="AT55" s="43">
        <f t="shared" si="79"/>
        <v>0.11721483554933521</v>
      </c>
      <c r="AV55" s="35">
        <v>39</v>
      </c>
      <c r="AX55" s="2" t="s">
        <v>1566</v>
      </c>
      <c r="AY55" s="2"/>
      <c r="BG55" s="82" t="s">
        <v>167</v>
      </c>
      <c r="BH55">
        <f t="shared" si="41"/>
        <v>56.4</v>
      </c>
      <c r="BI55">
        <f t="shared" si="42"/>
        <v>34.6</v>
      </c>
      <c r="BJ55">
        <f t="shared" si="43"/>
        <v>3</v>
      </c>
      <c r="BK55">
        <f t="shared" si="44"/>
        <v>1.8</v>
      </c>
      <c r="BL55">
        <f t="shared" si="45"/>
        <v>0.9</v>
      </c>
      <c r="BM55">
        <f t="shared" si="46"/>
        <v>0.3</v>
      </c>
      <c r="BN55">
        <f t="shared" si="47"/>
        <v>3</v>
      </c>
      <c r="BO55">
        <f t="shared" si="10"/>
        <v>22</v>
      </c>
      <c r="BP55">
        <f t="shared" si="11"/>
        <v>13.49</v>
      </c>
      <c r="BQ55">
        <f t="shared" si="12"/>
        <v>1.17</v>
      </c>
      <c r="BR55">
        <f t="shared" si="13"/>
        <v>0.7</v>
      </c>
      <c r="BS55" s="2" t="s">
        <v>1566</v>
      </c>
      <c r="BX55">
        <v>0</v>
      </c>
      <c r="BY55">
        <v>0</v>
      </c>
      <c r="BZ55">
        <v>0</v>
      </c>
      <c r="CA55">
        <v>0</v>
      </c>
      <c r="CF55">
        <f t="shared" si="82"/>
        <v>0.20347761746207918</v>
      </c>
      <c r="CG55">
        <f t="shared" si="83"/>
        <v>0.12529023869230058</v>
      </c>
      <c r="CH55">
        <f t="shared" si="83"/>
        <v>0.15038560411311055</v>
      </c>
      <c r="CI55">
        <f t="shared" si="83"/>
        <v>0.1021897810218978</v>
      </c>
    </row>
    <row r="56" spans="1:87" x14ac:dyDescent="0.25">
      <c r="A56" t="s">
        <v>4888</v>
      </c>
      <c r="B56" s="1">
        <v>197</v>
      </c>
      <c r="C56" s="2" t="s">
        <v>1788</v>
      </c>
      <c r="D56" s="2" t="s">
        <v>1789</v>
      </c>
      <c r="E56" s="2" t="s">
        <v>1790</v>
      </c>
      <c r="F56" s="2" t="s">
        <v>1791</v>
      </c>
      <c r="G56" s="2" t="s">
        <v>1792</v>
      </c>
      <c r="H56" s="2" t="s">
        <v>1793</v>
      </c>
      <c r="I56" s="2" t="s">
        <v>1794</v>
      </c>
      <c r="J56" s="2"/>
      <c r="K56" s="2" t="s">
        <v>1795</v>
      </c>
      <c r="L56" s="2" t="s">
        <v>1796</v>
      </c>
      <c r="M56" s="2"/>
      <c r="N56" s="2" t="s">
        <v>1795</v>
      </c>
      <c r="O56" s="3">
        <v>4702</v>
      </c>
      <c r="P56" s="2" t="s">
        <v>965</v>
      </c>
      <c r="Q56" s="2" t="s">
        <v>31</v>
      </c>
      <c r="R56" s="2" t="s">
        <v>155</v>
      </c>
      <c r="S56" s="2" t="s">
        <v>11</v>
      </c>
      <c r="T56" s="2" t="s">
        <v>12</v>
      </c>
      <c r="U56" s="2" t="s">
        <v>1797</v>
      </c>
      <c r="V56" s="44">
        <v>0.68472482872388785</v>
      </c>
      <c r="W56" s="2" t="e">
        <f t="shared" si="78"/>
        <v>#N/A</v>
      </c>
      <c r="X56" s="2" t="s">
        <v>1566</v>
      </c>
      <c r="Y56" s="2" t="s">
        <v>1581</v>
      </c>
      <c r="Z56" s="2" t="s">
        <v>1582</v>
      </c>
      <c r="AA56" s="2" t="s">
        <v>1567</v>
      </c>
      <c r="AB56" s="2" t="s">
        <v>1483</v>
      </c>
      <c r="AC56" s="2" t="s">
        <v>1798</v>
      </c>
      <c r="AD56" s="2" t="s">
        <v>1799</v>
      </c>
      <c r="AE56" s="2"/>
      <c r="AF56" s="2"/>
      <c r="AG56" s="2">
        <v>175.57363900000001</v>
      </c>
      <c r="AH56" s="2">
        <v>-40.214241000000001</v>
      </c>
      <c r="AI56" s="2">
        <v>5</v>
      </c>
      <c r="AJ56" s="2" t="s">
        <v>1566</v>
      </c>
      <c r="AK56" s="2">
        <v>1385</v>
      </c>
      <c r="AL56" s="2">
        <v>1000</v>
      </c>
      <c r="AM56" s="2">
        <v>317</v>
      </c>
      <c r="AN56" s="2">
        <v>25</v>
      </c>
      <c r="AO56" s="2">
        <v>37</v>
      </c>
      <c r="AP56" s="2">
        <v>3</v>
      </c>
      <c r="AQ56" s="2">
        <v>2</v>
      </c>
      <c r="AR56" s="4">
        <v>1</v>
      </c>
      <c r="AT56" s="43">
        <f t="shared" si="79"/>
        <v>0.48460461861441567</v>
      </c>
      <c r="AV56" s="35">
        <v>40</v>
      </c>
      <c r="AX56" s="2" t="s">
        <v>1566</v>
      </c>
      <c r="AY56" s="2"/>
      <c r="BG56" s="78" t="s">
        <v>12</v>
      </c>
      <c r="BH56">
        <f t="shared" si="41"/>
        <v>72.2</v>
      </c>
      <c r="BI56">
        <f t="shared" si="42"/>
        <v>22.9</v>
      </c>
      <c r="BJ56">
        <f t="shared" si="43"/>
        <v>1.8</v>
      </c>
      <c r="BK56">
        <f t="shared" si="44"/>
        <v>2.7</v>
      </c>
      <c r="BL56">
        <f t="shared" si="45"/>
        <v>0.2</v>
      </c>
      <c r="BM56">
        <f t="shared" si="46"/>
        <v>0.1</v>
      </c>
      <c r="BN56">
        <f t="shared" si="47"/>
        <v>0.1</v>
      </c>
      <c r="BO56">
        <f t="shared" si="10"/>
        <v>28.88</v>
      </c>
      <c r="BP56">
        <f t="shared" si="11"/>
        <v>9.16</v>
      </c>
      <c r="BQ56">
        <f t="shared" si="12"/>
        <v>0.72</v>
      </c>
      <c r="BR56">
        <f t="shared" si="13"/>
        <v>1.08</v>
      </c>
      <c r="BS56" s="2" t="s">
        <v>1566</v>
      </c>
      <c r="BT56">
        <f>SUM(BX52:BX57)</f>
        <v>1</v>
      </c>
      <c r="BU56">
        <f t="shared" ref="BU56:BW56" si="84">SUM(BY52:BY57)</f>
        <v>1</v>
      </c>
      <c r="BV56">
        <f t="shared" si="84"/>
        <v>1</v>
      </c>
      <c r="BW56">
        <f t="shared" si="84"/>
        <v>0.99999999999999989</v>
      </c>
      <c r="BX56">
        <f t="shared" si="80"/>
        <v>0.33534602879702741</v>
      </c>
      <c r="BY56">
        <f t="shared" ref="BY56:CA57" si="85">BP56/BU$57</f>
        <v>9.7260564875769812E-2</v>
      </c>
      <c r="BZ56">
        <f t="shared" si="85"/>
        <v>0.10892586989409986</v>
      </c>
      <c r="CA56">
        <f t="shared" si="85"/>
        <v>0.17560975609756097</v>
      </c>
      <c r="CB56">
        <f>SUM(CF52:CF57)</f>
        <v>1</v>
      </c>
      <c r="CC56">
        <f t="shared" ref="CC56" si="86">SUM(CG52:CG57)</f>
        <v>1.0000000000000002</v>
      </c>
      <c r="CD56">
        <f t="shared" ref="CD56" si="87">SUM(CH52:CH57)</f>
        <v>1</v>
      </c>
      <c r="CE56">
        <f t="shared" ref="CE56" si="88">SUM(CI52:CI57)</f>
        <v>0.99999999999999989</v>
      </c>
      <c r="CF56">
        <f t="shared" si="82"/>
        <v>0.26711061783203849</v>
      </c>
      <c r="CG56">
        <f t="shared" si="83"/>
        <v>8.5074765487136633E-2</v>
      </c>
      <c r="CH56">
        <f t="shared" si="83"/>
        <v>9.2544987146529561E-2</v>
      </c>
      <c r="CI56">
        <f t="shared" si="83"/>
        <v>0.15766423357664233</v>
      </c>
    </row>
    <row r="57" spans="1:87" x14ac:dyDescent="0.25">
      <c r="A57" t="s">
        <v>4889</v>
      </c>
      <c r="B57" s="1">
        <v>195</v>
      </c>
      <c r="C57" s="2" t="s">
        <v>1767</v>
      </c>
      <c r="D57" s="2" t="s">
        <v>1768</v>
      </c>
      <c r="E57" s="2" t="s">
        <v>1769</v>
      </c>
      <c r="F57" s="2" t="s">
        <v>1770</v>
      </c>
      <c r="G57" s="2" t="s">
        <v>1771</v>
      </c>
      <c r="H57" s="2" t="s">
        <v>1772</v>
      </c>
      <c r="I57" s="2" t="s">
        <v>1773</v>
      </c>
      <c r="J57" s="2"/>
      <c r="K57" s="2" t="s">
        <v>1774</v>
      </c>
      <c r="L57" s="2" t="s">
        <v>1775</v>
      </c>
      <c r="M57" s="2"/>
      <c r="N57" s="2" t="s">
        <v>1774</v>
      </c>
      <c r="O57" s="3">
        <v>4710</v>
      </c>
      <c r="P57" s="2" t="s">
        <v>8</v>
      </c>
      <c r="Q57" s="2" t="s">
        <v>31</v>
      </c>
      <c r="R57" s="2" t="s">
        <v>10</v>
      </c>
      <c r="S57" s="2" t="s">
        <v>11</v>
      </c>
      <c r="T57" s="2" t="s">
        <v>12</v>
      </c>
      <c r="U57" s="2" t="s">
        <v>1776</v>
      </c>
      <c r="V57" s="44">
        <v>0.67424565393401714</v>
      </c>
      <c r="W57" s="2" t="e">
        <f t="shared" si="78"/>
        <v>#N/A</v>
      </c>
      <c r="X57" s="2" t="s">
        <v>1566</v>
      </c>
      <c r="Y57" s="2" t="s">
        <v>1581</v>
      </c>
      <c r="Z57" s="2" t="s">
        <v>1582</v>
      </c>
      <c r="AA57" s="2" t="s">
        <v>1567</v>
      </c>
      <c r="AB57" s="2" t="s">
        <v>1483</v>
      </c>
      <c r="AC57" s="2" t="s">
        <v>1774</v>
      </c>
      <c r="AD57" s="2" t="s">
        <v>1777</v>
      </c>
      <c r="AE57" s="2">
        <v>99078</v>
      </c>
      <c r="AF57" s="2" t="s">
        <v>1778</v>
      </c>
      <c r="AG57" s="2">
        <v>175.38437300000001</v>
      </c>
      <c r="AH57" s="2">
        <v>-40.069650000000003</v>
      </c>
      <c r="AI57" s="2">
        <v>3</v>
      </c>
      <c r="AJ57" s="2" t="s">
        <v>1566</v>
      </c>
      <c r="AK57" s="2">
        <v>309</v>
      </c>
      <c r="AL57" s="2">
        <v>153</v>
      </c>
      <c r="AM57" s="2">
        <v>111</v>
      </c>
      <c r="AN57" s="2">
        <v>23</v>
      </c>
      <c r="AO57" s="2">
        <v>3</v>
      </c>
      <c r="AP57" s="2">
        <v>0</v>
      </c>
      <c r="AQ57" s="2">
        <v>19</v>
      </c>
      <c r="AR57" s="4">
        <v>0</v>
      </c>
      <c r="AS57" s="35">
        <f>SUM(AK52:AK57)</f>
        <v>2858</v>
      </c>
      <c r="AT57" s="43">
        <f t="shared" si="79"/>
        <v>0.10811756473058083</v>
      </c>
      <c r="AU57" s="35">
        <v>236</v>
      </c>
      <c r="AV57" s="35">
        <v>40</v>
      </c>
      <c r="AW57" s="35">
        <f>SUM(AV52:AV57)</f>
        <v>236</v>
      </c>
      <c r="AX57" s="2" t="s">
        <v>1566</v>
      </c>
      <c r="AY57" s="2">
        <f>ROUND(AVERAGE(AI52:AI57),1)</f>
        <v>3.3</v>
      </c>
      <c r="AZ57">
        <f t="shared" ref="AZ57:BF57" si="89">ROUND(100*SUM(AL52:AL57)/$AS57,1)</f>
        <v>56.3</v>
      </c>
      <c r="BA57">
        <f t="shared" si="89"/>
        <v>36.700000000000003</v>
      </c>
      <c r="BB57">
        <f t="shared" si="89"/>
        <v>2.7</v>
      </c>
      <c r="BC57">
        <f t="shared" si="89"/>
        <v>2.6</v>
      </c>
      <c r="BD57">
        <f t="shared" si="89"/>
        <v>0.3</v>
      </c>
      <c r="BE57">
        <f t="shared" si="89"/>
        <v>0.8</v>
      </c>
      <c r="BF57">
        <f t="shared" si="89"/>
        <v>0.6</v>
      </c>
      <c r="BG57" s="78" t="s">
        <v>12</v>
      </c>
      <c r="BH57">
        <f t="shared" si="41"/>
        <v>49.5</v>
      </c>
      <c r="BI57">
        <f t="shared" si="42"/>
        <v>35.9</v>
      </c>
      <c r="BJ57">
        <f t="shared" si="43"/>
        <v>7.4</v>
      </c>
      <c r="BK57">
        <f t="shared" si="44"/>
        <v>1</v>
      </c>
      <c r="BL57">
        <f t="shared" si="45"/>
        <v>0</v>
      </c>
      <c r="BM57">
        <f t="shared" si="46"/>
        <v>6.1</v>
      </c>
      <c r="BN57">
        <f t="shared" si="47"/>
        <v>0</v>
      </c>
      <c r="BO57">
        <f t="shared" si="10"/>
        <v>19.8</v>
      </c>
      <c r="BP57">
        <f t="shared" si="11"/>
        <v>14.36</v>
      </c>
      <c r="BQ57">
        <f t="shared" si="12"/>
        <v>2.96</v>
      </c>
      <c r="BR57">
        <f t="shared" si="13"/>
        <v>0.4</v>
      </c>
      <c r="BS57" s="2" t="s">
        <v>1566</v>
      </c>
      <c r="BT57">
        <f>SUM(BO52:BO57)-BO55</f>
        <v>86.11999999999999</v>
      </c>
      <c r="BU57">
        <f>SUM(BP52:BP57)-BP55</f>
        <v>94.179999999999993</v>
      </c>
      <c r="BV57">
        <f>SUM(BQ52:BQ57)-BQ55</f>
        <v>6.6099999999999994</v>
      </c>
      <c r="BW57">
        <f>SUM(BR52:BR57)-BR55</f>
        <v>6.15</v>
      </c>
      <c r="BX57">
        <f t="shared" si="80"/>
        <v>0.22991175104505346</v>
      </c>
      <c r="BY57">
        <f t="shared" si="85"/>
        <v>0.15247398598428541</v>
      </c>
      <c r="BZ57">
        <f t="shared" si="85"/>
        <v>0.4478063540090772</v>
      </c>
      <c r="CA57">
        <f t="shared" si="85"/>
        <v>6.5040650406504058E-2</v>
      </c>
      <c r="CB57">
        <f>SUM(BO52:BO57)</f>
        <v>108.11999999999999</v>
      </c>
      <c r="CC57">
        <f>SUM(BP52:BP57)</f>
        <v>107.66999999999999</v>
      </c>
      <c r="CD57">
        <f>SUM(BQ52:BQ57)</f>
        <v>7.7799999999999994</v>
      </c>
      <c r="CE57">
        <f>SUM(BR52:BR57)</f>
        <v>6.8500000000000005</v>
      </c>
      <c r="CF57">
        <f t="shared" si="82"/>
        <v>0.18312985571587129</v>
      </c>
      <c r="CG57">
        <f t="shared" si="83"/>
        <v>0.13337048388594783</v>
      </c>
      <c r="CH57">
        <f t="shared" si="83"/>
        <v>0.38046272493573269</v>
      </c>
      <c r="CI57">
        <f t="shared" si="83"/>
        <v>5.8394160583941604E-2</v>
      </c>
    </row>
    <row r="58" spans="1:87" s="50" customFormat="1" x14ac:dyDescent="0.25">
      <c r="A58" s="85" t="s">
        <v>4891</v>
      </c>
      <c r="B58" s="45">
        <v>288</v>
      </c>
      <c r="C58" s="46" t="s">
        <v>2583</v>
      </c>
      <c r="D58" s="46" t="s">
        <v>2584</v>
      </c>
      <c r="E58" s="46" t="s">
        <v>2585</v>
      </c>
      <c r="F58" s="46" t="s">
        <v>2586</v>
      </c>
      <c r="G58" s="46" t="s">
        <v>2587</v>
      </c>
      <c r="H58" s="46" t="s">
        <v>2588</v>
      </c>
      <c r="I58" s="46" t="s">
        <v>2589</v>
      </c>
      <c r="J58" s="46"/>
      <c r="K58" s="46" t="s">
        <v>2590</v>
      </c>
      <c r="L58" s="46" t="s">
        <v>2589</v>
      </c>
      <c r="M58" s="46"/>
      <c r="N58" s="46" t="s">
        <v>2590</v>
      </c>
      <c r="O58" s="47">
        <v>7201</v>
      </c>
      <c r="P58" s="46" t="s">
        <v>133</v>
      </c>
      <c r="Q58" s="46" t="s">
        <v>31</v>
      </c>
      <c r="R58" s="46" t="s">
        <v>10</v>
      </c>
      <c r="S58" s="46" t="s">
        <v>11</v>
      </c>
      <c r="T58" s="46" t="s">
        <v>156</v>
      </c>
      <c r="U58" s="46" t="s">
        <v>2575</v>
      </c>
      <c r="V58" s="48">
        <v>0.83411753932362964</v>
      </c>
      <c r="W58" s="46" t="e">
        <f>RANK(V58,V$268:V$271)</f>
        <v>#N/A</v>
      </c>
      <c r="X58" s="46" t="s">
        <v>2576</v>
      </c>
      <c r="Y58" s="46" t="s">
        <v>2577</v>
      </c>
      <c r="Z58" s="46" t="s">
        <v>2578</v>
      </c>
      <c r="AA58" s="46" t="s">
        <v>2579</v>
      </c>
      <c r="AB58" s="46" t="s">
        <v>776</v>
      </c>
      <c r="AC58" s="46" t="s">
        <v>2591</v>
      </c>
      <c r="AD58" s="46" t="s">
        <v>2592</v>
      </c>
      <c r="AE58" s="46">
        <v>99006</v>
      </c>
      <c r="AF58" s="46" t="s">
        <v>2593</v>
      </c>
      <c r="AG58" s="46">
        <v>173.955063</v>
      </c>
      <c r="AH58" s="46">
        <v>-41.519019999999998</v>
      </c>
      <c r="AI58" s="46">
        <v>6</v>
      </c>
      <c r="AJ58" s="46" t="s">
        <v>2576</v>
      </c>
      <c r="AK58" s="46">
        <v>944</v>
      </c>
      <c r="AL58" s="46">
        <v>655</v>
      </c>
      <c r="AM58" s="46">
        <v>185</v>
      </c>
      <c r="AN58" s="46">
        <v>38</v>
      </c>
      <c r="AO58" s="46">
        <v>41</v>
      </c>
      <c r="AP58" s="46">
        <v>16</v>
      </c>
      <c r="AQ58" s="46">
        <v>3</v>
      </c>
      <c r="AR58" s="49">
        <v>6</v>
      </c>
      <c r="AS58" s="55">
        <f>AK58</f>
        <v>944</v>
      </c>
      <c r="AU58" s="55">
        <v>37</v>
      </c>
      <c r="AV58" s="55">
        <f>AU58</f>
        <v>37</v>
      </c>
      <c r="AW58" s="55">
        <f>AV58</f>
        <v>37</v>
      </c>
      <c r="AX58" s="46" t="s">
        <v>2576</v>
      </c>
      <c r="AY58" s="46">
        <v>6</v>
      </c>
      <c r="AZ58" s="50">
        <f t="shared" ref="AZ58:BF59" si="90">ROUND(100*SUM(AL58:AL58)/$AS58,1)</f>
        <v>69.400000000000006</v>
      </c>
      <c r="BA58" s="50">
        <f t="shared" si="90"/>
        <v>19.600000000000001</v>
      </c>
      <c r="BB58" s="50">
        <f t="shared" si="90"/>
        <v>4</v>
      </c>
      <c r="BC58" s="50">
        <f t="shared" si="90"/>
        <v>4.3</v>
      </c>
      <c r="BD58" s="50">
        <f t="shared" si="90"/>
        <v>1.7</v>
      </c>
      <c r="BE58" s="50">
        <f t="shared" si="90"/>
        <v>0.3</v>
      </c>
      <c r="BF58" s="50">
        <f t="shared" si="90"/>
        <v>0.6</v>
      </c>
      <c r="BG58" s="79" t="s">
        <v>156</v>
      </c>
      <c r="BH58" s="50">
        <f t="shared" si="41"/>
        <v>69.400000000000006</v>
      </c>
      <c r="BI58" s="50">
        <f t="shared" si="42"/>
        <v>19.600000000000001</v>
      </c>
      <c r="BJ58" s="50">
        <f t="shared" si="43"/>
        <v>4</v>
      </c>
      <c r="BK58" s="50">
        <f t="shared" si="44"/>
        <v>4.3</v>
      </c>
      <c r="BL58" s="50">
        <f t="shared" si="45"/>
        <v>1.7</v>
      </c>
      <c r="BM58" s="50">
        <f t="shared" si="46"/>
        <v>0.3</v>
      </c>
      <c r="BN58" s="50">
        <f t="shared" si="47"/>
        <v>0.6</v>
      </c>
      <c r="BO58" s="50">
        <f t="shared" si="10"/>
        <v>25.68</v>
      </c>
      <c r="BP58" s="50">
        <f t="shared" si="11"/>
        <v>7.25</v>
      </c>
      <c r="BQ58" s="50">
        <f t="shared" si="12"/>
        <v>1.48</v>
      </c>
      <c r="BR58" s="50">
        <f t="shared" si="13"/>
        <v>1.59</v>
      </c>
      <c r="BS58" s="46" t="s">
        <v>2576</v>
      </c>
      <c r="BX58" s="50">
        <v>1</v>
      </c>
      <c r="BY58" s="50">
        <v>1</v>
      </c>
      <c r="BZ58" s="50">
        <v>1</v>
      </c>
      <c r="CA58" s="50">
        <v>1</v>
      </c>
      <c r="CF58" s="50">
        <v>1</v>
      </c>
      <c r="CG58" s="50">
        <v>1</v>
      </c>
      <c r="CH58" s="50">
        <v>1</v>
      </c>
      <c r="CI58" s="50">
        <v>1</v>
      </c>
    </row>
    <row r="59" spans="1:87" x14ac:dyDescent="0.25">
      <c r="A59" t="s">
        <v>4890</v>
      </c>
      <c r="B59" s="14">
        <v>6975</v>
      </c>
      <c r="C59" s="10" t="s">
        <v>4686</v>
      </c>
      <c r="D59" s="10" t="s">
        <v>4687</v>
      </c>
      <c r="E59" s="10" t="s">
        <v>4688</v>
      </c>
      <c r="F59" s="10" t="s">
        <v>4689</v>
      </c>
      <c r="G59" s="10" t="s">
        <v>4690</v>
      </c>
      <c r="H59" s="10" t="s">
        <v>4691</v>
      </c>
      <c r="I59" s="10" t="s">
        <v>4692</v>
      </c>
      <c r="J59" s="10" t="s">
        <v>2675</v>
      </c>
      <c r="K59" s="10" t="s">
        <v>2577</v>
      </c>
      <c r="L59" s="10" t="s">
        <v>4692</v>
      </c>
      <c r="M59" s="10" t="s">
        <v>2675</v>
      </c>
      <c r="N59" s="10" t="s">
        <v>2577</v>
      </c>
      <c r="O59" s="15">
        <v>7020</v>
      </c>
      <c r="P59" s="10" t="s">
        <v>133</v>
      </c>
      <c r="Q59" s="10" t="s">
        <v>31</v>
      </c>
      <c r="R59" s="10" t="s">
        <v>155</v>
      </c>
      <c r="S59" s="10" t="s">
        <v>178</v>
      </c>
      <c r="T59" s="10" t="s">
        <v>12</v>
      </c>
      <c r="U59" s="2" t="s">
        <v>2644</v>
      </c>
      <c r="V59" s="44">
        <v>0.40199767141414244</v>
      </c>
      <c r="W59" s="2" t="e">
        <f>RANK(V59,V$272:V$275)</f>
        <v>#N/A</v>
      </c>
      <c r="X59" s="10" t="s">
        <v>2645</v>
      </c>
      <c r="Y59" s="10" t="s">
        <v>2577</v>
      </c>
      <c r="Z59" s="2" t="s">
        <v>2578</v>
      </c>
      <c r="AA59" s="10" t="s">
        <v>2577</v>
      </c>
      <c r="AB59" s="10" t="s">
        <v>776</v>
      </c>
      <c r="AC59" s="10" t="s">
        <v>4693</v>
      </c>
      <c r="AD59" s="10" t="s">
        <v>1442</v>
      </c>
      <c r="AE59" s="10"/>
      <c r="AF59" s="10"/>
      <c r="AG59" s="10">
        <v>173.20481899999999</v>
      </c>
      <c r="AH59" s="10">
        <v>-41.335408000000001</v>
      </c>
      <c r="AI59" s="10">
        <v>8</v>
      </c>
      <c r="AJ59" s="10" t="s">
        <v>2645</v>
      </c>
      <c r="AK59" s="10">
        <v>497</v>
      </c>
      <c r="AL59" s="10">
        <v>399</v>
      </c>
      <c r="AM59" s="10">
        <v>39</v>
      </c>
      <c r="AN59" s="10">
        <v>8</v>
      </c>
      <c r="AO59" s="10">
        <v>13</v>
      </c>
      <c r="AP59" s="10">
        <v>6</v>
      </c>
      <c r="AQ59" s="10">
        <v>5</v>
      </c>
      <c r="AR59" s="16">
        <v>27</v>
      </c>
      <c r="AS59" s="35">
        <f>AK59</f>
        <v>497</v>
      </c>
      <c r="AU59" s="35">
        <v>59</v>
      </c>
      <c r="AV59" s="35">
        <f>AU59</f>
        <v>59</v>
      </c>
      <c r="AW59" s="35">
        <f>AV59</f>
        <v>59</v>
      </c>
      <c r="AX59" s="10" t="s">
        <v>2645</v>
      </c>
      <c r="AY59" s="10">
        <v>8</v>
      </c>
      <c r="AZ59">
        <f t="shared" si="90"/>
        <v>80.3</v>
      </c>
      <c r="BA59">
        <f t="shared" si="90"/>
        <v>7.8</v>
      </c>
      <c r="BB59">
        <f t="shared" si="90"/>
        <v>1.6</v>
      </c>
      <c r="BC59">
        <f t="shared" si="90"/>
        <v>2.6</v>
      </c>
      <c r="BD59">
        <f t="shared" si="90"/>
        <v>1.2</v>
      </c>
      <c r="BE59">
        <f t="shared" si="90"/>
        <v>1</v>
      </c>
      <c r="BF59">
        <f t="shared" si="90"/>
        <v>5.4</v>
      </c>
      <c r="BG59" s="81" t="s">
        <v>12</v>
      </c>
      <c r="BH59">
        <f t="shared" si="41"/>
        <v>80.3</v>
      </c>
      <c r="BI59">
        <f t="shared" si="42"/>
        <v>7.8</v>
      </c>
      <c r="BJ59">
        <f t="shared" si="43"/>
        <v>1.6</v>
      </c>
      <c r="BK59">
        <f t="shared" si="44"/>
        <v>2.6</v>
      </c>
      <c r="BL59">
        <f t="shared" si="45"/>
        <v>1.2</v>
      </c>
      <c r="BM59">
        <f t="shared" si="46"/>
        <v>1</v>
      </c>
      <c r="BN59">
        <f t="shared" si="47"/>
        <v>5.4</v>
      </c>
      <c r="BO59">
        <f t="shared" si="10"/>
        <v>47.38</v>
      </c>
      <c r="BP59">
        <f t="shared" si="11"/>
        <v>4.5999999999999996</v>
      </c>
      <c r="BQ59">
        <f t="shared" si="12"/>
        <v>0.94</v>
      </c>
      <c r="BR59">
        <f t="shared" si="13"/>
        <v>1.53</v>
      </c>
      <c r="BS59" s="10" t="s">
        <v>2645</v>
      </c>
      <c r="BX59">
        <v>1</v>
      </c>
      <c r="BY59">
        <v>1</v>
      </c>
      <c r="BZ59">
        <v>1</v>
      </c>
      <c r="CA59">
        <v>1</v>
      </c>
      <c r="CF59">
        <v>1</v>
      </c>
      <c r="CG59">
        <v>1</v>
      </c>
      <c r="CH59">
        <v>1</v>
      </c>
      <c r="CI59">
        <v>1</v>
      </c>
    </row>
    <row r="60" spans="1:87" s="50" customFormat="1" x14ac:dyDescent="0.25">
      <c r="A60" s="50" t="s">
        <v>4892</v>
      </c>
      <c r="B60" s="45">
        <v>15</v>
      </c>
      <c r="C60" s="46" t="s">
        <v>147</v>
      </c>
      <c r="D60" s="46" t="s">
        <v>148</v>
      </c>
      <c r="E60" s="46" t="s">
        <v>149</v>
      </c>
      <c r="F60" s="46" t="s">
        <v>150</v>
      </c>
      <c r="G60" s="46" t="s">
        <v>151</v>
      </c>
      <c r="H60" s="46" t="s">
        <v>152</v>
      </c>
      <c r="I60" s="46" t="s">
        <v>153</v>
      </c>
      <c r="J60" s="46"/>
      <c r="K60" s="46" t="s">
        <v>15</v>
      </c>
      <c r="L60" s="46" t="s">
        <v>154</v>
      </c>
      <c r="M60" s="46"/>
      <c r="N60" s="46" t="s">
        <v>15</v>
      </c>
      <c r="O60" s="47">
        <v>140</v>
      </c>
      <c r="P60" s="46" t="s">
        <v>133</v>
      </c>
      <c r="Q60" s="46" t="s">
        <v>31</v>
      </c>
      <c r="R60" s="46" t="s">
        <v>155</v>
      </c>
      <c r="S60" s="46" t="s">
        <v>11</v>
      </c>
      <c r="T60" s="46" t="s">
        <v>156</v>
      </c>
      <c r="U60" s="46" t="s">
        <v>121</v>
      </c>
      <c r="V60" s="48">
        <v>0.96864609551508296</v>
      </c>
      <c r="W60" s="46" t="e">
        <f t="shared" ref="W60:W66" si="91">RANK(V60,V$276:V$309)</f>
        <v>#N/A</v>
      </c>
      <c r="X60" s="46" t="s">
        <v>14</v>
      </c>
      <c r="Y60" s="46" t="s">
        <v>15</v>
      </c>
      <c r="Z60" s="46" t="s">
        <v>16</v>
      </c>
      <c r="AA60" s="46" t="s">
        <v>15</v>
      </c>
      <c r="AB60" s="46" t="s">
        <v>18</v>
      </c>
      <c r="AC60" s="46" t="s">
        <v>157</v>
      </c>
      <c r="AD60" s="46" t="s">
        <v>158</v>
      </c>
      <c r="AE60" s="46"/>
      <c r="AF60" s="46"/>
      <c r="AG60" s="46">
        <v>174.31837899999999</v>
      </c>
      <c r="AH60" s="46">
        <v>-35.716116</v>
      </c>
      <c r="AI60" s="46">
        <v>5</v>
      </c>
      <c r="AJ60" s="46" t="s">
        <v>14</v>
      </c>
      <c r="AK60" s="46">
        <v>1247</v>
      </c>
      <c r="AL60" s="46">
        <v>710</v>
      </c>
      <c r="AM60" s="46">
        <v>408</v>
      </c>
      <c r="AN60" s="46">
        <v>31</v>
      </c>
      <c r="AO60" s="46">
        <v>57</v>
      </c>
      <c r="AP60" s="46">
        <v>17</v>
      </c>
      <c r="AQ60" s="46">
        <v>11</v>
      </c>
      <c r="AR60" s="49">
        <v>13</v>
      </c>
      <c r="AS60" s="55"/>
      <c r="AT60" s="50">
        <f t="shared" ref="AT60:AT66" si="92">AK60/AS$66</f>
        <v>0.43693062368605468</v>
      </c>
      <c r="AU60" s="55"/>
      <c r="AV60" s="55">
        <v>29</v>
      </c>
      <c r="AW60" s="55"/>
      <c r="AX60" s="46" t="s">
        <v>14</v>
      </c>
      <c r="AY60" s="46"/>
      <c r="BG60" s="79" t="s">
        <v>156</v>
      </c>
      <c r="BH60" s="50">
        <f t="shared" si="41"/>
        <v>56.9</v>
      </c>
      <c r="BI60" s="50">
        <f t="shared" si="42"/>
        <v>32.700000000000003</v>
      </c>
      <c r="BJ60" s="50">
        <f t="shared" si="43"/>
        <v>2.5</v>
      </c>
      <c r="BK60" s="50">
        <f t="shared" si="44"/>
        <v>4.5999999999999996</v>
      </c>
      <c r="BL60" s="50">
        <f t="shared" si="45"/>
        <v>1.4</v>
      </c>
      <c r="BM60" s="50">
        <f t="shared" si="46"/>
        <v>0.9</v>
      </c>
      <c r="BN60" s="50">
        <f t="shared" si="47"/>
        <v>1</v>
      </c>
      <c r="BO60" s="50">
        <f t="shared" si="10"/>
        <v>16.5</v>
      </c>
      <c r="BP60" s="50">
        <f t="shared" si="11"/>
        <v>9.48</v>
      </c>
      <c r="BQ60" s="50">
        <f t="shared" si="12"/>
        <v>0.73</v>
      </c>
      <c r="BR60" s="50">
        <f t="shared" si="13"/>
        <v>1.33</v>
      </c>
      <c r="BS60" s="46" t="s">
        <v>14</v>
      </c>
      <c r="BX60" s="50">
        <f>BO60/BT$66</f>
        <v>0.23500925794046434</v>
      </c>
      <c r="BY60" s="50">
        <f>BP60/BU$66</f>
        <v>8.0277754255229067E-2</v>
      </c>
      <c r="BZ60" s="50">
        <f>BQ60/BV$66</f>
        <v>0.20221606648199447</v>
      </c>
      <c r="CA60" s="50">
        <f>BR60/BW$66</f>
        <v>0.26129666011787822</v>
      </c>
      <c r="CF60" s="50">
        <v>0</v>
      </c>
      <c r="CG60" s="50">
        <v>0</v>
      </c>
      <c r="CH60" s="50">
        <v>0</v>
      </c>
      <c r="CI60" s="50">
        <v>0</v>
      </c>
    </row>
    <row r="61" spans="1:87" s="62" customFormat="1" x14ac:dyDescent="0.25">
      <c r="A61" s="62" t="s">
        <v>4893</v>
      </c>
      <c r="B61" s="56">
        <v>1147</v>
      </c>
      <c r="C61" s="57" t="s">
        <v>4262</v>
      </c>
      <c r="D61" s="57" t="s">
        <v>4263</v>
      </c>
      <c r="E61" s="57" t="s">
        <v>4264</v>
      </c>
      <c r="F61" s="57" t="s">
        <v>4265</v>
      </c>
      <c r="G61" s="57" t="s">
        <v>4266</v>
      </c>
      <c r="H61" s="57" t="s">
        <v>4267</v>
      </c>
      <c r="I61" s="57" t="s">
        <v>4268</v>
      </c>
      <c r="J61" s="57"/>
      <c r="K61" s="57" t="s">
        <v>4269</v>
      </c>
      <c r="L61" s="57" t="s">
        <v>4270</v>
      </c>
      <c r="M61" s="57"/>
      <c r="N61" s="57" t="s">
        <v>29</v>
      </c>
      <c r="O61" s="58">
        <v>482</v>
      </c>
      <c r="P61" s="57" t="s">
        <v>42</v>
      </c>
      <c r="Q61" s="57" t="s">
        <v>9</v>
      </c>
      <c r="R61" s="57" t="s">
        <v>2018</v>
      </c>
      <c r="S61" s="57" t="s">
        <v>11</v>
      </c>
      <c r="T61" s="57" t="s">
        <v>12</v>
      </c>
      <c r="U61" s="57" t="s">
        <v>13</v>
      </c>
      <c r="V61" s="59">
        <v>0.92847287586493998</v>
      </c>
      <c r="W61" s="57" t="e">
        <f t="shared" si="91"/>
        <v>#N/A</v>
      </c>
      <c r="X61" s="57" t="s">
        <v>14</v>
      </c>
      <c r="Y61" s="57" t="s">
        <v>15</v>
      </c>
      <c r="Z61" s="57" t="s">
        <v>16</v>
      </c>
      <c r="AA61" s="57" t="s">
        <v>17</v>
      </c>
      <c r="AB61" s="57" t="s">
        <v>18</v>
      </c>
      <c r="AC61" s="57" t="s">
        <v>4271</v>
      </c>
      <c r="AD61" s="57" t="s">
        <v>20</v>
      </c>
      <c r="AE61" s="57"/>
      <c r="AF61" s="57"/>
      <c r="AG61" s="57">
        <v>173.28968699999999</v>
      </c>
      <c r="AH61" s="57">
        <v>-35.070132000000001</v>
      </c>
      <c r="AI61" s="57">
        <v>1</v>
      </c>
      <c r="AJ61" s="57" t="s">
        <v>14</v>
      </c>
      <c r="AK61" s="57">
        <v>110</v>
      </c>
      <c r="AL61" s="57">
        <v>0</v>
      </c>
      <c r="AM61" s="57">
        <v>110</v>
      </c>
      <c r="AN61" s="57">
        <v>0</v>
      </c>
      <c r="AO61" s="57">
        <v>0</v>
      </c>
      <c r="AP61" s="57">
        <v>0</v>
      </c>
      <c r="AQ61" s="57">
        <v>0</v>
      </c>
      <c r="AR61" s="60">
        <v>0</v>
      </c>
      <c r="AS61" s="61"/>
      <c r="AT61" s="62">
        <f t="shared" si="92"/>
        <v>3.8542396636299929E-2</v>
      </c>
      <c r="AU61" s="61"/>
      <c r="AV61" s="61">
        <v>28</v>
      </c>
      <c r="AW61" s="61"/>
      <c r="AX61" s="57" t="s">
        <v>14</v>
      </c>
      <c r="AY61" s="57"/>
      <c r="BG61" s="78" t="s">
        <v>12</v>
      </c>
      <c r="BH61" s="62">
        <f t="shared" si="41"/>
        <v>0</v>
      </c>
      <c r="BI61" s="62">
        <f t="shared" si="42"/>
        <v>100</v>
      </c>
      <c r="BJ61" s="62">
        <f t="shared" si="43"/>
        <v>0</v>
      </c>
      <c r="BK61" s="62">
        <f t="shared" si="44"/>
        <v>0</v>
      </c>
      <c r="BL61" s="62">
        <f t="shared" si="45"/>
        <v>0</v>
      </c>
      <c r="BM61" s="62">
        <f t="shared" si="46"/>
        <v>0</v>
      </c>
      <c r="BN61" s="62">
        <f t="shared" si="47"/>
        <v>0</v>
      </c>
      <c r="BO61" s="62">
        <f t="shared" si="10"/>
        <v>0</v>
      </c>
      <c r="BP61" s="62">
        <f t="shared" si="11"/>
        <v>28</v>
      </c>
      <c r="BQ61" s="62">
        <f t="shared" si="12"/>
        <v>0</v>
      </c>
      <c r="BR61" s="62">
        <f t="shared" si="13"/>
        <v>0</v>
      </c>
      <c r="BS61" s="57" t="s">
        <v>14</v>
      </c>
      <c r="BX61" s="62">
        <f t="shared" ref="BX61:BX66" si="93">BO61/BT$66</f>
        <v>0</v>
      </c>
      <c r="BY61" s="62">
        <f t="shared" ref="BY61:CA66" si="94">BP61/BU$66</f>
        <v>0.23710729104919975</v>
      </c>
      <c r="BZ61" s="62">
        <f t="shared" si="94"/>
        <v>0</v>
      </c>
      <c r="CA61" s="62">
        <f t="shared" si="94"/>
        <v>0</v>
      </c>
      <c r="CF61" s="62">
        <f t="shared" ref="CF61:CF66" si="95">BO61/CB$66</f>
        <v>0</v>
      </c>
      <c r="CG61" s="62">
        <f t="shared" ref="CG61:CG66" si="96">BP61/CC$66</f>
        <v>0.2578031488813185</v>
      </c>
      <c r="CH61" s="62">
        <f t="shared" ref="CH61:CH66" si="97">BQ61/CD$66</f>
        <v>0</v>
      </c>
      <c r="CI61" s="62">
        <f t="shared" ref="CI61:CI66" si="98">BR61/CE$66</f>
        <v>0</v>
      </c>
    </row>
    <row r="62" spans="1:87" s="50" customFormat="1" x14ac:dyDescent="0.25">
      <c r="A62" s="50" t="s">
        <v>4894</v>
      </c>
      <c r="B62" s="45">
        <v>13</v>
      </c>
      <c r="C62" s="46" t="s">
        <v>124</v>
      </c>
      <c r="D62" s="46" t="s">
        <v>125</v>
      </c>
      <c r="E62" s="46" t="s">
        <v>126</v>
      </c>
      <c r="F62" s="46" t="s">
        <v>127</v>
      </c>
      <c r="G62" s="46" t="s">
        <v>128</v>
      </c>
      <c r="H62" s="46" t="s">
        <v>129</v>
      </c>
      <c r="I62" s="46" t="s">
        <v>130</v>
      </c>
      <c r="J62" s="46" t="s">
        <v>131</v>
      </c>
      <c r="K62" s="46" t="s">
        <v>15</v>
      </c>
      <c r="L62" s="46" t="s">
        <v>132</v>
      </c>
      <c r="M62" s="46"/>
      <c r="N62" s="46" t="s">
        <v>131</v>
      </c>
      <c r="O62" s="47">
        <v>141</v>
      </c>
      <c r="P62" s="46" t="s">
        <v>133</v>
      </c>
      <c r="Q62" s="46" t="s">
        <v>31</v>
      </c>
      <c r="R62" s="46" t="s">
        <v>10</v>
      </c>
      <c r="S62" s="46" t="s">
        <v>11</v>
      </c>
      <c r="T62" s="46" t="s">
        <v>12</v>
      </c>
      <c r="U62" s="46" t="s">
        <v>121</v>
      </c>
      <c r="V62" s="48">
        <v>0.90348082867419321</v>
      </c>
      <c r="W62" s="46" t="e">
        <f t="shared" si="91"/>
        <v>#N/A</v>
      </c>
      <c r="X62" s="46" t="s">
        <v>14</v>
      </c>
      <c r="Y62" s="46" t="s">
        <v>15</v>
      </c>
      <c r="Z62" s="46" t="s">
        <v>16</v>
      </c>
      <c r="AA62" s="46" t="s">
        <v>15</v>
      </c>
      <c r="AB62" s="46" t="s">
        <v>18</v>
      </c>
      <c r="AC62" s="46" t="s">
        <v>134</v>
      </c>
      <c r="AD62" s="46" t="s">
        <v>135</v>
      </c>
      <c r="AE62" s="46"/>
      <c r="AF62" s="46"/>
      <c r="AG62" s="46">
        <v>174.30281299999999</v>
      </c>
      <c r="AH62" s="46">
        <v>-35.684393999999998</v>
      </c>
      <c r="AI62" s="46">
        <v>4</v>
      </c>
      <c r="AJ62" s="46" t="s">
        <v>14</v>
      </c>
      <c r="AK62" s="46">
        <v>824</v>
      </c>
      <c r="AL62" s="46">
        <v>357</v>
      </c>
      <c r="AM62" s="46">
        <v>428</v>
      </c>
      <c r="AN62" s="46">
        <v>9</v>
      </c>
      <c r="AO62" s="46">
        <v>15</v>
      </c>
      <c r="AP62" s="46">
        <v>4</v>
      </c>
      <c r="AQ62" s="46">
        <v>2</v>
      </c>
      <c r="AR62" s="49">
        <v>9</v>
      </c>
      <c r="AS62" s="55"/>
      <c r="AT62" s="50">
        <f t="shared" si="92"/>
        <v>0.28871758934828312</v>
      </c>
      <c r="AU62" s="55"/>
      <c r="AV62" s="55">
        <v>29</v>
      </c>
      <c r="AW62" s="55"/>
      <c r="AX62" s="46" t="s">
        <v>14</v>
      </c>
      <c r="AY62" s="46"/>
      <c r="BG62" s="78" t="s">
        <v>12</v>
      </c>
      <c r="BH62" s="50">
        <f t="shared" si="41"/>
        <v>43.3</v>
      </c>
      <c r="BI62" s="50">
        <f t="shared" si="42"/>
        <v>51.9</v>
      </c>
      <c r="BJ62" s="50">
        <f t="shared" si="43"/>
        <v>1.1000000000000001</v>
      </c>
      <c r="BK62" s="50">
        <f t="shared" si="44"/>
        <v>1.8</v>
      </c>
      <c r="BL62" s="50">
        <f t="shared" si="45"/>
        <v>0.5</v>
      </c>
      <c r="BM62" s="50">
        <f t="shared" si="46"/>
        <v>0.2</v>
      </c>
      <c r="BN62" s="50">
        <f t="shared" si="47"/>
        <v>1.1000000000000001</v>
      </c>
      <c r="BO62" s="50">
        <f t="shared" si="10"/>
        <v>12.56</v>
      </c>
      <c r="BP62" s="50">
        <f t="shared" si="11"/>
        <v>15.05</v>
      </c>
      <c r="BQ62" s="50">
        <f t="shared" si="12"/>
        <v>0.32</v>
      </c>
      <c r="BR62" s="50">
        <f t="shared" si="13"/>
        <v>0.52</v>
      </c>
      <c r="BS62" s="46" t="s">
        <v>14</v>
      </c>
      <c r="BX62" s="50">
        <f t="shared" si="93"/>
        <v>0.17889189574134742</v>
      </c>
      <c r="BY62" s="50">
        <f t="shared" si="94"/>
        <v>0.12744516893894486</v>
      </c>
      <c r="BZ62" s="50">
        <f t="shared" si="94"/>
        <v>8.8642659279778394E-2</v>
      </c>
      <c r="CA62" s="50">
        <f t="shared" si="94"/>
        <v>0.10216110019646366</v>
      </c>
      <c r="CF62" s="50">
        <f t="shared" si="95"/>
        <v>0.2338484453546826</v>
      </c>
      <c r="CG62" s="50">
        <f t="shared" si="96"/>
        <v>0.1385691925237087</v>
      </c>
      <c r="CH62" s="50">
        <f t="shared" si="97"/>
        <v>0.11111111111111112</v>
      </c>
      <c r="CI62" s="50">
        <f t="shared" si="98"/>
        <v>0.13829787234042554</v>
      </c>
    </row>
    <row r="63" spans="1:87" s="50" customFormat="1" x14ac:dyDescent="0.25">
      <c r="A63" s="50" t="s">
        <v>4895</v>
      </c>
      <c r="B63" s="45">
        <v>10</v>
      </c>
      <c r="C63" s="46" t="s">
        <v>93</v>
      </c>
      <c r="D63" s="46" t="s">
        <v>94</v>
      </c>
      <c r="E63" s="46" t="s">
        <v>95</v>
      </c>
      <c r="F63" s="46" t="s">
        <v>96</v>
      </c>
      <c r="G63" s="46" t="s">
        <v>97</v>
      </c>
      <c r="H63" s="46" t="s">
        <v>98</v>
      </c>
      <c r="I63" s="46" t="s">
        <v>99</v>
      </c>
      <c r="J63" s="46"/>
      <c r="K63" s="46" t="s">
        <v>100</v>
      </c>
      <c r="L63" s="46" t="s">
        <v>101</v>
      </c>
      <c r="M63" s="46"/>
      <c r="N63" s="46" t="s">
        <v>102</v>
      </c>
      <c r="O63" s="47">
        <v>492</v>
      </c>
      <c r="P63" s="46" t="s">
        <v>42</v>
      </c>
      <c r="Q63" s="46" t="s">
        <v>9</v>
      </c>
      <c r="R63" s="46" t="s">
        <v>10</v>
      </c>
      <c r="S63" s="46" t="s">
        <v>11</v>
      </c>
      <c r="T63" s="46" t="s">
        <v>12</v>
      </c>
      <c r="U63" s="46" t="s">
        <v>13</v>
      </c>
      <c r="V63" s="48">
        <v>0.88937187293356446</v>
      </c>
      <c r="W63" s="46" t="e">
        <f t="shared" si="91"/>
        <v>#N/A</v>
      </c>
      <c r="X63" s="46" t="s">
        <v>14</v>
      </c>
      <c r="Y63" s="46" t="s">
        <v>15</v>
      </c>
      <c r="Z63" s="46" t="s">
        <v>16</v>
      </c>
      <c r="AA63" s="46" t="s">
        <v>17</v>
      </c>
      <c r="AB63" s="46" t="s">
        <v>18</v>
      </c>
      <c r="AC63" s="46" t="s">
        <v>63</v>
      </c>
      <c r="AD63" s="46" t="s">
        <v>64</v>
      </c>
      <c r="AE63" s="46"/>
      <c r="AF63" s="46"/>
      <c r="AG63" s="46">
        <v>173.38306800000001</v>
      </c>
      <c r="AH63" s="46">
        <v>-35.380527000000001</v>
      </c>
      <c r="AI63" s="46">
        <v>1</v>
      </c>
      <c r="AJ63" s="46" t="s">
        <v>14</v>
      </c>
      <c r="AK63" s="46">
        <v>74</v>
      </c>
      <c r="AL63" s="46">
        <v>0</v>
      </c>
      <c r="AM63" s="46">
        <v>73</v>
      </c>
      <c r="AN63" s="46">
        <v>1</v>
      </c>
      <c r="AO63" s="46">
        <v>0</v>
      </c>
      <c r="AP63" s="46">
        <v>0</v>
      </c>
      <c r="AQ63" s="46">
        <v>0</v>
      </c>
      <c r="AR63" s="49">
        <v>0</v>
      </c>
      <c r="AS63" s="55"/>
      <c r="AT63" s="50">
        <f t="shared" si="92"/>
        <v>2.5928521373510861E-2</v>
      </c>
      <c r="AU63" s="55"/>
      <c r="AV63" s="55">
        <v>29</v>
      </c>
      <c r="AW63" s="55"/>
      <c r="AX63" s="46" t="s">
        <v>14</v>
      </c>
      <c r="AY63" s="46"/>
      <c r="BG63" s="78" t="s">
        <v>12</v>
      </c>
      <c r="BH63" s="50">
        <f t="shared" si="41"/>
        <v>0</v>
      </c>
      <c r="BI63" s="50">
        <f t="shared" si="42"/>
        <v>98.6</v>
      </c>
      <c r="BJ63" s="50">
        <f t="shared" si="43"/>
        <v>1.4</v>
      </c>
      <c r="BK63" s="50">
        <f t="shared" si="44"/>
        <v>0</v>
      </c>
      <c r="BL63" s="50">
        <f t="shared" si="45"/>
        <v>0</v>
      </c>
      <c r="BM63" s="50">
        <f t="shared" si="46"/>
        <v>0</v>
      </c>
      <c r="BN63" s="50">
        <f t="shared" si="47"/>
        <v>0</v>
      </c>
      <c r="BO63" s="50">
        <f t="shared" si="10"/>
        <v>0</v>
      </c>
      <c r="BP63" s="50">
        <f t="shared" si="11"/>
        <v>28.59</v>
      </c>
      <c r="BQ63" s="50">
        <f t="shared" si="12"/>
        <v>0.41</v>
      </c>
      <c r="BR63" s="50">
        <f t="shared" si="13"/>
        <v>0</v>
      </c>
      <c r="BS63" s="46" t="s">
        <v>14</v>
      </c>
      <c r="BX63" s="50">
        <f t="shared" si="93"/>
        <v>0</v>
      </c>
      <c r="BY63" s="50">
        <f t="shared" si="94"/>
        <v>0.24210348039630789</v>
      </c>
      <c r="BZ63" s="50">
        <f t="shared" si="94"/>
        <v>0.11357340720221606</v>
      </c>
      <c r="CA63" s="50">
        <f t="shared" si="94"/>
        <v>0</v>
      </c>
      <c r="CF63" s="50">
        <f t="shared" si="95"/>
        <v>0</v>
      </c>
      <c r="CG63" s="50">
        <f t="shared" si="96"/>
        <v>0.26323542951846057</v>
      </c>
      <c r="CH63" s="50">
        <f t="shared" si="97"/>
        <v>0.1423611111111111</v>
      </c>
      <c r="CI63" s="50">
        <f t="shared" si="98"/>
        <v>0</v>
      </c>
    </row>
    <row r="64" spans="1:87" s="50" customFormat="1" x14ac:dyDescent="0.25">
      <c r="A64" s="50" t="s">
        <v>4896</v>
      </c>
      <c r="B64" s="45">
        <v>22</v>
      </c>
      <c r="C64" s="46" t="s">
        <v>221</v>
      </c>
      <c r="D64" s="46" t="s">
        <v>222</v>
      </c>
      <c r="E64" s="46" t="s">
        <v>223</v>
      </c>
      <c r="F64" s="46"/>
      <c r="G64" s="46" t="s">
        <v>224</v>
      </c>
      <c r="H64" s="46" t="s">
        <v>225</v>
      </c>
      <c r="I64" s="46" t="s">
        <v>226</v>
      </c>
      <c r="J64" s="46"/>
      <c r="K64" s="46" t="s">
        <v>227</v>
      </c>
      <c r="L64" s="46" t="s">
        <v>228</v>
      </c>
      <c r="M64" s="46"/>
      <c r="N64" s="46" t="s">
        <v>227</v>
      </c>
      <c r="O64" s="47">
        <v>530</v>
      </c>
      <c r="P64" s="46" t="s">
        <v>42</v>
      </c>
      <c r="Q64" s="46" t="s">
        <v>43</v>
      </c>
      <c r="R64" s="46" t="s">
        <v>10</v>
      </c>
      <c r="S64" s="46" t="s">
        <v>11</v>
      </c>
      <c r="T64" s="46" t="s">
        <v>12</v>
      </c>
      <c r="U64" s="46" t="s">
        <v>198</v>
      </c>
      <c r="V64" s="48">
        <v>0.79130693085989401</v>
      </c>
      <c r="W64" s="46" t="e">
        <f t="shared" si="91"/>
        <v>#N/A</v>
      </c>
      <c r="X64" s="46" t="s">
        <v>14</v>
      </c>
      <c r="Y64" s="46" t="s">
        <v>15</v>
      </c>
      <c r="Z64" s="46" t="s">
        <v>16</v>
      </c>
      <c r="AA64" s="46" t="s">
        <v>17</v>
      </c>
      <c r="AB64" s="46" t="s">
        <v>18</v>
      </c>
      <c r="AC64" s="46" t="s">
        <v>219</v>
      </c>
      <c r="AD64" s="46" t="s">
        <v>229</v>
      </c>
      <c r="AE64" s="46"/>
      <c r="AF64" s="46"/>
      <c r="AG64" s="46">
        <v>174.011673</v>
      </c>
      <c r="AH64" s="46">
        <v>-36.122571000000001</v>
      </c>
      <c r="AI64" s="46">
        <v>4</v>
      </c>
      <c r="AJ64" s="46" t="s">
        <v>14</v>
      </c>
      <c r="AK64" s="46">
        <v>175</v>
      </c>
      <c r="AL64" s="46">
        <v>91</v>
      </c>
      <c r="AM64" s="46">
        <v>80</v>
      </c>
      <c r="AN64" s="46">
        <v>4</v>
      </c>
      <c r="AO64" s="46">
        <v>0</v>
      </c>
      <c r="AP64" s="46">
        <v>0</v>
      </c>
      <c r="AQ64" s="46">
        <v>0</v>
      </c>
      <c r="AR64" s="49">
        <v>0</v>
      </c>
      <c r="AS64" s="55"/>
      <c r="AT64" s="50">
        <f t="shared" si="92"/>
        <v>6.1317449194113527E-2</v>
      </c>
      <c r="AU64" s="55"/>
      <c r="AV64" s="55">
        <v>29</v>
      </c>
      <c r="AW64" s="55"/>
      <c r="AX64" s="46" t="s">
        <v>14</v>
      </c>
      <c r="AY64" s="46"/>
      <c r="BG64" s="78" t="s">
        <v>12</v>
      </c>
      <c r="BH64" s="50">
        <f t="shared" si="41"/>
        <v>52</v>
      </c>
      <c r="BI64" s="50">
        <f t="shared" si="42"/>
        <v>45.7</v>
      </c>
      <c r="BJ64" s="50">
        <f t="shared" si="43"/>
        <v>2.2999999999999998</v>
      </c>
      <c r="BK64" s="50">
        <f t="shared" si="44"/>
        <v>0</v>
      </c>
      <c r="BL64" s="50">
        <f t="shared" si="45"/>
        <v>0</v>
      </c>
      <c r="BM64" s="50">
        <f t="shared" si="46"/>
        <v>0</v>
      </c>
      <c r="BN64" s="50">
        <f t="shared" si="47"/>
        <v>0</v>
      </c>
      <c r="BO64" s="50">
        <f t="shared" si="10"/>
        <v>15.08</v>
      </c>
      <c r="BP64" s="50">
        <f t="shared" si="11"/>
        <v>13.25</v>
      </c>
      <c r="BQ64" s="50">
        <f t="shared" si="12"/>
        <v>0.67</v>
      </c>
      <c r="BR64" s="50">
        <f t="shared" si="13"/>
        <v>0</v>
      </c>
      <c r="BS64" s="46" t="s">
        <v>14</v>
      </c>
      <c r="BX64" s="50">
        <f t="shared" si="93"/>
        <v>0.21478421877225468</v>
      </c>
      <c r="BY64" s="50">
        <f t="shared" si="94"/>
        <v>0.11220255737149631</v>
      </c>
      <c r="BZ64" s="50">
        <f t="shared" si="94"/>
        <v>0.18559556786703602</v>
      </c>
      <c r="CA64" s="50">
        <f t="shared" si="94"/>
        <v>0</v>
      </c>
      <c r="CF64" s="50">
        <f t="shared" si="95"/>
        <v>0.28076708247998516</v>
      </c>
      <c r="CG64" s="50">
        <f t="shared" si="96"/>
        <v>0.12199613295276678</v>
      </c>
      <c r="CH64" s="50">
        <f t="shared" si="97"/>
        <v>0.23263888888888892</v>
      </c>
      <c r="CI64" s="50">
        <f t="shared" si="98"/>
        <v>0</v>
      </c>
    </row>
    <row r="65" spans="1:87" s="50" customFormat="1" x14ac:dyDescent="0.25">
      <c r="A65" s="50" t="s">
        <v>4897</v>
      </c>
      <c r="B65" s="45">
        <v>2</v>
      </c>
      <c r="C65" s="46" t="s">
        <v>0</v>
      </c>
      <c r="D65" s="46" t="s">
        <v>1</v>
      </c>
      <c r="E65" s="46" t="s">
        <v>2</v>
      </c>
      <c r="F65" s="46" t="s">
        <v>3</v>
      </c>
      <c r="G65" s="46" t="s">
        <v>4</v>
      </c>
      <c r="H65" s="46" t="s">
        <v>5</v>
      </c>
      <c r="I65" s="46" t="s">
        <v>6</v>
      </c>
      <c r="J65" s="46"/>
      <c r="K65" s="46" t="s">
        <v>7</v>
      </c>
      <c r="L65" s="46" t="s">
        <v>6</v>
      </c>
      <c r="M65" s="46"/>
      <c r="N65" s="46" t="s">
        <v>7</v>
      </c>
      <c r="O65" s="47">
        <v>420</v>
      </c>
      <c r="P65" s="46" t="s">
        <v>8</v>
      </c>
      <c r="Q65" s="46" t="s">
        <v>9</v>
      </c>
      <c r="R65" s="46" t="s">
        <v>10</v>
      </c>
      <c r="S65" s="46" t="s">
        <v>11</v>
      </c>
      <c r="T65" s="46" t="s">
        <v>12</v>
      </c>
      <c r="U65" s="46" t="s">
        <v>13</v>
      </c>
      <c r="V65" s="48">
        <v>0.76903790418531748</v>
      </c>
      <c r="W65" s="46" t="e">
        <f t="shared" si="91"/>
        <v>#N/A</v>
      </c>
      <c r="X65" s="46" t="s">
        <v>14</v>
      </c>
      <c r="Y65" s="46" t="s">
        <v>15</v>
      </c>
      <c r="Z65" s="46" t="s">
        <v>16</v>
      </c>
      <c r="AA65" s="46" t="s">
        <v>17</v>
      </c>
      <c r="AB65" s="46" t="s">
        <v>18</v>
      </c>
      <c r="AC65" s="46" t="s">
        <v>19</v>
      </c>
      <c r="AD65" s="46" t="s">
        <v>20</v>
      </c>
      <c r="AE65" s="46">
        <v>99051</v>
      </c>
      <c r="AF65" s="46" t="s">
        <v>21</v>
      </c>
      <c r="AG65" s="46">
        <v>173.464302</v>
      </c>
      <c r="AH65" s="46">
        <v>-34.994709</v>
      </c>
      <c r="AI65" s="46">
        <v>2</v>
      </c>
      <c r="AJ65" s="46" t="s">
        <v>14</v>
      </c>
      <c r="AK65" s="46">
        <v>257</v>
      </c>
      <c r="AL65" s="46">
        <v>40</v>
      </c>
      <c r="AM65" s="46">
        <v>198</v>
      </c>
      <c r="AN65" s="46">
        <v>13</v>
      </c>
      <c r="AO65" s="46">
        <v>4</v>
      </c>
      <c r="AP65" s="46">
        <v>1</v>
      </c>
      <c r="AQ65" s="46">
        <v>1</v>
      </c>
      <c r="AR65" s="49">
        <v>0</v>
      </c>
      <c r="AS65" s="55"/>
      <c r="AT65" s="50">
        <f t="shared" si="92"/>
        <v>9.0049053959355294E-2</v>
      </c>
      <c r="AU65" s="55"/>
      <c r="AV65" s="55">
        <v>29</v>
      </c>
      <c r="AW65" s="55"/>
      <c r="AX65" s="46" t="s">
        <v>14</v>
      </c>
      <c r="AY65" s="46"/>
      <c r="BG65" s="78" t="s">
        <v>12</v>
      </c>
      <c r="BH65" s="50">
        <f t="shared" si="41"/>
        <v>15.6</v>
      </c>
      <c r="BI65" s="50">
        <f t="shared" si="42"/>
        <v>77</v>
      </c>
      <c r="BJ65" s="50">
        <f t="shared" si="43"/>
        <v>5.0999999999999996</v>
      </c>
      <c r="BK65" s="50">
        <f t="shared" si="44"/>
        <v>1.6</v>
      </c>
      <c r="BL65" s="50">
        <f t="shared" si="45"/>
        <v>0.4</v>
      </c>
      <c r="BM65" s="50">
        <f t="shared" si="46"/>
        <v>0.4</v>
      </c>
      <c r="BN65" s="50">
        <f t="shared" si="47"/>
        <v>0</v>
      </c>
      <c r="BO65" s="50">
        <f t="shared" si="10"/>
        <v>4.5199999999999996</v>
      </c>
      <c r="BP65" s="50">
        <f t="shared" si="11"/>
        <v>22.33</v>
      </c>
      <c r="BQ65" s="50">
        <f t="shared" si="12"/>
        <v>1.48</v>
      </c>
      <c r="BR65" s="50">
        <f t="shared" si="13"/>
        <v>0.46</v>
      </c>
      <c r="BS65" s="46" t="s">
        <v>14</v>
      </c>
      <c r="BT65" s="50">
        <f>SUM(BX60:BX66)</f>
        <v>1</v>
      </c>
      <c r="BU65" s="50">
        <f t="shared" ref="BU65:BW65" si="99">SUM(BY60:BY66)</f>
        <v>1</v>
      </c>
      <c r="BV65" s="50">
        <f t="shared" si="99"/>
        <v>1</v>
      </c>
      <c r="BW65" s="50">
        <f t="shared" si="99"/>
        <v>1</v>
      </c>
      <c r="BX65" s="50">
        <f t="shared" si="93"/>
        <v>6.4378293690357496E-2</v>
      </c>
      <c r="BY65" s="50">
        <f t="shared" si="94"/>
        <v>0.18909306461173678</v>
      </c>
      <c r="BZ65" s="50">
        <f t="shared" si="94"/>
        <v>0.4099722991689751</v>
      </c>
      <c r="CA65" s="50">
        <f t="shared" si="94"/>
        <v>9.0373280943025547E-2</v>
      </c>
      <c r="CB65" s="50">
        <f>SUM(CF60:CF66)</f>
        <v>1.0000000000000002</v>
      </c>
      <c r="CC65" s="50">
        <f t="shared" ref="CC65" si="100">SUM(CG60:CG66)</f>
        <v>1</v>
      </c>
      <c r="CD65" s="50">
        <f t="shared" ref="CD65" si="101">SUM(CH60:CH66)</f>
        <v>1</v>
      </c>
      <c r="CE65" s="50">
        <f t="shared" ref="CE65" si="102">SUM(CI60:CI66)</f>
        <v>1</v>
      </c>
      <c r="CF65" s="50">
        <f t="shared" si="95"/>
        <v>8.4155650716812511E-2</v>
      </c>
      <c r="CG65" s="50">
        <f t="shared" si="96"/>
        <v>0.20559801123285149</v>
      </c>
      <c r="CH65" s="50">
        <f t="shared" si="97"/>
        <v>0.51388888888888895</v>
      </c>
      <c r="CI65" s="50">
        <f t="shared" si="98"/>
        <v>0.1223404255319149</v>
      </c>
    </row>
    <row r="66" spans="1:87" s="50" customFormat="1" x14ac:dyDescent="0.25">
      <c r="A66" s="50" t="s">
        <v>4898</v>
      </c>
      <c r="B66" s="45">
        <v>436</v>
      </c>
      <c r="C66" s="46" t="s">
        <v>3666</v>
      </c>
      <c r="D66" s="46" t="s">
        <v>3667</v>
      </c>
      <c r="E66" s="46"/>
      <c r="F66" s="46" t="s">
        <v>3668</v>
      </c>
      <c r="G66" s="46" t="s">
        <v>3669</v>
      </c>
      <c r="H66" s="46" t="s">
        <v>3670</v>
      </c>
      <c r="I66" s="46" t="s">
        <v>3671</v>
      </c>
      <c r="J66" s="46"/>
      <c r="K66" s="46" t="s">
        <v>52</v>
      </c>
      <c r="L66" s="46" t="s">
        <v>3672</v>
      </c>
      <c r="M66" s="46"/>
      <c r="N66" s="46" t="s">
        <v>52</v>
      </c>
      <c r="O66" s="47">
        <v>245</v>
      </c>
      <c r="P66" s="46" t="s">
        <v>42</v>
      </c>
      <c r="Q66" s="46" t="s">
        <v>9</v>
      </c>
      <c r="R66" s="46" t="s">
        <v>10</v>
      </c>
      <c r="S66" s="46" t="s">
        <v>302</v>
      </c>
      <c r="T66" s="46" t="s">
        <v>12</v>
      </c>
      <c r="U66" s="46" t="s">
        <v>13</v>
      </c>
      <c r="V66" s="48">
        <v>0.76012258604866823</v>
      </c>
      <c r="W66" s="46" t="e">
        <f t="shared" si="91"/>
        <v>#N/A</v>
      </c>
      <c r="X66" s="46" t="s">
        <v>14</v>
      </c>
      <c r="Y66" s="46" t="s">
        <v>15</v>
      </c>
      <c r="Z66" s="46" t="s">
        <v>16</v>
      </c>
      <c r="AA66" s="46" t="s">
        <v>17</v>
      </c>
      <c r="AB66" s="46" t="s">
        <v>18</v>
      </c>
      <c r="AC66" s="46" t="s">
        <v>3673</v>
      </c>
      <c r="AD66" s="46" t="s">
        <v>44</v>
      </c>
      <c r="AE66" s="46"/>
      <c r="AF66" s="46"/>
      <c r="AG66" s="46">
        <v>173.91547600000001</v>
      </c>
      <c r="AH66" s="46">
        <v>-35.242004000000001</v>
      </c>
      <c r="AI66" s="46"/>
      <c r="AJ66" s="46" t="s">
        <v>14</v>
      </c>
      <c r="AK66" s="46">
        <v>167</v>
      </c>
      <c r="AL66" s="46">
        <v>124</v>
      </c>
      <c r="AM66" s="46">
        <v>8</v>
      </c>
      <c r="AN66" s="46">
        <v>0</v>
      </c>
      <c r="AO66" s="46">
        <v>16</v>
      </c>
      <c r="AP66" s="46">
        <v>1</v>
      </c>
      <c r="AQ66" s="46">
        <v>5</v>
      </c>
      <c r="AR66" s="49">
        <v>13</v>
      </c>
      <c r="AS66" s="55">
        <f>SUM(AK60:AK66)</f>
        <v>2854</v>
      </c>
      <c r="AT66" s="50">
        <f t="shared" si="92"/>
        <v>5.8514365802382617E-2</v>
      </c>
      <c r="AU66" s="55">
        <v>202</v>
      </c>
      <c r="AV66" s="55">
        <v>29</v>
      </c>
      <c r="AW66" s="55">
        <f>SUM(AV60:AV66)</f>
        <v>202</v>
      </c>
      <c r="AX66" s="46" t="s">
        <v>14</v>
      </c>
      <c r="AY66" s="46">
        <f>ROUND(AVERAGE(AI60:AI66),1)</f>
        <v>2.8</v>
      </c>
      <c r="AZ66" s="50">
        <f t="shared" ref="AZ66:BF66" si="103">ROUND(100*SUM(AL60:AL66)/$AS66,1)</f>
        <v>46.3</v>
      </c>
      <c r="BA66" s="50">
        <f t="shared" si="103"/>
        <v>45.7</v>
      </c>
      <c r="BB66" s="50">
        <f t="shared" si="103"/>
        <v>2</v>
      </c>
      <c r="BC66" s="50">
        <f t="shared" si="103"/>
        <v>3.2</v>
      </c>
      <c r="BD66" s="50">
        <f t="shared" si="103"/>
        <v>0.8</v>
      </c>
      <c r="BE66" s="50">
        <f t="shared" si="103"/>
        <v>0.7</v>
      </c>
      <c r="BF66" s="50">
        <f t="shared" si="103"/>
        <v>1.2</v>
      </c>
      <c r="BG66" s="78" t="s">
        <v>12</v>
      </c>
      <c r="BH66" s="50">
        <f t="shared" ref="BH66:BH101" si="104">ROUND(100*AL66/$AK66,1)</f>
        <v>74.3</v>
      </c>
      <c r="BI66" s="50">
        <f t="shared" ref="BI66:BI101" si="105">ROUND(100*AM66/$AK66,1)</f>
        <v>4.8</v>
      </c>
      <c r="BJ66" s="50">
        <f t="shared" ref="BJ66:BJ101" si="106">ROUND(100*AN66/$AK66,1)</f>
        <v>0</v>
      </c>
      <c r="BK66" s="50">
        <f t="shared" ref="BK66:BK101" si="107">ROUND(100*AO66/$AK66,1)</f>
        <v>9.6</v>
      </c>
      <c r="BL66" s="50">
        <f t="shared" ref="BL66:BL101" si="108">ROUND(100*AP66/$AK66,1)</f>
        <v>0.6</v>
      </c>
      <c r="BM66" s="50">
        <f t="shared" ref="BM66:BM101" si="109">ROUND(100*AQ66/$AK66,1)</f>
        <v>3</v>
      </c>
      <c r="BN66" s="50">
        <f t="shared" ref="BN66:BN101" si="110">ROUND(100*AR66/$AK66,1)</f>
        <v>7.8</v>
      </c>
      <c r="BO66" s="50">
        <f t="shared" si="10"/>
        <v>21.55</v>
      </c>
      <c r="BP66" s="50">
        <f t="shared" si="11"/>
        <v>1.39</v>
      </c>
      <c r="BQ66" s="50">
        <f t="shared" si="12"/>
        <v>0</v>
      </c>
      <c r="BR66" s="50">
        <f t="shared" si="13"/>
        <v>2.78</v>
      </c>
      <c r="BS66" s="46" t="s">
        <v>14</v>
      </c>
      <c r="BT66" s="50">
        <f>SUM(BO60:BO66)</f>
        <v>70.209999999999994</v>
      </c>
      <c r="BU66" s="50">
        <f>SUM(BP60:BP66)</f>
        <v>118.09</v>
      </c>
      <c r="BV66" s="50">
        <f>SUM(BQ60:BQ66)</f>
        <v>3.61</v>
      </c>
      <c r="BW66" s="50">
        <f>SUM(BR60:BR66)</f>
        <v>5.09</v>
      </c>
      <c r="BX66" s="50">
        <f t="shared" si="93"/>
        <v>0.30693633385557617</v>
      </c>
      <c r="BY66" s="50">
        <f t="shared" si="94"/>
        <v>1.1770683377085273E-2</v>
      </c>
      <c r="BZ66" s="50">
        <f t="shared" si="94"/>
        <v>0</v>
      </c>
      <c r="CA66" s="50">
        <f t="shared" si="94"/>
        <v>0.5461689587426326</v>
      </c>
      <c r="CB66" s="50">
        <f>SUM(BO60:BO66)-BO60</f>
        <v>53.709999999999994</v>
      </c>
      <c r="CC66" s="50">
        <f>SUM(BP60:BP66)-BP60</f>
        <v>108.61</v>
      </c>
      <c r="CD66" s="50">
        <f>SUM(BQ60:BQ66)-BQ60</f>
        <v>2.88</v>
      </c>
      <c r="CE66" s="50">
        <f>SUM(BR60:BR66)-BR60</f>
        <v>3.76</v>
      </c>
      <c r="CF66" s="50">
        <f t="shared" si="95"/>
        <v>0.4012288214485199</v>
      </c>
      <c r="CG66" s="50">
        <f t="shared" si="96"/>
        <v>1.2798084890894023E-2</v>
      </c>
      <c r="CH66" s="50">
        <f t="shared" si="97"/>
        <v>0</v>
      </c>
      <c r="CI66" s="50">
        <f t="shared" si="98"/>
        <v>0.73936170212765961</v>
      </c>
    </row>
    <row r="67" spans="1:87" x14ac:dyDescent="0.25">
      <c r="A67" t="s">
        <v>4899</v>
      </c>
      <c r="B67" s="1">
        <v>536</v>
      </c>
      <c r="C67" s="2" t="s">
        <v>3954</v>
      </c>
      <c r="D67" s="2" t="s">
        <v>3955</v>
      </c>
      <c r="E67" s="2" t="s">
        <v>3956</v>
      </c>
      <c r="F67" s="2" t="s">
        <v>3957</v>
      </c>
      <c r="G67" s="2" t="s">
        <v>3958</v>
      </c>
      <c r="H67" s="2" t="s">
        <v>3959</v>
      </c>
      <c r="I67" s="2" t="s">
        <v>3960</v>
      </c>
      <c r="J67" s="2" t="s">
        <v>3961</v>
      </c>
      <c r="K67" s="2" t="s">
        <v>3258</v>
      </c>
      <c r="L67" s="2" t="s">
        <v>3962</v>
      </c>
      <c r="M67" s="2"/>
      <c r="N67" s="2" t="s">
        <v>3258</v>
      </c>
      <c r="O67" s="3">
        <v>9054</v>
      </c>
      <c r="P67" s="2" t="s">
        <v>133</v>
      </c>
      <c r="Q67" s="2" t="s">
        <v>43</v>
      </c>
      <c r="R67" s="2" t="s">
        <v>10</v>
      </c>
      <c r="S67" s="2" t="s">
        <v>178</v>
      </c>
      <c r="T67" s="2" t="s">
        <v>12</v>
      </c>
      <c r="U67" s="2" t="s">
        <v>3353</v>
      </c>
      <c r="V67" s="44">
        <v>0.97300229188344922</v>
      </c>
      <c r="W67" s="2" t="e">
        <f t="shared" ref="W67:W72" si="111">RANK(V67,V$310:V$336)</f>
        <v>#N/A</v>
      </c>
      <c r="X67" s="2" t="s">
        <v>3257</v>
      </c>
      <c r="Y67" s="2" t="s">
        <v>3258</v>
      </c>
      <c r="Z67" s="2" t="s">
        <v>3259</v>
      </c>
      <c r="AA67" s="2" t="s">
        <v>3298</v>
      </c>
      <c r="AB67" s="2" t="s">
        <v>776</v>
      </c>
      <c r="AC67" s="2" t="s">
        <v>3363</v>
      </c>
      <c r="AD67" s="2" t="s">
        <v>2392</v>
      </c>
      <c r="AE67" s="2"/>
      <c r="AF67" s="2"/>
      <c r="AG67" s="2">
        <v>170.496588</v>
      </c>
      <c r="AH67" s="2">
        <v>-45.873942999999997</v>
      </c>
      <c r="AI67" s="2">
        <v>8</v>
      </c>
      <c r="AJ67" s="2" t="s">
        <v>3257</v>
      </c>
      <c r="AK67" s="2">
        <v>810</v>
      </c>
      <c r="AL67" s="2">
        <v>573</v>
      </c>
      <c r="AM67" s="2">
        <v>82</v>
      </c>
      <c r="AN67" s="2">
        <v>58</v>
      </c>
      <c r="AO67" s="2">
        <v>50</v>
      </c>
      <c r="AP67" s="2">
        <v>10</v>
      </c>
      <c r="AQ67" s="2">
        <v>7</v>
      </c>
      <c r="AR67" s="4">
        <v>30</v>
      </c>
      <c r="AT67" s="43">
        <f t="shared" ref="AT67:AT72" si="112">AK67/AS$72</f>
        <v>0.17790467823413134</v>
      </c>
      <c r="AV67" s="35">
        <v>36</v>
      </c>
      <c r="AX67" s="2" t="s">
        <v>3257</v>
      </c>
      <c r="AY67" s="2"/>
      <c r="BG67" s="78" t="s">
        <v>12</v>
      </c>
      <c r="BH67">
        <f t="shared" si="104"/>
        <v>70.7</v>
      </c>
      <c r="BI67">
        <f t="shared" si="105"/>
        <v>10.1</v>
      </c>
      <c r="BJ67">
        <f t="shared" si="106"/>
        <v>7.2</v>
      </c>
      <c r="BK67">
        <f t="shared" si="107"/>
        <v>6.2</v>
      </c>
      <c r="BL67">
        <f t="shared" si="108"/>
        <v>1.2</v>
      </c>
      <c r="BM67">
        <f t="shared" si="109"/>
        <v>0.9</v>
      </c>
      <c r="BN67">
        <f t="shared" si="110"/>
        <v>3.7</v>
      </c>
      <c r="BO67">
        <f>ROUND($AV67*BH67/100,2)</f>
        <v>25.45</v>
      </c>
      <c r="BP67">
        <f t="shared" ref="BP67:BP101" si="113">ROUND($AV67*BI67/100,2)</f>
        <v>3.64</v>
      </c>
      <c r="BQ67">
        <f t="shared" ref="BQ67:BQ101" si="114">ROUND($AV67*BJ67/100,2)</f>
        <v>2.59</v>
      </c>
      <c r="BR67">
        <f t="shared" ref="BR67:BR101" si="115">ROUND($AV67*BK67/100,2)</f>
        <v>2.23</v>
      </c>
      <c r="BS67" s="2" t="s">
        <v>3257</v>
      </c>
      <c r="BX67">
        <f t="shared" ref="BX67:CA69" si="116">BO67/BT$72</f>
        <v>0.18243727598566303</v>
      </c>
      <c r="BY67">
        <f t="shared" si="116"/>
        <v>0.22073984232868404</v>
      </c>
      <c r="BZ67">
        <f t="shared" si="116"/>
        <v>0.4923954372623574</v>
      </c>
      <c r="CA67">
        <f t="shared" si="116"/>
        <v>0.25810185185185186</v>
      </c>
      <c r="CF67">
        <f>BO67/CB$72</f>
        <v>0.153018278018278</v>
      </c>
      <c r="CG67">
        <f>BP67/CC$72</f>
        <v>0.18282270215971871</v>
      </c>
      <c r="CH67">
        <f>BQ67/CD$72</f>
        <v>0.36894586894586895</v>
      </c>
      <c r="CI67">
        <f>BR67/CE$72</f>
        <v>0.21137440758293841</v>
      </c>
    </row>
    <row r="68" spans="1:87" x14ac:dyDescent="0.25">
      <c r="A68" t="s">
        <v>4902</v>
      </c>
      <c r="B68" s="1">
        <v>372</v>
      </c>
      <c r="C68" s="2" t="s">
        <v>3301</v>
      </c>
      <c r="D68" s="2" t="s">
        <v>3302</v>
      </c>
      <c r="E68" s="2" t="s">
        <v>3303</v>
      </c>
      <c r="F68" s="2" t="s">
        <v>3304</v>
      </c>
      <c r="G68" s="2" t="s">
        <v>3305</v>
      </c>
      <c r="H68" s="2" t="s">
        <v>3306</v>
      </c>
      <c r="I68" s="2" t="s">
        <v>3307</v>
      </c>
      <c r="J68" s="2"/>
      <c r="K68" s="2" t="s">
        <v>3308</v>
      </c>
      <c r="L68" s="2" t="s">
        <v>3309</v>
      </c>
      <c r="M68" s="2"/>
      <c r="N68" s="2" t="s">
        <v>3308</v>
      </c>
      <c r="O68" s="3">
        <v>9320</v>
      </c>
      <c r="P68" s="2" t="s">
        <v>8</v>
      </c>
      <c r="Q68" s="2" t="s">
        <v>31</v>
      </c>
      <c r="R68" s="2" t="s">
        <v>155</v>
      </c>
      <c r="S68" s="2" t="s">
        <v>11</v>
      </c>
      <c r="T68" s="2" t="s">
        <v>12</v>
      </c>
      <c r="U68" s="2" t="s">
        <v>3287</v>
      </c>
      <c r="V68" s="44">
        <v>0.92223475046522485</v>
      </c>
      <c r="W68" s="2" t="e">
        <f t="shared" si="111"/>
        <v>#N/A</v>
      </c>
      <c r="X68" s="2" t="s">
        <v>3257</v>
      </c>
      <c r="Y68" s="2" t="s">
        <v>3258</v>
      </c>
      <c r="Z68" s="2" t="s">
        <v>3259</v>
      </c>
      <c r="AA68" s="2" t="s">
        <v>3168</v>
      </c>
      <c r="AB68" s="2" t="s">
        <v>776</v>
      </c>
      <c r="AC68" s="2" t="s">
        <v>3308</v>
      </c>
      <c r="AD68" s="2" t="s">
        <v>3310</v>
      </c>
      <c r="AE68" s="2">
        <v>99049</v>
      </c>
      <c r="AF68" s="2" t="s">
        <v>3311</v>
      </c>
      <c r="AG68" s="2">
        <v>169.38687899999999</v>
      </c>
      <c r="AH68" s="2">
        <v>-45.245876000000003</v>
      </c>
      <c r="AI68" s="2">
        <v>8</v>
      </c>
      <c r="AJ68" s="2" t="s">
        <v>3257</v>
      </c>
      <c r="AK68" s="2">
        <v>545</v>
      </c>
      <c r="AL68" s="2">
        <v>458</v>
      </c>
      <c r="AM68" s="2">
        <v>49</v>
      </c>
      <c r="AN68" s="2">
        <v>5</v>
      </c>
      <c r="AO68" s="2">
        <v>12</v>
      </c>
      <c r="AP68" s="2">
        <v>4</v>
      </c>
      <c r="AQ68" s="2">
        <v>7</v>
      </c>
      <c r="AR68" s="4">
        <v>10</v>
      </c>
      <c r="AT68" s="43">
        <f t="shared" si="112"/>
        <v>0.11970129584889085</v>
      </c>
      <c r="AV68" s="35">
        <v>36</v>
      </c>
      <c r="AX68" s="2" t="s">
        <v>3257</v>
      </c>
      <c r="AY68" s="2"/>
      <c r="BG68" s="78" t="s">
        <v>12</v>
      </c>
      <c r="BH68">
        <f t="shared" si="104"/>
        <v>84</v>
      </c>
      <c r="BI68">
        <f t="shared" si="105"/>
        <v>9</v>
      </c>
      <c r="BJ68">
        <f t="shared" si="106"/>
        <v>0.9</v>
      </c>
      <c r="BK68">
        <f t="shared" si="107"/>
        <v>2.2000000000000002</v>
      </c>
      <c r="BL68">
        <f t="shared" si="108"/>
        <v>0.7</v>
      </c>
      <c r="BM68">
        <f t="shared" si="109"/>
        <v>1.3</v>
      </c>
      <c r="BN68">
        <f t="shared" si="110"/>
        <v>1.8</v>
      </c>
      <c r="BO68">
        <f t="shared" ref="BO68:BO101" si="117">ROUND($AV68*BH68/100,2)</f>
        <v>30.24</v>
      </c>
      <c r="BP68">
        <f t="shared" si="113"/>
        <v>3.24</v>
      </c>
      <c r="BQ68">
        <f t="shared" si="114"/>
        <v>0.32</v>
      </c>
      <c r="BR68">
        <f t="shared" si="115"/>
        <v>0.79</v>
      </c>
      <c r="BS68" s="2" t="s">
        <v>3257</v>
      </c>
      <c r="BX68">
        <f t="shared" si="116"/>
        <v>0.21677419354838703</v>
      </c>
      <c r="BY68">
        <f t="shared" si="116"/>
        <v>0.19648271679805943</v>
      </c>
      <c r="BZ68">
        <f t="shared" si="116"/>
        <v>6.0836501901140691E-2</v>
      </c>
      <c r="CA68">
        <f t="shared" si="116"/>
        <v>9.1435185185185203E-2</v>
      </c>
      <c r="CF68">
        <f t="shared" ref="CF68:CF72" si="118">BO68/CB$72</f>
        <v>0.1818181818181818</v>
      </c>
      <c r="CG68">
        <f t="shared" ref="CG68:CG72" si="119">BP68/CC$72</f>
        <v>0.1627322953289804</v>
      </c>
      <c r="CH68">
        <f t="shared" ref="CH68:CH72" si="120">BQ68/CD$72</f>
        <v>4.5584045584045586E-2</v>
      </c>
      <c r="CI68">
        <f t="shared" ref="CI68:CI72" si="121">BR68/CE$72</f>
        <v>7.4881516587677735E-2</v>
      </c>
    </row>
    <row r="69" spans="1:87" x14ac:dyDescent="0.25">
      <c r="A69" t="s">
        <v>4903</v>
      </c>
      <c r="B69" s="1">
        <v>495</v>
      </c>
      <c r="C69" s="2" t="s">
        <v>3868</v>
      </c>
      <c r="D69" s="2" t="s">
        <v>3869</v>
      </c>
      <c r="E69" s="2" t="s">
        <v>3870</v>
      </c>
      <c r="F69" s="2" t="s">
        <v>3871</v>
      </c>
      <c r="G69" s="2" t="s">
        <v>3872</v>
      </c>
      <c r="H69" s="2" t="s">
        <v>3873</v>
      </c>
      <c r="I69" s="2" t="s">
        <v>3874</v>
      </c>
      <c r="J69" s="2"/>
      <c r="K69" s="2" t="s">
        <v>3875</v>
      </c>
      <c r="L69" s="2" t="s">
        <v>3876</v>
      </c>
      <c r="M69" s="2"/>
      <c r="N69" s="2" t="s">
        <v>3875</v>
      </c>
      <c r="O69" s="3">
        <v>9053</v>
      </c>
      <c r="P69" s="2" t="s">
        <v>133</v>
      </c>
      <c r="Q69" s="2" t="s">
        <v>43</v>
      </c>
      <c r="R69" s="2" t="s">
        <v>10</v>
      </c>
      <c r="S69" s="2" t="s">
        <v>11</v>
      </c>
      <c r="T69" s="2" t="s">
        <v>12</v>
      </c>
      <c r="U69" s="2" t="s">
        <v>3353</v>
      </c>
      <c r="V69" s="44">
        <v>0.90458194105077638</v>
      </c>
      <c r="W69" s="2" t="e">
        <f t="shared" si="111"/>
        <v>#N/A</v>
      </c>
      <c r="X69" s="2" t="s">
        <v>3257</v>
      </c>
      <c r="Y69" s="2" t="s">
        <v>3258</v>
      </c>
      <c r="Z69" s="2" t="s">
        <v>3259</v>
      </c>
      <c r="AA69" s="2" t="s">
        <v>3399</v>
      </c>
      <c r="AB69" s="2" t="s">
        <v>776</v>
      </c>
      <c r="AC69" s="2" t="s">
        <v>3877</v>
      </c>
      <c r="AD69" s="2" t="s">
        <v>3878</v>
      </c>
      <c r="AE69" s="2"/>
      <c r="AF69" s="2"/>
      <c r="AG69" s="2">
        <v>170.35139799999999</v>
      </c>
      <c r="AH69" s="2">
        <v>-45.875914999999999</v>
      </c>
      <c r="AI69" s="2">
        <v>7</v>
      </c>
      <c r="AJ69" s="2" t="s">
        <v>3257</v>
      </c>
      <c r="AK69" s="2">
        <v>1017</v>
      </c>
      <c r="AL69" s="2">
        <v>866</v>
      </c>
      <c r="AM69" s="2">
        <v>88</v>
      </c>
      <c r="AN69" s="2">
        <v>11</v>
      </c>
      <c r="AO69" s="2">
        <v>23</v>
      </c>
      <c r="AP69" s="2">
        <v>5</v>
      </c>
      <c r="AQ69" s="2">
        <v>2</v>
      </c>
      <c r="AR69" s="4">
        <v>22</v>
      </c>
      <c r="AT69" s="43">
        <f t="shared" si="112"/>
        <v>0.22336920711618713</v>
      </c>
      <c r="AV69" s="35">
        <v>36</v>
      </c>
      <c r="AX69" s="2" t="s">
        <v>3257</v>
      </c>
      <c r="AY69" s="2"/>
      <c r="BG69" s="78" t="s">
        <v>12</v>
      </c>
      <c r="BH69">
        <f t="shared" si="104"/>
        <v>85.2</v>
      </c>
      <c r="BI69">
        <f t="shared" si="105"/>
        <v>8.6999999999999993</v>
      </c>
      <c r="BJ69">
        <f t="shared" si="106"/>
        <v>1.1000000000000001</v>
      </c>
      <c r="BK69">
        <f t="shared" si="107"/>
        <v>2.2999999999999998</v>
      </c>
      <c r="BL69">
        <f t="shared" si="108"/>
        <v>0.5</v>
      </c>
      <c r="BM69">
        <f t="shared" si="109"/>
        <v>0.2</v>
      </c>
      <c r="BN69">
        <f t="shared" si="110"/>
        <v>2.2000000000000002</v>
      </c>
      <c r="BO69">
        <f t="shared" si="117"/>
        <v>30.67</v>
      </c>
      <c r="BP69">
        <f t="shared" si="113"/>
        <v>3.13</v>
      </c>
      <c r="BQ69">
        <f t="shared" si="114"/>
        <v>0.4</v>
      </c>
      <c r="BR69">
        <f t="shared" si="115"/>
        <v>0.83</v>
      </c>
      <c r="BS69" s="2" t="s">
        <v>3257</v>
      </c>
      <c r="BX69">
        <f t="shared" si="116"/>
        <v>0.21985663082437273</v>
      </c>
      <c r="BY69">
        <f t="shared" si="116"/>
        <v>0.18981200727713762</v>
      </c>
      <c r="BZ69">
        <f t="shared" si="116"/>
        <v>7.6045627376425867E-2</v>
      </c>
      <c r="CA69">
        <f t="shared" si="116"/>
        <v>9.6064814814814825E-2</v>
      </c>
      <c r="CF69">
        <f t="shared" si="118"/>
        <v>0.1844035594035594</v>
      </c>
      <c r="CG69">
        <f t="shared" si="119"/>
        <v>0.15720743345052735</v>
      </c>
      <c r="CH69">
        <f t="shared" si="120"/>
        <v>5.6980056980056988E-2</v>
      </c>
      <c r="CI69">
        <f t="shared" si="121"/>
        <v>7.8672985781990529E-2</v>
      </c>
    </row>
    <row r="70" spans="1:87" x14ac:dyDescent="0.25">
      <c r="A70" t="s">
        <v>4904</v>
      </c>
      <c r="B70" s="1">
        <v>378</v>
      </c>
      <c r="C70" s="2" t="s">
        <v>3364</v>
      </c>
      <c r="D70" s="2" t="s">
        <v>3365</v>
      </c>
      <c r="E70" s="2" t="s">
        <v>3366</v>
      </c>
      <c r="F70" s="2" t="s">
        <v>3367</v>
      </c>
      <c r="G70" s="2" t="s">
        <v>3368</v>
      </c>
      <c r="H70" s="2" t="s">
        <v>3369</v>
      </c>
      <c r="I70" s="2" t="s">
        <v>3370</v>
      </c>
      <c r="J70" s="2"/>
      <c r="K70" s="2" t="s">
        <v>3258</v>
      </c>
      <c r="L70" s="2" t="s">
        <v>3370</v>
      </c>
      <c r="M70" s="2" t="s">
        <v>3371</v>
      </c>
      <c r="N70" s="2" t="s">
        <v>3258</v>
      </c>
      <c r="O70" s="3">
        <v>9016</v>
      </c>
      <c r="P70" s="2" t="s">
        <v>133</v>
      </c>
      <c r="Q70" s="2" t="s">
        <v>31</v>
      </c>
      <c r="R70" s="2" t="s">
        <v>10</v>
      </c>
      <c r="S70" s="2" t="s">
        <v>11</v>
      </c>
      <c r="T70" s="2" t="s">
        <v>167</v>
      </c>
      <c r="U70" s="2" t="s">
        <v>3353</v>
      </c>
      <c r="V70" s="44">
        <v>0.88676949157021023</v>
      </c>
      <c r="W70" s="2" t="e">
        <f t="shared" si="111"/>
        <v>#N/A</v>
      </c>
      <c r="X70" s="2" t="s">
        <v>3257</v>
      </c>
      <c r="Y70" s="2" t="s">
        <v>3258</v>
      </c>
      <c r="Z70" s="2" t="s">
        <v>3259</v>
      </c>
      <c r="AA70" s="2" t="s">
        <v>3298</v>
      </c>
      <c r="AB70" s="2" t="s">
        <v>776</v>
      </c>
      <c r="AC70" s="2" t="s">
        <v>3363</v>
      </c>
      <c r="AD70" s="2" t="s">
        <v>2392</v>
      </c>
      <c r="AE70" s="2"/>
      <c r="AF70" s="2"/>
      <c r="AG70" s="2">
        <v>170.49965700000001</v>
      </c>
      <c r="AH70" s="2">
        <v>-45.875698999999997</v>
      </c>
      <c r="AI70" s="2">
        <v>8</v>
      </c>
      <c r="AJ70" s="2" t="s">
        <v>3257</v>
      </c>
      <c r="AK70" s="2">
        <v>834</v>
      </c>
      <c r="AL70" s="2">
        <v>621</v>
      </c>
      <c r="AM70" s="2">
        <v>79</v>
      </c>
      <c r="AN70" s="2">
        <v>41</v>
      </c>
      <c r="AO70" s="2">
        <v>44</v>
      </c>
      <c r="AP70" s="2">
        <v>7</v>
      </c>
      <c r="AQ70" s="2">
        <v>9</v>
      </c>
      <c r="AR70" s="4">
        <v>33</v>
      </c>
      <c r="AT70" s="43">
        <f t="shared" si="112"/>
        <v>0.18317592795958709</v>
      </c>
      <c r="AV70" s="35">
        <v>36</v>
      </c>
      <c r="AX70" s="2" t="s">
        <v>3257</v>
      </c>
      <c r="AY70" s="2"/>
      <c r="BG70" s="82" t="s">
        <v>167</v>
      </c>
      <c r="BH70">
        <f t="shared" si="104"/>
        <v>74.5</v>
      </c>
      <c r="BI70">
        <f t="shared" si="105"/>
        <v>9.5</v>
      </c>
      <c r="BJ70">
        <f t="shared" si="106"/>
        <v>4.9000000000000004</v>
      </c>
      <c r="BK70">
        <f t="shared" si="107"/>
        <v>5.3</v>
      </c>
      <c r="BL70">
        <f t="shared" si="108"/>
        <v>0.8</v>
      </c>
      <c r="BM70">
        <f t="shared" si="109"/>
        <v>1.1000000000000001</v>
      </c>
      <c r="BN70">
        <f t="shared" si="110"/>
        <v>4</v>
      </c>
      <c r="BO70">
        <f t="shared" si="117"/>
        <v>26.82</v>
      </c>
      <c r="BP70">
        <f t="shared" si="113"/>
        <v>3.42</v>
      </c>
      <c r="BQ70">
        <f t="shared" si="114"/>
        <v>1.76</v>
      </c>
      <c r="BR70">
        <f t="shared" si="115"/>
        <v>1.91</v>
      </c>
      <c r="BS70" s="2" t="s">
        <v>3257</v>
      </c>
      <c r="BX70">
        <v>0</v>
      </c>
      <c r="BY70">
        <v>0</v>
      </c>
      <c r="BZ70">
        <v>0</v>
      </c>
      <c r="CA70">
        <v>0</v>
      </c>
      <c r="CF70">
        <f t="shared" si="118"/>
        <v>0.16125541125541124</v>
      </c>
      <c r="CG70">
        <f t="shared" si="119"/>
        <v>0.17177297840281261</v>
      </c>
      <c r="CH70">
        <f t="shared" si="120"/>
        <v>0.25071225071225073</v>
      </c>
      <c r="CI70">
        <f t="shared" si="121"/>
        <v>0.18104265402843603</v>
      </c>
    </row>
    <row r="71" spans="1:87" x14ac:dyDescent="0.25">
      <c r="A71" t="s">
        <v>4905</v>
      </c>
      <c r="B71" s="1">
        <v>374</v>
      </c>
      <c r="C71" s="2" t="s">
        <v>3323</v>
      </c>
      <c r="D71" s="2" t="s">
        <v>3324</v>
      </c>
      <c r="E71" s="2" t="s">
        <v>3325</v>
      </c>
      <c r="F71" s="2" t="s">
        <v>3326</v>
      </c>
      <c r="G71" s="2" t="s">
        <v>3327</v>
      </c>
      <c r="H71" s="2" t="s">
        <v>3328</v>
      </c>
      <c r="I71" s="2" t="s">
        <v>3329</v>
      </c>
      <c r="J71" s="2"/>
      <c r="K71" s="2" t="s">
        <v>3330</v>
      </c>
      <c r="L71" s="2" t="s">
        <v>3331</v>
      </c>
      <c r="M71" s="2"/>
      <c r="N71" s="2" t="s">
        <v>3330</v>
      </c>
      <c r="O71" s="3">
        <v>9348</v>
      </c>
      <c r="P71" s="2" t="s">
        <v>965</v>
      </c>
      <c r="Q71" s="2" t="s">
        <v>31</v>
      </c>
      <c r="R71" s="2" t="s">
        <v>10</v>
      </c>
      <c r="S71" s="2" t="s">
        <v>11</v>
      </c>
      <c r="T71" s="2" t="s">
        <v>12</v>
      </c>
      <c r="U71" s="2" t="s">
        <v>3332</v>
      </c>
      <c r="V71" s="44">
        <v>0.85835995296498846</v>
      </c>
      <c r="W71" s="2" t="e">
        <f t="shared" si="111"/>
        <v>#N/A</v>
      </c>
      <c r="X71" s="2" t="s">
        <v>3257</v>
      </c>
      <c r="Y71" s="2" t="s">
        <v>3258</v>
      </c>
      <c r="Z71" s="2" t="s">
        <v>3259</v>
      </c>
      <c r="AA71" s="2" t="s">
        <v>3333</v>
      </c>
      <c r="AB71" s="2" t="s">
        <v>776</v>
      </c>
      <c r="AC71" s="2" t="s">
        <v>3334</v>
      </c>
      <c r="AD71" s="2" t="s">
        <v>3335</v>
      </c>
      <c r="AE71" s="2">
        <v>99093</v>
      </c>
      <c r="AF71" s="2" t="s">
        <v>3336</v>
      </c>
      <c r="AG71" s="2">
        <v>168.65963300000001</v>
      </c>
      <c r="AH71" s="2">
        <v>-45.022554</v>
      </c>
      <c r="AI71" s="2">
        <v>10</v>
      </c>
      <c r="AJ71" s="2" t="s">
        <v>3257</v>
      </c>
      <c r="AK71" s="2">
        <v>851</v>
      </c>
      <c r="AL71" s="2">
        <v>601</v>
      </c>
      <c r="AM71" s="2">
        <v>67</v>
      </c>
      <c r="AN71" s="2">
        <v>14</v>
      </c>
      <c r="AO71" s="2">
        <v>98</v>
      </c>
      <c r="AP71" s="2">
        <v>25</v>
      </c>
      <c r="AQ71" s="2">
        <v>7</v>
      </c>
      <c r="AR71" s="4">
        <v>39</v>
      </c>
      <c r="AT71" s="43">
        <f t="shared" si="112"/>
        <v>0.18690972984845158</v>
      </c>
      <c r="AV71" s="35">
        <v>36</v>
      </c>
      <c r="AX71" s="2" t="s">
        <v>3257</v>
      </c>
      <c r="AY71" s="2"/>
      <c r="BG71" s="78" t="s">
        <v>12</v>
      </c>
      <c r="BH71">
        <f t="shared" si="104"/>
        <v>70.599999999999994</v>
      </c>
      <c r="BI71">
        <f t="shared" si="105"/>
        <v>7.9</v>
      </c>
      <c r="BJ71">
        <f t="shared" si="106"/>
        <v>1.6</v>
      </c>
      <c r="BK71">
        <f t="shared" si="107"/>
        <v>11.5</v>
      </c>
      <c r="BL71">
        <f t="shared" si="108"/>
        <v>2.9</v>
      </c>
      <c r="BM71">
        <f t="shared" si="109"/>
        <v>0.8</v>
      </c>
      <c r="BN71">
        <f t="shared" si="110"/>
        <v>4.5999999999999996</v>
      </c>
      <c r="BO71">
        <f t="shared" si="117"/>
        <v>25.42</v>
      </c>
      <c r="BP71">
        <f t="shared" si="113"/>
        <v>2.84</v>
      </c>
      <c r="BQ71">
        <f t="shared" si="114"/>
        <v>0.57999999999999996</v>
      </c>
      <c r="BR71">
        <f t="shared" si="115"/>
        <v>4.1399999999999997</v>
      </c>
      <c r="BS71" s="2" t="s">
        <v>3257</v>
      </c>
      <c r="BT71">
        <f>SUM(BX67:BX72)</f>
        <v>0.99999999999999978</v>
      </c>
      <c r="BU71">
        <f t="shared" ref="BU71:BW71" si="122">SUM(BY67:BY72)</f>
        <v>0.99999999999999989</v>
      </c>
      <c r="BV71">
        <f t="shared" si="122"/>
        <v>1</v>
      </c>
      <c r="BW71">
        <f t="shared" si="122"/>
        <v>1</v>
      </c>
      <c r="BX71">
        <f t="shared" ref="BX71:CA72" si="123">BO71/BT$72</f>
        <v>0.1822222222222222</v>
      </c>
      <c r="BY71">
        <f t="shared" si="123"/>
        <v>0.17222559126743478</v>
      </c>
      <c r="BZ71">
        <f t="shared" si="123"/>
        <v>0.11026615969581749</v>
      </c>
      <c r="CA71">
        <f t="shared" si="123"/>
        <v>0.47916666666666669</v>
      </c>
      <c r="CB71">
        <f>SUM(CF67:CF72)</f>
        <v>0.99999999999999989</v>
      </c>
      <c r="CC71">
        <f t="shared" ref="CC71" si="124">SUM(CG67:CG72)</f>
        <v>0.99999999999999989</v>
      </c>
      <c r="CD71">
        <f t="shared" ref="CD71" si="125">SUM(CH67:CH72)</f>
        <v>1</v>
      </c>
      <c r="CE71">
        <f t="shared" ref="CE71" si="126">SUM(CI67:CI72)</f>
        <v>0.99999999999999989</v>
      </c>
      <c r="CF71">
        <f t="shared" si="118"/>
        <v>0.15283790283790283</v>
      </c>
      <c r="CG71">
        <f t="shared" si="119"/>
        <v>0.14264188849824205</v>
      </c>
      <c r="CH71">
        <f t="shared" si="120"/>
        <v>8.2621082621082614E-2</v>
      </c>
      <c r="CI71">
        <f t="shared" si="121"/>
        <v>0.39241706161137441</v>
      </c>
    </row>
    <row r="72" spans="1:87" x14ac:dyDescent="0.25">
      <c r="A72" t="s">
        <v>4906</v>
      </c>
      <c r="B72" s="1">
        <v>381</v>
      </c>
      <c r="C72" s="2" t="s">
        <v>3380</v>
      </c>
      <c r="D72" s="2" t="s">
        <v>3381</v>
      </c>
      <c r="E72" s="2" t="s">
        <v>3382</v>
      </c>
      <c r="F72" s="2" t="s">
        <v>3383</v>
      </c>
      <c r="G72" s="2" t="s">
        <v>3384</v>
      </c>
      <c r="H72" s="2" t="s">
        <v>3385</v>
      </c>
      <c r="I72" s="2" t="s">
        <v>3386</v>
      </c>
      <c r="J72" s="2"/>
      <c r="K72" s="2" t="s">
        <v>3258</v>
      </c>
      <c r="L72" s="2" t="s">
        <v>3387</v>
      </c>
      <c r="M72" s="2" t="s">
        <v>3388</v>
      </c>
      <c r="N72" s="2" t="s">
        <v>3258</v>
      </c>
      <c r="O72" s="3">
        <v>9011</v>
      </c>
      <c r="P72" s="2" t="s">
        <v>133</v>
      </c>
      <c r="Q72" s="2" t="s">
        <v>43</v>
      </c>
      <c r="R72" s="2" t="s">
        <v>10</v>
      </c>
      <c r="S72" s="2" t="s">
        <v>11</v>
      </c>
      <c r="T72" s="2" t="s">
        <v>12</v>
      </c>
      <c r="U72" s="2" t="s">
        <v>3353</v>
      </c>
      <c r="V72" s="44">
        <v>0.82548707900785312</v>
      </c>
      <c r="W72" s="2" t="e">
        <f t="shared" si="111"/>
        <v>#N/A</v>
      </c>
      <c r="X72" s="2" t="s">
        <v>3257</v>
      </c>
      <c r="Y72" s="2" t="s">
        <v>3258</v>
      </c>
      <c r="Z72" s="2" t="s">
        <v>3259</v>
      </c>
      <c r="AA72" s="2" t="s">
        <v>3298</v>
      </c>
      <c r="AB72" s="2" t="s">
        <v>776</v>
      </c>
      <c r="AC72" s="2" t="s">
        <v>3389</v>
      </c>
      <c r="AD72" s="2" t="s">
        <v>2392</v>
      </c>
      <c r="AE72" s="2"/>
      <c r="AF72" s="2"/>
      <c r="AG72" s="2">
        <v>170.46724499999999</v>
      </c>
      <c r="AH72" s="2">
        <v>-45.881777999999997</v>
      </c>
      <c r="AI72" s="2">
        <v>5</v>
      </c>
      <c r="AJ72" s="2" t="s">
        <v>3257</v>
      </c>
      <c r="AK72" s="2">
        <v>496</v>
      </c>
      <c r="AL72" s="2">
        <v>382</v>
      </c>
      <c r="AM72" s="2">
        <v>50</v>
      </c>
      <c r="AN72" s="2">
        <v>19</v>
      </c>
      <c r="AO72" s="2">
        <v>9</v>
      </c>
      <c r="AP72" s="2">
        <v>1</v>
      </c>
      <c r="AQ72" s="2">
        <v>2</v>
      </c>
      <c r="AR72" s="4">
        <v>33</v>
      </c>
      <c r="AS72" s="35">
        <f>SUM(AK67:AK72)</f>
        <v>4553</v>
      </c>
      <c r="AT72" s="43">
        <f t="shared" si="112"/>
        <v>0.10893916099275203</v>
      </c>
      <c r="AU72" s="35">
        <v>216</v>
      </c>
      <c r="AV72" s="35">
        <v>36</v>
      </c>
      <c r="AW72" s="35">
        <f>SUM(AV67:AV72)</f>
        <v>216</v>
      </c>
      <c r="AX72" s="2" t="s">
        <v>3257</v>
      </c>
      <c r="AY72" s="2">
        <f>ROUND(AVERAGE(AI67:AI72),1)</f>
        <v>7.7</v>
      </c>
      <c r="AZ72">
        <f t="shared" ref="AZ72:BF72" si="127">ROUND(100*SUM(AL67:AL72)/$AS72,1)</f>
        <v>76.900000000000006</v>
      </c>
      <c r="BA72">
        <f t="shared" si="127"/>
        <v>9.1</v>
      </c>
      <c r="BB72">
        <f t="shared" si="127"/>
        <v>3.3</v>
      </c>
      <c r="BC72">
        <f t="shared" si="127"/>
        <v>5.2</v>
      </c>
      <c r="BD72">
        <f t="shared" si="127"/>
        <v>1.1000000000000001</v>
      </c>
      <c r="BE72">
        <f t="shared" si="127"/>
        <v>0.7</v>
      </c>
      <c r="BF72">
        <f t="shared" si="127"/>
        <v>3.7</v>
      </c>
      <c r="BG72" s="78" t="s">
        <v>12</v>
      </c>
      <c r="BH72">
        <f t="shared" si="104"/>
        <v>77</v>
      </c>
      <c r="BI72">
        <f t="shared" si="105"/>
        <v>10.1</v>
      </c>
      <c r="BJ72">
        <f t="shared" si="106"/>
        <v>3.8</v>
      </c>
      <c r="BK72">
        <f t="shared" si="107"/>
        <v>1.8</v>
      </c>
      <c r="BL72">
        <f t="shared" si="108"/>
        <v>0.2</v>
      </c>
      <c r="BM72">
        <f t="shared" si="109"/>
        <v>0.4</v>
      </c>
      <c r="BN72">
        <f t="shared" si="110"/>
        <v>6.7</v>
      </c>
      <c r="BO72">
        <f t="shared" si="117"/>
        <v>27.72</v>
      </c>
      <c r="BP72">
        <f t="shared" si="113"/>
        <v>3.64</v>
      </c>
      <c r="BQ72">
        <f t="shared" si="114"/>
        <v>1.37</v>
      </c>
      <c r="BR72">
        <f t="shared" si="115"/>
        <v>0.65</v>
      </c>
      <c r="BS72" s="2" t="s">
        <v>3257</v>
      </c>
      <c r="BT72">
        <f>SUM(BO67:BO72)-BO70</f>
        <v>139.50000000000003</v>
      </c>
      <c r="BU72">
        <f>SUM(BP67:BP72)-BP70</f>
        <v>16.490000000000002</v>
      </c>
      <c r="BV72">
        <f>SUM(BQ67:BQ72)-BQ70</f>
        <v>5.26</v>
      </c>
      <c r="BW72">
        <f>SUM(BR67:BR72)-BR70</f>
        <v>8.6399999999999988</v>
      </c>
      <c r="BX72">
        <f t="shared" si="123"/>
        <v>0.1987096774193548</v>
      </c>
      <c r="BY72">
        <f t="shared" si="123"/>
        <v>0.22073984232868404</v>
      </c>
      <c r="BZ72">
        <f t="shared" si="123"/>
        <v>0.26045627376425856</v>
      </c>
      <c r="CA72">
        <f t="shared" si="123"/>
        <v>7.5231481481481496E-2</v>
      </c>
      <c r="CB72">
        <f>SUM(BO67:BO72)</f>
        <v>166.32000000000002</v>
      </c>
      <c r="CC72">
        <f>SUM(BP67:BP72)</f>
        <v>19.910000000000004</v>
      </c>
      <c r="CD72">
        <f>SUM(BQ67:BQ72)</f>
        <v>7.02</v>
      </c>
      <c r="CE72">
        <f>SUM(BR67:BR72)</f>
        <v>10.549999999999999</v>
      </c>
      <c r="CF72">
        <f t="shared" si="118"/>
        <v>0.16666666666666663</v>
      </c>
      <c r="CG72">
        <f t="shared" si="119"/>
        <v>0.18282270215971871</v>
      </c>
      <c r="CH72">
        <f t="shared" si="120"/>
        <v>0.19515669515669518</v>
      </c>
      <c r="CI72">
        <f t="shared" si="121"/>
        <v>6.161137440758295E-2</v>
      </c>
    </row>
    <row r="73" spans="1:87" s="50" customFormat="1" x14ac:dyDescent="0.25">
      <c r="A73" s="50" t="s">
        <v>4907</v>
      </c>
      <c r="B73" s="45">
        <v>399</v>
      </c>
      <c r="C73" s="46" t="s">
        <v>3522</v>
      </c>
      <c r="D73" s="46" t="s">
        <v>3523</v>
      </c>
      <c r="E73" s="46" t="s">
        <v>3524</v>
      </c>
      <c r="F73" s="46" t="s">
        <v>3525</v>
      </c>
      <c r="G73" s="46" t="s">
        <v>3526</v>
      </c>
      <c r="H73" s="46" t="s">
        <v>3527</v>
      </c>
      <c r="I73" s="46" t="s">
        <v>3528</v>
      </c>
      <c r="J73" s="46"/>
      <c r="K73" s="46" t="s">
        <v>3529</v>
      </c>
      <c r="L73" s="46" t="s">
        <v>2158</v>
      </c>
      <c r="M73" s="46"/>
      <c r="N73" s="46" t="s">
        <v>3529</v>
      </c>
      <c r="O73" s="47">
        <v>9741</v>
      </c>
      <c r="P73" s="46" t="s">
        <v>8</v>
      </c>
      <c r="Q73" s="46" t="s">
        <v>31</v>
      </c>
      <c r="R73" s="46" t="s">
        <v>10</v>
      </c>
      <c r="S73" s="46" t="s">
        <v>11</v>
      </c>
      <c r="T73" s="46" t="s">
        <v>12</v>
      </c>
      <c r="U73" s="46" t="s">
        <v>3496</v>
      </c>
      <c r="V73" s="48">
        <v>0.95275728287372008</v>
      </c>
      <c r="W73" s="46" t="e">
        <f>RANK(V73,V$337:V$350)</f>
        <v>#N/A</v>
      </c>
      <c r="X73" s="46" t="s">
        <v>3497</v>
      </c>
      <c r="Y73" s="46" t="s">
        <v>3498</v>
      </c>
      <c r="Z73" s="46" t="s">
        <v>3259</v>
      </c>
      <c r="AA73" s="46" t="s">
        <v>3333</v>
      </c>
      <c r="AB73" s="46" t="s">
        <v>776</v>
      </c>
      <c r="AC73" s="46" t="s">
        <v>3529</v>
      </c>
      <c r="AD73" s="46" t="s">
        <v>3530</v>
      </c>
      <c r="AE73" s="46"/>
      <c r="AF73" s="46"/>
      <c r="AG73" s="46">
        <v>168.320121</v>
      </c>
      <c r="AH73" s="46">
        <v>-46.137197</v>
      </c>
      <c r="AI73" s="46">
        <v>6</v>
      </c>
      <c r="AJ73" s="46" t="s">
        <v>3497</v>
      </c>
      <c r="AK73" s="46">
        <v>568</v>
      </c>
      <c r="AL73" s="46">
        <v>405</v>
      </c>
      <c r="AM73" s="46">
        <v>93</v>
      </c>
      <c r="AN73" s="46">
        <v>2</v>
      </c>
      <c r="AO73" s="46">
        <v>50</v>
      </c>
      <c r="AP73" s="46">
        <v>7</v>
      </c>
      <c r="AQ73" s="46">
        <v>0</v>
      </c>
      <c r="AR73" s="49">
        <v>11</v>
      </c>
      <c r="AS73" s="55"/>
      <c r="AT73" s="50">
        <f>AK73/AS$75</f>
        <v>0.19359236537150648</v>
      </c>
      <c r="AU73" s="55"/>
      <c r="AV73" s="55">
        <v>40</v>
      </c>
      <c r="AW73" s="55"/>
      <c r="AX73" s="46" t="s">
        <v>3497</v>
      </c>
      <c r="AY73" s="46"/>
      <c r="BG73" s="78" t="s">
        <v>12</v>
      </c>
      <c r="BH73" s="50">
        <f t="shared" si="104"/>
        <v>71.3</v>
      </c>
      <c r="BI73" s="50">
        <f t="shared" si="105"/>
        <v>16.399999999999999</v>
      </c>
      <c r="BJ73" s="50">
        <f t="shared" si="106"/>
        <v>0.4</v>
      </c>
      <c r="BK73" s="50">
        <f t="shared" si="107"/>
        <v>8.8000000000000007</v>
      </c>
      <c r="BL73" s="50">
        <f t="shared" si="108"/>
        <v>1.2</v>
      </c>
      <c r="BM73" s="50">
        <f t="shared" si="109"/>
        <v>0</v>
      </c>
      <c r="BN73" s="50">
        <f t="shared" si="110"/>
        <v>1.9</v>
      </c>
      <c r="BO73" s="50">
        <f t="shared" si="117"/>
        <v>28.52</v>
      </c>
      <c r="BP73" s="50">
        <f t="shared" si="113"/>
        <v>6.56</v>
      </c>
      <c r="BQ73" s="50">
        <f t="shared" si="114"/>
        <v>0.16</v>
      </c>
      <c r="BR73" s="50">
        <f t="shared" si="115"/>
        <v>3.52</v>
      </c>
      <c r="BS73" s="46" t="s">
        <v>3497</v>
      </c>
      <c r="BX73" s="50">
        <f>BO73/BT$75</f>
        <v>0.31506849315068491</v>
      </c>
      <c r="BY73" s="50">
        <f>BP73/BU$75</f>
        <v>0.41730279898218831</v>
      </c>
      <c r="BZ73" s="50">
        <f>BQ73/BV$75</f>
        <v>0.1142857142857143</v>
      </c>
      <c r="CA73" s="50">
        <f>BR73/BW$75</f>
        <v>0.53333333333333333</v>
      </c>
      <c r="CF73" s="50">
        <v>0.18035851754096555</v>
      </c>
      <c r="CG73" s="50">
        <v>0.25166889185580776</v>
      </c>
      <c r="CH73" s="50">
        <v>5.5214723926380362E-2</v>
      </c>
      <c r="CI73" s="50">
        <v>0.34887737478411052</v>
      </c>
    </row>
    <row r="74" spans="1:87" s="50" customFormat="1" x14ac:dyDescent="0.25">
      <c r="A74" s="50" t="s">
        <v>4908</v>
      </c>
      <c r="B74" s="45">
        <v>552</v>
      </c>
      <c r="C74" s="46" t="s">
        <v>4029</v>
      </c>
      <c r="D74" s="46" t="s">
        <v>4030</v>
      </c>
      <c r="E74" s="46" t="s">
        <v>4031</v>
      </c>
      <c r="F74" s="46" t="s">
        <v>4032</v>
      </c>
      <c r="G74" s="46" t="s">
        <v>4033</v>
      </c>
      <c r="H74" s="46" t="s">
        <v>4034</v>
      </c>
      <c r="I74" s="46" t="s">
        <v>4035</v>
      </c>
      <c r="J74" s="46"/>
      <c r="K74" s="46" t="s">
        <v>3498</v>
      </c>
      <c r="L74" s="46" t="s">
        <v>4035</v>
      </c>
      <c r="M74" s="46" t="s">
        <v>4036</v>
      </c>
      <c r="N74" s="46" t="s">
        <v>3498</v>
      </c>
      <c r="O74" s="47">
        <v>9810</v>
      </c>
      <c r="P74" s="46" t="s">
        <v>133</v>
      </c>
      <c r="Q74" s="46" t="s">
        <v>43</v>
      </c>
      <c r="R74" s="46" t="s">
        <v>10</v>
      </c>
      <c r="S74" s="46" t="s">
        <v>11</v>
      </c>
      <c r="T74" s="46" t="s">
        <v>12</v>
      </c>
      <c r="U74" s="46" t="s">
        <v>3568</v>
      </c>
      <c r="V74" s="48">
        <v>0.87524686796553941</v>
      </c>
      <c r="W74" s="46" t="e">
        <f>RANK(V74,V$337:V$350)</f>
        <v>#N/A</v>
      </c>
      <c r="X74" s="46" t="s">
        <v>3497</v>
      </c>
      <c r="Y74" s="46" t="s">
        <v>3498</v>
      </c>
      <c r="Z74" s="46" t="s">
        <v>3259</v>
      </c>
      <c r="AA74" s="46" t="s">
        <v>3498</v>
      </c>
      <c r="AB74" s="46" t="s">
        <v>776</v>
      </c>
      <c r="AC74" s="46" t="s">
        <v>4037</v>
      </c>
      <c r="AD74" s="46" t="s">
        <v>1442</v>
      </c>
      <c r="AE74" s="46"/>
      <c r="AF74" s="46"/>
      <c r="AG74" s="46">
        <v>168.36266900000001</v>
      </c>
      <c r="AH74" s="46">
        <v>-46.390642999999997</v>
      </c>
      <c r="AI74" s="46">
        <v>8</v>
      </c>
      <c r="AJ74" s="46" t="s">
        <v>3497</v>
      </c>
      <c r="AK74" s="46">
        <v>1976</v>
      </c>
      <c r="AL74" s="46">
        <v>1512</v>
      </c>
      <c r="AM74" s="46">
        <v>230</v>
      </c>
      <c r="AN74" s="46">
        <v>32</v>
      </c>
      <c r="AO74" s="46">
        <v>77</v>
      </c>
      <c r="AP74" s="46">
        <v>25</v>
      </c>
      <c r="AQ74" s="46">
        <v>12</v>
      </c>
      <c r="AR74" s="49">
        <v>88</v>
      </c>
      <c r="AS74" s="55"/>
      <c r="AT74" s="50">
        <f>AK74/AS$75</f>
        <v>0.67348329925017036</v>
      </c>
      <c r="AU74" s="55"/>
      <c r="AV74" s="55">
        <v>40</v>
      </c>
      <c r="AW74" s="55"/>
      <c r="AX74" s="46" t="s">
        <v>3497</v>
      </c>
      <c r="AY74" s="46"/>
      <c r="BG74" s="78" t="s">
        <v>12</v>
      </c>
      <c r="BH74" s="50">
        <f t="shared" si="104"/>
        <v>76.5</v>
      </c>
      <c r="BI74" s="50">
        <f t="shared" si="105"/>
        <v>11.6</v>
      </c>
      <c r="BJ74" s="50">
        <f t="shared" si="106"/>
        <v>1.6</v>
      </c>
      <c r="BK74" s="50">
        <f t="shared" si="107"/>
        <v>3.9</v>
      </c>
      <c r="BL74" s="50">
        <f t="shared" si="108"/>
        <v>1.3</v>
      </c>
      <c r="BM74" s="50">
        <f t="shared" si="109"/>
        <v>0.6</v>
      </c>
      <c r="BN74" s="50">
        <f t="shared" si="110"/>
        <v>4.5</v>
      </c>
      <c r="BO74" s="50">
        <f t="shared" si="117"/>
        <v>30.6</v>
      </c>
      <c r="BP74" s="50">
        <f t="shared" si="113"/>
        <v>4.6399999999999997</v>
      </c>
      <c r="BQ74" s="50">
        <f t="shared" si="114"/>
        <v>0.64</v>
      </c>
      <c r="BR74" s="50">
        <f t="shared" si="115"/>
        <v>1.56</v>
      </c>
      <c r="BS74" s="46" t="s">
        <v>3497</v>
      </c>
      <c r="BT74" s="50">
        <f>SUM(BX73:BX75)</f>
        <v>1</v>
      </c>
      <c r="BU74" s="50">
        <f t="shared" ref="BU74:BW74" si="128">SUM(BY73:BY75)</f>
        <v>1</v>
      </c>
      <c r="BV74" s="50">
        <f t="shared" si="128"/>
        <v>1</v>
      </c>
      <c r="BW74" s="50">
        <f t="shared" si="128"/>
        <v>1</v>
      </c>
      <c r="BX74" s="50">
        <f t="shared" ref="BX74:BX75" si="129">BO74/BT$75</f>
        <v>0.33804684047724259</v>
      </c>
      <c r="BY74" s="50">
        <f t="shared" ref="BY74:CA75" si="130">BP74/BU$75</f>
        <v>0.2951653944020356</v>
      </c>
      <c r="BZ74" s="50">
        <f t="shared" si="130"/>
        <v>0.45714285714285718</v>
      </c>
      <c r="CA74" s="50">
        <f t="shared" si="130"/>
        <v>0.23636363636363639</v>
      </c>
      <c r="CB74" s="50">
        <v>0.99999999999999989</v>
      </c>
      <c r="CC74" s="50">
        <v>1</v>
      </c>
      <c r="CD74" s="50">
        <v>1</v>
      </c>
      <c r="CE74" s="50">
        <v>1</v>
      </c>
      <c r="CF74" s="50">
        <v>0.68151325195205092</v>
      </c>
      <c r="CG74" s="50">
        <v>0.62750333778371159</v>
      </c>
      <c r="CH74" s="50">
        <v>0.7975460122699386</v>
      </c>
      <c r="CI74" s="50">
        <v>0.54576856649395511</v>
      </c>
    </row>
    <row r="75" spans="1:87" s="50" customFormat="1" x14ac:dyDescent="0.25">
      <c r="A75" s="50" t="s">
        <v>4909</v>
      </c>
      <c r="B75" s="45">
        <v>397</v>
      </c>
      <c r="C75" s="46" t="s">
        <v>3515</v>
      </c>
      <c r="D75" s="46" t="s">
        <v>3516</v>
      </c>
      <c r="E75" s="46" t="s">
        <v>3517</v>
      </c>
      <c r="F75" s="46" t="s">
        <v>3518</v>
      </c>
      <c r="G75" s="46" t="s">
        <v>3519</v>
      </c>
      <c r="H75" s="46" t="s">
        <v>3520</v>
      </c>
      <c r="I75" s="46" t="s">
        <v>3521</v>
      </c>
      <c r="J75" s="46"/>
      <c r="K75" s="46" t="s">
        <v>3509</v>
      </c>
      <c r="L75" s="46" t="s">
        <v>2158</v>
      </c>
      <c r="M75" s="46"/>
      <c r="N75" s="46" t="s">
        <v>3509</v>
      </c>
      <c r="O75" s="47">
        <v>9740</v>
      </c>
      <c r="P75" s="46" t="s">
        <v>8</v>
      </c>
      <c r="Q75" s="46" t="s">
        <v>43</v>
      </c>
      <c r="R75" s="46" t="s">
        <v>155</v>
      </c>
      <c r="S75" s="46" t="s">
        <v>178</v>
      </c>
      <c r="T75" s="46" t="s">
        <v>12</v>
      </c>
      <c r="U75" s="46" t="s">
        <v>3511</v>
      </c>
      <c r="V75" s="48">
        <v>0.85587940498540449</v>
      </c>
      <c r="W75" s="46" t="e">
        <f>RANK(V75,V$337:V$350)</f>
        <v>#N/A</v>
      </c>
      <c r="X75" s="46" t="s">
        <v>3497</v>
      </c>
      <c r="Y75" s="46" t="s">
        <v>3498</v>
      </c>
      <c r="Z75" s="46" t="s">
        <v>3259</v>
      </c>
      <c r="AA75" s="46" t="s">
        <v>3333</v>
      </c>
      <c r="AB75" s="46" t="s">
        <v>776</v>
      </c>
      <c r="AC75" s="46" t="s">
        <v>3512</v>
      </c>
      <c r="AD75" s="46" t="s">
        <v>3513</v>
      </c>
      <c r="AE75" s="46">
        <v>99055</v>
      </c>
      <c r="AF75" s="46" t="s">
        <v>3514</v>
      </c>
      <c r="AG75" s="46">
        <v>168.92403100000001</v>
      </c>
      <c r="AH75" s="46">
        <v>-46.107165000000002</v>
      </c>
      <c r="AI75" s="46">
        <v>8</v>
      </c>
      <c r="AJ75" s="46" t="s">
        <v>3497</v>
      </c>
      <c r="AK75" s="46">
        <v>390</v>
      </c>
      <c r="AL75" s="46">
        <v>306</v>
      </c>
      <c r="AM75" s="46">
        <v>44</v>
      </c>
      <c r="AN75" s="46">
        <v>6</v>
      </c>
      <c r="AO75" s="46">
        <v>15</v>
      </c>
      <c r="AP75" s="46">
        <v>6</v>
      </c>
      <c r="AQ75" s="46">
        <v>3</v>
      </c>
      <c r="AR75" s="49">
        <v>10</v>
      </c>
      <c r="AS75" s="55">
        <f>SUM(AK73:AK75)</f>
        <v>2934</v>
      </c>
      <c r="AT75" s="50">
        <f>AK75/AS$75</f>
        <v>0.1329243353783231</v>
      </c>
      <c r="AU75" s="55">
        <v>120</v>
      </c>
      <c r="AV75" s="55">
        <v>40</v>
      </c>
      <c r="AW75" s="55">
        <f>SUM(AV73:AV75)</f>
        <v>120</v>
      </c>
      <c r="AX75" s="46" t="s">
        <v>3497</v>
      </c>
      <c r="AY75" s="46">
        <f>ROUND(AVERAGE(AI73:AI75),1)</f>
        <v>7.3</v>
      </c>
      <c r="AZ75" s="50">
        <f t="shared" ref="AZ75:BF75" si="131">ROUND(100*SUM(AL73:AL75)/$AS75,1)</f>
        <v>75.8</v>
      </c>
      <c r="BA75" s="50">
        <f t="shared" si="131"/>
        <v>12.5</v>
      </c>
      <c r="BB75" s="50">
        <f t="shared" si="131"/>
        <v>1.4</v>
      </c>
      <c r="BC75" s="50">
        <f t="shared" si="131"/>
        <v>4.8</v>
      </c>
      <c r="BD75" s="50">
        <f t="shared" si="131"/>
        <v>1.3</v>
      </c>
      <c r="BE75" s="50">
        <f t="shared" si="131"/>
        <v>0.5</v>
      </c>
      <c r="BF75" s="50">
        <f t="shared" si="131"/>
        <v>3.7</v>
      </c>
      <c r="BG75" s="78" t="s">
        <v>12</v>
      </c>
      <c r="BH75" s="50">
        <f t="shared" si="104"/>
        <v>78.5</v>
      </c>
      <c r="BI75" s="50">
        <f t="shared" si="105"/>
        <v>11.3</v>
      </c>
      <c r="BJ75" s="50">
        <f t="shared" si="106"/>
        <v>1.5</v>
      </c>
      <c r="BK75" s="50">
        <f t="shared" si="107"/>
        <v>3.8</v>
      </c>
      <c r="BL75" s="50">
        <f t="shared" si="108"/>
        <v>1.5</v>
      </c>
      <c r="BM75" s="50">
        <f t="shared" si="109"/>
        <v>0.8</v>
      </c>
      <c r="BN75" s="50">
        <f t="shared" si="110"/>
        <v>2.6</v>
      </c>
      <c r="BO75" s="50">
        <f t="shared" si="117"/>
        <v>31.4</v>
      </c>
      <c r="BP75" s="50">
        <f t="shared" si="113"/>
        <v>4.5199999999999996</v>
      </c>
      <c r="BQ75" s="50">
        <f t="shared" si="114"/>
        <v>0.6</v>
      </c>
      <c r="BR75" s="50">
        <f t="shared" si="115"/>
        <v>1.52</v>
      </c>
      <c r="BS75" s="46" t="s">
        <v>3497</v>
      </c>
      <c r="BT75" s="50">
        <f>SUM(BO73:BO75)</f>
        <v>90.52000000000001</v>
      </c>
      <c r="BU75" s="50">
        <f>SUM(BP73:BP75)</f>
        <v>15.719999999999999</v>
      </c>
      <c r="BV75" s="50">
        <f>SUM(BQ73:BQ75)</f>
        <v>1.4</v>
      </c>
      <c r="BW75" s="50">
        <f>SUM(BR73:BR75)</f>
        <v>6.6</v>
      </c>
      <c r="BX75" s="50">
        <f t="shared" si="129"/>
        <v>0.34688466637207244</v>
      </c>
      <c r="BY75" s="50">
        <f t="shared" si="130"/>
        <v>0.2875318066157761</v>
      </c>
      <c r="BZ75" s="50">
        <f t="shared" si="130"/>
        <v>0.4285714285714286</v>
      </c>
      <c r="CA75" s="50">
        <f t="shared" si="130"/>
        <v>0.23030303030303031</v>
      </c>
      <c r="CB75" s="50">
        <v>90.93</v>
      </c>
      <c r="CC75" s="50">
        <v>14.98</v>
      </c>
      <c r="CD75" s="50">
        <v>1.6300000000000001</v>
      </c>
      <c r="CE75" s="50">
        <v>5.79</v>
      </c>
      <c r="CF75" s="50">
        <v>0.13812823050698339</v>
      </c>
      <c r="CG75" s="50">
        <v>0.12082777036048065</v>
      </c>
      <c r="CH75" s="50">
        <v>0.14723926380368096</v>
      </c>
      <c r="CI75" s="50">
        <v>0.10535405872193436</v>
      </c>
    </row>
    <row r="76" spans="1:87" x14ac:dyDescent="0.25">
      <c r="A76" t="s">
        <v>4900</v>
      </c>
      <c r="B76" s="1">
        <v>551</v>
      </c>
      <c r="C76" s="2" t="s">
        <v>4021</v>
      </c>
      <c r="D76" s="2" t="s">
        <v>4022</v>
      </c>
      <c r="E76" s="2" t="s">
        <v>4023</v>
      </c>
      <c r="F76" s="2" t="s">
        <v>4024</v>
      </c>
      <c r="G76" s="2" t="s">
        <v>4025</v>
      </c>
      <c r="H76" s="2" t="s">
        <v>4026</v>
      </c>
      <c r="I76" s="2" t="s">
        <v>4027</v>
      </c>
      <c r="J76" s="2"/>
      <c r="K76" s="2" t="s">
        <v>4028</v>
      </c>
      <c r="L76" s="2" t="s">
        <v>3635</v>
      </c>
      <c r="M76" s="2"/>
      <c r="N76" s="2" t="s">
        <v>4028</v>
      </c>
      <c r="O76" s="3">
        <v>4348</v>
      </c>
      <c r="P76" s="2" t="s">
        <v>42</v>
      </c>
      <c r="Q76" s="2" t="s">
        <v>9</v>
      </c>
      <c r="R76" s="2" t="s">
        <v>10</v>
      </c>
      <c r="S76" s="2" t="s">
        <v>11</v>
      </c>
      <c r="T76" s="2" t="s">
        <v>12</v>
      </c>
      <c r="U76" s="2" t="s">
        <v>1579</v>
      </c>
      <c r="V76" s="44">
        <v>0.97540866898116496</v>
      </c>
      <c r="W76" s="2" t="e">
        <f>RANK(V76,V$351:V$364)</f>
        <v>#N/A</v>
      </c>
      <c r="X76" s="2" t="s">
        <v>1580</v>
      </c>
      <c r="Y76" s="2" t="s">
        <v>1581</v>
      </c>
      <c r="Z76" s="2" t="s">
        <v>1582</v>
      </c>
      <c r="AA76" s="2" t="s">
        <v>1583</v>
      </c>
      <c r="AB76" s="2" t="s">
        <v>1483</v>
      </c>
      <c r="AC76" s="2" t="s">
        <v>4028</v>
      </c>
      <c r="AD76" s="2" t="s">
        <v>1642</v>
      </c>
      <c r="AE76" s="2"/>
      <c r="AF76" s="2"/>
      <c r="AG76" s="2">
        <v>173.88154499999999</v>
      </c>
      <c r="AH76" s="2">
        <v>-39.192860000000003</v>
      </c>
      <c r="AI76" s="2">
        <v>7</v>
      </c>
      <c r="AJ76" s="2" t="s">
        <v>1580</v>
      </c>
      <c r="AK76" s="2">
        <v>293</v>
      </c>
      <c r="AL76" s="2">
        <v>197</v>
      </c>
      <c r="AM76" s="2">
        <v>88</v>
      </c>
      <c r="AN76" s="2">
        <v>2</v>
      </c>
      <c r="AO76" s="2">
        <v>1</v>
      </c>
      <c r="AP76" s="2">
        <v>3</v>
      </c>
      <c r="AQ76" s="2">
        <v>2</v>
      </c>
      <c r="AR76" s="4">
        <v>0</v>
      </c>
      <c r="AT76">
        <f>AK76/AS$78</f>
        <v>0.2717996289424861</v>
      </c>
      <c r="AV76" s="35">
        <v>40</v>
      </c>
      <c r="AX76" s="2" t="s">
        <v>1580</v>
      </c>
      <c r="AY76" s="2"/>
      <c r="BG76" s="78" t="s">
        <v>12</v>
      </c>
      <c r="BH76">
        <f t="shared" si="104"/>
        <v>67.2</v>
      </c>
      <c r="BI76">
        <f t="shared" si="105"/>
        <v>30</v>
      </c>
      <c r="BJ76">
        <f t="shared" si="106"/>
        <v>0.7</v>
      </c>
      <c r="BK76">
        <f t="shared" si="107"/>
        <v>0.3</v>
      </c>
      <c r="BL76">
        <f t="shared" si="108"/>
        <v>1</v>
      </c>
      <c r="BM76">
        <f t="shared" si="109"/>
        <v>0.7</v>
      </c>
      <c r="BN76">
        <f t="shared" si="110"/>
        <v>0</v>
      </c>
      <c r="BO76">
        <f t="shared" si="117"/>
        <v>26.88</v>
      </c>
      <c r="BP76">
        <f t="shared" si="113"/>
        <v>12</v>
      </c>
      <c r="BQ76">
        <f t="shared" si="114"/>
        <v>0.28000000000000003</v>
      </c>
      <c r="BR76">
        <f t="shared" si="115"/>
        <v>0.12</v>
      </c>
      <c r="BS76" s="2" t="s">
        <v>1580</v>
      </c>
      <c r="BX76">
        <f>BO76/BT$78</f>
        <v>0.3644745762711864</v>
      </c>
      <c r="BY76">
        <f>BP76/BU$78</f>
        <v>0.27868091035764048</v>
      </c>
      <c r="BZ76">
        <f>BQ76/BV$78</f>
        <v>0.16184971098265899</v>
      </c>
      <c r="CA76">
        <f>BR76/BW$78</f>
        <v>0.14117647058823529</v>
      </c>
      <c r="CF76">
        <v>0.3003385240352065</v>
      </c>
      <c r="CG76">
        <v>0.23060796645702308</v>
      </c>
      <c r="CH76">
        <v>0.12994350282485875</v>
      </c>
      <c r="CI76">
        <v>0.11363636363636363</v>
      </c>
    </row>
    <row r="77" spans="1:87" x14ac:dyDescent="0.25">
      <c r="A77" t="s">
        <v>4910</v>
      </c>
      <c r="B77" s="1">
        <v>177</v>
      </c>
      <c r="C77" s="2" t="s">
        <v>1633</v>
      </c>
      <c r="D77" s="2" t="s">
        <v>1634</v>
      </c>
      <c r="E77" s="2" t="s">
        <v>1635</v>
      </c>
      <c r="F77" s="2" t="s">
        <v>1636</v>
      </c>
      <c r="G77" s="2" t="s">
        <v>1637</v>
      </c>
      <c r="H77" s="2" t="s">
        <v>1638</v>
      </c>
      <c r="I77" s="2" t="s">
        <v>1639</v>
      </c>
      <c r="J77" s="2"/>
      <c r="K77" s="2" t="s">
        <v>1640</v>
      </c>
      <c r="L77" s="2" t="s">
        <v>1641</v>
      </c>
      <c r="M77" s="2"/>
      <c r="N77" s="2" t="s">
        <v>1640</v>
      </c>
      <c r="O77" s="3">
        <v>4347</v>
      </c>
      <c r="P77" s="2" t="s">
        <v>8</v>
      </c>
      <c r="Q77" s="2" t="s">
        <v>31</v>
      </c>
      <c r="R77" s="2" t="s">
        <v>10</v>
      </c>
      <c r="S77" s="2" t="s">
        <v>11</v>
      </c>
      <c r="T77" s="2" t="s">
        <v>12</v>
      </c>
      <c r="U77" s="2" t="s">
        <v>1579</v>
      </c>
      <c r="V77" s="44">
        <v>0.95224605119481953</v>
      </c>
      <c r="W77" s="2" t="e">
        <f>RANK(V77,V$351:V$364)</f>
        <v>#N/A</v>
      </c>
      <c r="X77" s="2" t="s">
        <v>1580</v>
      </c>
      <c r="Y77" s="2" t="s">
        <v>1581</v>
      </c>
      <c r="Z77" s="2" t="s">
        <v>1582</v>
      </c>
      <c r="AA77" s="2" t="s">
        <v>1196</v>
      </c>
      <c r="AB77" s="2" t="s">
        <v>1483</v>
      </c>
      <c r="AC77" s="2" t="s">
        <v>1640</v>
      </c>
      <c r="AD77" s="2" t="s">
        <v>1642</v>
      </c>
      <c r="AE77" s="2">
        <v>99059</v>
      </c>
      <c r="AF77" s="2" t="s">
        <v>1643</v>
      </c>
      <c r="AG77" s="2">
        <v>174.18992</v>
      </c>
      <c r="AH77" s="2">
        <v>-39.156657000000003</v>
      </c>
      <c r="AI77" s="2">
        <v>7</v>
      </c>
      <c r="AJ77" s="2" t="s">
        <v>1580</v>
      </c>
      <c r="AK77" s="2">
        <v>410</v>
      </c>
      <c r="AL77" s="2">
        <v>342</v>
      </c>
      <c r="AM77" s="2">
        <v>58</v>
      </c>
      <c r="AN77" s="2">
        <v>3</v>
      </c>
      <c r="AO77" s="2">
        <v>3</v>
      </c>
      <c r="AP77" s="2">
        <v>2</v>
      </c>
      <c r="AQ77" s="2">
        <v>1</v>
      </c>
      <c r="AR77" s="4">
        <v>1</v>
      </c>
      <c r="AT77">
        <f>AK77/AS$78</f>
        <v>0.38033395176252321</v>
      </c>
      <c r="AV77" s="35">
        <v>41</v>
      </c>
      <c r="AX77" s="2" t="s">
        <v>1580</v>
      </c>
      <c r="AY77" s="2"/>
      <c r="BG77" s="78" t="s">
        <v>12</v>
      </c>
      <c r="BH77">
        <f t="shared" si="104"/>
        <v>83.4</v>
      </c>
      <c r="BI77">
        <f t="shared" si="105"/>
        <v>14.1</v>
      </c>
      <c r="BJ77">
        <f t="shared" si="106"/>
        <v>0.7</v>
      </c>
      <c r="BK77">
        <f t="shared" si="107"/>
        <v>0.7</v>
      </c>
      <c r="BL77">
        <f t="shared" si="108"/>
        <v>0.5</v>
      </c>
      <c r="BM77">
        <f t="shared" si="109"/>
        <v>0.2</v>
      </c>
      <c r="BN77">
        <f t="shared" si="110"/>
        <v>0.2</v>
      </c>
      <c r="BO77">
        <f t="shared" si="117"/>
        <v>34.19</v>
      </c>
      <c r="BP77">
        <f t="shared" si="113"/>
        <v>5.78</v>
      </c>
      <c r="BQ77">
        <f t="shared" si="114"/>
        <v>0.28999999999999998</v>
      </c>
      <c r="BR77">
        <f t="shared" si="115"/>
        <v>0.28999999999999998</v>
      </c>
      <c r="BS77" s="2" t="s">
        <v>1580</v>
      </c>
      <c r="BT77">
        <f>SUM(BX76:BX78)</f>
        <v>1</v>
      </c>
      <c r="BU77">
        <f t="shared" ref="BU77:BW77" si="132">SUM(BY76:BY78)</f>
        <v>1</v>
      </c>
      <c r="BV77">
        <f t="shared" si="132"/>
        <v>1</v>
      </c>
      <c r="BW77">
        <f t="shared" si="132"/>
        <v>1</v>
      </c>
      <c r="BX77">
        <f t="shared" ref="BX77:BX78" si="133">BO77/BT$78</f>
        <v>0.46359322033898304</v>
      </c>
      <c r="BY77">
        <f t="shared" ref="BY77:CA78" si="134">BP77/BU$78</f>
        <v>0.13423130515559684</v>
      </c>
      <c r="BZ77">
        <f t="shared" si="134"/>
        <v>0.16763005780346821</v>
      </c>
      <c r="CA77">
        <f t="shared" si="134"/>
        <v>0.3411764705882353</v>
      </c>
      <c r="CB77">
        <f>SUM(CF76:CF78)</f>
        <v>1</v>
      </c>
      <c r="CC77">
        <f t="shared" ref="CC77" si="135">SUM(CG76:CG78)</f>
        <v>1</v>
      </c>
      <c r="CD77">
        <f t="shared" ref="CD77" si="136">SUM(CH76:CH78)</f>
        <v>1</v>
      </c>
      <c r="CE77">
        <f t="shared" ref="CE77" si="137">SUM(CI76:CI78)</f>
        <v>1</v>
      </c>
      <c r="CF77">
        <v>0.51943127962085311</v>
      </c>
      <c r="CG77">
        <v>0.15117633356627067</v>
      </c>
      <c r="CH77">
        <v>0.1807909604519774</v>
      </c>
      <c r="CI77">
        <v>0.36363636363636359</v>
      </c>
    </row>
    <row r="78" spans="1:87" x14ac:dyDescent="0.25">
      <c r="A78" t="s">
        <v>4911</v>
      </c>
      <c r="B78" s="1">
        <v>170</v>
      </c>
      <c r="C78" s="2" t="s">
        <v>1570</v>
      </c>
      <c r="D78" s="2" t="s">
        <v>1571</v>
      </c>
      <c r="E78" s="2" t="s">
        <v>1572</v>
      </c>
      <c r="F78" s="2" t="s">
        <v>1573</v>
      </c>
      <c r="G78" s="2" t="s">
        <v>1574</v>
      </c>
      <c r="H78" s="2" t="s">
        <v>1575</v>
      </c>
      <c r="I78" s="2" t="s">
        <v>1576</v>
      </c>
      <c r="J78" s="2"/>
      <c r="K78" s="2" t="s">
        <v>1577</v>
      </c>
      <c r="L78" s="2" t="s">
        <v>1578</v>
      </c>
      <c r="M78" s="2"/>
      <c r="N78" s="2" t="s">
        <v>1577</v>
      </c>
      <c r="O78" s="3">
        <v>4346</v>
      </c>
      <c r="P78" s="2" t="s">
        <v>8</v>
      </c>
      <c r="Q78" s="2" t="s">
        <v>31</v>
      </c>
      <c r="R78" s="2" t="s">
        <v>10</v>
      </c>
      <c r="S78" s="2" t="s">
        <v>11</v>
      </c>
      <c r="T78" s="2" t="s">
        <v>12</v>
      </c>
      <c r="U78" s="2" t="s">
        <v>1579</v>
      </c>
      <c r="V78" s="44">
        <v>0.85645104875375222</v>
      </c>
      <c r="W78" s="2" t="e">
        <f>RANK(V78,V$351:V$364)</f>
        <v>#N/A</v>
      </c>
      <c r="X78" s="2" t="s">
        <v>1580</v>
      </c>
      <c r="Y78" s="2" t="s">
        <v>1581</v>
      </c>
      <c r="Z78" s="2" t="s">
        <v>1582</v>
      </c>
      <c r="AA78" s="2" t="s">
        <v>1583</v>
      </c>
      <c r="AB78" s="2" t="s">
        <v>1483</v>
      </c>
      <c r="AC78" s="2" t="s">
        <v>1584</v>
      </c>
      <c r="AD78" s="2" t="s">
        <v>1585</v>
      </c>
      <c r="AE78" s="2"/>
      <c r="AF78" s="2"/>
      <c r="AG78" s="2">
        <v>174.24505500000001</v>
      </c>
      <c r="AH78" s="2">
        <v>-38.996614999999998</v>
      </c>
      <c r="AI78" s="2">
        <v>3</v>
      </c>
      <c r="AJ78" s="2" t="s">
        <v>1580</v>
      </c>
      <c r="AK78" s="2">
        <v>375</v>
      </c>
      <c r="AL78" s="2">
        <v>119</v>
      </c>
      <c r="AM78" s="2">
        <v>237</v>
      </c>
      <c r="AN78" s="2">
        <v>11</v>
      </c>
      <c r="AO78" s="2">
        <v>4</v>
      </c>
      <c r="AP78" s="2">
        <v>3</v>
      </c>
      <c r="AQ78" s="2">
        <v>1</v>
      </c>
      <c r="AR78" s="4">
        <v>0</v>
      </c>
      <c r="AS78" s="35">
        <f>SUM(AK76:AK78)</f>
        <v>1078</v>
      </c>
      <c r="AT78">
        <f>AK78/AS$78</f>
        <v>0.34786641929499074</v>
      </c>
      <c r="AU78" s="35">
        <v>121</v>
      </c>
      <c r="AV78" s="35">
        <v>40</v>
      </c>
      <c r="AW78" s="35">
        <f>SUM(AV76:AV78)</f>
        <v>121</v>
      </c>
      <c r="AX78" s="2" t="s">
        <v>1580</v>
      </c>
      <c r="AY78" s="2">
        <f>ROUND(AVERAGE(AI76:AI78),1)</f>
        <v>5.7</v>
      </c>
      <c r="AZ78">
        <f t="shared" ref="AZ78:BF78" si="138">ROUND(100*SUM(AL76:AL78)/$AS78,1)</f>
        <v>61</v>
      </c>
      <c r="BA78">
        <f t="shared" si="138"/>
        <v>35.5</v>
      </c>
      <c r="BB78">
        <f t="shared" si="138"/>
        <v>1.5</v>
      </c>
      <c r="BC78">
        <f t="shared" si="138"/>
        <v>0.7</v>
      </c>
      <c r="BD78">
        <f t="shared" si="138"/>
        <v>0.7</v>
      </c>
      <c r="BE78">
        <f t="shared" si="138"/>
        <v>0.4</v>
      </c>
      <c r="BF78">
        <f t="shared" si="138"/>
        <v>0.1</v>
      </c>
      <c r="BG78" s="78" t="s">
        <v>12</v>
      </c>
      <c r="BH78">
        <f t="shared" si="104"/>
        <v>31.7</v>
      </c>
      <c r="BI78">
        <f t="shared" si="105"/>
        <v>63.2</v>
      </c>
      <c r="BJ78">
        <f t="shared" si="106"/>
        <v>2.9</v>
      </c>
      <c r="BK78">
        <f t="shared" si="107"/>
        <v>1.1000000000000001</v>
      </c>
      <c r="BL78">
        <f t="shared" si="108"/>
        <v>0.8</v>
      </c>
      <c r="BM78">
        <f t="shared" si="109"/>
        <v>0.3</v>
      </c>
      <c r="BN78">
        <f t="shared" si="110"/>
        <v>0</v>
      </c>
      <c r="BO78">
        <f t="shared" si="117"/>
        <v>12.68</v>
      </c>
      <c r="BP78">
        <f t="shared" si="113"/>
        <v>25.28</v>
      </c>
      <c r="BQ78">
        <f t="shared" si="114"/>
        <v>1.1599999999999999</v>
      </c>
      <c r="BR78">
        <f t="shared" si="115"/>
        <v>0.44</v>
      </c>
      <c r="BS78" s="2" t="s">
        <v>1580</v>
      </c>
      <c r="BT78">
        <f>SUM(BO76:BO78)</f>
        <v>73.75</v>
      </c>
      <c r="BU78">
        <f>SUM(BP76:BP78)</f>
        <v>43.06</v>
      </c>
      <c r="BV78">
        <f>SUM(BQ76:BQ78)</f>
        <v>1.73</v>
      </c>
      <c r="BW78">
        <f>SUM(BR76:BR78)</f>
        <v>0.85</v>
      </c>
      <c r="BX78">
        <f t="shared" si="133"/>
        <v>0.17193220338983051</v>
      </c>
      <c r="BY78">
        <f t="shared" si="134"/>
        <v>0.58708778448676269</v>
      </c>
      <c r="BZ78">
        <f t="shared" si="134"/>
        <v>0.67052023121387283</v>
      </c>
      <c r="CA78">
        <f t="shared" si="134"/>
        <v>0.51764705882352946</v>
      </c>
      <c r="CB78">
        <v>73.849999999999994</v>
      </c>
      <c r="CC78">
        <v>42.93</v>
      </c>
      <c r="CD78">
        <v>1.77</v>
      </c>
      <c r="CE78">
        <v>0.88000000000000012</v>
      </c>
      <c r="CF78">
        <v>0.18023019634394044</v>
      </c>
      <c r="CG78">
        <v>0.61821569997670622</v>
      </c>
      <c r="CH78">
        <v>0.68926553672316382</v>
      </c>
      <c r="CI78">
        <v>0.52272727272727271</v>
      </c>
    </row>
    <row r="79" spans="1:87" s="50" customFormat="1" x14ac:dyDescent="0.25">
      <c r="A79" s="50" t="s">
        <v>4901</v>
      </c>
      <c r="B79" s="45">
        <v>296</v>
      </c>
      <c r="C79" s="46" t="s">
        <v>2668</v>
      </c>
      <c r="D79" s="46" t="s">
        <v>2669</v>
      </c>
      <c r="E79" s="46" t="s">
        <v>2670</v>
      </c>
      <c r="F79" s="46" t="s">
        <v>2671</v>
      </c>
      <c r="G79" s="46" t="s">
        <v>2672</v>
      </c>
      <c r="H79" s="46" t="s">
        <v>2673</v>
      </c>
      <c r="I79" s="46" t="s">
        <v>2674</v>
      </c>
      <c r="J79" s="46"/>
      <c r="K79" s="46" t="s">
        <v>2675</v>
      </c>
      <c r="L79" s="46" t="s">
        <v>2674</v>
      </c>
      <c r="M79" s="46" t="s">
        <v>2675</v>
      </c>
      <c r="N79" s="46" t="s">
        <v>2577</v>
      </c>
      <c r="O79" s="47">
        <v>7020</v>
      </c>
      <c r="P79" s="46" t="s">
        <v>133</v>
      </c>
      <c r="Q79" s="46" t="s">
        <v>31</v>
      </c>
      <c r="R79" s="46" t="s">
        <v>10</v>
      </c>
      <c r="S79" s="46" t="s">
        <v>11</v>
      </c>
      <c r="T79" s="46" t="s">
        <v>12</v>
      </c>
      <c r="U79" s="46" t="s">
        <v>2611</v>
      </c>
      <c r="V79" s="48">
        <v>0.93593957710367515</v>
      </c>
      <c r="W79" s="46" t="e">
        <f>RANK(V79,V$365:V$370)</f>
        <v>#N/A</v>
      </c>
      <c r="X79" s="46" t="s">
        <v>2612</v>
      </c>
      <c r="Y79" s="46" t="s">
        <v>2577</v>
      </c>
      <c r="Z79" s="46" t="s">
        <v>2578</v>
      </c>
      <c r="AA79" s="46" t="s">
        <v>2577</v>
      </c>
      <c r="AB79" s="46" t="s">
        <v>776</v>
      </c>
      <c r="AC79" s="46" t="s">
        <v>2676</v>
      </c>
      <c r="AD79" s="46" t="s">
        <v>2677</v>
      </c>
      <c r="AE79" s="46"/>
      <c r="AF79" s="46"/>
      <c r="AG79" s="46">
        <v>173.19686899999999</v>
      </c>
      <c r="AH79" s="46">
        <v>-41.337691</v>
      </c>
      <c r="AI79" s="46">
        <v>8</v>
      </c>
      <c r="AJ79" s="46" t="s">
        <v>2612</v>
      </c>
      <c r="AK79" s="46">
        <v>1498</v>
      </c>
      <c r="AL79" s="46">
        <v>1212</v>
      </c>
      <c r="AM79" s="46">
        <v>155</v>
      </c>
      <c r="AN79" s="46">
        <v>11</v>
      </c>
      <c r="AO79" s="46">
        <v>38</v>
      </c>
      <c r="AP79" s="46">
        <v>15</v>
      </c>
      <c r="AQ79" s="46">
        <v>15</v>
      </c>
      <c r="AR79" s="49">
        <v>52</v>
      </c>
      <c r="AS79" s="55">
        <v>1498</v>
      </c>
      <c r="AU79" s="55">
        <v>47</v>
      </c>
      <c r="AV79" s="55">
        <v>47</v>
      </c>
      <c r="AW79" s="55">
        <v>47</v>
      </c>
      <c r="AX79" s="46" t="s">
        <v>2612</v>
      </c>
      <c r="AY79" s="46">
        <v>8</v>
      </c>
      <c r="AZ79" s="50">
        <f t="shared" ref="AZ79:BF79" si="139">ROUND(100*SUM(AL79:AL79)/$AS79,1)</f>
        <v>80.900000000000006</v>
      </c>
      <c r="BA79" s="50">
        <f t="shared" si="139"/>
        <v>10.3</v>
      </c>
      <c r="BB79" s="50">
        <f t="shared" si="139"/>
        <v>0.7</v>
      </c>
      <c r="BC79" s="50">
        <f t="shared" si="139"/>
        <v>2.5</v>
      </c>
      <c r="BD79" s="50">
        <f t="shared" si="139"/>
        <v>1</v>
      </c>
      <c r="BE79" s="50">
        <f t="shared" si="139"/>
        <v>1</v>
      </c>
      <c r="BF79" s="50">
        <f t="shared" si="139"/>
        <v>3.5</v>
      </c>
      <c r="BG79" s="78" t="s">
        <v>12</v>
      </c>
      <c r="BH79" s="50">
        <f t="shared" si="104"/>
        <v>80.900000000000006</v>
      </c>
      <c r="BI79" s="50">
        <f t="shared" si="105"/>
        <v>10.3</v>
      </c>
      <c r="BJ79" s="50">
        <f t="shared" si="106"/>
        <v>0.7</v>
      </c>
      <c r="BK79" s="50">
        <f t="shared" si="107"/>
        <v>2.5</v>
      </c>
      <c r="BL79" s="50">
        <f t="shared" si="108"/>
        <v>1</v>
      </c>
      <c r="BM79" s="50">
        <f t="shared" si="109"/>
        <v>1</v>
      </c>
      <c r="BN79" s="50">
        <f t="shared" si="110"/>
        <v>3.5</v>
      </c>
      <c r="BO79" s="50">
        <f t="shared" si="117"/>
        <v>38.020000000000003</v>
      </c>
      <c r="BP79" s="50">
        <f t="shared" si="113"/>
        <v>4.84</v>
      </c>
      <c r="BQ79" s="50">
        <f t="shared" si="114"/>
        <v>0.33</v>
      </c>
      <c r="BR79" s="50">
        <f t="shared" si="115"/>
        <v>1.18</v>
      </c>
      <c r="BS79" s="46" t="s">
        <v>2612</v>
      </c>
      <c r="BX79" s="50">
        <v>1</v>
      </c>
      <c r="BY79" s="50">
        <v>1</v>
      </c>
      <c r="BZ79" s="50">
        <v>1</v>
      </c>
      <c r="CA79" s="50">
        <v>1</v>
      </c>
      <c r="CF79" s="50">
        <v>1</v>
      </c>
      <c r="CG79" s="50">
        <v>1</v>
      </c>
      <c r="CH79" s="50">
        <v>1</v>
      </c>
      <c r="CI79" s="50">
        <v>1</v>
      </c>
    </row>
    <row r="80" spans="1:87" x14ac:dyDescent="0.25">
      <c r="A80" t="s">
        <v>4912</v>
      </c>
      <c r="B80" s="1">
        <v>167</v>
      </c>
      <c r="C80" s="2" t="s">
        <v>1547</v>
      </c>
      <c r="D80" s="2" t="s">
        <v>1548</v>
      </c>
      <c r="E80" s="2" t="s">
        <v>1549</v>
      </c>
      <c r="F80" s="2" t="s">
        <v>1550</v>
      </c>
      <c r="G80" s="2" t="s">
        <v>1551</v>
      </c>
      <c r="H80" s="2" t="s">
        <v>1552</v>
      </c>
      <c r="I80" s="2" t="s">
        <v>1553</v>
      </c>
      <c r="J80" s="2"/>
      <c r="K80" s="2" t="s">
        <v>1363</v>
      </c>
      <c r="L80" s="2" t="s">
        <v>1554</v>
      </c>
      <c r="M80" s="2"/>
      <c r="N80" s="2" t="s">
        <v>1363</v>
      </c>
      <c r="O80" s="3">
        <v>3351</v>
      </c>
      <c r="P80" s="2" t="s">
        <v>965</v>
      </c>
      <c r="Q80" s="2" t="s">
        <v>31</v>
      </c>
      <c r="R80" s="2" t="s">
        <v>10</v>
      </c>
      <c r="S80" s="2" t="s">
        <v>11</v>
      </c>
      <c r="T80" s="2" t="s">
        <v>12</v>
      </c>
      <c r="U80" s="2" t="s">
        <v>1543</v>
      </c>
      <c r="V80" s="44">
        <v>0.98782731361333176</v>
      </c>
      <c r="W80" s="2" t="e">
        <f t="shared" ref="W80:W90" si="140">RANK(V80,V$371:V$424)</f>
        <v>#N/A</v>
      </c>
      <c r="X80" s="2" t="s">
        <v>999</v>
      </c>
      <c r="Y80" s="2" t="s">
        <v>721</v>
      </c>
      <c r="Z80" s="2" t="s">
        <v>722</v>
      </c>
      <c r="AA80" s="2" t="s">
        <v>1363</v>
      </c>
      <c r="AB80" s="2" t="s">
        <v>723</v>
      </c>
      <c r="AC80" s="2" t="s">
        <v>1555</v>
      </c>
      <c r="AD80" s="2" t="s">
        <v>1545</v>
      </c>
      <c r="AE80" s="2">
        <v>99020</v>
      </c>
      <c r="AF80" s="2" t="s">
        <v>1546</v>
      </c>
      <c r="AG80" s="2">
        <v>176.078757</v>
      </c>
      <c r="AH80" s="2">
        <v>-38.681064999999997</v>
      </c>
      <c r="AI80" s="2">
        <v>5</v>
      </c>
      <c r="AJ80" s="2" t="s">
        <v>999</v>
      </c>
      <c r="AK80" s="2">
        <v>1071</v>
      </c>
      <c r="AL80" s="2">
        <v>641</v>
      </c>
      <c r="AM80" s="2">
        <v>333</v>
      </c>
      <c r="AN80" s="2">
        <v>27</v>
      </c>
      <c r="AO80" s="2">
        <v>58</v>
      </c>
      <c r="AP80" s="2">
        <v>5</v>
      </c>
      <c r="AQ80" s="2">
        <v>5</v>
      </c>
      <c r="AR80" s="4">
        <v>2</v>
      </c>
      <c r="AT80">
        <f t="shared" ref="AT80:AT90" si="141">AK80/AS$90</f>
        <v>0.18684577808792743</v>
      </c>
      <c r="AV80" s="35">
        <v>44</v>
      </c>
      <c r="AX80" s="2" t="s">
        <v>999</v>
      </c>
      <c r="AY80" s="2"/>
      <c r="BG80" s="78" t="s">
        <v>12</v>
      </c>
      <c r="BH80">
        <f t="shared" si="104"/>
        <v>59.9</v>
      </c>
      <c r="BI80">
        <f t="shared" si="105"/>
        <v>31.1</v>
      </c>
      <c r="BJ80">
        <f t="shared" si="106"/>
        <v>2.5</v>
      </c>
      <c r="BK80">
        <f t="shared" si="107"/>
        <v>5.4</v>
      </c>
      <c r="BL80">
        <f t="shared" si="108"/>
        <v>0.5</v>
      </c>
      <c r="BM80">
        <f t="shared" si="109"/>
        <v>0.5</v>
      </c>
      <c r="BN80">
        <f t="shared" si="110"/>
        <v>0.2</v>
      </c>
      <c r="BO80">
        <f t="shared" si="117"/>
        <v>26.36</v>
      </c>
      <c r="BP80">
        <f t="shared" si="113"/>
        <v>13.68</v>
      </c>
      <c r="BQ80">
        <f t="shared" si="114"/>
        <v>1.1000000000000001</v>
      </c>
      <c r="BR80">
        <f t="shared" si="115"/>
        <v>2.38</v>
      </c>
      <c r="BS80" s="2" t="s">
        <v>999</v>
      </c>
      <c r="BX80">
        <f>BO80/BT$90</f>
        <v>0.11117671868409952</v>
      </c>
      <c r="BY80">
        <f>BP80/BU$90</f>
        <v>6.83453237410072E-2</v>
      </c>
      <c r="BZ80">
        <f>BQ80/BV$90</f>
        <v>6.9620253164556972E-2</v>
      </c>
      <c r="CA80">
        <f>BR80/BW$90</f>
        <v>0.13062568605927552</v>
      </c>
      <c r="CF80">
        <v>0.19636482844030015</v>
      </c>
      <c r="CG80">
        <v>0.17534298064273632</v>
      </c>
      <c r="CH80">
        <v>0.15463917525773196</v>
      </c>
      <c r="CI80">
        <v>0.23320537428023039</v>
      </c>
    </row>
    <row r="81" spans="1:87" x14ac:dyDescent="0.25">
      <c r="A81" t="s">
        <v>4918</v>
      </c>
      <c r="B81" s="1">
        <v>428</v>
      </c>
      <c r="C81" s="2" t="s">
        <v>3627</v>
      </c>
      <c r="D81" s="2" t="s">
        <v>3628</v>
      </c>
      <c r="E81" s="2" t="s">
        <v>3629</v>
      </c>
      <c r="F81" s="2" t="s">
        <v>3630</v>
      </c>
      <c r="G81" s="2" t="s">
        <v>3631</v>
      </c>
      <c r="H81" s="2" t="s">
        <v>3632</v>
      </c>
      <c r="I81" s="2" t="s">
        <v>3633</v>
      </c>
      <c r="J81" s="2"/>
      <c r="K81" s="2" t="s">
        <v>3634</v>
      </c>
      <c r="L81" s="2" t="s">
        <v>3635</v>
      </c>
      <c r="M81" s="2"/>
      <c r="N81" s="2" t="s">
        <v>3634</v>
      </c>
      <c r="O81" s="3">
        <v>3643</v>
      </c>
      <c r="P81" s="2" t="s">
        <v>8</v>
      </c>
      <c r="Q81" s="2" t="s">
        <v>9</v>
      </c>
      <c r="R81" s="2" t="s">
        <v>10</v>
      </c>
      <c r="S81" s="2" t="s">
        <v>11</v>
      </c>
      <c r="T81" s="2" t="s">
        <v>12</v>
      </c>
      <c r="U81" s="2" t="s">
        <v>1022</v>
      </c>
      <c r="V81" s="44">
        <v>0.94655039868053148</v>
      </c>
      <c r="W81" s="2" t="e">
        <f t="shared" si="140"/>
        <v>#N/A</v>
      </c>
      <c r="X81" s="2" t="s">
        <v>999</v>
      </c>
      <c r="Y81" s="2" t="s">
        <v>1023</v>
      </c>
      <c r="Z81" s="2" t="s">
        <v>1000</v>
      </c>
      <c r="AA81" s="2" t="s">
        <v>1020</v>
      </c>
      <c r="AB81" s="2" t="s">
        <v>529</v>
      </c>
      <c r="AC81" s="2" t="s">
        <v>3634</v>
      </c>
      <c r="AD81" s="2" t="s">
        <v>3636</v>
      </c>
      <c r="AE81" s="2"/>
      <c r="AF81" s="2"/>
      <c r="AG81" s="2">
        <v>175.86653200000001</v>
      </c>
      <c r="AH81" s="2">
        <v>-37.215339</v>
      </c>
      <c r="AI81" s="2">
        <v>4</v>
      </c>
      <c r="AJ81" s="2" t="s">
        <v>999</v>
      </c>
      <c r="AK81" s="2">
        <v>389</v>
      </c>
      <c r="AL81" s="2">
        <v>241</v>
      </c>
      <c r="AM81" s="2">
        <v>127</v>
      </c>
      <c r="AN81" s="2">
        <v>6</v>
      </c>
      <c r="AO81" s="2">
        <v>6</v>
      </c>
      <c r="AP81" s="2">
        <v>1</v>
      </c>
      <c r="AQ81" s="2">
        <v>0</v>
      </c>
      <c r="AR81" s="4">
        <v>8</v>
      </c>
      <c r="AT81">
        <f t="shared" si="141"/>
        <v>6.7864619678995111E-2</v>
      </c>
      <c r="AV81" s="35">
        <v>44</v>
      </c>
      <c r="AX81" s="2" t="s">
        <v>999</v>
      </c>
      <c r="AY81" s="2"/>
      <c r="BG81" s="78" t="s">
        <v>12</v>
      </c>
      <c r="BH81">
        <f t="shared" si="104"/>
        <v>62</v>
      </c>
      <c r="BI81">
        <f t="shared" si="105"/>
        <v>32.6</v>
      </c>
      <c r="BJ81">
        <f t="shared" si="106"/>
        <v>1.5</v>
      </c>
      <c r="BK81">
        <f t="shared" si="107"/>
        <v>1.5</v>
      </c>
      <c r="BL81">
        <f t="shared" si="108"/>
        <v>0.3</v>
      </c>
      <c r="BM81">
        <f t="shared" si="109"/>
        <v>0</v>
      </c>
      <c r="BN81">
        <f t="shared" si="110"/>
        <v>2.1</v>
      </c>
      <c r="BO81">
        <f t="shared" si="117"/>
        <v>27.28</v>
      </c>
      <c r="BP81">
        <f t="shared" si="113"/>
        <v>14.34</v>
      </c>
      <c r="BQ81">
        <f t="shared" si="114"/>
        <v>0.66</v>
      </c>
      <c r="BR81">
        <f t="shared" si="115"/>
        <v>0.66</v>
      </c>
      <c r="BS81" s="2" t="s">
        <v>999</v>
      </c>
      <c r="BX81">
        <f t="shared" ref="BX81:BX90" si="142">BO81/BT$90</f>
        <v>0.11505693800084352</v>
      </c>
      <c r="BY81">
        <f t="shared" ref="BY81:BY90" si="143">BP81/BU$90</f>
        <v>7.1642685851318944E-2</v>
      </c>
      <c r="BZ81">
        <f t="shared" ref="BZ81:BZ90" si="144">BQ81/BV$90</f>
        <v>4.1772151898734185E-2</v>
      </c>
      <c r="CA81">
        <f t="shared" ref="CA81:CA90" si="145">BR81/BW$90</f>
        <v>3.6223929747530192E-2</v>
      </c>
      <c r="CF81">
        <v>7.4524659430319815E-2</v>
      </c>
      <c r="CG81">
        <v>6.7405876088454553E-2</v>
      </c>
      <c r="CH81">
        <v>3.4364261168384876E-2</v>
      </c>
      <c r="CI81">
        <v>2.3992322456813823E-2</v>
      </c>
    </row>
    <row r="82" spans="1:87" x14ac:dyDescent="0.25">
      <c r="A82" t="s">
        <v>4917</v>
      </c>
      <c r="B82" s="1">
        <v>130</v>
      </c>
      <c r="C82" s="2" t="s">
        <v>1233</v>
      </c>
      <c r="D82" s="2" t="s">
        <v>1234</v>
      </c>
      <c r="E82" s="2" t="s">
        <v>1235</v>
      </c>
      <c r="F82" s="2" t="s">
        <v>1236</v>
      </c>
      <c r="G82" s="2" t="s">
        <v>1237</v>
      </c>
      <c r="H82" s="2" t="s">
        <v>1238</v>
      </c>
      <c r="I82" s="2" t="s">
        <v>1239</v>
      </c>
      <c r="J82" s="2" t="s">
        <v>1240</v>
      </c>
      <c r="K82" s="2" t="s">
        <v>1023</v>
      </c>
      <c r="L82" s="2" t="s">
        <v>1239</v>
      </c>
      <c r="M82" s="2" t="s">
        <v>1240</v>
      </c>
      <c r="N82" s="2" t="s">
        <v>1023</v>
      </c>
      <c r="O82" s="3">
        <v>3240</v>
      </c>
      <c r="P82" s="2" t="s">
        <v>133</v>
      </c>
      <c r="Q82" s="2" t="s">
        <v>31</v>
      </c>
      <c r="R82" s="2" t="s">
        <v>155</v>
      </c>
      <c r="S82" s="2" t="s">
        <v>302</v>
      </c>
      <c r="T82" s="2" t="s">
        <v>848</v>
      </c>
      <c r="U82" s="2" t="s">
        <v>1229</v>
      </c>
      <c r="V82" s="44">
        <v>0.93348506056962477</v>
      </c>
      <c r="W82" s="2" t="e">
        <f t="shared" si="140"/>
        <v>#N/A</v>
      </c>
      <c r="X82" s="2" t="s">
        <v>999</v>
      </c>
      <c r="Y82" s="2" t="s">
        <v>1023</v>
      </c>
      <c r="Z82" s="2" t="s">
        <v>1000</v>
      </c>
      <c r="AA82" s="2" t="s">
        <v>1230</v>
      </c>
      <c r="AB82" s="2" t="s">
        <v>529</v>
      </c>
      <c r="AC82" s="2" t="s">
        <v>1241</v>
      </c>
      <c r="AD82" s="2" t="s">
        <v>1232</v>
      </c>
      <c r="AE82" s="2"/>
      <c r="AF82" s="2"/>
      <c r="AG82" s="2">
        <v>175.282196</v>
      </c>
      <c r="AH82" s="2">
        <v>-37.759245999999997</v>
      </c>
      <c r="AI82" s="2">
        <v>9</v>
      </c>
      <c r="AJ82" s="2" t="s">
        <v>999</v>
      </c>
      <c r="AK82" s="2">
        <v>666</v>
      </c>
      <c r="AL82" s="2">
        <v>491</v>
      </c>
      <c r="AM82" s="2">
        <v>52</v>
      </c>
      <c r="AN82" s="2">
        <v>9</v>
      </c>
      <c r="AO82" s="2">
        <v>69</v>
      </c>
      <c r="AP82" s="2">
        <v>7</v>
      </c>
      <c r="AQ82" s="2">
        <v>4</v>
      </c>
      <c r="AR82" s="4">
        <v>34</v>
      </c>
      <c r="AT82">
        <f t="shared" si="141"/>
        <v>0.11618981158408932</v>
      </c>
      <c r="AV82" s="35">
        <v>44</v>
      </c>
      <c r="AX82" s="2" t="s">
        <v>999</v>
      </c>
      <c r="AY82" s="2"/>
      <c r="BG82" s="78" t="s">
        <v>848</v>
      </c>
      <c r="BH82">
        <f t="shared" si="104"/>
        <v>73.7</v>
      </c>
      <c r="BI82">
        <f t="shared" si="105"/>
        <v>7.8</v>
      </c>
      <c r="BJ82">
        <f t="shared" si="106"/>
        <v>1.4</v>
      </c>
      <c r="BK82">
        <f t="shared" si="107"/>
        <v>10.4</v>
      </c>
      <c r="BL82">
        <f t="shared" si="108"/>
        <v>1.1000000000000001</v>
      </c>
      <c r="BM82">
        <f t="shared" si="109"/>
        <v>0.6</v>
      </c>
      <c r="BN82">
        <f t="shared" si="110"/>
        <v>5.0999999999999996</v>
      </c>
      <c r="BO82">
        <f t="shared" si="117"/>
        <v>32.43</v>
      </c>
      <c r="BP82">
        <f t="shared" si="113"/>
        <v>3.43</v>
      </c>
      <c r="BQ82">
        <f t="shared" si="114"/>
        <v>0.62</v>
      </c>
      <c r="BR82">
        <f t="shared" si="115"/>
        <v>4.58</v>
      </c>
      <c r="BS82" s="2" t="s">
        <v>999</v>
      </c>
      <c r="BX82">
        <f t="shared" si="142"/>
        <v>0.13677773091522563</v>
      </c>
      <c r="BY82">
        <f t="shared" si="143"/>
        <v>1.7136290967226221E-2</v>
      </c>
      <c r="BZ82">
        <f t="shared" si="144"/>
        <v>3.9240506329113925E-2</v>
      </c>
      <c r="CA82">
        <f t="shared" si="145"/>
        <v>0.25137211855104286</v>
      </c>
      <c r="CF82">
        <v>0.15032417862606545</v>
      </c>
      <c r="CG82">
        <v>2.7375806552653013E-2</v>
      </c>
      <c r="CH82">
        <v>5.3608247422680409E-2</v>
      </c>
      <c r="CI82">
        <v>0.27927063339731295</v>
      </c>
    </row>
    <row r="83" spans="1:87" x14ac:dyDescent="0.25">
      <c r="A83" t="s">
        <v>4919</v>
      </c>
      <c r="B83" s="1">
        <v>159</v>
      </c>
      <c r="C83" s="2" t="s">
        <v>1496</v>
      </c>
      <c r="D83" s="2" t="s">
        <v>1497</v>
      </c>
      <c r="E83" s="2" t="s">
        <v>1498</v>
      </c>
      <c r="F83" s="2" t="s">
        <v>1499</v>
      </c>
      <c r="G83" s="2" t="s">
        <v>1500</v>
      </c>
      <c r="H83" s="2" t="s">
        <v>1501</v>
      </c>
      <c r="I83" s="2" t="s">
        <v>1502</v>
      </c>
      <c r="J83" s="2"/>
      <c r="K83" s="2" t="s">
        <v>1492</v>
      </c>
      <c r="L83" s="2" t="s">
        <v>1503</v>
      </c>
      <c r="M83" s="2"/>
      <c r="N83" s="2" t="s">
        <v>1492</v>
      </c>
      <c r="O83" s="3">
        <v>3444</v>
      </c>
      <c r="P83" s="2" t="s">
        <v>965</v>
      </c>
      <c r="Q83" s="2" t="s">
        <v>31</v>
      </c>
      <c r="R83" s="2" t="s">
        <v>10</v>
      </c>
      <c r="S83" s="2" t="s">
        <v>11</v>
      </c>
      <c r="T83" s="2" t="s">
        <v>12</v>
      </c>
      <c r="U83" s="2" t="s">
        <v>1493</v>
      </c>
      <c r="V83" s="44">
        <v>0.92790583189720788</v>
      </c>
      <c r="W83" s="2" t="e">
        <f t="shared" si="140"/>
        <v>#N/A</v>
      </c>
      <c r="X83" s="2" t="s">
        <v>999</v>
      </c>
      <c r="Y83" s="2" t="s">
        <v>1023</v>
      </c>
      <c r="Z83" s="2" t="s">
        <v>1000</v>
      </c>
      <c r="AA83" s="2" t="s">
        <v>1363</v>
      </c>
      <c r="AB83" s="2" t="s">
        <v>1483</v>
      </c>
      <c r="AC83" s="2" t="s">
        <v>1504</v>
      </c>
      <c r="AD83" s="2" t="s">
        <v>1495</v>
      </c>
      <c r="AE83" s="2"/>
      <c r="AF83" s="2"/>
      <c r="AG83" s="2">
        <v>175.84294800000001</v>
      </c>
      <c r="AH83" s="2">
        <v>-38.220078999999998</v>
      </c>
      <c r="AI83" s="2">
        <v>2</v>
      </c>
      <c r="AJ83" s="2" t="s">
        <v>999</v>
      </c>
      <c r="AK83" s="2">
        <v>355</v>
      </c>
      <c r="AL83" s="2">
        <v>132</v>
      </c>
      <c r="AM83" s="2">
        <v>179</v>
      </c>
      <c r="AN83" s="2">
        <v>26</v>
      </c>
      <c r="AO83" s="2">
        <v>15</v>
      </c>
      <c r="AP83" s="2">
        <v>1</v>
      </c>
      <c r="AQ83" s="2">
        <v>2</v>
      </c>
      <c r="AR83" s="4">
        <v>0</v>
      </c>
      <c r="AT83">
        <f t="shared" si="141"/>
        <v>6.1933007676203772E-2</v>
      </c>
      <c r="AV83" s="35">
        <v>44</v>
      </c>
      <c r="AX83" s="2" t="s">
        <v>999</v>
      </c>
      <c r="AY83" s="2"/>
      <c r="BG83" s="78" t="s">
        <v>12</v>
      </c>
      <c r="BH83">
        <f t="shared" si="104"/>
        <v>37.200000000000003</v>
      </c>
      <c r="BI83">
        <f t="shared" si="105"/>
        <v>50.4</v>
      </c>
      <c r="BJ83">
        <f t="shared" si="106"/>
        <v>7.3</v>
      </c>
      <c r="BK83">
        <f t="shared" si="107"/>
        <v>4.2</v>
      </c>
      <c r="BL83">
        <f t="shared" si="108"/>
        <v>0.3</v>
      </c>
      <c r="BM83">
        <f t="shared" si="109"/>
        <v>0.6</v>
      </c>
      <c r="BN83">
        <f t="shared" si="110"/>
        <v>0</v>
      </c>
      <c r="BO83">
        <f t="shared" si="117"/>
        <v>16.37</v>
      </c>
      <c r="BP83">
        <f t="shared" si="113"/>
        <v>22.18</v>
      </c>
      <c r="BQ83">
        <f t="shared" si="114"/>
        <v>3.21</v>
      </c>
      <c r="BR83">
        <f t="shared" si="115"/>
        <v>1.85</v>
      </c>
      <c r="BS83" s="2" t="s">
        <v>999</v>
      </c>
      <c r="BX83">
        <f t="shared" si="142"/>
        <v>6.9042598059890339E-2</v>
      </c>
      <c r="BY83">
        <f t="shared" si="143"/>
        <v>0.11081135091926458</v>
      </c>
      <c r="BZ83">
        <f t="shared" si="144"/>
        <v>0.20316455696202532</v>
      </c>
      <c r="CA83">
        <f t="shared" si="145"/>
        <v>0.10153677277716795</v>
      </c>
      <c r="CF83">
        <v>4.0649814234719903E-2</v>
      </c>
      <c r="CG83">
        <v>9.4719037774854353E-2</v>
      </c>
      <c r="CH83">
        <v>0.15051546391752577</v>
      </c>
      <c r="CI83">
        <v>6.0460652591170838E-2</v>
      </c>
    </row>
    <row r="84" spans="1:87" x14ac:dyDescent="0.25">
      <c r="A84" t="s">
        <v>4914</v>
      </c>
      <c r="B84" s="1">
        <v>112</v>
      </c>
      <c r="C84" s="2" t="s">
        <v>1047</v>
      </c>
      <c r="D84" s="2" t="s">
        <v>1048</v>
      </c>
      <c r="E84" s="2" t="s">
        <v>1049</v>
      </c>
      <c r="F84" s="2" t="s">
        <v>1050</v>
      </c>
      <c r="G84" s="2" t="s">
        <v>1051</v>
      </c>
      <c r="H84" s="2" t="s">
        <v>1052</v>
      </c>
      <c r="I84" s="2" t="s">
        <v>1053</v>
      </c>
      <c r="J84" s="2"/>
      <c r="K84" s="2" t="s">
        <v>1054</v>
      </c>
      <c r="L84" s="2" t="s">
        <v>1055</v>
      </c>
      <c r="M84" s="2"/>
      <c r="N84" s="2" t="s">
        <v>1054</v>
      </c>
      <c r="O84" s="3">
        <v>3541</v>
      </c>
      <c r="P84" s="2" t="s">
        <v>8</v>
      </c>
      <c r="Q84" s="2" t="s">
        <v>31</v>
      </c>
      <c r="R84" s="2" t="s">
        <v>10</v>
      </c>
      <c r="S84" s="2" t="s">
        <v>11</v>
      </c>
      <c r="T84" s="2" t="s">
        <v>12</v>
      </c>
      <c r="U84" s="2" t="s">
        <v>1056</v>
      </c>
      <c r="V84" s="44">
        <v>0.90933842598092263</v>
      </c>
      <c r="W84" s="2" t="e">
        <f t="shared" si="140"/>
        <v>#N/A</v>
      </c>
      <c r="X84" s="2" t="s">
        <v>999</v>
      </c>
      <c r="Y84" s="2" t="s">
        <v>1023</v>
      </c>
      <c r="Z84" s="2" t="s">
        <v>1000</v>
      </c>
      <c r="AA84" s="2" t="s">
        <v>1020</v>
      </c>
      <c r="AB84" s="2" t="s">
        <v>529</v>
      </c>
      <c r="AC84" s="2" t="s">
        <v>1054</v>
      </c>
      <c r="AD84" s="2" t="s">
        <v>1057</v>
      </c>
      <c r="AE84" s="2">
        <v>99015</v>
      </c>
      <c r="AF84" s="2" t="s">
        <v>1058</v>
      </c>
      <c r="AG84" s="2">
        <v>175.49867900000001</v>
      </c>
      <c r="AH84" s="2">
        <v>-37.276617999999999</v>
      </c>
      <c r="AI84" s="2">
        <v>5</v>
      </c>
      <c r="AJ84" s="2" t="s">
        <v>999</v>
      </c>
      <c r="AK84" s="2">
        <v>717</v>
      </c>
      <c r="AL84" s="2">
        <v>534</v>
      </c>
      <c r="AM84" s="2">
        <v>145</v>
      </c>
      <c r="AN84" s="2">
        <v>10</v>
      </c>
      <c r="AO84" s="2">
        <v>11</v>
      </c>
      <c r="AP84" s="2">
        <v>8</v>
      </c>
      <c r="AQ84" s="2">
        <v>1</v>
      </c>
      <c r="AR84" s="4">
        <v>8</v>
      </c>
      <c r="AT84">
        <f t="shared" si="141"/>
        <v>0.12508722958827634</v>
      </c>
      <c r="AV84" s="35">
        <v>43</v>
      </c>
      <c r="AX84" s="2" t="s">
        <v>999</v>
      </c>
      <c r="AY84" s="2"/>
      <c r="BG84" s="78" t="s">
        <v>12</v>
      </c>
      <c r="BH84">
        <f t="shared" si="104"/>
        <v>74.5</v>
      </c>
      <c r="BI84">
        <f t="shared" si="105"/>
        <v>20.2</v>
      </c>
      <c r="BJ84">
        <f t="shared" si="106"/>
        <v>1.4</v>
      </c>
      <c r="BK84">
        <f t="shared" si="107"/>
        <v>1.5</v>
      </c>
      <c r="BL84">
        <f t="shared" si="108"/>
        <v>1.1000000000000001</v>
      </c>
      <c r="BM84">
        <f t="shared" si="109"/>
        <v>0.1</v>
      </c>
      <c r="BN84">
        <f t="shared" si="110"/>
        <v>1.1000000000000001</v>
      </c>
      <c r="BO84">
        <f t="shared" si="117"/>
        <v>32.04</v>
      </c>
      <c r="BP84">
        <f t="shared" si="113"/>
        <v>8.69</v>
      </c>
      <c r="BQ84">
        <f t="shared" si="114"/>
        <v>0.6</v>
      </c>
      <c r="BR84">
        <f t="shared" si="115"/>
        <v>0.65</v>
      </c>
      <c r="BS84" s="2" t="s">
        <v>999</v>
      </c>
      <c r="BX84">
        <f t="shared" si="142"/>
        <v>0.13513285533530153</v>
      </c>
      <c r="BY84">
        <f t="shared" si="143"/>
        <v>4.3415267785771379E-2</v>
      </c>
      <c r="BZ84">
        <f t="shared" si="144"/>
        <v>3.7974683544303799E-2</v>
      </c>
      <c r="CA84">
        <f t="shared" si="145"/>
        <v>3.5675082327113063E-2</v>
      </c>
      <c r="CF84">
        <v>0.16281780432723833</v>
      </c>
      <c r="CG84">
        <v>7.5925577898891178E-2</v>
      </c>
      <c r="CH84">
        <v>5.7731958762886594E-2</v>
      </c>
      <c r="CI84">
        <v>4.3186180422264887E-2</v>
      </c>
    </row>
    <row r="85" spans="1:87" x14ac:dyDescent="0.25">
      <c r="A85" t="s">
        <v>4916</v>
      </c>
      <c r="B85" s="1">
        <v>111</v>
      </c>
      <c r="C85" s="2" t="s">
        <v>1035</v>
      </c>
      <c r="D85" s="2" t="s">
        <v>1036</v>
      </c>
      <c r="E85" s="2" t="s">
        <v>1037</v>
      </c>
      <c r="F85" s="2" t="s">
        <v>1038</v>
      </c>
      <c r="G85" s="2" t="s">
        <v>1039</v>
      </c>
      <c r="H85" s="2" t="s">
        <v>1040</v>
      </c>
      <c r="I85" s="2" t="s">
        <v>1041</v>
      </c>
      <c r="J85" s="2"/>
      <c r="K85" s="2" t="s">
        <v>1042</v>
      </c>
      <c r="L85" s="2" t="s">
        <v>1043</v>
      </c>
      <c r="M85" s="2"/>
      <c r="N85" s="2" t="s">
        <v>1042</v>
      </c>
      <c r="O85" s="3">
        <v>3540</v>
      </c>
      <c r="P85" s="2" t="s">
        <v>8</v>
      </c>
      <c r="Q85" s="2" t="s">
        <v>31</v>
      </c>
      <c r="R85" s="2" t="s">
        <v>10</v>
      </c>
      <c r="S85" s="2" t="s">
        <v>11</v>
      </c>
      <c r="T85" s="2" t="s">
        <v>12</v>
      </c>
      <c r="U85" s="2" t="s">
        <v>1022</v>
      </c>
      <c r="V85" s="44">
        <v>0.89830029569624459</v>
      </c>
      <c r="W85" s="2" t="e">
        <f t="shared" si="140"/>
        <v>#N/A</v>
      </c>
      <c r="X85" s="2" t="s">
        <v>999</v>
      </c>
      <c r="Y85" s="2" t="s">
        <v>1023</v>
      </c>
      <c r="Z85" s="2" t="s">
        <v>1000</v>
      </c>
      <c r="AA85" s="2" t="s">
        <v>1020</v>
      </c>
      <c r="AB85" s="2" t="s">
        <v>529</v>
      </c>
      <c r="AC85" s="2" t="s">
        <v>1044</v>
      </c>
      <c r="AD85" s="2" t="s">
        <v>1045</v>
      </c>
      <c r="AE85" s="2">
        <v>99087</v>
      </c>
      <c r="AF85" s="2" t="s">
        <v>1046</v>
      </c>
      <c r="AG85" s="2">
        <v>175.54487900000001</v>
      </c>
      <c r="AH85" s="2">
        <v>-37.139546000000003</v>
      </c>
      <c r="AI85" s="2">
        <v>5</v>
      </c>
      <c r="AJ85" s="2" t="s">
        <v>999</v>
      </c>
      <c r="AK85" s="2">
        <v>575</v>
      </c>
      <c r="AL85" s="2">
        <v>342</v>
      </c>
      <c r="AM85" s="2">
        <v>175</v>
      </c>
      <c r="AN85" s="2">
        <v>14</v>
      </c>
      <c r="AO85" s="2">
        <v>24</v>
      </c>
      <c r="AP85" s="2">
        <v>5</v>
      </c>
      <c r="AQ85" s="2">
        <v>0</v>
      </c>
      <c r="AR85" s="4">
        <v>15</v>
      </c>
      <c r="AT85">
        <f t="shared" si="141"/>
        <v>0.10031402651779484</v>
      </c>
      <c r="AV85" s="35">
        <v>44</v>
      </c>
      <c r="AX85" s="2" t="s">
        <v>999</v>
      </c>
      <c r="AY85" s="2"/>
      <c r="BG85" s="78" t="s">
        <v>12</v>
      </c>
      <c r="BH85">
        <f t="shared" si="104"/>
        <v>59.5</v>
      </c>
      <c r="BI85">
        <f t="shared" si="105"/>
        <v>30.4</v>
      </c>
      <c r="BJ85">
        <f t="shared" si="106"/>
        <v>2.4</v>
      </c>
      <c r="BK85">
        <f t="shared" si="107"/>
        <v>4.2</v>
      </c>
      <c r="BL85">
        <f t="shared" si="108"/>
        <v>0.9</v>
      </c>
      <c r="BM85">
        <f t="shared" si="109"/>
        <v>0</v>
      </c>
      <c r="BN85">
        <f t="shared" si="110"/>
        <v>2.6</v>
      </c>
      <c r="BO85">
        <f t="shared" si="117"/>
        <v>26.18</v>
      </c>
      <c r="BP85">
        <f t="shared" si="113"/>
        <v>13.38</v>
      </c>
      <c r="BQ85">
        <f t="shared" si="114"/>
        <v>1.06</v>
      </c>
      <c r="BR85">
        <f t="shared" si="115"/>
        <v>1.85</v>
      </c>
      <c r="BS85" s="2" t="s">
        <v>999</v>
      </c>
      <c r="BX85">
        <f t="shared" si="142"/>
        <v>0.11041754533951918</v>
      </c>
      <c r="BY85">
        <f t="shared" si="143"/>
        <v>6.6846522781774581E-2</v>
      </c>
      <c r="BZ85">
        <f t="shared" si="144"/>
        <v>6.7088607594936719E-2</v>
      </c>
      <c r="CA85">
        <f t="shared" si="145"/>
        <v>0.10153677277716795</v>
      </c>
      <c r="CF85">
        <v>0.10402855685874554</v>
      </c>
      <c r="CG85">
        <v>9.1398859863434198E-2</v>
      </c>
      <c r="CH85">
        <v>7.903780068728522E-2</v>
      </c>
      <c r="CI85">
        <v>9.6928982725527843E-2</v>
      </c>
    </row>
    <row r="86" spans="1:87" x14ac:dyDescent="0.25">
      <c r="A86" t="s">
        <v>4915</v>
      </c>
      <c r="B86" s="1">
        <v>160</v>
      </c>
      <c r="C86" s="2" t="s">
        <v>1505</v>
      </c>
      <c r="D86" s="2" t="s">
        <v>1506</v>
      </c>
      <c r="E86" s="2" t="s">
        <v>1507</v>
      </c>
      <c r="F86" s="2" t="s">
        <v>1508</v>
      </c>
      <c r="G86" s="2" t="s">
        <v>1509</v>
      </c>
      <c r="H86" s="2" t="s">
        <v>1510</v>
      </c>
      <c r="I86" s="2" t="s">
        <v>1511</v>
      </c>
      <c r="J86" s="2"/>
      <c r="K86" s="2" t="s">
        <v>1512</v>
      </c>
      <c r="L86" s="2" t="s">
        <v>1513</v>
      </c>
      <c r="M86" s="2"/>
      <c r="N86" s="2" t="s">
        <v>1512</v>
      </c>
      <c r="O86" s="3">
        <v>3941</v>
      </c>
      <c r="P86" s="2" t="s">
        <v>8</v>
      </c>
      <c r="Q86" s="2" t="s">
        <v>31</v>
      </c>
      <c r="R86" s="2" t="s">
        <v>10</v>
      </c>
      <c r="S86" s="2" t="s">
        <v>11</v>
      </c>
      <c r="T86" s="2" t="s">
        <v>12</v>
      </c>
      <c r="U86" s="2" t="s">
        <v>1514</v>
      </c>
      <c r="V86" s="44">
        <v>0.87072289712405793</v>
      </c>
      <c r="W86" s="2" t="e">
        <f t="shared" si="140"/>
        <v>#N/A</v>
      </c>
      <c r="X86" s="2" t="s">
        <v>999</v>
      </c>
      <c r="Y86" s="2" t="s">
        <v>1023</v>
      </c>
      <c r="Z86" s="2" t="s">
        <v>1000</v>
      </c>
      <c r="AA86" s="2" t="s">
        <v>1196</v>
      </c>
      <c r="AB86" s="2" t="s">
        <v>1483</v>
      </c>
      <c r="AC86" s="2" t="s">
        <v>1512</v>
      </c>
      <c r="AD86" s="2" t="s">
        <v>1515</v>
      </c>
      <c r="AE86" s="2"/>
      <c r="AF86" s="2"/>
      <c r="AG86" s="2">
        <v>175.15484599999999</v>
      </c>
      <c r="AH86" s="2">
        <v>-38.332231</v>
      </c>
      <c r="AI86" s="2">
        <v>2</v>
      </c>
      <c r="AJ86" s="2" t="s">
        <v>999</v>
      </c>
      <c r="AK86" s="2">
        <v>307</v>
      </c>
      <c r="AL86" s="2">
        <v>96</v>
      </c>
      <c r="AM86" s="2">
        <v>183</v>
      </c>
      <c r="AN86" s="2">
        <v>11</v>
      </c>
      <c r="AO86" s="2">
        <v>13</v>
      </c>
      <c r="AP86" s="2">
        <v>4</v>
      </c>
      <c r="AQ86" s="2">
        <v>0</v>
      </c>
      <c r="AR86" s="4">
        <v>0</v>
      </c>
      <c r="AT86">
        <f t="shared" si="141"/>
        <v>5.3558967201674808E-2</v>
      </c>
      <c r="AV86" s="35">
        <v>44</v>
      </c>
      <c r="AX86" s="2" t="s">
        <v>999</v>
      </c>
      <c r="AY86" s="2"/>
      <c r="BG86" s="78" t="s">
        <v>12</v>
      </c>
      <c r="BH86">
        <f t="shared" si="104"/>
        <v>31.3</v>
      </c>
      <c r="BI86">
        <f t="shared" si="105"/>
        <v>59.6</v>
      </c>
      <c r="BJ86">
        <f t="shared" si="106"/>
        <v>3.6</v>
      </c>
      <c r="BK86">
        <f t="shared" si="107"/>
        <v>4.2</v>
      </c>
      <c r="BL86">
        <f t="shared" si="108"/>
        <v>1.3</v>
      </c>
      <c r="BM86">
        <f t="shared" si="109"/>
        <v>0</v>
      </c>
      <c r="BN86">
        <f t="shared" si="110"/>
        <v>0</v>
      </c>
      <c r="BO86">
        <f t="shared" si="117"/>
        <v>13.77</v>
      </c>
      <c r="BP86">
        <f t="shared" si="113"/>
        <v>26.22</v>
      </c>
      <c r="BQ86">
        <f t="shared" si="114"/>
        <v>1.58</v>
      </c>
      <c r="BR86">
        <f t="shared" si="115"/>
        <v>1.85</v>
      </c>
      <c r="BS86" s="2" t="s">
        <v>999</v>
      </c>
      <c r="BX86">
        <f t="shared" si="142"/>
        <v>5.8076760860396447E-2</v>
      </c>
      <c r="BY86">
        <f t="shared" si="143"/>
        <v>0.13099520383693045</v>
      </c>
      <c r="BZ86">
        <f t="shared" si="144"/>
        <v>0.1</v>
      </c>
      <c r="CA86">
        <f t="shared" si="145"/>
        <v>0.10153677277716795</v>
      </c>
      <c r="CF86">
        <v>2.9649595687331543E-2</v>
      </c>
      <c r="CG86">
        <v>9.7099542692476351E-2</v>
      </c>
      <c r="CH86">
        <v>6.4604810996563566E-2</v>
      </c>
      <c r="CI86">
        <v>5.2303262955854142E-2</v>
      </c>
    </row>
    <row r="87" spans="1:87" x14ac:dyDescent="0.25">
      <c r="A87" t="s">
        <v>4913</v>
      </c>
      <c r="B87" s="1">
        <v>115</v>
      </c>
      <c r="C87" s="2" t="s">
        <v>1081</v>
      </c>
      <c r="D87" s="2" t="s">
        <v>1082</v>
      </c>
      <c r="E87" s="2" t="s">
        <v>1083</v>
      </c>
      <c r="F87" s="2" t="s">
        <v>1084</v>
      </c>
      <c r="G87" s="2" t="s">
        <v>1085</v>
      </c>
      <c r="H87" s="2" t="s">
        <v>1086</v>
      </c>
      <c r="I87" s="2" t="s">
        <v>1087</v>
      </c>
      <c r="J87" s="2"/>
      <c r="K87" s="2" t="s">
        <v>1088</v>
      </c>
      <c r="L87" s="2" t="s">
        <v>1089</v>
      </c>
      <c r="M87" s="2"/>
      <c r="N87" s="2" t="s">
        <v>1088</v>
      </c>
      <c r="O87" s="3">
        <v>3741</v>
      </c>
      <c r="P87" s="2" t="s">
        <v>8</v>
      </c>
      <c r="Q87" s="2" t="s">
        <v>43</v>
      </c>
      <c r="R87" s="2" t="s">
        <v>10</v>
      </c>
      <c r="S87" s="2" t="s">
        <v>11</v>
      </c>
      <c r="T87" s="2" t="s">
        <v>12</v>
      </c>
      <c r="U87" s="2" t="s">
        <v>998</v>
      </c>
      <c r="V87" s="44">
        <v>0.87049918021629391</v>
      </c>
      <c r="W87" s="2" t="e">
        <f t="shared" si="140"/>
        <v>#N/A</v>
      </c>
      <c r="X87" s="2" t="s">
        <v>999</v>
      </c>
      <c r="Y87" s="2" t="s">
        <v>1023</v>
      </c>
      <c r="Z87" s="2" t="s">
        <v>1000</v>
      </c>
      <c r="AA87" s="2" t="s">
        <v>1000</v>
      </c>
      <c r="AB87" s="2" t="s">
        <v>529</v>
      </c>
      <c r="AC87" s="2" t="s">
        <v>1088</v>
      </c>
      <c r="AD87" s="2" t="s">
        <v>1090</v>
      </c>
      <c r="AE87" s="2"/>
      <c r="AF87" s="2"/>
      <c r="AG87" s="2">
        <v>175.14929599999999</v>
      </c>
      <c r="AH87" s="2">
        <v>-37.400590000000001</v>
      </c>
      <c r="AI87" s="2">
        <v>4</v>
      </c>
      <c r="AJ87" s="2" t="s">
        <v>999</v>
      </c>
      <c r="AK87" s="2">
        <v>481</v>
      </c>
      <c r="AL87" s="2">
        <v>274</v>
      </c>
      <c r="AM87" s="2">
        <v>151</v>
      </c>
      <c r="AN87" s="2">
        <v>23</v>
      </c>
      <c r="AO87" s="2">
        <v>23</v>
      </c>
      <c r="AP87" s="2">
        <v>9</v>
      </c>
      <c r="AQ87" s="2">
        <v>1</v>
      </c>
      <c r="AR87" s="4">
        <v>0</v>
      </c>
      <c r="AT87">
        <f t="shared" si="141"/>
        <v>8.3914863921842289E-2</v>
      </c>
      <c r="AV87" s="35">
        <v>44</v>
      </c>
      <c r="AX87" s="2" t="s">
        <v>999</v>
      </c>
      <c r="AY87" s="2"/>
      <c r="BG87" s="78" t="s">
        <v>12</v>
      </c>
      <c r="BH87">
        <f t="shared" si="104"/>
        <v>57</v>
      </c>
      <c r="BI87">
        <f t="shared" si="105"/>
        <v>31.4</v>
      </c>
      <c r="BJ87">
        <f t="shared" si="106"/>
        <v>4.8</v>
      </c>
      <c r="BK87">
        <f t="shared" si="107"/>
        <v>4.8</v>
      </c>
      <c r="BL87">
        <f t="shared" si="108"/>
        <v>1.9</v>
      </c>
      <c r="BM87">
        <f t="shared" si="109"/>
        <v>0.2</v>
      </c>
      <c r="BN87">
        <f t="shared" si="110"/>
        <v>0</v>
      </c>
      <c r="BO87">
        <f t="shared" si="117"/>
        <v>25.08</v>
      </c>
      <c r="BP87">
        <f t="shared" si="113"/>
        <v>13.82</v>
      </c>
      <c r="BQ87">
        <f t="shared" si="114"/>
        <v>2.11</v>
      </c>
      <c r="BR87">
        <f t="shared" si="115"/>
        <v>2.11</v>
      </c>
      <c r="BS87" s="2" t="s">
        <v>999</v>
      </c>
      <c r="BX87">
        <f t="shared" si="142"/>
        <v>0.10577815267819483</v>
      </c>
      <c r="BY87">
        <f t="shared" si="143"/>
        <v>6.9044764188649077E-2</v>
      </c>
      <c r="BZ87">
        <f t="shared" si="144"/>
        <v>0.13354430379746834</v>
      </c>
      <c r="CA87">
        <f t="shared" si="145"/>
        <v>0.11580680570801317</v>
      </c>
      <c r="CF87">
        <v>8.5124207765717219E-2</v>
      </c>
      <c r="CG87">
        <v>8.0623942867881979E-2</v>
      </c>
      <c r="CH87">
        <v>0.13539518900343642</v>
      </c>
      <c r="CI87">
        <v>9.4529750479846464E-2</v>
      </c>
    </row>
    <row r="88" spans="1:87" s="76" customFormat="1" x14ac:dyDescent="0.25">
      <c r="A88" s="76" t="s">
        <v>4920</v>
      </c>
      <c r="B88" s="68">
        <v>1798</v>
      </c>
      <c r="C88" s="69" t="s">
        <v>4449</v>
      </c>
      <c r="D88" s="69" t="s">
        <v>4450</v>
      </c>
      <c r="E88" s="69" t="s">
        <v>4450</v>
      </c>
      <c r="F88" s="69" t="s">
        <v>4451</v>
      </c>
      <c r="G88" s="69" t="s">
        <v>4452</v>
      </c>
      <c r="H88" s="69"/>
      <c r="I88" s="69" t="s">
        <v>4453</v>
      </c>
      <c r="J88" s="69" t="s">
        <v>4454</v>
      </c>
      <c r="K88" s="69" t="s">
        <v>1020</v>
      </c>
      <c r="L88" s="69" t="s">
        <v>4455</v>
      </c>
      <c r="M88" s="69"/>
      <c r="N88" s="69" t="s">
        <v>1020</v>
      </c>
      <c r="O88" s="71">
        <v>3581</v>
      </c>
      <c r="P88" s="69" t="s">
        <v>42</v>
      </c>
      <c r="Q88" s="69" t="s">
        <v>9</v>
      </c>
      <c r="R88" s="69" t="s">
        <v>3034</v>
      </c>
      <c r="S88" s="69" t="s">
        <v>11</v>
      </c>
      <c r="T88" s="69" t="s">
        <v>12</v>
      </c>
      <c r="U88" s="69" t="s">
        <v>1022</v>
      </c>
      <c r="V88" s="72">
        <v>0.85995387034668014</v>
      </c>
      <c r="W88" s="69" t="e">
        <f t="shared" si="140"/>
        <v>#N/A</v>
      </c>
      <c r="X88" s="69" t="s">
        <v>999</v>
      </c>
      <c r="Y88" s="69" t="s">
        <v>1023</v>
      </c>
      <c r="Z88" s="69" t="s">
        <v>1000</v>
      </c>
      <c r="AA88" s="69" t="s">
        <v>1020</v>
      </c>
      <c r="AB88" s="69" t="s">
        <v>529</v>
      </c>
      <c r="AC88" s="69" t="s">
        <v>4456</v>
      </c>
      <c r="AD88" s="69" t="s">
        <v>1024</v>
      </c>
      <c r="AE88" s="69">
        <v>99084</v>
      </c>
      <c r="AF88" s="69" t="s">
        <v>3848</v>
      </c>
      <c r="AG88" s="69">
        <v>175.47877500000001</v>
      </c>
      <c r="AH88" s="69">
        <v>-36.851534000000001</v>
      </c>
      <c r="AI88" s="69">
        <v>2</v>
      </c>
      <c r="AJ88" s="69" t="s">
        <v>999</v>
      </c>
      <c r="AK88" s="69">
        <v>118</v>
      </c>
      <c r="AL88" s="69">
        <v>4</v>
      </c>
      <c r="AM88" s="69">
        <v>111</v>
      </c>
      <c r="AN88" s="69">
        <v>3</v>
      </c>
      <c r="AO88" s="69">
        <v>0</v>
      </c>
      <c r="AP88" s="69">
        <v>0</v>
      </c>
      <c r="AQ88" s="69">
        <v>0</v>
      </c>
      <c r="AR88" s="74">
        <v>0</v>
      </c>
      <c r="AS88" s="75"/>
      <c r="AT88" s="76">
        <f t="shared" si="141"/>
        <v>2.0586182833217028E-2</v>
      </c>
      <c r="AU88" s="75"/>
      <c r="AV88" s="75">
        <v>43</v>
      </c>
      <c r="AW88" s="75"/>
      <c r="AX88" s="69" t="s">
        <v>999</v>
      </c>
      <c r="AY88" s="69"/>
      <c r="BG88" s="78" t="s">
        <v>12</v>
      </c>
      <c r="BH88" s="76">
        <f t="shared" si="104"/>
        <v>3.4</v>
      </c>
      <c r="BI88" s="76">
        <f t="shared" si="105"/>
        <v>94.1</v>
      </c>
      <c r="BJ88" s="76">
        <f t="shared" si="106"/>
        <v>2.5</v>
      </c>
      <c r="BK88" s="76">
        <f t="shared" si="107"/>
        <v>0</v>
      </c>
      <c r="BL88" s="76">
        <f t="shared" si="108"/>
        <v>0</v>
      </c>
      <c r="BM88" s="76">
        <f t="shared" si="109"/>
        <v>0</v>
      </c>
      <c r="BN88" s="76">
        <f t="shared" si="110"/>
        <v>0</v>
      </c>
      <c r="BO88" s="76">
        <f t="shared" si="117"/>
        <v>1.46</v>
      </c>
      <c r="BP88" s="76">
        <f t="shared" si="113"/>
        <v>40.46</v>
      </c>
      <c r="BQ88" s="76">
        <f t="shared" si="114"/>
        <v>1.08</v>
      </c>
      <c r="BR88" s="76">
        <f t="shared" si="115"/>
        <v>0</v>
      </c>
      <c r="BS88" s="69" t="s">
        <v>999</v>
      </c>
      <c r="BX88" s="76">
        <f t="shared" si="142"/>
        <v>6.157739350485027E-3</v>
      </c>
      <c r="BY88" s="76">
        <f t="shared" si="143"/>
        <v>0.2021382893685052</v>
      </c>
      <c r="BZ88" s="76">
        <f t="shared" si="144"/>
        <v>6.8354430379746839E-2</v>
      </c>
      <c r="CA88" s="76">
        <f t="shared" si="145"/>
        <v>0</v>
      </c>
      <c r="CF88" s="76">
        <v>1.2384352006993519E-3</v>
      </c>
      <c r="CG88" s="76">
        <v>5.8948819144271129E-2</v>
      </c>
      <c r="CH88" s="76">
        <v>1.7182130584192438E-2</v>
      </c>
      <c r="CI88" s="76">
        <v>0</v>
      </c>
    </row>
    <row r="89" spans="1:87" x14ac:dyDescent="0.25">
      <c r="A89" t="s">
        <v>4921</v>
      </c>
      <c r="B89" s="1">
        <v>119</v>
      </c>
      <c r="C89" s="2" t="s">
        <v>1124</v>
      </c>
      <c r="D89" s="2" t="s">
        <v>1125</v>
      </c>
      <c r="E89" s="2" t="s">
        <v>1126</v>
      </c>
      <c r="F89" s="2" t="s">
        <v>1127</v>
      </c>
      <c r="G89" s="2" t="s">
        <v>1128</v>
      </c>
      <c r="H89" s="2" t="s">
        <v>1129</v>
      </c>
      <c r="I89" s="2" t="s">
        <v>1130</v>
      </c>
      <c r="J89" s="2"/>
      <c r="K89" s="2" t="s">
        <v>1131</v>
      </c>
      <c r="L89" s="2" t="s">
        <v>1132</v>
      </c>
      <c r="M89" s="2"/>
      <c r="N89" s="2" t="s">
        <v>1131</v>
      </c>
      <c r="O89" s="3">
        <v>3740</v>
      </c>
      <c r="P89" s="2" t="s">
        <v>8</v>
      </c>
      <c r="Q89" s="2" t="s">
        <v>31</v>
      </c>
      <c r="R89" s="2" t="s">
        <v>10</v>
      </c>
      <c r="S89" s="2" t="s">
        <v>11</v>
      </c>
      <c r="T89" s="2" t="s">
        <v>12</v>
      </c>
      <c r="U89" s="2" t="s">
        <v>998</v>
      </c>
      <c r="V89" s="44">
        <v>0.76595154283818601</v>
      </c>
      <c r="W89" s="2" t="e">
        <f t="shared" si="140"/>
        <v>#N/A</v>
      </c>
      <c r="X89" s="2" t="s">
        <v>999</v>
      </c>
      <c r="Y89" s="2" t="s">
        <v>1023</v>
      </c>
      <c r="Z89" s="2" t="s">
        <v>1000</v>
      </c>
      <c r="AA89" s="2" t="s">
        <v>1000</v>
      </c>
      <c r="AB89" s="2" t="s">
        <v>529</v>
      </c>
      <c r="AC89" s="2" t="s">
        <v>1133</v>
      </c>
      <c r="AD89" s="2" t="s">
        <v>1134</v>
      </c>
      <c r="AE89" s="2"/>
      <c r="AF89" s="2"/>
      <c r="AG89" s="2">
        <v>175.15226000000001</v>
      </c>
      <c r="AH89" s="2">
        <v>-37.562094999999999</v>
      </c>
      <c r="AI89" s="2">
        <v>1</v>
      </c>
      <c r="AJ89" s="2" t="s">
        <v>999</v>
      </c>
      <c r="AK89" s="2">
        <v>324</v>
      </c>
      <c r="AL89" s="2">
        <v>71</v>
      </c>
      <c r="AM89" s="2">
        <v>229</v>
      </c>
      <c r="AN89" s="2">
        <v>15</v>
      </c>
      <c r="AO89" s="2">
        <v>7</v>
      </c>
      <c r="AP89" s="2">
        <v>0</v>
      </c>
      <c r="AQ89" s="2">
        <v>1</v>
      </c>
      <c r="AR89" s="4">
        <v>1</v>
      </c>
      <c r="AT89">
        <f t="shared" si="141"/>
        <v>5.6524773203070484E-2</v>
      </c>
      <c r="AV89" s="35">
        <v>44</v>
      </c>
      <c r="AX89" s="2" t="s">
        <v>999</v>
      </c>
      <c r="AY89" s="2"/>
      <c r="BG89" s="78" t="s">
        <v>12</v>
      </c>
      <c r="BH89">
        <f t="shared" si="104"/>
        <v>21.9</v>
      </c>
      <c r="BI89">
        <f t="shared" si="105"/>
        <v>70.7</v>
      </c>
      <c r="BJ89">
        <f t="shared" si="106"/>
        <v>4.5999999999999996</v>
      </c>
      <c r="BK89">
        <f t="shared" si="107"/>
        <v>2.2000000000000002</v>
      </c>
      <c r="BL89">
        <f t="shared" si="108"/>
        <v>0</v>
      </c>
      <c r="BM89">
        <f t="shared" si="109"/>
        <v>0.3</v>
      </c>
      <c r="BN89">
        <f t="shared" si="110"/>
        <v>0.3</v>
      </c>
      <c r="BO89">
        <f t="shared" si="117"/>
        <v>9.64</v>
      </c>
      <c r="BP89">
        <f t="shared" si="113"/>
        <v>31.11</v>
      </c>
      <c r="BQ89">
        <f t="shared" si="114"/>
        <v>2.02</v>
      </c>
      <c r="BR89">
        <f t="shared" si="115"/>
        <v>0.97</v>
      </c>
      <c r="BS89" s="2" t="s">
        <v>999</v>
      </c>
      <c r="BT89">
        <f>SUM(BX80:BX90)</f>
        <v>0.99999999999999989</v>
      </c>
      <c r="BU89">
        <f t="shared" ref="BU89:BW89" si="146">SUM(BY80:BY90)</f>
        <v>0.99999999999999978</v>
      </c>
      <c r="BV89">
        <f t="shared" si="146"/>
        <v>1</v>
      </c>
      <c r="BW89">
        <f t="shared" si="146"/>
        <v>1.0000000000000002</v>
      </c>
      <c r="BX89">
        <f t="shared" si="142"/>
        <v>4.0657950231969629E-2</v>
      </c>
      <c r="BY89">
        <f t="shared" si="143"/>
        <v>0.15542565947242207</v>
      </c>
      <c r="BZ89">
        <f t="shared" si="144"/>
        <v>0.1278481012658228</v>
      </c>
      <c r="CA89">
        <f t="shared" si="145"/>
        <v>5.3238199780461036E-2</v>
      </c>
      <c r="CB89">
        <v>1</v>
      </c>
      <c r="CC89">
        <v>1</v>
      </c>
      <c r="CD89">
        <v>1</v>
      </c>
      <c r="CE89">
        <v>1.0000000000000002</v>
      </c>
      <c r="CF89">
        <v>2.1526917753332851E-2</v>
      </c>
      <c r="CG89">
        <v>0.11958904967737895</v>
      </c>
      <c r="CH89">
        <v>8.522336769759449E-2</v>
      </c>
      <c r="CI89">
        <v>2.8310940499040312E-2</v>
      </c>
    </row>
    <row r="90" spans="1:87" x14ac:dyDescent="0.25">
      <c r="A90" t="s">
        <v>4922</v>
      </c>
      <c r="B90" s="1">
        <v>114</v>
      </c>
      <c r="C90" s="2" t="s">
        <v>1070</v>
      </c>
      <c r="D90" s="2" t="s">
        <v>1071</v>
      </c>
      <c r="E90" s="2" t="s">
        <v>1072</v>
      </c>
      <c r="F90" s="2" t="s">
        <v>1073</v>
      </c>
      <c r="G90" s="2" t="s">
        <v>1074</v>
      </c>
      <c r="H90" s="2" t="s">
        <v>1075</v>
      </c>
      <c r="I90" s="2" t="s">
        <v>1076</v>
      </c>
      <c r="J90" s="2"/>
      <c r="K90" s="2" t="s">
        <v>1077</v>
      </c>
      <c r="L90" s="2" t="s">
        <v>1078</v>
      </c>
      <c r="M90" s="2"/>
      <c r="N90" s="2" t="s">
        <v>1077</v>
      </c>
      <c r="O90" s="3">
        <v>3641</v>
      </c>
      <c r="P90" s="2" t="s">
        <v>8</v>
      </c>
      <c r="Q90" s="2" t="s">
        <v>43</v>
      </c>
      <c r="R90" s="2" t="s">
        <v>10</v>
      </c>
      <c r="S90" s="2" t="s">
        <v>11</v>
      </c>
      <c r="T90" s="2" t="s">
        <v>12</v>
      </c>
      <c r="U90" s="2" t="s">
        <v>1056</v>
      </c>
      <c r="V90" s="44">
        <v>0.7637313929495555</v>
      </c>
      <c r="W90" s="2" t="e">
        <f t="shared" si="140"/>
        <v>#N/A</v>
      </c>
      <c r="X90" s="2" t="s">
        <v>999</v>
      </c>
      <c r="Y90" s="2" t="s">
        <v>1023</v>
      </c>
      <c r="Z90" s="2" t="s">
        <v>1000</v>
      </c>
      <c r="AA90" s="2" t="s">
        <v>1020</v>
      </c>
      <c r="AB90" s="2" t="s">
        <v>529</v>
      </c>
      <c r="AC90" s="2" t="s">
        <v>1077</v>
      </c>
      <c r="AD90" s="2" t="s">
        <v>1079</v>
      </c>
      <c r="AE90" s="2">
        <v>99089</v>
      </c>
      <c r="AF90" s="2" t="s">
        <v>1080</v>
      </c>
      <c r="AG90" s="2">
        <v>175.83115000000001</v>
      </c>
      <c r="AH90" s="2">
        <v>-37.386212</v>
      </c>
      <c r="AI90" s="2">
        <v>4</v>
      </c>
      <c r="AJ90" s="2" t="s">
        <v>999</v>
      </c>
      <c r="AK90" s="2">
        <v>729</v>
      </c>
      <c r="AL90" s="2">
        <v>439</v>
      </c>
      <c r="AM90" s="2">
        <v>213</v>
      </c>
      <c r="AN90" s="2">
        <v>29</v>
      </c>
      <c r="AO90" s="2">
        <v>22</v>
      </c>
      <c r="AP90" s="2">
        <v>5</v>
      </c>
      <c r="AQ90" s="2">
        <v>1</v>
      </c>
      <c r="AR90" s="4">
        <v>20</v>
      </c>
      <c r="AS90" s="35">
        <f>SUM(AK80:AK90)</f>
        <v>5732</v>
      </c>
      <c r="AT90">
        <f t="shared" si="141"/>
        <v>0.12718073970690857</v>
      </c>
      <c r="AU90" s="35">
        <v>482</v>
      </c>
      <c r="AV90" s="35">
        <v>44</v>
      </c>
      <c r="AW90" s="35">
        <f>SUM(AV80:AV90)</f>
        <v>482</v>
      </c>
      <c r="AX90" s="2" t="s">
        <v>999</v>
      </c>
      <c r="AY90" s="2">
        <f>ROUND(AVERAGE(AI80:AI90),1)</f>
        <v>3.9</v>
      </c>
      <c r="AZ90">
        <f t="shared" ref="AZ90:BF90" si="147">ROUND(100*SUM(AL80:AL90)/$AS90,1)</f>
        <v>57</v>
      </c>
      <c r="BA90">
        <f t="shared" si="147"/>
        <v>33.1</v>
      </c>
      <c r="BB90">
        <f t="shared" si="147"/>
        <v>3</v>
      </c>
      <c r="BC90">
        <f t="shared" si="147"/>
        <v>4.3</v>
      </c>
      <c r="BD90">
        <f t="shared" si="147"/>
        <v>0.8</v>
      </c>
      <c r="BE90">
        <f t="shared" si="147"/>
        <v>0.3</v>
      </c>
      <c r="BF90">
        <f t="shared" si="147"/>
        <v>1.5</v>
      </c>
      <c r="BG90" s="78" t="s">
        <v>12</v>
      </c>
      <c r="BH90">
        <f t="shared" si="104"/>
        <v>60.2</v>
      </c>
      <c r="BI90">
        <f t="shared" si="105"/>
        <v>29.2</v>
      </c>
      <c r="BJ90">
        <f t="shared" si="106"/>
        <v>4</v>
      </c>
      <c r="BK90">
        <f t="shared" si="107"/>
        <v>3</v>
      </c>
      <c r="BL90">
        <f t="shared" si="108"/>
        <v>0.7</v>
      </c>
      <c r="BM90">
        <f t="shared" si="109"/>
        <v>0.1</v>
      </c>
      <c r="BN90">
        <f t="shared" si="110"/>
        <v>2.7</v>
      </c>
      <c r="BO90">
        <f t="shared" si="117"/>
        <v>26.49</v>
      </c>
      <c r="BP90">
        <f t="shared" si="113"/>
        <v>12.85</v>
      </c>
      <c r="BQ90">
        <f t="shared" si="114"/>
        <v>1.76</v>
      </c>
      <c r="BR90">
        <f t="shared" si="115"/>
        <v>1.32</v>
      </c>
      <c r="BS90" s="2" t="s">
        <v>999</v>
      </c>
      <c r="BT90">
        <f>SUM(BO80:BO90)</f>
        <v>237.10000000000002</v>
      </c>
      <c r="BU90">
        <f>SUM(BP80:BP90)</f>
        <v>200.16</v>
      </c>
      <c r="BV90">
        <f>SUM(BQ80:BQ90)</f>
        <v>15.799999999999999</v>
      </c>
      <c r="BW90">
        <f>SUM(BR80:BR90)</f>
        <v>18.22</v>
      </c>
      <c r="BX90">
        <f t="shared" si="142"/>
        <v>0.11172501054407422</v>
      </c>
      <c r="BY90">
        <f t="shared" si="143"/>
        <v>6.419864108713029E-2</v>
      </c>
      <c r="BZ90">
        <f t="shared" si="144"/>
        <v>0.11139240506329115</v>
      </c>
      <c r="CA90">
        <f t="shared" si="145"/>
        <v>7.2447859495060385E-2</v>
      </c>
      <c r="CB90">
        <v>274.53999999999996</v>
      </c>
      <c r="CC90">
        <v>159.63</v>
      </c>
      <c r="CD90">
        <v>14.55</v>
      </c>
      <c r="CE90">
        <v>20.839999999999996</v>
      </c>
      <c r="CF90">
        <v>0.13375100167553</v>
      </c>
      <c r="CG90">
        <v>0.11157050679696798</v>
      </c>
      <c r="CH90">
        <v>0.1676975945017182</v>
      </c>
      <c r="CI90">
        <v>8.7811900191938602E-2</v>
      </c>
    </row>
    <row r="91" spans="1:87" s="50" customFormat="1" x14ac:dyDescent="0.25">
      <c r="A91" s="50" t="s">
        <v>4923</v>
      </c>
      <c r="B91" s="45">
        <v>281</v>
      </c>
      <c r="C91" s="46" t="s">
        <v>2539</v>
      </c>
      <c r="D91" s="46" t="s">
        <v>2540</v>
      </c>
      <c r="E91" s="46" t="s">
        <v>2541</v>
      </c>
      <c r="F91" s="46" t="s">
        <v>2542</v>
      </c>
      <c r="G91" s="46" t="s">
        <v>2543</v>
      </c>
      <c r="H91" s="46" t="s">
        <v>2544</v>
      </c>
      <c r="I91" s="46" t="s">
        <v>2545</v>
      </c>
      <c r="J91" s="46" t="s">
        <v>2546</v>
      </c>
      <c r="K91" s="46" t="s">
        <v>1276</v>
      </c>
      <c r="L91" s="46" t="s">
        <v>2547</v>
      </c>
      <c r="M91" s="46" t="s">
        <v>2548</v>
      </c>
      <c r="N91" s="46" t="s">
        <v>1276</v>
      </c>
      <c r="O91" s="47">
        <v>6243</v>
      </c>
      <c r="P91" s="46" t="s">
        <v>133</v>
      </c>
      <c r="Q91" s="46" t="s">
        <v>9</v>
      </c>
      <c r="R91" s="46" t="s">
        <v>155</v>
      </c>
      <c r="S91" s="46" t="s">
        <v>302</v>
      </c>
      <c r="T91" s="46" t="s">
        <v>156</v>
      </c>
      <c r="U91" s="46" t="s">
        <v>2369</v>
      </c>
      <c r="V91" s="48">
        <v>0.99328878867757708</v>
      </c>
      <c r="W91" s="46" t="e">
        <f t="shared" ref="W91:W100" si="148">RANK(V91,V$425:V$473)</f>
        <v>#N/A</v>
      </c>
      <c r="X91" s="46" t="s">
        <v>1275</v>
      </c>
      <c r="Y91" s="46" t="s">
        <v>1276</v>
      </c>
      <c r="Z91" s="46" t="s">
        <v>1276</v>
      </c>
      <c r="AA91" s="46" t="s">
        <v>2481</v>
      </c>
      <c r="AB91" s="46" t="s">
        <v>776</v>
      </c>
      <c r="AC91" s="46" t="s">
        <v>2549</v>
      </c>
      <c r="AD91" s="46" t="s">
        <v>2328</v>
      </c>
      <c r="AE91" s="46"/>
      <c r="AF91" s="46"/>
      <c r="AG91" s="46">
        <v>174.81844100000001</v>
      </c>
      <c r="AH91" s="46">
        <v>-41.326931999999999</v>
      </c>
      <c r="AI91" s="46">
        <v>10</v>
      </c>
      <c r="AJ91" s="46" t="s">
        <v>1275</v>
      </c>
      <c r="AK91" s="46">
        <v>857</v>
      </c>
      <c r="AL91" s="46">
        <v>605</v>
      </c>
      <c r="AM91" s="46">
        <v>53</v>
      </c>
      <c r="AN91" s="46">
        <v>27</v>
      </c>
      <c r="AO91" s="46">
        <v>121</v>
      </c>
      <c r="AP91" s="46">
        <v>14</v>
      </c>
      <c r="AQ91" s="46">
        <v>3</v>
      </c>
      <c r="AR91" s="49">
        <v>34</v>
      </c>
      <c r="AS91" s="55"/>
      <c r="AT91" s="50">
        <f t="shared" ref="AT91:AT100" si="149">AK91/AS$100</f>
        <v>0.12227136538735911</v>
      </c>
      <c r="AU91" s="55"/>
      <c r="AV91" s="55">
        <v>50</v>
      </c>
      <c r="AW91" s="55"/>
      <c r="AX91" s="46" t="s">
        <v>1275</v>
      </c>
      <c r="AY91" s="46"/>
      <c r="BG91" s="79" t="s">
        <v>156</v>
      </c>
      <c r="BH91" s="50">
        <f t="shared" si="104"/>
        <v>70.599999999999994</v>
      </c>
      <c r="BI91" s="50">
        <f t="shared" si="105"/>
        <v>6.2</v>
      </c>
      <c r="BJ91" s="50">
        <f t="shared" si="106"/>
        <v>3.2</v>
      </c>
      <c r="BK91" s="50">
        <f t="shared" si="107"/>
        <v>14.1</v>
      </c>
      <c r="BL91" s="50">
        <f t="shared" si="108"/>
        <v>1.6</v>
      </c>
      <c r="BM91" s="50">
        <f t="shared" si="109"/>
        <v>0.4</v>
      </c>
      <c r="BN91" s="50">
        <f t="shared" si="110"/>
        <v>4</v>
      </c>
      <c r="BO91" s="50">
        <f t="shared" si="117"/>
        <v>35.299999999999997</v>
      </c>
      <c r="BP91" s="50">
        <f t="shared" si="113"/>
        <v>3.1</v>
      </c>
      <c r="BQ91" s="50">
        <f t="shared" si="114"/>
        <v>1.6</v>
      </c>
      <c r="BR91" s="50">
        <f t="shared" si="115"/>
        <v>7.05</v>
      </c>
      <c r="BS91" s="46" t="s">
        <v>1275</v>
      </c>
      <c r="BX91" s="50">
        <f t="shared" ref="BX91:CA95" si="150">BO91/BT$100</f>
        <v>0.19733899821109119</v>
      </c>
      <c r="BY91" s="50">
        <f t="shared" si="150"/>
        <v>4.6884452510586823E-2</v>
      </c>
      <c r="BZ91" s="50">
        <f t="shared" si="150"/>
        <v>2.7017899358324889E-2</v>
      </c>
      <c r="CA91" s="50">
        <f t="shared" si="150"/>
        <v>0.21759259259259259</v>
      </c>
      <c r="CF91" s="50">
        <v>0</v>
      </c>
      <c r="CG91" s="50">
        <v>0</v>
      </c>
      <c r="CH91" s="50">
        <v>0</v>
      </c>
      <c r="CI91" s="50">
        <v>0</v>
      </c>
    </row>
    <row r="92" spans="1:87" s="50" customFormat="1" x14ac:dyDescent="0.25">
      <c r="A92" s="50" t="s">
        <v>4924</v>
      </c>
      <c r="B92" s="45">
        <v>254</v>
      </c>
      <c r="C92" s="46" t="s">
        <v>2330</v>
      </c>
      <c r="D92" s="46" t="s">
        <v>2331</v>
      </c>
      <c r="E92" s="46" t="s">
        <v>2332</v>
      </c>
      <c r="F92" s="46" t="s">
        <v>2333</v>
      </c>
      <c r="G92" s="46" t="s">
        <v>2334</v>
      </c>
      <c r="H92" s="46" t="s">
        <v>2335</v>
      </c>
      <c r="I92" s="46" t="s">
        <v>2336</v>
      </c>
      <c r="J92" s="46" t="s">
        <v>2337</v>
      </c>
      <c r="K92" s="46" t="s">
        <v>2324</v>
      </c>
      <c r="L92" s="46" t="s">
        <v>2338</v>
      </c>
      <c r="M92" s="46"/>
      <c r="N92" s="46" t="s">
        <v>2324</v>
      </c>
      <c r="O92" s="47">
        <v>5240</v>
      </c>
      <c r="P92" s="46" t="s">
        <v>133</v>
      </c>
      <c r="Q92" s="46" t="s">
        <v>31</v>
      </c>
      <c r="R92" s="46" t="s">
        <v>10</v>
      </c>
      <c r="S92" s="46" t="s">
        <v>11</v>
      </c>
      <c r="T92" s="46" t="s">
        <v>12</v>
      </c>
      <c r="U92" s="46" t="s">
        <v>2326</v>
      </c>
      <c r="V92" s="48">
        <v>0.96940061051545223</v>
      </c>
      <c r="W92" s="46" t="e">
        <f t="shared" si="148"/>
        <v>#N/A</v>
      </c>
      <c r="X92" s="46" t="s">
        <v>1275</v>
      </c>
      <c r="Y92" s="46" t="s">
        <v>1276</v>
      </c>
      <c r="Z92" s="46" t="s">
        <v>1276</v>
      </c>
      <c r="AA92" s="46" t="s">
        <v>2265</v>
      </c>
      <c r="AB92" s="46" t="s">
        <v>1483</v>
      </c>
      <c r="AC92" s="46" t="s">
        <v>2339</v>
      </c>
      <c r="AD92" s="46" t="s">
        <v>1279</v>
      </c>
      <c r="AE92" s="46">
        <v>99094</v>
      </c>
      <c r="AF92" s="46" t="s">
        <v>2340</v>
      </c>
      <c r="AG92" s="46">
        <v>174.83111600000001</v>
      </c>
      <c r="AH92" s="46">
        <v>-41.127966999999998</v>
      </c>
      <c r="AI92" s="46">
        <v>3</v>
      </c>
      <c r="AJ92" s="46" t="s">
        <v>1275</v>
      </c>
      <c r="AK92" s="46">
        <v>333</v>
      </c>
      <c r="AL92" s="46">
        <v>36</v>
      </c>
      <c r="AM92" s="46">
        <v>198</v>
      </c>
      <c r="AN92" s="46">
        <v>71</v>
      </c>
      <c r="AO92" s="46">
        <v>17</v>
      </c>
      <c r="AP92" s="46">
        <v>10</v>
      </c>
      <c r="AQ92" s="46">
        <v>1</v>
      </c>
      <c r="AR92" s="49">
        <v>0</v>
      </c>
      <c r="AS92" s="55"/>
      <c r="AT92" s="50">
        <f t="shared" si="149"/>
        <v>4.7510343843629621E-2</v>
      </c>
      <c r="AU92" s="55"/>
      <c r="AV92" s="55">
        <v>51</v>
      </c>
      <c r="AW92" s="55"/>
      <c r="AX92" s="46" t="s">
        <v>1275</v>
      </c>
      <c r="AY92" s="46"/>
      <c r="BG92" s="78" t="s">
        <v>12</v>
      </c>
      <c r="BH92" s="50">
        <f t="shared" si="104"/>
        <v>10.8</v>
      </c>
      <c r="BI92" s="50">
        <f t="shared" si="105"/>
        <v>59.5</v>
      </c>
      <c r="BJ92" s="50">
        <f t="shared" si="106"/>
        <v>21.3</v>
      </c>
      <c r="BK92" s="50">
        <f t="shared" si="107"/>
        <v>5.0999999999999996</v>
      </c>
      <c r="BL92" s="50">
        <f t="shared" si="108"/>
        <v>3</v>
      </c>
      <c r="BM92" s="50">
        <f t="shared" si="109"/>
        <v>0.3</v>
      </c>
      <c r="BN92" s="50">
        <f t="shared" si="110"/>
        <v>0</v>
      </c>
      <c r="BO92" s="50">
        <f t="shared" si="117"/>
        <v>5.51</v>
      </c>
      <c r="BP92" s="50">
        <f t="shared" si="113"/>
        <v>30.35</v>
      </c>
      <c r="BQ92" s="50">
        <f t="shared" si="114"/>
        <v>10.86</v>
      </c>
      <c r="BR92" s="50">
        <f t="shared" si="115"/>
        <v>2.6</v>
      </c>
      <c r="BS92" s="46" t="s">
        <v>1275</v>
      </c>
      <c r="BX92" s="50">
        <f t="shared" si="150"/>
        <v>3.0802772808586756E-2</v>
      </c>
      <c r="BY92" s="50">
        <f t="shared" si="150"/>
        <v>0.4590139140955839</v>
      </c>
      <c r="BZ92" s="50">
        <f t="shared" si="150"/>
        <v>0.18338399189463017</v>
      </c>
      <c r="CA92" s="50">
        <f t="shared" si="150"/>
        <v>8.0246913580246923E-2</v>
      </c>
      <c r="CF92" s="50">
        <f t="shared" ref="CF92:CI93" si="151">BO92/CB$100</f>
        <v>3.5393114080164434E-2</v>
      </c>
      <c r="CG92" s="50">
        <f t="shared" si="151"/>
        <v>0.3832554615481753</v>
      </c>
      <c r="CH92" s="50">
        <f t="shared" si="151"/>
        <v>0.15195186791660834</v>
      </c>
      <c r="CI92" s="50">
        <f t="shared" si="151"/>
        <v>8.9071599862966769E-2</v>
      </c>
    </row>
    <row r="93" spans="1:87" s="50" customFormat="1" x14ac:dyDescent="0.25">
      <c r="A93" s="50" t="s">
        <v>4925</v>
      </c>
      <c r="B93" s="45">
        <v>133</v>
      </c>
      <c r="C93" s="46" t="s">
        <v>1264</v>
      </c>
      <c r="D93" s="46" t="s">
        <v>1265</v>
      </c>
      <c r="E93" s="46" t="s">
        <v>1266</v>
      </c>
      <c r="F93" s="46" t="s">
        <v>1267</v>
      </c>
      <c r="G93" s="46" t="s">
        <v>1268</v>
      </c>
      <c r="H93" s="46" t="s">
        <v>1269</v>
      </c>
      <c r="I93" s="46" t="s">
        <v>1270</v>
      </c>
      <c r="J93" s="46" t="s">
        <v>1271</v>
      </c>
      <c r="K93" s="46" t="s">
        <v>1272</v>
      </c>
      <c r="L93" s="46" t="s">
        <v>1270</v>
      </c>
      <c r="M93" s="46" t="s">
        <v>1273</v>
      </c>
      <c r="N93" s="46" t="s">
        <v>1272</v>
      </c>
      <c r="O93" s="47">
        <v>5010</v>
      </c>
      <c r="P93" s="46" t="s">
        <v>133</v>
      </c>
      <c r="Q93" s="46" t="s">
        <v>9</v>
      </c>
      <c r="R93" s="46" t="s">
        <v>10</v>
      </c>
      <c r="S93" s="46" t="s">
        <v>178</v>
      </c>
      <c r="T93" s="46" t="s">
        <v>12</v>
      </c>
      <c r="U93" s="46" t="s">
        <v>1274</v>
      </c>
      <c r="V93" s="48">
        <v>0.85684024969101891</v>
      </c>
      <c r="W93" s="46" t="e">
        <f t="shared" si="148"/>
        <v>#N/A</v>
      </c>
      <c r="X93" s="46" t="s">
        <v>1275</v>
      </c>
      <c r="Y93" s="46" t="s">
        <v>1276</v>
      </c>
      <c r="Z93" s="46" t="s">
        <v>1276</v>
      </c>
      <c r="AA93" s="46" t="s">
        <v>1277</v>
      </c>
      <c r="AB93" s="46" t="s">
        <v>1278</v>
      </c>
      <c r="AC93" s="46" t="s">
        <v>1273</v>
      </c>
      <c r="AD93" s="46" t="s">
        <v>1279</v>
      </c>
      <c r="AE93" s="46"/>
      <c r="AF93" s="46"/>
      <c r="AG93" s="46">
        <v>174.907713</v>
      </c>
      <c r="AH93" s="46">
        <v>-41.196227999999998</v>
      </c>
      <c r="AI93" s="46">
        <v>10</v>
      </c>
      <c r="AJ93" s="46" t="s">
        <v>1275</v>
      </c>
      <c r="AK93" s="46">
        <v>377</v>
      </c>
      <c r="AL93" s="46">
        <v>313</v>
      </c>
      <c r="AM93" s="46">
        <v>25</v>
      </c>
      <c r="AN93" s="46">
        <v>3</v>
      </c>
      <c r="AO93" s="46">
        <v>11</v>
      </c>
      <c r="AP93" s="46">
        <v>9</v>
      </c>
      <c r="AQ93" s="46">
        <v>9</v>
      </c>
      <c r="AR93" s="49">
        <v>7</v>
      </c>
      <c r="AS93" s="55"/>
      <c r="AT93" s="50">
        <f t="shared" si="149"/>
        <v>5.3787986874019117E-2</v>
      </c>
      <c r="AU93" s="55"/>
      <c r="AV93" s="55">
        <v>50</v>
      </c>
      <c r="AW93" s="55"/>
      <c r="AX93" s="46" t="s">
        <v>1275</v>
      </c>
      <c r="AY93" s="46"/>
      <c r="BG93" s="78" t="s">
        <v>12</v>
      </c>
      <c r="BH93" s="50">
        <f t="shared" si="104"/>
        <v>83</v>
      </c>
      <c r="BI93" s="50">
        <f t="shared" si="105"/>
        <v>6.6</v>
      </c>
      <c r="BJ93" s="50">
        <f t="shared" si="106"/>
        <v>0.8</v>
      </c>
      <c r="BK93" s="50">
        <f t="shared" si="107"/>
        <v>2.9</v>
      </c>
      <c r="BL93" s="50">
        <f t="shared" si="108"/>
        <v>2.4</v>
      </c>
      <c r="BM93" s="50">
        <f t="shared" si="109"/>
        <v>2.4</v>
      </c>
      <c r="BN93" s="50">
        <f t="shared" si="110"/>
        <v>1.9</v>
      </c>
      <c r="BO93" s="50">
        <f t="shared" si="117"/>
        <v>41.5</v>
      </c>
      <c r="BP93" s="50">
        <f t="shared" si="113"/>
        <v>3.3</v>
      </c>
      <c r="BQ93" s="50">
        <f t="shared" si="114"/>
        <v>0.4</v>
      </c>
      <c r="BR93" s="50">
        <f t="shared" si="115"/>
        <v>1.45</v>
      </c>
      <c r="BS93" s="46" t="s">
        <v>1275</v>
      </c>
      <c r="BX93" s="50">
        <f t="shared" si="150"/>
        <v>0.23199910554561715</v>
      </c>
      <c r="BY93" s="50">
        <f t="shared" si="150"/>
        <v>4.990925589836661E-2</v>
      </c>
      <c r="BZ93" s="50">
        <f t="shared" si="150"/>
        <v>6.7544748395812221E-3</v>
      </c>
      <c r="CA93" s="50">
        <f t="shared" si="150"/>
        <v>4.4753086419753084E-2</v>
      </c>
      <c r="CF93" s="50">
        <f t="shared" si="151"/>
        <v>0.26657245632065774</v>
      </c>
      <c r="CG93" s="50">
        <f t="shared" si="151"/>
        <v>4.167192827377194E-2</v>
      </c>
      <c r="CH93" s="50">
        <f t="shared" si="151"/>
        <v>5.5967538827480052E-3</v>
      </c>
      <c r="CI93" s="50">
        <f t="shared" si="151"/>
        <v>4.9674546077423769E-2</v>
      </c>
    </row>
    <row r="94" spans="1:87" s="50" customFormat="1" x14ac:dyDescent="0.25">
      <c r="A94" s="50" t="s">
        <v>4926</v>
      </c>
      <c r="B94" s="45">
        <v>275</v>
      </c>
      <c r="C94" s="46" t="s">
        <v>2483</v>
      </c>
      <c r="D94" s="46" t="s">
        <v>2484</v>
      </c>
      <c r="E94" s="46" t="s">
        <v>2485</v>
      </c>
      <c r="F94" s="46" t="s">
        <v>2486</v>
      </c>
      <c r="G94" s="46" t="s">
        <v>2487</v>
      </c>
      <c r="H94" s="46" t="s">
        <v>2488</v>
      </c>
      <c r="I94" s="46" t="s">
        <v>2489</v>
      </c>
      <c r="J94" s="46" t="s">
        <v>2480</v>
      </c>
      <c r="K94" s="46" t="s">
        <v>1276</v>
      </c>
      <c r="L94" s="46" t="s">
        <v>2490</v>
      </c>
      <c r="M94" s="46" t="s">
        <v>2491</v>
      </c>
      <c r="N94" s="46" t="s">
        <v>1276</v>
      </c>
      <c r="O94" s="47">
        <v>6242</v>
      </c>
      <c r="P94" s="46" t="s">
        <v>133</v>
      </c>
      <c r="Q94" s="46" t="s">
        <v>31</v>
      </c>
      <c r="R94" s="46" t="s">
        <v>10</v>
      </c>
      <c r="S94" s="46" t="s">
        <v>11</v>
      </c>
      <c r="T94" s="46" t="s">
        <v>156</v>
      </c>
      <c r="U94" s="46" t="s">
        <v>2369</v>
      </c>
      <c r="V94" s="48">
        <v>0.84545535876433764</v>
      </c>
      <c r="W94" s="46" t="e">
        <f t="shared" si="148"/>
        <v>#N/A</v>
      </c>
      <c r="X94" s="46" t="s">
        <v>1275</v>
      </c>
      <c r="Y94" s="46" t="s">
        <v>1276</v>
      </c>
      <c r="Z94" s="46" t="s">
        <v>1276</v>
      </c>
      <c r="AA94" s="46" t="s">
        <v>2481</v>
      </c>
      <c r="AB94" s="46" t="s">
        <v>776</v>
      </c>
      <c r="AC94" s="46" t="s">
        <v>2482</v>
      </c>
      <c r="AD94" s="46" t="s">
        <v>2463</v>
      </c>
      <c r="AE94" s="46"/>
      <c r="AF94" s="46"/>
      <c r="AG94" s="46">
        <v>174.781374</v>
      </c>
      <c r="AH94" s="46">
        <v>-41.303610999999997</v>
      </c>
      <c r="AI94" s="46">
        <v>10</v>
      </c>
      <c r="AJ94" s="46" t="s">
        <v>1275</v>
      </c>
      <c r="AK94" s="46">
        <v>1679</v>
      </c>
      <c r="AL94" s="46">
        <v>1024</v>
      </c>
      <c r="AM94" s="46">
        <v>126</v>
      </c>
      <c r="AN94" s="46">
        <v>92</v>
      </c>
      <c r="AO94" s="46">
        <v>307</v>
      </c>
      <c r="AP94" s="46">
        <v>27</v>
      </c>
      <c r="AQ94" s="46">
        <v>18</v>
      </c>
      <c r="AR94" s="49">
        <v>85</v>
      </c>
      <c r="AS94" s="55"/>
      <c r="AT94" s="50">
        <f t="shared" si="149"/>
        <v>0.23954915109145383</v>
      </c>
      <c r="AU94" s="55"/>
      <c r="AV94" s="55">
        <v>51</v>
      </c>
      <c r="AW94" s="55"/>
      <c r="AX94" s="46" t="s">
        <v>1275</v>
      </c>
      <c r="AY94" s="46"/>
      <c r="BG94" s="79" t="s">
        <v>156</v>
      </c>
      <c r="BH94" s="50">
        <f t="shared" si="104"/>
        <v>61</v>
      </c>
      <c r="BI94" s="50">
        <f t="shared" si="105"/>
        <v>7.5</v>
      </c>
      <c r="BJ94" s="50">
        <f t="shared" si="106"/>
        <v>5.5</v>
      </c>
      <c r="BK94" s="50">
        <f t="shared" si="107"/>
        <v>18.3</v>
      </c>
      <c r="BL94" s="50">
        <f t="shared" si="108"/>
        <v>1.6</v>
      </c>
      <c r="BM94" s="50">
        <f t="shared" si="109"/>
        <v>1.1000000000000001</v>
      </c>
      <c r="BN94" s="50">
        <f t="shared" si="110"/>
        <v>5.0999999999999996</v>
      </c>
      <c r="BO94" s="50">
        <f t="shared" si="117"/>
        <v>31.11</v>
      </c>
      <c r="BP94" s="50">
        <f t="shared" si="113"/>
        <v>3.83</v>
      </c>
      <c r="BQ94" s="50">
        <f t="shared" si="114"/>
        <v>2.81</v>
      </c>
      <c r="BR94" s="50">
        <f t="shared" si="115"/>
        <v>9.33</v>
      </c>
      <c r="BS94" s="46" t="s">
        <v>1275</v>
      </c>
      <c r="BX94" s="50">
        <f t="shared" si="150"/>
        <v>0.17391547406082286</v>
      </c>
      <c r="BY94" s="50">
        <f t="shared" si="150"/>
        <v>5.792498487598307E-2</v>
      </c>
      <c r="BZ94" s="50">
        <f t="shared" si="150"/>
        <v>4.7450185748058087E-2</v>
      </c>
      <c r="CA94" s="50">
        <f t="shared" si="150"/>
        <v>0.28796296296296298</v>
      </c>
      <c r="CF94" s="50">
        <v>0</v>
      </c>
      <c r="CG94" s="50">
        <v>0</v>
      </c>
      <c r="CH94" s="50">
        <v>0</v>
      </c>
      <c r="CI94" s="50">
        <v>0</v>
      </c>
    </row>
    <row r="95" spans="1:87" s="50" customFormat="1" x14ac:dyDescent="0.25">
      <c r="A95" s="50" t="s">
        <v>4927</v>
      </c>
      <c r="B95" s="45">
        <v>256</v>
      </c>
      <c r="C95" s="46" t="s">
        <v>2352</v>
      </c>
      <c r="D95" s="46" t="s">
        <v>2353</v>
      </c>
      <c r="E95" s="46"/>
      <c r="F95" s="46" t="s">
        <v>2354</v>
      </c>
      <c r="G95" s="46" t="s">
        <v>2355</v>
      </c>
      <c r="H95" s="46" t="s">
        <v>2356</v>
      </c>
      <c r="I95" s="46" t="s">
        <v>2357</v>
      </c>
      <c r="J95" s="46"/>
      <c r="K95" s="46" t="s">
        <v>2324</v>
      </c>
      <c r="L95" s="46" t="s">
        <v>2358</v>
      </c>
      <c r="M95" s="46"/>
      <c r="N95" s="46" t="s">
        <v>2324</v>
      </c>
      <c r="O95" s="47">
        <v>5240</v>
      </c>
      <c r="P95" s="46" t="s">
        <v>133</v>
      </c>
      <c r="Q95" s="46" t="s">
        <v>43</v>
      </c>
      <c r="R95" s="46" t="s">
        <v>10</v>
      </c>
      <c r="S95" s="46" t="s">
        <v>178</v>
      </c>
      <c r="T95" s="46" t="s">
        <v>12</v>
      </c>
      <c r="U95" s="46" t="s">
        <v>2326</v>
      </c>
      <c r="V95" s="48">
        <v>0.84319719635076795</v>
      </c>
      <c r="W95" s="46" t="e">
        <f t="shared" si="148"/>
        <v>#N/A</v>
      </c>
      <c r="X95" s="46" t="s">
        <v>1275</v>
      </c>
      <c r="Y95" s="46" t="s">
        <v>1276</v>
      </c>
      <c r="Z95" s="46" t="s">
        <v>1276</v>
      </c>
      <c r="AA95" s="46" t="s">
        <v>2265</v>
      </c>
      <c r="AB95" s="46" t="s">
        <v>1483</v>
      </c>
      <c r="AC95" s="46" t="s">
        <v>2359</v>
      </c>
      <c r="AD95" s="46" t="s">
        <v>1279</v>
      </c>
      <c r="AE95" s="46">
        <v>99094</v>
      </c>
      <c r="AF95" s="46" t="s">
        <v>2340</v>
      </c>
      <c r="AG95" s="46">
        <v>174.839226</v>
      </c>
      <c r="AH95" s="46">
        <v>-41.140416000000002</v>
      </c>
      <c r="AI95" s="46">
        <v>1</v>
      </c>
      <c r="AJ95" s="46" t="s">
        <v>1275</v>
      </c>
      <c r="AK95" s="46">
        <v>325</v>
      </c>
      <c r="AL95" s="46">
        <v>34</v>
      </c>
      <c r="AM95" s="46">
        <v>53</v>
      </c>
      <c r="AN95" s="46">
        <v>198</v>
      </c>
      <c r="AO95" s="46">
        <v>26</v>
      </c>
      <c r="AP95" s="46">
        <v>14</v>
      </c>
      <c r="AQ95" s="46">
        <v>0</v>
      </c>
      <c r="AR95" s="49">
        <v>0</v>
      </c>
      <c r="AS95" s="55"/>
      <c r="AT95" s="50">
        <f t="shared" si="149"/>
        <v>4.6368954201740621E-2</v>
      </c>
      <c r="AU95" s="55"/>
      <c r="AV95" s="55">
        <v>50</v>
      </c>
      <c r="AW95" s="55"/>
      <c r="AX95" s="46" t="s">
        <v>1275</v>
      </c>
      <c r="AY95" s="46"/>
      <c r="BG95" s="78" t="s">
        <v>12</v>
      </c>
      <c r="BH95" s="50">
        <f t="shared" si="104"/>
        <v>10.5</v>
      </c>
      <c r="BI95" s="50">
        <f t="shared" si="105"/>
        <v>16.3</v>
      </c>
      <c r="BJ95" s="50">
        <f t="shared" si="106"/>
        <v>60.9</v>
      </c>
      <c r="BK95" s="50">
        <f t="shared" si="107"/>
        <v>8</v>
      </c>
      <c r="BL95" s="50">
        <f t="shared" si="108"/>
        <v>4.3</v>
      </c>
      <c r="BM95" s="50">
        <f t="shared" si="109"/>
        <v>0</v>
      </c>
      <c r="BN95" s="50">
        <f t="shared" si="110"/>
        <v>0</v>
      </c>
      <c r="BO95" s="50">
        <f t="shared" si="117"/>
        <v>5.25</v>
      </c>
      <c r="BP95" s="50">
        <f t="shared" si="113"/>
        <v>8.15</v>
      </c>
      <c r="BQ95" s="50">
        <f t="shared" si="114"/>
        <v>30.45</v>
      </c>
      <c r="BR95" s="50">
        <f t="shared" si="115"/>
        <v>4</v>
      </c>
      <c r="BS95" s="46" t="s">
        <v>1275</v>
      </c>
      <c r="BX95" s="50">
        <f t="shared" si="150"/>
        <v>2.9349284436493733E-2</v>
      </c>
      <c r="BY95" s="50">
        <f t="shared" si="150"/>
        <v>0.12326073805202664</v>
      </c>
      <c r="BZ95" s="50">
        <f t="shared" si="150"/>
        <v>0.51418439716312048</v>
      </c>
      <c r="CA95" s="50">
        <f t="shared" si="150"/>
        <v>0.1234567901234568</v>
      </c>
      <c r="CF95" s="50">
        <f t="shared" ref="CF95:CI99" si="152">BO95/CB$100</f>
        <v>3.3723021582733811E-2</v>
      </c>
      <c r="CG95" s="50">
        <f t="shared" si="152"/>
        <v>0.10291703497916405</v>
      </c>
      <c r="CH95" s="50">
        <f t="shared" si="152"/>
        <v>0.42605288932419189</v>
      </c>
      <c r="CI95" s="50">
        <f t="shared" si="152"/>
        <v>0.13703323055841041</v>
      </c>
    </row>
    <row r="96" spans="1:87" s="50" customFormat="1" x14ac:dyDescent="0.25">
      <c r="A96" s="50" t="s">
        <v>4928</v>
      </c>
      <c r="B96" s="45">
        <v>274</v>
      </c>
      <c r="C96" s="46" t="s">
        <v>2473</v>
      </c>
      <c r="D96" s="46" t="s">
        <v>2474</v>
      </c>
      <c r="E96" s="46" t="s">
        <v>2475</v>
      </c>
      <c r="F96" s="46" t="s">
        <v>2476</v>
      </c>
      <c r="G96" s="46" t="s">
        <v>2477</v>
      </c>
      <c r="H96" s="46" t="s">
        <v>2478</v>
      </c>
      <c r="I96" s="46" t="s">
        <v>2479</v>
      </c>
      <c r="J96" s="46" t="s">
        <v>2480</v>
      </c>
      <c r="K96" s="46" t="s">
        <v>1276</v>
      </c>
      <c r="L96" s="46" t="s">
        <v>2479</v>
      </c>
      <c r="M96" s="46" t="s">
        <v>2480</v>
      </c>
      <c r="N96" s="46" t="s">
        <v>1276</v>
      </c>
      <c r="O96" s="47">
        <v>6011</v>
      </c>
      <c r="P96" s="46" t="s">
        <v>133</v>
      </c>
      <c r="Q96" s="46" t="s">
        <v>31</v>
      </c>
      <c r="R96" s="46" t="s">
        <v>10</v>
      </c>
      <c r="S96" s="46" t="s">
        <v>11</v>
      </c>
      <c r="T96" s="46" t="s">
        <v>167</v>
      </c>
      <c r="U96" s="46" t="s">
        <v>2369</v>
      </c>
      <c r="V96" s="48">
        <v>0.8416176788061126</v>
      </c>
      <c r="W96" s="46" t="e">
        <f t="shared" si="148"/>
        <v>#N/A</v>
      </c>
      <c r="X96" s="46" t="s">
        <v>1275</v>
      </c>
      <c r="Y96" s="46" t="s">
        <v>1276</v>
      </c>
      <c r="Z96" s="46" t="s">
        <v>1276</v>
      </c>
      <c r="AA96" s="46" t="s">
        <v>2481</v>
      </c>
      <c r="AB96" s="46" t="s">
        <v>776</v>
      </c>
      <c r="AC96" s="46" t="s">
        <v>2482</v>
      </c>
      <c r="AD96" s="46" t="s">
        <v>2463</v>
      </c>
      <c r="AE96" s="46"/>
      <c r="AF96" s="46"/>
      <c r="AG96" s="46">
        <v>174.78500700000001</v>
      </c>
      <c r="AH96" s="46">
        <v>-41.302357000000001</v>
      </c>
      <c r="AI96" s="46">
        <v>8</v>
      </c>
      <c r="AJ96" s="46" t="s">
        <v>1275</v>
      </c>
      <c r="AK96" s="46">
        <v>1070</v>
      </c>
      <c r="AL96" s="46">
        <v>546</v>
      </c>
      <c r="AM96" s="46">
        <v>161</v>
      </c>
      <c r="AN96" s="46">
        <v>122</v>
      </c>
      <c r="AO96" s="46">
        <v>177</v>
      </c>
      <c r="AP96" s="46">
        <v>43</v>
      </c>
      <c r="AQ96" s="46">
        <v>0</v>
      </c>
      <c r="AR96" s="49">
        <v>21</v>
      </c>
      <c r="AS96" s="55"/>
      <c r="AT96" s="50">
        <f t="shared" si="149"/>
        <v>0.15266086460265374</v>
      </c>
      <c r="AU96" s="55"/>
      <c r="AV96" s="55">
        <v>51</v>
      </c>
      <c r="AW96" s="55"/>
      <c r="AX96" s="46" t="s">
        <v>1275</v>
      </c>
      <c r="AY96" s="46"/>
      <c r="BG96" s="82" t="s">
        <v>167</v>
      </c>
      <c r="BH96" s="50">
        <f t="shared" si="104"/>
        <v>51</v>
      </c>
      <c r="BI96" s="50">
        <f t="shared" si="105"/>
        <v>15</v>
      </c>
      <c r="BJ96" s="50">
        <f t="shared" si="106"/>
        <v>11.4</v>
      </c>
      <c r="BK96" s="50">
        <f t="shared" si="107"/>
        <v>16.5</v>
      </c>
      <c r="BL96" s="50">
        <f t="shared" si="108"/>
        <v>4</v>
      </c>
      <c r="BM96" s="50">
        <f t="shared" si="109"/>
        <v>0</v>
      </c>
      <c r="BN96" s="50">
        <f t="shared" si="110"/>
        <v>2</v>
      </c>
      <c r="BO96" s="50">
        <f t="shared" si="117"/>
        <v>26.01</v>
      </c>
      <c r="BP96" s="50">
        <f t="shared" si="113"/>
        <v>7.65</v>
      </c>
      <c r="BQ96" s="50">
        <f t="shared" si="114"/>
        <v>5.81</v>
      </c>
      <c r="BR96" s="50">
        <f t="shared" si="115"/>
        <v>8.42</v>
      </c>
      <c r="BS96" s="46" t="s">
        <v>1275</v>
      </c>
      <c r="BX96" s="50">
        <v>0</v>
      </c>
      <c r="BY96" s="50">
        <v>0</v>
      </c>
      <c r="BZ96" s="50">
        <v>0</v>
      </c>
      <c r="CA96" s="50">
        <v>0</v>
      </c>
      <c r="CF96" s="50">
        <f t="shared" si="152"/>
        <v>0.16707348406988695</v>
      </c>
      <c r="CG96" s="50">
        <f t="shared" si="152"/>
        <v>9.6603106452834958E-2</v>
      </c>
      <c r="CH96" s="50">
        <f t="shared" si="152"/>
        <v>8.1292850146914772E-2</v>
      </c>
      <c r="CI96" s="50">
        <f t="shared" si="152"/>
        <v>0.28845495032545393</v>
      </c>
    </row>
    <row r="97" spans="1:87" s="50" customFormat="1" x14ac:dyDescent="0.25">
      <c r="A97" s="50" t="s">
        <v>4929</v>
      </c>
      <c r="B97" s="45">
        <v>242</v>
      </c>
      <c r="C97" s="46" t="s">
        <v>2210</v>
      </c>
      <c r="D97" s="46" t="s">
        <v>2211</v>
      </c>
      <c r="E97" s="46" t="s">
        <v>2212</v>
      </c>
      <c r="F97" s="46" t="s">
        <v>2213</v>
      </c>
      <c r="G97" s="46" t="s">
        <v>2214</v>
      </c>
      <c r="H97" s="46" t="s">
        <v>2215</v>
      </c>
      <c r="I97" s="46" t="s">
        <v>2216</v>
      </c>
      <c r="J97" s="46"/>
      <c r="K97" s="46" t="s">
        <v>2205</v>
      </c>
      <c r="L97" s="46" t="s">
        <v>2217</v>
      </c>
      <c r="M97" s="46"/>
      <c r="N97" s="46" t="s">
        <v>2205</v>
      </c>
      <c r="O97" s="47">
        <v>5840</v>
      </c>
      <c r="P97" s="46" t="s">
        <v>965</v>
      </c>
      <c r="Q97" s="46" t="s">
        <v>43</v>
      </c>
      <c r="R97" s="46" t="s">
        <v>155</v>
      </c>
      <c r="S97" s="46" t="s">
        <v>178</v>
      </c>
      <c r="T97" s="46" t="s">
        <v>167</v>
      </c>
      <c r="U97" s="46" t="s">
        <v>2207</v>
      </c>
      <c r="V97" s="48">
        <v>0.83030544434384801</v>
      </c>
      <c r="W97" s="46" t="e">
        <f t="shared" si="148"/>
        <v>#N/A</v>
      </c>
      <c r="X97" s="46" t="s">
        <v>1275</v>
      </c>
      <c r="Y97" s="46" t="s">
        <v>1276</v>
      </c>
      <c r="Z97" s="46" t="s">
        <v>1276</v>
      </c>
      <c r="AA97" s="46" t="s">
        <v>2135</v>
      </c>
      <c r="AB97" s="46" t="s">
        <v>1278</v>
      </c>
      <c r="AC97" s="46" t="s">
        <v>2218</v>
      </c>
      <c r="AD97" s="46" t="s">
        <v>2209</v>
      </c>
      <c r="AE97" s="46"/>
      <c r="AF97" s="46"/>
      <c r="AG97" s="46">
        <v>175.63082900000001</v>
      </c>
      <c r="AH97" s="46">
        <v>-40.956400000000002</v>
      </c>
      <c r="AI97" s="46">
        <v>7</v>
      </c>
      <c r="AJ97" s="46" t="s">
        <v>1275</v>
      </c>
      <c r="AK97" s="46">
        <v>133</v>
      </c>
      <c r="AL97" s="46">
        <v>94</v>
      </c>
      <c r="AM97" s="46">
        <v>21</v>
      </c>
      <c r="AN97" s="46">
        <v>3</v>
      </c>
      <c r="AO97" s="46">
        <v>5</v>
      </c>
      <c r="AP97" s="46">
        <v>2</v>
      </c>
      <c r="AQ97" s="46">
        <v>5</v>
      </c>
      <c r="AR97" s="49">
        <v>3</v>
      </c>
      <c r="AS97" s="55"/>
      <c r="AT97" s="50">
        <f t="shared" si="149"/>
        <v>1.8975602796404624E-2</v>
      </c>
      <c r="AU97" s="55"/>
      <c r="AV97" s="55">
        <v>50</v>
      </c>
      <c r="AW97" s="55"/>
      <c r="AX97" s="46" t="s">
        <v>1275</v>
      </c>
      <c r="AY97" s="46"/>
      <c r="BG97" s="82" t="s">
        <v>167</v>
      </c>
      <c r="BH97" s="50">
        <f t="shared" si="104"/>
        <v>70.7</v>
      </c>
      <c r="BI97" s="50">
        <f t="shared" si="105"/>
        <v>15.8</v>
      </c>
      <c r="BJ97" s="50">
        <f t="shared" si="106"/>
        <v>2.2999999999999998</v>
      </c>
      <c r="BK97" s="50">
        <f t="shared" si="107"/>
        <v>3.8</v>
      </c>
      <c r="BL97" s="50">
        <f t="shared" si="108"/>
        <v>1.5</v>
      </c>
      <c r="BM97" s="50">
        <f t="shared" si="109"/>
        <v>3.8</v>
      </c>
      <c r="BN97" s="50">
        <f t="shared" si="110"/>
        <v>2.2999999999999998</v>
      </c>
      <c r="BO97" s="50">
        <f t="shared" si="117"/>
        <v>35.35</v>
      </c>
      <c r="BP97" s="50">
        <f t="shared" si="113"/>
        <v>7.9</v>
      </c>
      <c r="BQ97" s="50">
        <f t="shared" si="114"/>
        <v>1.1499999999999999</v>
      </c>
      <c r="BR97" s="50">
        <f t="shared" si="115"/>
        <v>1.9</v>
      </c>
      <c r="BS97" s="46" t="s">
        <v>1275</v>
      </c>
      <c r="BX97" s="50">
        <v>0</v>
      </c>
      <c r="BY97" s="50">
        <v>0</v>
      </c>
      <c r="BZ97" s="50">
        <v>0</v>
      </c>
      <c r="CA97" s="50">
        <v>0</v>
      </c>
      <c r="CF97" s="50">
        <f t="shared" si="152"/>
        <v>0.22706834532374101</v>
      </c>
      <c r="CG97" s="50">
        <f t="shared" si="152"/>
        <v>9.9760070715999502E-2</v>
      </c>
      <c r="CH97" s="50">
        <f t="shared" si="152"/>
        <v>1.6090667412900512E-2</v>
      </c>
      <c r="CI97" s="50">
        <f t="shared" si="152"/>
        <v>6.5090784515244943E-2</v>
      </c>
    </row>
    <row r="98" spans="1:87" s="50" customFormat="1" x14ac:dyDescent="0.25">
      <c r="A98" s="50" t="s">
        <v>4930</v>
      </c>
      <c r="B98" s="45">
        <v>253</v>
      </c>
      <c r="C98" s="46" t="s">
        <v>2317</v>
      </c>
      <c r="D98" s="46" t="s">
        <v>2318</v>
      </c>
      <c r="E98" s="46" t="s">
        <v>2319</v>
      </c>
      <c r="F98" s="46" t="s">
        <v>2320</v>
      </c>
      <c r="G98" s="46" t="s">
        <v>2321</v>
      </c>
      <c r="H98" s="46" t="s">
        <v>2322</v>
      </c>
      <c r="I98" s="46" t="s">
        <v>2323</v>
      </c>
      <c r="J98" s="46"/>
      <c r="K98" s="46" t="s">
        <v>2324</v>
      </c>
      <c r="L98" s="46" t="s">
        <v>2325</v>
      </c>
      <c r="M98" s="46"/>
      <c r="N98" s="46" t="s">
        <v>2324</v>
      </c>
      <c r="O98" s="47">
        <v>5240</v>
      </c>
      <c r="P98" s="46" t="s">
        <v>133</v>
      </c>
      <c r="Q98" s="46" t="s">
        <v>31</v>
      </c>
      <c r="R98" s="46" t="s">
        <v>10</v>
      </c>
      <c r="S98" s="46" t="s">
        <v>11</v>
      </c>
      <c r="T98" s="46" t="s">
        <v>12</v>
      </c>
      <c r="U98" s="46" t="s">
        <v>2326</v>
      </c>
      <c r="V98" s="48">
        <v>0.81278928709397458</v>
      </c>
      <c r="W98" s="46" t="e">
        <f t="shared" si="148"/>
        <v>#N/A</v>
      </c>
      <c r="X98" s="46" t="s">
        <v>1275</v>
      </c>
      <c r="Y98" s="46" t="s">
        <v>1276</v>
      </c>
      <c r="Z98" s="46" t="s">
        <v>1276</v>
      </c>
      <c r="AA98" s="46" t="s">
        <v>2265</v>
      </c>
      <c r="AB98" s="46" t="s">
        <v>1483</v>
      </c>
      <c r="AC98" s="46" t="s">
        <v>2327</v>
      </c>
      <c r="AD98" s="46" t="s">
        <v>2328</v>
      </c>
      <c r="AE98" s="46">
        <v>99068</v>
      </c>
      <c r="AF98" s="46" t="s">
        <v>2329</v>
      </c>
      <c r="AG98" s="46">
        <v>174.85439600000001</v>
      </c>
      <c r="AH98" s="46">
        <v>-41.125155999999997</v>
      </c>
      <c r="AI98" s="46">
        <v>5</v>
      </c>
      <c r="AJ98" s="46" t="s">
        <v>1275</v>
      </c>
      <c r="AK98" s="46">
        <v>947</v>
      </c>
      <c r="AL98" s="46">
        <v>344</v>
      </c>
      <c r="AM98" s="46">
        <v>278</v>
      </c>
      <c r="AN98" s="46">
        <v>235</v>
      </c>
      <c r="AO98" s="46">
        <v>63</v>
      </c>
      <c r="AP98" s="46">
        <v>20</v>
      </c>
      <c r="AQ98" s="46">
        <v>2</v>
      </c>
      <c r="AR98" s="49">
        <v>5</v>
      </c>
      <c r="AS98" s="55"/>
      <c r="AT98" s="50">
        <f t="shared" si="149"/>
        <v>0.13511199885861036</v>
      </c>
      <c r="AU98" s="55"/>
      <c r="AV98" s="55">
        <v>51</v>
      </c>
      <c r="AW98" s="55"/>
      <c r="AX98" s="46" t="s">
        <v>1275</v>
      </c>
      <c r="AY98" s="46"/>
      <c r="BG98" s="78" t="s">
        <v>12</v>
      </c>
      <c r="BH98" s="50">
        <f t="shared" si="104"/>
        <v>36.299999999999997</v>
      </c>
      <c r="BI98" s="50">
        <f t="shared" si="105"/>
        <v>29.4</v>
      </c>
      <c r="BJ98" s="50">
        <f t="shared" si="106"/>
        <v>24.8</v>
      </c>
      <c r="BK98" s="50">
        <f t="shared" si="107"/>
        <v>6.7</v>
      </c>
      <c r="BL98" s="50">
        <f t="shared" si="108"/>
        <v>2.1</v>
      </c>
      <c r="BM98" s="50">
        <f t="shared" si="109"/>
        <v>0.2</v>
      </c>
      <c r="BN98" s="50">
        <f t="shared" si="110"/>
        <v>0.5</v>
      </c>
      <c r="BO98" s="50">
        <f t="shared" si="117"/>
        <v>18.510000000000002</v>
      </c>
      <c r="BP98" s="50">
        <f t="shared" si="113"/>
        <v>14.99</v>
      </c>
      <c r="BQ98" s="50">
        <f t="shared" si="114"/>
        <v>12.65</v>
      </c>
      <c r="BR98" s="50">
        <f t="shared" si="115"/>
        <v>3.42</v>
      </c>
      <c r="BS98" s="46" t="s">
        <v>1275</v>
      </c>
      <c r="BX98" s="50">
        <f>BO98/BT$100</f>
        <v>0.10347719141323793</v>
      </c>
      <c r="BY98" s="50">
        <f>BP98/BU$100</f>
        <v>0.22670901391409562</v>
      </c>
      <c r="BZ98" s="50">
        <f>BQ98/BV$100</f>
        <v>0.21361026680175615</v>
      </c>
      <c r="CA98" s="50">
        <f>BR98/BW$100</f>
        <v>0.10555555555555556</v>
      </c>
      <c r="CF98" s="50">
        <f t="shared" si="152"/>
        <v>0.11889773895169579</v>
      </c>
      <c r="CG98" s="50">
        <f t="shared" si="152"/>
        <v>0.18929157721934589</v>
      </c>
      <c r="CH98" s="50">
        <f t="shared" si="152"/>
        <v>0.17699734154190566</v>
      </c>
      <c r="CI98" s="50">
        <f t="shared" si="152"/>
        <v>0.1171634121274409</v>
      </c>
    </row>
    <row r="99" spans="1:87" s="50" customFormat="1" x14ac:dyDescent="0.25">
      <c r="A99" s="50" t="s">
        <v>4931</v>
      </c>
      <c r="B99" s="45">
        <v>286</v>
      </c>
      <c r="C99" s="46" t="s">
        <v>2559</v>
      </c>
      <c r="D99" s="46" t="s">
        <v>2560</v>
      </c>
      <c r="E99" s="46" t="s">
        <v>2561</v>
      </c>
      <c r="F99" s="46" t="s">
        <v>2562</v>
      </c>
      <c r="G99" s="46" t="s">
        <v>2563</v>
      </c>
      <c r="H99" s="46" t="s">
        <v>2564</v>
      </c>
      <c r="I99" s="46" t="s">
        <v>2565</v>
      </c>
      <c r="J99" s="46" t="s">
        <v>2566</v>
      </c>
      <c r="K99" s="46" t="s">
        <v>1276</v>
      </c>
      <c r="L99" s="46" t="s">
        <v>2565</v>
      </c>
      <c r="M99" s="46" t="s">
        <v>2459</v>
      </c>
      <c r="N99" s="46" t="s">
        <v>1276</v>
      </c>
      <c r="O99" s="47">
        <v>6011</v>
      </c>
      <c r="P99" s="46" t="s">
        <v>133</v>
      </c>
      <c r="Q99" s="46" t="s">
        <v>31</v>
      </c>
      <c r="R99" s="46" t="s">
        <v>10</v>
      </c>
      <c r="S99" s="46" t="s">
        <v>178</v>
      </c>
      <c r="T99" s="46" t="s">
        <v>167</v>
      </c>
      <c r="U99" s="46" t="s">
        <v>2369</v>
      </c>
      <c r="V99" s="48">
        <v>0.80036323868726933</v>
      </c>
      <c r="W99" s="46" t="e">
        <f t="shared" si="148"/>
        <v>#N/A</v>
      </c>
      <c r="X99" s="46" t="s">
        <v>1275</v>
      </c>
      <c r="Y99" s="46" t="s">
        <v>1276</v>
      </c>
      <c r="Z99" s="46" t="s">
        <v>1276</v>
      </c>
      <c r="AA99" s="46" t="s">
        <v>2461</v>
      </c>
      <c r="AB99" s="46" t="s">
        <v>776</v>
      </c>
      <c r="AC99" s="46" t="s">
        <v>2462</v>
      </c>
      <c r="AD99" s="46" t="s">
        <v>2463</v>
      </c>
      <c r="AE99" s="46"/>
      <c r="AF99" s="46"/>
      <c r="AG99" s="46">
        <v>174.77517900000001</v>
      </c>
      <c r="AH99" s="46">
        <v>-41.275812000000002</v>
      </c>
      <c r="AI99" s="46">
        <v>9</v>
      </c>
      <c r="AJ99" s="46" t="s">
        <v>1275</v>
      </c>
      <c r="AK99" s="46">
        <v>637</v>
      </c>
      <c r="AL99" s="46">
        <v>300</v>
      </c>
      <c r="AM99" s="46">
        <v>87</v>
      </c>
      <c r="AN99" s="46">
        <v>129</v>
      </c>
      <c r="AO99" s="46">
        <v>94</v>
      </c>
      <c r="AP99" s="46">
        <v>22</v>
      </c>
      <c r="AQ99" s="46">
        <v>0</v>
      </c>
      <c r="AR99" s="49">
        <v>5</v>
      </c>
      <c r="AS99" s="55"/>
      <c r="AT99" s="50">
        <f t="shared" si="149"/>
        <v>9.0883150235411617E-2</v>
      </c>
      <c r="AU99" s="55"/>
      <c r="AV99" s="55">
        <v>50</v>
      </c>
      <c r="AW99" s="55"/>
      <c r="AX99" s="46" t="s">
        <v>1275</v>
      </c>
      <c r="AY99" s="46"/>
      <c r="BG99" s="82" t="s">
        <v>167</v>
      </c>
      <c r="BH99" s="50">
        <f t="shared" si="104"/>
        <v>47.1</v>
      </c>
      <c r="BI99" s="50">
        <f t="shared" si="105"/>
        <v>13.7</v>
      </c>
      <c r="BJ99" s="50">
        <f t="shared" si="106"/>
        <v>20.3</v>
      </c>
      <c r="BK99" s="50">
        <f t="shared" si="107"/>
        <v>14.8</v>
      </c>
      <c r="BL99" s="50">
        <f t="shared" si="108"/>
        <v>3.5</v>
      </c>
      <c r="BM99" s="50">
        <f t="shared" si="109"/>
        <v>0</v>
      </c>
      <c r="BN99" s="50">
        <f t="shared" si="110"/>
        <v>0.8</v>
      </c>
      <c r="BO99" s="50">
        <f t="shared" si="117"/>
        <v>23.55</v>
      </c>
      <c r="BP99" s="50">
        <f t="shared" si="113"/>
        <v>6.85</v>
      </c>
      <c r="BQ99" s="50">
        <f t="shared" si="114"/>
        <v>10.15</v>
      </c>
      <c r="BR99" s="50">
        <f t="shared" si="115"/>
        <v>7.4</v>
      </c>
      <c r="BS99" s="46" t="s">
        <v>1275</v>
      </c>
      <c r="BT99" s="50">
        <f>SUM(BX91:BX100)</f>
        <v>1</v>
      </c>
      <c r="BU99" s="50">
        <f t="shared" ref="BU99:BW99" si="153">SUM(BY91:BY100)</f>
        <v>1.0000000000000002</v>
      </c>
      <c r="BV99" s="50">
        <f t="shared" si="153"/>
        <v>0.99999999999999978</v>
      </c>
      <c r="BW99" s="50">
        <f t="shared" si="153"/>
        <v>1</v>
      </c>
      <c r="BX99" s="50">
        <v>0</v>
      </c>
      <c r="BY99" s="50">
        <v>0</v>
      </c>
      <c r="BZ99" s="50">
        <v>0</v>
      </c>
      <c r="CA99" s="50">
        <v>0</v>
      </c>
      <c r="CB99" s="50">
        <f>SUM(CF91:CF100)</f>
        <v>0.99999999999999989</v>
      </c>
      <c r="CC99" s="50">
        <f t="shared" ref="CC99" si="154">SUM(CG91:CG100)</f>
        <v>1</v>
      </c>
      <c r="CD99" s="50">
        <f t="shared" ref="CD99" si="155">SUM(CH91:CH100)</f>
        <v>0.99999999999999978</v>
      </c>
      <c r="CE99" s="50">
        <f t="shared" ref="CE99" si="156">SUM(CI91:CI100)</f>
        <v>1</v>
      </c>
      <c r="CF99" s="50">
        <f t="shared" si="152"/>
        <v>0.15127183967112023</v>
      </c>
      <c r="CG99" s="50">
        <f t="shared" si="152"/>
        <v>8.6500820810708423E-2</v>
      </c>
      <c r="CH99" s="50">
        <f t="shared" si="152"/>
        <v>0.14201762977473065</v>
      </c>
      <c r="CI99" s="50">
        <f t="shared" si="152"/>
        <v>0.25351147653305928</v>
      </c>
    </row>
    <row r="100" spans="1:87" s="50" customFormat="1" x14ac:dyDescent="0.25">
      <c r="A100" s="50" t="s">
        <v>4932</v>
      </c>
      <c r="B100" s="51">
        <v>4158</v>
      </c>
      <c r="C100" s="52" t="s">
        <v>4565</v>
      </c>
      <c r="D100" s="52" t="s">
        <v>4566</v>
      </c>
      <c r="E100" s="52" t="s">
        <v>4567</v>
      </c>
      <c r="F100" s="52" t="s">
        <v>4568</v>
      </c>
      <c r="G100" s="52" t="s">
        <v>4569</v>
      </c>
      <c r="H100" s="52" t="s">
        <v>4570</v>
      </c>
      <c r="I100" s="52" t="s">
        <v>4571</v>
      </c>
      <c r="J100" s="52" t="s">
        <v>2295</v>
      </c>
      <c r="K100" s="52" t="s">
        <v>2296</v>
      </c>
      <c r="L100" s="52" t="s">
        <v>4572</v>
      </c>
      <c r="M100" s="52" t="s">
        <v>4091</v>
      </c>
      <c r="N100" s="52" t="s">
        <v>2296</v>
      </c>
      <c r="O100" s="53">
        <v>5142</v>
      </c>
      <c r="P100" s="52" t="s">
        <v>133</v>
      </c>
      <c r="Q100" s="52" t="s">
        <v>43</v>
      </c>
      <c r="R100" s="52" t="s">
        <v>10</v>
      </c>
      <c r="S100" s="52" t="s">
        <v>178</v>
      </c>
      <c r="T100" s="52" t="s">
        <v>156</v>
      </c>
      <c r="U100" s="46" t="s">
        <v>2297</v>
      </c>
      <c r="V100" s="48">
        <v>0.76482328245408193</v>
      </c>
      <c r="W100" s="46" t="e">
        <f t="shared" si="148"/>
        <v>#N/A</v>
      </c>
      <c r="X100" s="52" t="s">
        <v>1275</v>
      </c>
      <c r="Y100" s="52" t="s">
        <v>1276</v>
      </c>
      <c r="Z100" s="46" t="s">
        <v>1276</v>
      </c>
      <c r="AA100" s="52" t="s">
        <v>2298</v>
      </c>
      <c r="AB100" s="52" t="s">
        <v>1278</v>
      </c>
      <c r="AC100" s="52" t="s">
        <v>4573</v>
      </c>
      <c r="AD100" s="52" t="s">
        <v>1442</v>
      </c>
      <c r="AE100" s="52"/>
      <c r="AF100" s="52"/>
      <c r="AG100" s="52">
        <v>175.03712100000001</v>
      </c>
      <c r="AH100" s="52">
        <v>-41.140881</v>
      </c>
      <c r="AI100" s="52">
        <v>10</v>
      </c>
      <c r="AJ100" s="52" t="s">
        <v>1275</v>
      </c>
      <c r="AK100" s="52">
        <v>651</v>
      </c>
      <c r="AL100" s="52">
        <v>543</v>
      </c>
      <c r="AM100" s="52">
        <v>31</v>
      </c>
      <c r="AN100" s="52">
        <v>6</v>
      </c>
      <c r="AO100" s="52">
        <v>59</v>
      </c>
      <c r="AP100" s="52">
        <v>7</v>
      </c>
      <c r="AQ100" s="52">
        <v>5</v>
      </c>
      <c r="AR100" s="54">
        <v>0</v>
      </c>
      <c r="AS100" s="55">
        <f>SUM(AK91:AK100)</f>
        <v>7009</v>
      </c>
      <c r="AT100" s="50">
        <f t="shared" si="149"/>
        <v>9.2880582108717358E-2</v>
      </c>
      <c r="AU100" s="55">
        <v>504</v>
      </c>
      <c r="AV100" s="55">
        <v>50</v>
      </c>
      <c r="AW100" s="55">
        <f>SUM(AV91:AV100)</f>
        <v>504</v>
      </c>
      <c r="AX100" s="52" t="s">
        <v>1275</v>
      </c>
      <c r="AY100" s="46">
        <f>ROUND(AVERAGE(AI91:AI100),1)</f>
        <v>7.3</v>
      </c>
      <c r="AZ100" s="50">
        <f t="shared" ref="AZ100:BF100" si="157">ROUND(100*SUM(AL91:AL100)/$AS100,1)</f>
        <v>54.8</v>
      </c>
      <c r="BA100" s="50">
        <f t="shared" si="157"/>
        <v>14.7</v>
      </c>
      <c r="BB100" s="50">
        <f t="shared" si="157"/>
        <v>12.6</v>
      </c>
      <c r="BC100" s="50">
        <f t="shared" si="157"/>
        <v>12.6</v>
      </c>
      <c r="BD100" s="50">
        <f t="shared" si="157"/>
        <v>2.4</v>
      </c>
      <c r="BE100" s="50">
        <f t="shared" si="157"/>
        <v>0.6</v>
      </c>
      <c r="BF100" s="50">
        <f t="shared" si="157"/>
        <v>2.2999999999999998</v>
      </c>
      <c r="BG100" s="80" t="s">
        <v>156</v>
      </c>
      <c r="BH100" s="50">
        <f t="shared" si="104"/>
        <v>83.4</v>
      </c>
      <c r="BI100" s="50">
        <f t="shared" si="105"/>
        <v>4.8</v>
      </c>
      <c r="BJ100" s="50">
        <f t="shared" si="106"/>
        <v>0.9</v>
      </c>
      <c r="BK100" s="50">
        <f t="shared" si="107"/>
        <v>9.1</v>
      </c>
      <c r="BL100" s="50">
        <f t="shared" si="108"/>
        <v>1.1000000000000001</v>
      </c>
      <c r="BM100" s="50">
        <f t="shared" si="109"/>
        <v>0.8</v>
      </c>
      <c r="BN100" s="50">
        <f t="shared" si="110"/>
        <v>0</v>
      </c>
      <c r="BO100" s="50">
        <f t="shared" si="117"/>
        <v>41.7</v>
      </c>
      <c r="BP100" s="50">
        <f t="shared" si="113"/>
        <v>2.4</v>
      </c>
      <c r="BQ100" s="50">
        <f t="shared" si="114"/>
        <v>0.45</v>
      </c>
      <c r="BR100" s="50">
        <f t="shared" si="115"/>
        <v>4.55</v>
      </c>
      <c r="BS100" s="52" t="s">
        <v>1275</v>
      </c>
      <c r="BT100" s="50">
        <f>SUM(BO91:BO100)-BO96-BO97-BO99</f>
        <v>178.88000000000002</v>
      </c>
      <c r="BU100" s="50">
        <f>SUM(BP91:BP100)-BP96-BP97-BP99</f>
        <v>66.11999999999999</v>
      </c>
      <c r="BV100" s="50">
        <f>SUM(BQ91:BQ100)-BQ96-BQ97-BQ99</f>
        <v>59.220000000000006</v>
      </c>
      <c r="BW100" s="50">
        <f>SUM(BR91:BR100)-BR96-BR97-BR99</f>
        <v>32.4</v>
      </c>
      <c r="BX100" s="50">
        <f>BO100/BT$100</f>
        <v>0.23311717352415026</v>
      </c>
      <c r="BY100" s="50">
        <f>BP100/BU$100</f>
        <v>3.6297640653357534E-2</v>
      </c>
      <c r="BZ100" s="50">
        <f>BQ100/BV$100</f>
        <v>7.5987841945288747E-3</v>
      </c>
      <c r="CA100" s="50">
        <f>BR100/BW$100</f>
        <v>0.14043209876543211</v>
      </c>
      <c r="CB100" s="50">
        <f>SUM(BO91:BO100)-BO91-BO94-BO100</f>
        <v>155.68</v>
      </c>
      <c r="CC100" s="50">
        <f>SUM(BP91:BP100)-BP91-BP94-BP100</f>
        <v>79.19</v>
      </c>
      <c r="CD100" s="50">
        <f>SUM(BQ91:BQ100)-BQ91-BQ94-BQ100</f>
        <v>71.470000000000013</v>
      </c>
      <c r="CE100" s="50">
        <f>SUM(BR91:BR100)-BR91-BR94-BR100</f>
        <v>29.19</v>
      </c>
      <c r="CF100" s="50">
        <v>0</v>
      </c>
      <c r="CG100" s="50">
        <v>0</v>
      </c>
      <c r="CH100" s="50">
        <v>0</v>
      </c>
      <c r="CI100" s="50">
        <v>0</v>
      </c>
    </row>
    <row r="101" spans="1:87" x14ac:dyDescent="0.25">
      <c r="A101" t="s">
        <v>4933</v>
      </c>
      <c r="B101" s="1">
        <v>306</v>
      </c>
      <c r="C101" s="2" t="s">
        <v>2764</v>
      </c>
      <c r="D101" s="2" t="s">
        <v>2765</v>
      </c>
      <c r="E101" s="2" t="s">
        <v>2766</v>
      </c>
      <c r="F101" s="2" t="s">
        <v>2767</v>
      </c>
      <c r="G101" s="2" t="s">
        <v>2768</v>
      </c>
      <c r="H101" s="2" t="s">
        <v>2769</v>
      </c>
      <c r="I101" s="2" t="s">
        <v>2770</v>
      </c>
      <c r="J101" s="2"/>
      <c r="K101" s="2" t="s">
        <v>2771</v>
      </c>
      <c r="L101" s="2" t="s">
        <v>2772</v>
      </c>
      <c r="M101" s="2"/>
      <c r="N101" s="2" t="s">
        <v>2771</v>
      </c>
      <c r="O101" s="3">
        <v>7884</v>
      </c>
      <c r="P101" s="2" t="s">
        <v>42</v>
      </c>
      <c r="Q101" s="2" t="s">
        <v>9</v>
      </c>
      <c r="R101" s="2" t="s">
        <v>10</v>
      </c>
      <c r="S101" s="2" t="s">
        <v>11</v>
      </c>
      <c r="T101" s="2" t="s">
        <v>12</v>
      </c>
      <c r="U101" s="2" t="s">
        <v>2760</v>
      </c>
      <c r="V101" s="44">
        <v>0.89657128164038769</v>
      </c>
      <c r="W101" s="2" t="e">
        <f>RANK(V101,V$474:V$480)</f>
        <v>#N/A</v>
      </c>
      <c r="X101" s="2" t="s">
        <v>2717</v>
      </c>
      <c r="Y101" s="2" t="s">
        <v>2577</v>
      </c>
      <c r="Z101" s="2" t="s">
        <v>2578</v>
      </c>
      <c r="AA101" s="2" t="s">
        <v>2613</v>
      </c>
      <c r="AB101" s="2" t="s">
        <v>776</v>
      </c>
      <c r="AC101" s="2" t="s">
        <v>2771</v>
      </c>
      <c r="AD101" s="2" t="s">
        <v>2773</v>
      </c>
      <c r="AE101" s="2">
        <v>99023</v>
      </c>
      <c r="AF101" s="2" t="s">
        <v>2616</v>
      </c>
      <c r="AG101" s="2">
        <v>170.551681</v>
      </c>
      <c r="AH101" s="2">
        <v>-43.142012000000001</v>
      </c>
      <c r="AI101" s="2">
        <v>5</v>
      </c>
      <c r="AJ101" s="2" t="s">
        <v>2717</v>
      </c>
      <c r="AK101" s="2">
        <v>107</v>
      </c>
      <c r="AL101" s="2">
        <v>86</v>
      </c>
      <c r="AM101" s="2">
        <v>11</v>
      </c>
      <c r="AN101" s="2">
        <v>6</v>
      </c>
      <c r="AO101" s="2">
        <v>4</v>
      </c>
      <c r="AP101" s="2">
        <v>0</v>
      </c>
      <c r="AQ101" s="2">
        <v>0</v>
      </c>
      <c r="AR101" s="4">
        <v>0</v>
      </c>
      <c r="AS101" s="35">
        <v>107</v>
      </c>
      <c r="AU101" s="35">
        <v>29</v>
      </c>
      <c r="AV101" s="35">
        <v>29</v>
      </c>
      <c r="AW101" s="35">
        <v>29</v>
      </c>
      <c r="AX101" s="2" t="s">
        <v>2717</v>
      </c>
      <c r="AY101" s="2">
        <v>5</v>
      </c>
      <c r="AZ101">
        <f t="shared" ref="AZ101:BF101" si="158">ROUND(100*SUM(AL101:AL101)/$AS101,1)</f>
        <v>80.400000000000006</v>
      </c>
      <c r="BA101">
        <f t="shared" si="158"/>
        <v>10.3</v>
      </c>
      <c r="BB101">
        <f t="shared" si="158"/>
        <v>5.6</v>
      </c>
      <c r="BC101">
        <f t="shared" si="158"/>
        <v>3.7</v>
      </c>
      <c r="BD101">
        <f t="shared" si="158"/>
        <v>0</v>
      </c>
      <c r="BE101">
        <f t="shared" si="158"/>
        <v>0</v>
      </c>
      <c r="BF101">
        <f t="shared" si="158"/>
        <v>0</v>
      </c>
      <c r="BG101" s="78" t="s">
        <v>12</v>
      </c>
      <c r="BH101">
        <f t="shared" si="104"/>
        <v>80.400000000000006</v>
      </c>
      <c r="BI101">
        <f t="shared" si="105"/>
        <v>10.3</v>
      </c>
      <c r="BJ101">
        <f t="shared" si="106"/>
        <v>5.6</v>
      </c>
      <c r="BK101">
        <f t="shared" si="107"/>
        <v>3.7</v>
      </c>
      <c r="BL101">
        <f t="shared" si="108"/>
        <v>0</v>
      </c>
      <c r="BM101">
        <f t="shared" si="109"/>
        <v>0</v>
      </c>
      <c r="BN101">
        <f t="shared" si="110"/>
        <v>0</v>
      </c>
      <c r="BO101">
        <f t="shared" si="117"/>
        <v>23.32</v>
      </c>
      <c r="BP101">
        <f t="shared" si="113"/>
        <v>2.99</v>
      </c>
      <c r="BQ101">
        <f t="shared" si="114"/>
        <v>1.62</v>
      </c>
      <c r="BR101">
        <f t="shared" si="115"/>
        <v>1.07</v>
      </c>
      <c r="BS101" s="2" t="s">
        <v>2717</v>
      </c>
      <c r="BX101">
        <v>1</v>
      </c>
      <c r="BY101">
        <v>1</v>
      </c>
      <c r="BZ101">
        <v>1</v>
      </c>
      <c r="CA101">
        <v>1</v>
      </c>
      <c r="CF101">
        <v>1</v>
      </c>
      <c r="CG101">
        <v>1</v>
      </c>
      <c r="CH101">
        <v>1</v>
      </c>
      <c r="CI101">
        <v>1</v>
      </c>
    </row>
    <row r="103" spans="1:87" x14ac:dyDescent="0.25">
      <c r="AS103" s="35">
        <f>SUM(AS2:AS101)</f>
        <v>71168</v>
      </c>
      <c r="AU103" s="35">
        <f>SUM(AU2:AU101)</f>
        <v>5000</v>
      </c>
      <c r="AV103" s="35">
        <f t="shared" ref="AV103:AW103" si="159">SUM(AV2:AV101)</f>
        <v>5000</v>
      </c>
      <c r="AW103" s="35">
        <f t="shared" si="159"/>
        <v>5000</v>
      </c>
      <c r="AZ103" s="35">
        <f>ROUND(100*SUM(AL2:AL101)/$AS103,1)</f>
        <v>51.8</v>
      </c>
      <c r="BA103" s="35">
        <f t="shared" ref="BA103:BF103" si="160">ROUND(100*SUM(AM2:AM101)/$AS103,1)</f>
        <v>19.899999999999999</v>
      </c>
      <c r="BB103" s="35">
        <f t="shared" si="160"/>
        <v>10.1</v>
      </c>
      <c r="BC103" s="35">
        <f t="shared" si="160"/>
        <v>12.4</v>
      </c>
      <c r="BD103" s="35">
        <f t="shared" si="160"/>
        <v>2.1</v>
      </c>
      <c r="BE103" s="35">
        <f t="shared" si="160"/>
        <v>0.7</v>
      </c>
      <c r="BF103" s="35">
        <f t="shared" si="160"/>
        <v>2.9</v>
      </c>
    </row>
    <row r="105" spans="1:87" x14ac:dyDescent="0.25">
      <c r="Q105" s="36" t="s">
        <v>4786</v>
      </c>
      <c r="R105" t="s">
        <v>4788</v>
      </c>
    </row>
    <row r="106" spans="1:87" x14ac:dyDescent="0.25">
      <c r="Q106" s="37" t="s">
        <v>9</v>
      </c>
      <c r="R106" s="38">
        <v>31</v>
      </c>
    </row>
    <row r="107" spans="1:87" x14ac:dyDescent="0.25">
      <c r="Q107" s="37" t="s">
        <v>43</v>
      </c>
      <c r="R107" s="38">
        <v>19</v>
      </c>
    </row>
    <row r="108" spans="1:87" x14ac:dyDescent="0.25">
      <c r="Q108" s="37" t="s">
        <v>31</v>
      </c>
      <c r="R108" s="38">
        <v>50</v>
      </c>
      <c r="AZ108" s="35" t="s">
        <v>4824</v>
      </c>
      <c r="BA108" s="35" t="s">
        <v>4825</v>
      </c>
      <c r="BB108" s="35" t="s">
        <v>4826</v>
      </c>
      <c r="BC108" s="35" t="s">
        <v>4827</v>
      </c>
      <c r="BD108" s="35"/>
      <c r="BE108" s="35" t="s">
        <v>4824</v>
      </c>
      <c r="BF108" s="35" t="s">
        <v>4825</v>
      </c>
      <c r="BG108" s="35" t="s">
        <v>4826</v>
      </c>
      <c r="BH108" s="35" t="s">
        <v>4827</v>
      </c>
      <c r="BI108" s="35"/>
      <c r="BJ108" s="35"/>
      <c r="BK108" s="35"/>
      <c r="BL108" s="35" t="s">
        <v>4824</v>
      </c>
      <c r="BM108" s="35" t="s">
        <v>4825</v>
      </c>
      <c r="BN108" s="35" t="s">
        <v>4826</v>
      </c>
      <c r="BO108" s="35" t="s">
        <v>4827</v>
      </c>
    </row>
    <row r="109" spans="1:87" x14ac:dyDescent="0.25">
      <c r="Q109" s="37" t="s">
        <v>4787</v>
      </c>
      <c r="R109" s="38">
        <v>100</v>
      </c>
      <c r="AW109" s="35">
        <v>1722</v>
      </c>
      <c r="AX109" t="s">
        <v>239</v>
      </c>
      <c r="AY109">
        <v>5.2</v>
      </c>
      <c r="AZ109">
        <v>33.799999999999997</v>
      </c>
      <c r="BA109">
        <v>14.3</v>
      </c>
      <c r="BB109">
        <v>20.3</v>
      </c>
      <c r="BC109">
        <v>23.2</v>
      </c>
      <c r="BE109">
        <v>743</v>
      </c>
      <c r="BF109">
        <v>336</v>
      </c>
      <c r="BG109">
        <v>328</v>
      </c>
      <c r="BH109">
        <v>315</v>
      </c>
      <c r="BI109" s="35">
        <f>SUM(BE109:BH109)</f>
        <v>1722</v>
      </c>
      <c r="BJ109" s="35">
        <f t="shared" ref="BJ109:BJ123" si="161">AW109-BI109</f>
        <v>0</v>
      </c>
      <c r="BL109">
        <f>ROUND(100*BE109/$BI109,1)</f>
        <v>43.1</v>
      </c>
      <c r="BM109">
        <f t="shared" ref="BM109:BO109" si="162">ROUND(100*BF109/$BI109,1)</f>
        <v>19.5</v>
      </c>
      <c r="BN109">
        <f t="shared" si="162"/>
        <v>19</v>
      </c>
      <c r="BO109">
        <f t="shared" si="162"/>
        <v>18.3</v>
      </c>
      <c r="BS109" t="s">
        <v>239</v>
      </c>
    </row>
    <row r="110" spans="1:87" x14ac:dyDescent="0.25">
      <c r="AW110" s="35">
        <v>342</v>
      </c>
      <c r="AX110" t="s">
        <v>720</v>
      </c>
      <c r="AY110">
        <v>3.8</v>
      </c>
      <c r="AZ110">
        <v>49.2</v>
      </c>
      <c r="BA110">
        <v>38</v>
      </c>
      <c r="BB110">
        <v>3.4</v>
      </c>
      <c r="BC110">
        <v>6.1</v>
      </c>
      <c r="BE110">
        <v>171</v>
      </c>
      <c r="BF110">
        <v>150</v>
      </c>
      <c r="BG110">
        <v>8</v>
      </c>
      <c r="BH110">
        <v>13</v>
      </c>
      <c r="BI110" s="35">
        <f t="shared" ref="BI110:BI124" si="163">SUM(BE110:BH110)</f>
        <v>342</v>
      </c>
      <c r="BJ110" s="35">
        <f t="shared" si="161"/>
        <v>0</v>
      </c>
      <c r="BL110">
        <f t="shared" ref="BL110:BL124" si="164">ROUND(100*BE110/$BI110,1)</f>
        <v>50</v>
      </c>
      <c r="BM110">
        <f t="shared" ref="BM110:BM124" si="165">ROUND(100*BF110/$BI110,1)</f>
        <v>43.9</v>
      </c>
      <c r="BN110">
        <f t="shared" ref="BN110:BN124" si="166">ROUND(100*BG110/$BI110,1)</f>
        <v>2.2999999999999998</v>
      </c>
      <c r="BO110">
        <f t="shared" ref="BO110:BO124" si="167">ROUND(100*BH110/$BI110,1)</f>
        <v>3.8</v>
      </c>
      <c r="BS110" t="s">
        <v>720</v>
      </c>
    </row>
    <row r="111" spans="1:87" x14ac:dyDescent="0.25">
      <c r="Q111" s="36" t="s">
        <v>4786</v>
      </c>
      <c r="R111" t="s">
        <v>4798</v>
      </c>
      <c r="AW111" s="35">
        <v>633</v>
      </c>
      <c r="AX111" t="s">
        <v>773</v>
      </c>
      <c r="AY111">
        <v>6.7</v>
      </c>
      <c r="AZ111">
        <v>71.5</v>
      </c>
      <c r="BA111">
        <v>11.6</v>
      </c>
      <c r="BB111">
        <v>2.8</v>
      </c>
      <c r="BC111">
        <v>8.6</v>
      </c>
      <c r="BE111">
        <v>507</v>
      </c>
      <c r="BF111">
        <v>82</v>
      </c>
      <c r="BG111">
        <v>14</v>
      </c>
      <c r="BH111">
        <v>30</v>
      </c>
      <c r="BI111" s="35">
        <f t="shared" si="163"/>
        <v>633</v>
      </c>
      <c r="BJ111" s="35">
        <f t="shared" si="161"/>
        <v>0</v>
      </c>
      <c r="BL111">
        <f t="shared" si="164"/>
        <v>80.099999999999994</v>
      </c>
      <c r="BM111">
        <f t="shared" si="165"/>
        <v>13</v>
      </c>
      <c r="BN111">
        <f t="shared" si="166"/>
        <v>2.2000000000000002</v>
      </c>
      <c r="BO111">
        <f t="shared" si="167"/>
        <v>4.7</v>
      </c>
      <c r="BS111" t="s">
        <v>773</v>
      </c>
    </row>
    <row r="112" spans="1:87" x14ac:dyDescent="0.25">
      <c r="Q112" s="37" t="s">
        <v>3034</v>
      </c>
      <c r="R112" s="38">
        <v>3</v>
      </c>
      <c r="AW112" s="35">
        <v>63</v>
      </c>
      <c r="AX112" t="s">
        <v>1885</v>
      </c>
      <c r="AY112">
        <v>2.7</v>
      </c>
      <c r="AZ112">
        <v>41</v>
      </c>
      <c r="BA112">
        <v>53.4</v>
      </c>
      <c r="BB112">
        <v>2</v>
      </c>
      <c r="BC112">
        <v>3</v>
      </c>
      <c r="BE112">
        <v>26</v>
      </c>
      <c r="BF112">
        <v>36</v>
      </c>
      <c r="BG112">
        <f t="shared" ref="BG112:BG124" si="168">ROUND($AW112*BB112*0.9/100,0)</f>
        <v>1</v>
      </c>
      <c r="BH112">
        <v>0</v>
      </c>
      <c r="BI112" s="35">
        <f t="shared" si="163"/>
        <v>63</v>
      </c>
      <c r="BJ112" s="35">
        <f t="shared" si="161"/>
        <v>0</v>
      </c>
      <c r="BL112">
        <f t="shared" si="164"/>
        <v>41.3</v>
      </c>
      <c r="BM112">
        <f t="shared" si="165"/>
        <v>57.1</v>
      </c>
      <c r="BN112">
        <f t="shared" si="166"/>
        <v>1.6</v>
      </c>
      <c r="BO112">
        <f t="shared" si="167"/>
        <v>0</v>
      </c>
      <c r="BS112" t="s">
        <v>1885</v>
      </c>
    </row>
    <row r="113" spans="17:71" x14ac:dyDescent="0.25">
      <c r="Q113" s="37" t="s">
        <v>2018</v>
      </c>
      <c r="R113" s="38">
        <v>7</v>
      </c>
      <c r="AW113" s="35">
        <v>187</v>
      </c>
      <c r="AX113" t="s">
        <v>1290</v>
      </c>
      <c r="AY113">
        <v>3.2</v>
      </c>
      <c r="AZ113">
        <v>44.6</v>
      </c>
      <c r="BA113">
        <v>39.799999999999997</v>
      </c>
      <c r="BB113">
        <v>6.5</v>
      </c>
      <c r="BC113">
        <v>4.2</v>
      </c>
      <c r="BE113">
        <v>90</v>
      </c>
      <c r="BF113">
        <v>85</v>
      </c>
      <c r="BG113">
        <v>9</v>
      </c>
      <c r="BH113">
        <v>3</v>
      </c>
      <c r="BI113" s="35">
        <f t="shared" si="163"/>
        <v>187</v>
      </c>
      <c r="BJ113" s="35">
        <f t="shared" si="161"/>
        <v>0</v>
      </c>
      <c r="BL113">
        <f t="shared" si="164"/>
        <v>48.1</v>
      </c>
      <c r="BM113">
        <f t="shared" si="165"/>
        <v>45.5</v>
      </c>
      <c r="BN113">
        <f t="shared" si="166"/>
        <v>4.8</v>
      </c>
      <c r="BO113">
        <f t="shared" si="167"/>
        <v>1.6</v>
      </c>
      <c r="BS113" t="s">
        <v>1290</v>
      </c>
    </row>
    <row r="114" spans="17:71" x14ac:dyDescent="0.25">
      <c r="Q114" s="37" t="s">
        <v>10</v>
      </c>
      <c r="R114" s="38">
        <v>76</v>
      </c>
      <c r="AW114" s="35">
        <v>236</v>
      </c>
      <c r="AX114" t="s">
        <v>1566</v>
      </c>
      <c r="AY114">
        <v>3.3</v>
      </c>
      <c r="AZ114">
        <v>56.3</v>
      </c>
      <c r="BA114">
        <v>36.700000000000003</v>
      </c>
      <c r="BB114">
        <v>2.7</v>
      </c>
      <c r="BC114">
        <v>2.6</v>
      </c>
      <c r="BE114">
        <v>134</v>
      </c>
      <c r="BF114">
        <v>96</v>
      </c>
      <c r="BG114">
        <v>3</v>
      </c>
      <c r="BH114">
        <v>3</v>
      </c>
      <c r="BI114" s="35">
        <f t="shared" si="163"/>
        <v>236</v>
      </c>
      <c r="BJ114" s="35">
        <f t="shared" si="161"/>
        <v>0</v>
      </c>
      <c r="BL114">
        <f t="shared" si="164"/>
        <v>56.8</v>
      </c>
      <c r="BM114">
        <f t="shared" si="165"/>
        <v>40.700000000000003</v>
      </c>
      <c r="BN114">
        <f t="shared" si="166"/>
        <v>1.3</v>
      </c>
      <c r="BO114">
        <f t="shared" si="167"/>
        <v>1.3</v>
      </c>
      <c r="BS114" t="s">
        <v>1566</v>
      </c>
    </row>
    <row r="115" spans="17:71" x14ac:dyDescent="0.25">
      <c r="Q115" s="37" t="s">
        <v>155</v>
      </c>
      <c r="R115" s="38">
        <v>14</v>
      </c>
      <c r="AW115" s="35">
        <v>37</v>
      </c>
      <c r="AX115" t="s">
        <v>2576</v>
      </c>
      <c r="AY115">
        <v>6</v>
      </c>
      <c r="AZ115">
        <v>69.400000000000006</v>
      </c>
      <c r="BA115">
        <v>19.600000000000001</v>
      </c>
      <c r="BB115">
        <v>4</v>
      </c>
      <c r="BC115">
        <v>4.3</v>
      </c>
      <c r="BE115">
        <v>28</v>
      </c>
      <c r="BF115">
        <v>7</v>
      </c>
      <c r="BG115">
        <f t="shared" si="168"/>
        <v>1</v>
      </c>
      <c r="BH115">
        <f t="shared" ref="BH115" si="169">ROUND($AW115*BC115*0.7/100,0)</f>
        <v>1</v>
      </c>
      <c r="BI115" s="35">
        <f t="shared" si="163"/>
        <v>37</v>
      </c>
      <c r="BJ115" s="35">
        <f t="shared" si="161"/>
        <v>0</v>
      </c>
      <c r="BK115" s="35" t="s">
        <v>4828</v>
      </c>
      <c r="BL115">
        <f t="shared" si="164"/>
        <v>75.7</v>
      </c>
      <c r="BM115">
        <f t="shared" si="165"/>
        <v>18.899999999999999</v>
      </c>
      <c r="BN115">
        <f t="shared" si="166"/>
        <v>2.7</v>
      </c>
      <c r="BO115">
        <f t="shared" si="167"/>
        <v>2.7</v>
      </c>
      <c r="BS115" t="s">
        <v>2576</v>
      </c>
    </row>
    <row r="116" spans="17:71" x14ac:dyDescent="0.25">
      <c r="Q116" s="37" t="s">
        <v>4787</v>
      </c>
      <c r="R116" s="38">
        <v>100</v>
      </c>
      <c r="AW116" s="35">
        <v>59</v>
      </c>
      <c r="AX116" t="s">
        <v>2645</v>
      </c>
      <c r="AY116">
        <v>8</v>
      </c>
      <c r="AZ116">
        <v>80.3</v>
      </c>
      <c r="BA116">
        <v>7.8</v>
      </c>
      <c r="BB116">
        <v>1.6</v>
      </c>
      <c r="BC116">
        <v>2.6</v>
      </c>
      <c r="BE116">
        <f t="shared" ref="BE116" si="170">ROUND($AW116*AZ116*1.1285/100,0)</f>
        <v>53</v>
      </c>
      <c r="BF116">
        <v>6</v>
      </c>
      <c r="BG116">
        <v>0</v>
      </c>
      <c r="BH116">
        <v>0</v>
      </c>
      <c r="BI116" s="35">
        <f t="shared" si="163"/>
        <v>59</v>
      </c>
      <c r="BJ116" s="35">
        <f t="shared" si="161"/>
        <v>0</v>
      </c>
      <c r="BL116">
        <f t="shared" si="164"/>
        <v>89.8</v>
      </c>
      <c r="BM116">
        <f t="shared" si="165"/>
        <v>10.199999999999999</v>
      </c>
      <c r="BN116">
        <f t="shared" si="166"/>
        <v>0</v>
      </c>
      <c r="BO116">
        <f t="shared" si="167"/>
        <v>0</v>
      </c>
      <c r="BS116" t="s">
        <v>2645</v>
      </c>
    </row>
    <row r="117" spans="17:71" x14ac:dyDescent="0.25">
      <c r="AW117" s="35">
        <v>202</v>
      </c>
      <c r="AX117" t="s">
        <v>14</v>
      </c>
      <c r="AY117">
        <v>2.8</v>
      </c>
      <c r="AZ117">
        <v>46.3</v>
      </c>
      <c r="BA117">
        <v>45.7</v>
      </c>
      <c r="BB117">
        <v>2</v>
      </c>
      <c r="BC117">
        <v>3.2</v>
      </c>
      <c r="BE117">
        <v>98</v>
      </c>
      <c r="BF117">
        <v>98</v>
      </c>
      <c r="BG117">
        <v>3</v>
      </c>
      <c r="BH117">
        <v>3</v>
      </c>
      <c r="BI117" s="35">
        <f t="shared" si="163"/>
        <v>202</v>
      </c>
      <c r="BJ117" s="35">
        <f t="shared" si="161"/>
        <v>0</v>
      </c>
      <c r="BL117">
        <f t="shared" si="164"/>
        <v>48.5</v>
      </c>
      <c r="BM117">
        <f t="shared" si="165"/>
        <v>48.5</v>
      </c>
      <c r="BN117">
        <f t="shared" si="166"/>
        <v>1.5</v>
      </c>
      <c r="BO117">
        <f t="shared" si="167"/>
        <v>1.5</v>
      </c>
      <c r="BS117" t="s">
        <v>14</v>
      </c>
    </row>
    <row r="118" spans="17:71" x14ac:dyDescent="0.25">
      <c r="Q118" s="36" t="s">
        <v>4786</v>
      </c>
      <c r="R118" t="s">
        <v>4799</v>
      </c>
      <c r="AW118" s="35">
        <v>216</v>
      </c>
      <c r="AX118" t="s">
        <v>3257</v>
      </c>
      <c r="AY118">
        <v>7.7</v>
      </c>
      <c r="AZ118">
        <v>76.900000000000006</v>
      </c>
      <c r="BA118">
        <v>9.1</v>
      </c>
      <c r="BB118">
        <v>3.3</v>
      </c>
      <c r="BC118">
        <v>5.2</v>
      </c>
      <c r="BE118">
        <v>185</v>
      </c>
      <c r="BF118">
        <f t="shared" ref="BF118:BF124" si="171">ROUND($AW118*BA118*1.168/100,0)</f>
        <v>23</v>
      </c>
      <c r="BG118">
        <v>5</v>
      </c>
      <c r="BH118">
        <v>3</v>
      </c>
      <c r="BI118" s="35">
        <f t="shared" si="163"/>
        <v>216</v>
      </c>
      <c r="BJ118" s="35">
        <f t="shared" si="161"/>
        <v>0</v>
      </c>
      <c r="BL118">
        <f t="shared" si="164"/>
        <v>85.6</v>
      </c>
      <c r="BM118">
        <f t="shared" si="165"/>
        <v>10.6</v>
      </c>
      <c r="BN118">
        <f t="shared" si="166"/>
        <v>2.2999999999999998</v>
      </c>
      <c r="BO118">
        <f t="shared" si="167"/>
        <v>1.4</v>
      </c>
      <c r="BS118" t="s">
        <v>3257</v>
      </c>
    </row>
    <row r="119" spans="17:71" x14ac:dyDescent="0.25">
      <c r="Q119" s="37" t="s">
        <v>156</v>
      </c>
      <c r="R119" s="38">
        <v>8</v>
      </c>
      <c r="AW119" s="35">
        <v>120</v>
      </c>
      <c r="AX119" t="s">
        <v>3497</v>
      </c>
      <c r="AY119">
        <v>7.3</v>
      </c>
      <c r="AZ119">
        <v>75.8</v>
      </c>
      <c r="BA119">
        <v>12.5</v>
      </c>
      <c r="BB119">
        <v>1.4</v>
      </c>
      <c r="BC119">
        <v>4.8</v>
      </c>
      <c r="BE119">
        <v>101</v>
      </c>
      <c r="BF119">
        <v>17</v>
      </c>
      <c r="BG119">
        <v>1</v>
      </c>
      <c r="BH119">
        <v>1</v>
      </c>
      <c r="BI119" s="35">
        <f t="shared" si="163"/>
        <v>120</v>
      </c>
      <c r="BJ119" s="35">
        <f t="shared" si="161"/>
        <v>0</v>
      </c>
      <c r="BL119">
        <f t="shared" si="164"/>
        <v>84.2</v>
      </c>
      <c r="BM119">
        <f t="shared" si="165"/>
        <v>14.2</v>
      </c>
      <c r="BN119">
        <f t="shared" si="166"/>
        <v>0.8</v>
      </c>
      <c r="BO119">
        <f t="shared" si="167"/>
        <v>0.8</v>
      </c>
      <c r="BS119" t="s">
        <v>3497</v>
      </c>
    </row>
    <row r="120" spans="17:71" x14ac:dyDescent="0.25">
      <c r="Q120" s="37" t="s">
        <v>848</v>
      </c>
      <c r="R120" s="38">
        <v>1</v>
      </c>
      <c r="AW120" s="35">
        <v>121</v>
      </c>
      <c r="AX120" t="s">
        <v>1580</v>
      </c>
      <c r="AY120">
        <v>5.7</v>
      </c>
      <c r="AZ120">
        <v>61</v>
      </c>
      <c r="BA120">
        <v>35.5</v>
      </c>
      <c r="BB120">
        <v>1.5</v>
      </c>
      <c r="BC120">
        <v>0.7</v>
      </c>
      <c r="BE120">
        <v>75</v>
      </c>
      <c r="BF120">
        <v>45</v>
      </c>
      <c r="BG120">
        <v>1</v>
      </c>
      <c r="BH120">
        <v>0</v>
      </c>
      <c r="BI120" s="35">
        <f t="shared" si="163"/>
        <v>121</v>
      </c>
      <c r="BJ120" s="35">
        <f t="shared" si="161"/>
        <v>0</v>
      </c>
      <c r="BL120">
        <f t="shared" si="164"/>
        <v>62</v>
      </c>
      <c r="BM120">
        <f t="shared" si="165"/>
        <v>37.200000000000003</v>
      </c>
      <c r="BN120">
        <f t="shared" si="166"/>
        <v>0.8</v>
      </c>
      <c r="BO120">
        <f t="shared" si="167"/>
        <v>0</v>
      </c>
      <c r="BS120" t="s">
        <v>1580</v>
      </c>
    </row>
    <row r="121" spans="17:71" x14ac:dyDescent="0.25">
      <c r="Q121" s="37" t="s">
        <v>12</v>
      </c>
      <c r="R121" s="38">
        <v>79</v>
      </c>
      <c r="AW121" s="35">
        <v>47</v>
      </c>
      <c r="AX121" t="s">
        <v>2612</v>
      </c>
      <c r="AY121">
        <v>8</v>
      </c>
      <c r="AZ121">
        <v>80.900000000000006</v>
      </c>
      <c r="BA121">
        <v>10.3</v>
      </c>
      <c r="BB121">
        <v>0.7</v>
      </c>
      <c r="BC121">
        <v>2.5</v>
      </c>
      <c r="BE121" s="43">
        <v>41</v>
      </c>
      <c r="BF121" s="43">
        <f t="shared" si="171"/>
        <v>6</v>
      </c>
      <c r="BG121" s="43">
        <f t="shared" si="168"/>
        <v>0</v>
      </c>
      <c r="BH121" s="43">
        <v>0</v>
      </c>
      <c r="BI121" s="35">
        <f t="shared" si="163"/>
        <v>47</v>
      </c>
      <c r="BJ121" s="35">
        <f t="shared" si="161"/>
        <v>0</v>
      </c>
      <c r="BL121">
        <f t="shared" si="164"/>
        <v>87.2</v>
      </c>
      <c r="BM121">
        <f t="shared" si="165"/>
        <v>12.8</v>
      </c>
      <c r="BN121">
        <f t="shared" si="166"/>
        <v>0</v>
      </c>
      <c r="BO121">
        <f t="shared" si="167"/>
        <v>0</v>
      </c>
      <c r="BS121" t="s">
        <v>2612</v>
      </c>
    </row>
    <row r="122" spans="17:71" x14ac:dyDescent="0.25">
      <c r="Q122" s="37" t="s">
        <v>167</v>
      </c>
      <c r="R122" s="38">
        <v>12</v>
      </c>
      <c r="AW122" s="35">
        <v>482</v>
      </c>
      <c r="AX122" t="s">
        <v>999</v>
      </c>
      <c r="AY122">
        <v>3.9</v>
      </c>
      <c r="AZ122">
        <v>57</v>
      </c>
      <c r="BA122">
        <v>33.1</v>
      </c>
      <c r="BB122">
        <v>3</v>
      </c>
      <c r="BC122">
        <v>4.3</v>
      </c>
      <c r="BE122" s="43">
        <v>290</v>
      </c>
      <c r="BF122" s="43">
        <v>170</v>
      </c>
      <c r="BG122" s="43">
        <v>10</v>
      </c>
      <c r="BH122" s="43">
        <v>12</v>
      </c>
      <c r="BI122" s="35">
        <f t="shared" si="163"/>
        <v>482</v>
      </c>
      <c r="BJ122" s="35">
        <f t="shared" si="161"/>
        <v>0</v>
      </c>
      <c r="BL122">
        <f t="shared" si="164"/>
        <v>60.2</v>
      </c>
      <c r="BM122">
        <f t="shared" si="165"/>
        <v>35.299999999999997</v>
      </c>
      <c r="BN122">
        <f t="shared" si="166"/>
        <v>2.1</v>
      </c>
      <c r="BO122">
        <f t="shared" si="167"/>
        <v>2.5</v>
      </c>
      <c r="BS122" t="s">
        <v>999</v>
      </c>
    </row>
    <row r="123" spans="17:71" x14ac:dyDescent="0.25">
      <c r="Q123" s="37" t="s">
        <v>4787</v>
      </c>
      <c r="R123" s="38">
        <v>100</v>
      </c>
      <c r="AW123" s="35">
        <v>504</v>
      </c>
      <c r="AX123" t="s">
        <v>1275</v>
      </c>
      <c r="AY123">
        <v>7.3</v>
      </c>
      <c r="AZ123">
        <v>54.8</v>
      </c>
      <c r="BA123">
        <v>14.7</v>
      </c>
      <c r="BB123">
        <v>12.6</v>
      </c>
      <c r="BC123">
        <v>12.6</v>
      </c>
      <c r="BE123" s="43">
        <v>316</v>
      </c>
      <c r="BF123" s="43">
        <f t="shared" si="171"/>
        <v>87</v>
      </c>
      <c r="BG123" s="43">
        <v>61</v>
      </c>
      <c r="BH123" s="43">
        <v>40</v>
      </c>
      <c r="BI123" s="35">
        <f t="shared" si="163"/>
        <v>504</v>
      </c>
      <c r="BJ123" s="35">
        <f t="shared" si="161"/>
        <v>0</v>
      </c>
      <c r="BL123">
        <f t="shared" si="164"/>
        <v>62.7</v>
      </c>
      <c r="BM123">
        <f t="shared" si="165"/>
        <v>17.3</v>
      </c>
      <c r="BN123">
        <f t="shared" si="166"/>
        <v>12.1</v>
      </c>
      <c r="BO123">
        <f t="shared" si="167"/>
        <v>7.9</v>
      </c>
      <c r="BS123" t="s">
        <v>1275</v>
      </c>
    </row>
    <row r="124" spans="17:71" x14ac:dyDescent="0.25">
      <c r="AW124" s="35">
        <v>29</v>
      </c>
      <c r="AX124" t="s">
        <v>2717</v>
      </c>
      <c r="AY124">
        <v>5</v>
      </c>
      <c r="AZ124">
        <v>80.400000000000006</v>
      </c>
      <c r="BA124">
        <v>10.3</v>
      </c>
      <c r="BB124">
        <v>5.6</v>
      </c>
      <c r="BC124">
        <v>3.7</v>
      </c>
      <c r="BE124" s="43">
        <v>25</v>
      </c>
      <c r="BF124" s="43">
        <f t="shared" si="171"/>
        <v>3</v>
      </c>
      <c r="BG124" s="43">
        <f t="shared" si="168"/>
        <v>1</v>
      </c>
      <c r="BH124" s="43">
        <v>0</v>
      </c>
      <c r="BI124" s="35">
        <f t="shared" si="163"/>
        <v>29</v>
      </c>
      <c r="BJ124" s="35">
        <f>AW124-BI124</f>
        <v>0</v>
      </c>
      <c r="BL124">
        <f t="shared" si="164"/>
        <v>86.2</v>
      </c>
      <c r="BM124">
        <f t="shared" si="165"/>
        <v>10.3</v>
      </c>
      <c r="BN124">
        <f t="shared" si="166"/>
        <v>3.4</v>
      </c>
      <c r="BO124">
        <f t="shared" si="167"/>
        <v>0</v>
      </c>
      <c r="BS124" t="s">
        <v>2717</v>
      </c>
    </row>
    <row r="125" spans="17:71" x14ac:dyDescent="0.25">
      <c r="Q125" s="36" t="s">
        <v>4786</v>
      </c>
      <c r="R125" t="s">
        <v>4821</v>
      </c>
      <c r="BE125">
        <f>SUM(BE109:BE124)</f>
        <v>2883</v>
      </c>
      <c r="BF125">
        <f t="shared" ref="BF125:BH125" si="172">SUM(BF109:BF124)</f>
        <v>1247</v>
      </c>
      <c r="BG125">
        <f t="shared" si="172"/>
        <v>446</v>
      </c>
      <c r="BH125">
        <f t="shared" si="172"/>
        <v>424</v>
      </c>
    </row>
    <row r="126" spans="17:71" x14ac:dyDescent="0.25">
      <c r="Q126" s="37">
        <v>1</v>
      </c>
      <c r="R126" s="38">
        <v>12</v>
      </c>
    </row>
    <row r="127" spans="17:71" x14ac:dyDescent="0.25">
      <c r="Q127" s="37">
        <v>2</v>
      </c>
      <c r="R127" s="38">
        <v>7</v>
      </c>
    </row>
    <row r="128" spans="17:71" x14ac:dyDescent="0.25">
      <c r="Q128" s="37">
        <v>3</v>
      </c>
      <c r="R128" s="38">
        <v>12</v>
      </c>
      <c r="BE128" s="35">
        <v>2883</v>
      </c>
      <c r="BF128" s="35">
        <v>1247</v>
      </c>
      <c r="BG128" s="35">
        <v>446</v>
      </c>
      <c r="BH128" s="35">
        <v>424</v>
      </c>
    </row>
    <row r="129" spans="17:63" x14ac:dyDescent="0.25">
      <c r="Q129" s="37">
        <v>4</v>
      </c>
      <c r="R129" s="38">
        <v>11</v>
      </c>
    </row>
    <row r="130" spans="17:63" x14ac:dyDescent="0.25">
      <c r="Q130" s="37">
        <v>5</v>
      </c>
      <c r="R130" s="38">
        <v>10</v>
      </c>
      <c r="BE130">
        <f>BE128-BE125</f>
        <v>0</v>
      </c>
      <c r="BF130">
        <f t="shared" ref="BF130:BH130" si="173">BF128-BF125</f>
        <v>0</v>
      </c>
      <c r="BG130">
        <f t="shared" si="173"/>
        <v>0</v>
      </c>
      <c r="BH130">
        <f t="shared" si="173"/>
        <v>0</v>
      </c>
    </row>
    <row r="131" spans="17:63" x14ac:dyDescent="0.25">
      <c r="Q131" s="37">
        <v>6</v>
      </c>
      <c r="R131" s="38">
        <v>11</v>
      </c>
    </row>
    <row r="132" spans="17:63" x14ac:dyDescent="0.25">
      <c r="Q132" s="37">
        <v>7</v>
      </c>
      <c r="R132" s="38">
        <v>8</v>
      </c>
    </row>
    <row r="133" spans="17:63" x14ac:dyDescent="0.25">
      <c r="Q133" s="37">
        <v>8</v>
      </c>
      <c r="R133" s="38">
        <v>10</v>
      </c>
      <c r="BE133">
        <v>743</v>
      </c>
      <c r="BG133">
        <v>336</v>
      </c>
      <c r="BI133">
        <v>328</v>
      </c>
      <c r="BK133">
        <v>315</v>
      </c>
    </row>
    <row r="134" spans="17:63" x14ac:dyDescent="0.25">
      <c r="Q134" s="37">
        <v>9</v>
      </c>
      <c r="R134" s="38">
        <v>7</v>
      </c>
      <c r="BE134">
        <v>171</v>
      </c>
      <c r="BG134">
        <v>150</v>
      </c>
      <c r="BI134">
        <v>8</v>
      </c>
      <c r="BK134">
        <v>13</v>
      </c>
    </row>
    <row r="135" spans="17:63" x14ac:dyDescent="0.25">
      <c r="Q135" s="37">
        <v>10</v>
      </c>
      <c r="R135" s="38">
        <v>8</v>
      </c>
      <c r="BE135">
        <v>507</v>
      </c>
      <c r="BG135">
        <v>82</v>
      </c>
      <c r="BI135">
        <v>14</v>
      </c>
      <c r="BK135">
        <v>30</v>
      </c>
    </row>
    <row r="136" spans="17:63" x14ac:dyDescent="0.25">
      <c r="Q136" s="37" t="s">
        <v>4822</v>
      </c>
      <c r="R136" s="38"/>
      <c r="BE136">
        <v>26</v>
      </c>
      <c r="BG136">
        <v>36</v>
      </c>
      <c r="BI136">
        <v>1</v>
      </c>
      <c r="BK136">
        <v>0</v>
      </c>
    </row>
    <row r="137" spans="17:63" x14ac:dyDescent="0.25">
      <c r="Q137" s="37" t="s">
        <v>4787</v>
      </c>
      <c r="R137" s="38">
        <v>96</v>
      </c>
      <c r="BE137">
        <v>90</v>
      </c>
      <c r="BG137">
        <v>85</v>
      </c>
      <c r="BI137">
        <v>9</v>
      </c>
      <c r="BK137">
        <v>3</v>
      </c>
    </row>
    <row r="138" spans="17:63" x14ac:dyDescent="0.25">
      <c r="BE138">
        <v>134</v>
      </c>
      <c r="BG138">
        <v>96</v>
      </c>
      <c r="BI138">
        <v>3</v>
      </c>
      <c r="BK138">
        <v>3</v>
      </c>
    </row>
    <row r="139" spans="17:63" x14ac:dyDescent="0.25">
      <c r="BE139">
        <v>28</v>
      </c>
      <c r="BG139">
        <v>7</v>
      </c>
      <c r="BI139">
        <v>1</v>
      </c>
      <c r="BK139">
        <v>1</v>
      </c>
    </row>
    <row r="140" spans="17:63" x14ac:dyDescent="0.25">
      <c r="BE140">
        <v>53</v>
      </c>
      <c r="BG140">
        <v>6</v>
      </c>
      <c r="BI140">
        <v>0</v>
      </c>
      <c r="BK140">
        <v>0</v>
      </c>
    </row>
    <row r="141" spans="17:63" x14ac:dyDescent="0.25">
      <c r="BE141">
        <v>98</v>
      </c>
      <c r="BG141">
        <v>98</v>
      </c>
      <c r="BI141">
        <v>3</v>
      </c>
      <c r="BK141">
        <v>3</v>
      </c>
    </row>
    <row r="142" spans="17:63" x14ac:dyDescent="0.25">
      <c r="BE142">
        <v>185</v>
      </c>
      <c r="BG142">
        <v>23</v>
      </c>
      <c r="BI142">
        <v>5</v>
      </c>
      <c r="BK142">
        <v>3</v>
      </c>
    </row>
    <row r="143" spans="17:63" x14ac:dyDescent="0.25">
      <c r="BE143">
        <v>101</v>
      </c>
      <c r="BG143">
        <v>17</v>
      </c>
      <c r="BI143">
        <v>1</v>
      </c>
      <c r="BK143">
        <v>1</v>
      </c>
    </row>
    <row r="144" spans="17:63" x14ac:dyDescent="0.25">
      <c r="BE144">
        <v>75</v>
      </c>
      <c r="BG144">
        <v>45</v>
      </c>
      <c r="BI144">
        <v>1</v>
      </c>
      <c r="BK144">
        <v>0</v>
      </c>
    </row>
    <row r="145" spans="55:63" x14ac:dyDescent="0.25">
      <c r="BE145">
        <v>41</v>
      </c>
      <c r="BG145">
        <v>6</v>
      </c>
      <c r="BI145">
        <v>0</v>
      </c>
      <c r="BK145">
        <v>0</v>
      </c>
    </row>
    <row r="146" spans="55:63" x14ac:dyDescent="0.25">
      <c r="BE146">
        <v>290</v>
      </c>
      <c r="BG146">
        <v>170</v>
      </c>
      <c r="BI146">
        <v>10</v>
      </c>
      <c r="BK146">
        <v>12</v>
      </c>
    </row>
    <row r="147" spans="55:63" x14ac:dyDescent="0.25">
      <c r="BE147">
        <v>316</v>
      </c>
      <c r="BG147">
        <v>87</v>
      </c>
      <c r="BI147">
        <v>61</v>
      </c>
      <c r="BK147">
        <v>40</v>
      </c>
    </row>
    <row r="148" spans="55:63" x14ac:dyDescent="0.25">
      <c r="BE148">
        <v>25</v>
      </c>
      <c r="BG148">
        <v>3</v>
      </c>
      <c r="BI148">
        <v>1</v>
      </c>
      <c r="BK148">
        <v>0</v>
      </c>
    </row>
    <row r="149" spans="55:63" x14ac:dyDescent="0.25">
      <c r="BD149" t="s">
        <v>4829</v>
      </c>
      <c r="BF149" t="s">
        <v>4830</v>
      </c>
      <c r="BH149" t="s">
        <v>4831</v>
      </c>
      <c r="BJ149" t="s">
        <v>4832</v>
      </c>
    </row>
    <row r="150" spans="55:63" x14ac:dyDescent="0.25">
      <c r="BC150" t="s">
        <v>239</v>
      </c>
      <c r="BD150">
        <f>BE149+1</f>
        <v>1</v>
      </c>
      <c r="BE150">
        <f>SUM(BE$133:BE133)</f>
        <v>743</v>
      </c>
      <c r="BF150" s="83">
        <f>BG149+1</f>
        <v>1</v>
      </c>
      <c r="BG150" s="83">
        <f>SUM(BG$133:BG133)</f>
        <v>336</v>
      </c>
      <c r="BH150" s="50">
        <f>BI149+1</f>
        <v>1</v>
      </c>
      <c r="BI150" s="50">
        <f>SUM(BI$133:BI133)</f>
        <v>328</v>
      </c>
      <c r="BJ150" s="84">
        <f>BK149+1</f>
        <v>1</v>
      </c>
      <c r="BK150" s="84">
        <f>SUM(BK$133:BK133)</f>
        <v>315</v>
      </c>
    </row>
    <row r="151" spans="55:63" x14ac:dyDescent="0.25">
      <c r="BC151" t="s">
        <v>720</v>
      </c>
      <c r="BD151">
        <f t="shared" ref="BD151:BJ165" si="174">BE150+1</f>
        <v>744</v>
      </c>
      <c r="BE151">
        <f>SUM(BE$133:BE134)</f>
        <v>914</v>
      </c>
      <c r="BF151" s="83">
        <f t="shared" si="174"/>
        <v>337</v>
      </c>
      <c r="BG151" s="83">
        <f>SUM(BG$133:BG134)</f>
        <v>486</v>
      </c>
      <c r="BH151" s="50">
        <f t="shared" si="174"/>
        <v>329</v>
      </c>
      <c r="BI151" s="50">
        <f>SUM(BI$133:BI134)</f>
        <v>336</v>
      </c>
      <c r="BJ151" s="84">
        <f t="shared" si="174"/>
        <v>316</v>
      </c>
      <c r="BK151" s="84">
        <f>SUM(BK$133:BK134)</f>
        <v>328</v>
      </c>
    </row>
    <row r="152" spans="55:63" x14ac:dyDescent="0.25">
      <c r="BC152" t="s">
        <v>773</v>
      </c>
      <c r="BD152">
        <f t="shared" si="174"/>
        <v>915</v>
      </c>
      <c r="BE152">
        <f>SUM(BE$133:BE135)</f>
        <v>1421</v>
      </c>
      <c r="BF152" s="83">
        <f t="shared" si="174"/>
        <v>487</v>
      </c>
      <c r="BG152" s="83">
        <f>SUM(BG$133:BG135)</f>
        <v>568</v>
      </c>
      <c r="BH152" s="50">
        <f t="shared" si="174"/>
        <v>337</v>
      </c>
      <c r="BI152" s="50">
        <f>SUM(BI$133:BI135)</f>
        <v>350</v>
      </c>
      <c r="BJ152" s="84">
        <f t="shared" si="174"/>
        <v>329</v>
      </c>
      <c r="BK152" s="84">
        <f>SUM(BK$133:BK135)</f>
        <v>358</v>
      </c>
    </row>
    <row r="153" spans="55:63" x14ac:dyDescent="0.25">
      <c r="BC153" t="s">
        <v>1885</v>
      </c>
      <c r="BD153">
        <f t="shared" si="174"/>
        <v>1422</v>
      </c>
      <c r="BE153">
        <f>SUM(BE$133:BE136)</f>
        <v>1447</v>
      </c>
      <c r="BF153" s="83">
        <f t="shared" si="174"/>
        <v>569</v>
      </c>
      <c r="BG153" s="83">
        <f>SUM(BG$133:BG136)</f>
        <v>604</v>
      </c>
      <c r="BH153" s="50">
        <f t="shared" si="174"/>
        <v>351</v>
      </c>
      <c r="BI153" s="50">
        <f>SUM(BI$133:BI136)</f>
        <v>351</v>
      </c>
      <c r="BJ153" s="84">
        <f t="shared" si="174"/>
        <v>359</v>
      </c>
      <c r="BK153" s="84">
        <f>SUM(BK$133:BK136)</f>
        <v>358</v>
      </c>
    </row>
    <row r="154" spans="55:63" x14ac:dyDescent="0.25">
      <c r="BC154" t="s">
        <v>1290</v>
      </c>
      <c r="BD154">
        <f t="shared" si="174"/>
        <v>1448</v>
      </c>
      <c r="BE154">
        <f>SUM(BE$133:BE137)</f>
        <v>1537</v>
      </c>
      <c r="BF154" s="83">
        <f t="shared" si="174"/>
        <v>605</v>
      </c>
      <c r="BG154" s="83">
        <f>SUM(BG$133:BG137)</f>
        <v>689</v>
      </c>
      <c r="BH154" s="50">
        <f t="shared" si="174"/>
        <v>352</v>
      </c>
      <c r="BI154" s="50">
        <f>SUM(BI$133:BI137)</f>
        <v>360</v>
      </c>
      <c r="BJ154" s="84">
        <f t="shared" si="174"/>
        <v>359</v>
      </c>
      <c r="BK154" s="84">
        <f>SUM(BK$133:BK137)</f>
        <v>361</v>
      </c>
    </row>
    <row r="155" spans="55:63" x14ac:dyDescent="0.25">
      <c r="BC155" t="s">
        <v>1566</v>
      </c>
      <c r="BD155">
        <f t="shared" si="174"/>
        <v>1538</v>
      </c>
      <c r="BE155">
        <f>SUM(BE$133:BE138)</f>
        <v>1671</v>
      </c>
      <c r="BF155" s="83">
        <f t="shared" si="174"/>
        <v>690</v>
      </c>
      <c r="BG155" s="83">
        <f>SUM(BG$133:BG138)</f>
        <v>785</v>
      </c>
      <c r="BH155" s="50">
        <f t="shared" si="174"/>
        <v>361</v>
      </c>
      <c r="BI155" s="50">
        <f>SUM(BI$133:BI138)</f>
        <v>363</v>
      </c>
      <c r="BJ155" s="84">
        <f t="shared" si="174"/>
        <v>362</v>
      </c>
      <c r="BK155" s="84">
        <f>SUM(BK$133:BK138)</f>
        <v>364</v>
      </c>
    </row>
    <row r="156" spans="55:63" x14ac:dyDescent="0.25">
      <c r="BC156" t="s">
        <v>2576</v>
      </c>
      <c r="BD156">
        <f t="shared" si="174"/>
        <v>1672</v>
      </c>
      <c r="BE156">
        <f>SUM(BE$133:BE139)</f>
        <v>1699</v>
      </c>
      <c r="BF156" s="83">
        <f t="shared" si="174"/>
        <v>786</v>
      </c>
      <c r="BG156" s="83">
        <f>SUM(BG$133:BG139)</f>
        <v>792</v>
      </c>
      <c r="BH156" s="50">
        <f t="shared" si="174"/>
        <v>364</v>
      </c>
      <c r="BI156" s="50">
        <f>SUM(BI$133:BI139)</f>
        <v>364</v>
      </c>
      <c r="BJ156" s="84">
        <f t="shared" si="174"/>
        <v>365</v>
      </c>
      <c r="BK156" s="84">
        <f>SUM(BK$133:BK139)</f>
        <v>365</v>
      </c>
    </row>
    <row r="157" spans="55:63" x14ac:dyDescent="0.25">
      <c r="BC157" t="s">
        <v>2645</v>
      </c>
      <c r="BD157">
        <f t="shared" si="174"/>
        <v>1700</v>
      </c>
      <c r="BE157">
        <f>SUM(BE$133:BE140)</f>
        <v>1752</v>
      </c>
      <c r="BF157" s="83">
        <f t="shared" si="174"/>
        <v>793</v>
      </c>
      <c r="BG157" s="83">
        <f>SUM(BG$133:BG140)</f>
        <v>798</v>
      </c>
      <c r="BH157" s="50"/>
      <c r="BI157" s="50">
        <f>SUM(BI$133:BI140)</f>
        <v>364</v>
      </c>
      <c r="BJ157" s="84"/>
      <c r="BK157" s="84">
        <f>SUM(BK$133:BK140)</f>
        <v>365</v>
      </c>
    </row>
    <row r="158" spans="55:63" x14ac:dyDescent="0.25">
      <c r="BC158" t="s">
        <v>14</v>
      </c>
      <c r="BD158">
        <f t="shared" si="174"/>
        <v>1753</v>
      </c>
      <c r="BE158">
        <f>SUM(BE$133:BE141)</f>
        <v>1850</v>
      </c>
      <c r="BF158" s="83">
        <f t="shared" si="174"/>
        <v>799</v>
      </c>
      <c r="BG158" s="83">
        <f>SUM(BG$133:BG141)</f>
        <v>896</v>
      </c>
      <c r="BH158" s="50">
        <f t="shared" si="174"/>
        <v>365</v>
      </c>
      <c r="BI158" s="50">
        <f>SUM(BI$133:BI141)</f>
        <v>367</v>
      </c>
      <c r="BJ158" s="84">
        <f t="shared" si="174"/>
        <v>366</v>
      </c>
      <c r="BK158" s="84">
        <f>SUM(BK$133:BK141)</f>
        <v>368</v>
      </c>
    </row>
    <row r="159" spans="55:63" x14ac:dyDescent="0.25">
      <c r="BC159" t="s">
        <v>3257</v>
      </c>
      <c r="BD159">
        <f t="shared" si="174"/>
        <v>1851</v>
      </c>
      <c r="BE159">
        <f>SUM(BE$133:BE142)</f>
        <v>2035</v>
      </c>
      <c r="BF159" s="83">
        <f t="shared" si="174"/>
        <v>897</v>
      </c>
      <c r="BG159" s="83">
        <f>SUM(BG$133:BG142)</f>
        <v>919</v>
      </c>
      <c r="BH159" s="50">
        <f t="shared" si="174"/>
        <v>368</v>
      </c>
      <c r="BI159" s="50">
        <f>SUM(BI$133:BI142)</f>
        <v>372</v>
      </c>
      <c r="BJ159" s="84">
        <f t="shared" si="174"/>
        <v>369</v>
      </c>
      <c r="BK159" s="84">
        <f>SUM(BK$133:BK142)</f>
        <v>371</v>
      </c>
    </row>
    <row r="160" spans="55:63" x14ac:dyDescent="0.25">
      <c r="BC160" t="s">
        <v>3497</v>
      </c>
      <c r="BD160">
        <f t="shared" si="174"/>
        <v>2036</v>
      </c>
      <c r="BE160">
        <f>SUM(BE$133:BE143)</f>
        <v>2136</v>
      </c>
      <c r="BF160" s="83">
        <f t="shared" si="174"/>
        <v>920</v>
      </c>
      <c r="BG160" s="83">
        <f>SUM(BG$133:BG143)</f>
        <v>936</v>
      </c>
      <c r="BH160" s="50">
        <f t="shared" si="174"/>
        <v>373</v>
      </c>
      <c r="BI160" s="50">
        <f>SUM(BI$133:BI143)</f>
        <v>373</v>
      </c>
      <c r="BJ160" s="84">
        <f t="shared" si="174"/>
        <v>372</v>
      </c>
      <c r="BK160" s="84">
        <f>SUM(BK$133:BK143)</f>
        <v>372</v>
      </c>
    </row>
    <row r="161" spans="55:63" x14ac:dyDescent="0.25">
      <c r="BC161" t="s">
        <v>1580</v>
      </c>
      <c r="BD161">
        <f t="shared" si="174"/>
        <v>2137</v>
      </c>
      <c r="BE161">
        <f>SUM(BE$133:BE144)</f>
        <v>2211</v>
      </c>
      <c r="BF161" s="83">
        <f t="shared" si="174"/>
        <v>937</v>
      </c>
      <c r="BG161" s="83">
        <f>SUM(BG$133:BG144)</f>
        <v>981</v>
      </c>
      <c r="BH161" s="50">
        <f t="shared" si="174"/>
        <v>374</v>
      </c>
      <c r="BI161" s="50">
        <f>SUM(BI$133:BI144)</f>
        <v>374</v>
      </c>
      <c r="BJ161" s="84"/>
      <c r="BK161" s="84">
        <f>SUM(BK$133:BK144)</f>
        <v>372</v>
      </c>
    </row>
    <row r="162" spans="55:63" x14ac:dyDescent="0.25">
      <c r="BC162" t="s">
        <v>2612</v>
      </c>
      <c r="BD162">
        <f t="shared" si="174"/>
        <v>2212</v>
      </c>
      <c r="BE162">
        <f>SUM(BE$133:BE145)</f>
        <v>2252</v>
      </c>
      <c r="BF162" s="83">
        <f t="shared" si="174"/>
        <v>982</v>
      </c>
      <c r="BG162" s="83">
        <f>SUM(BG$133:BG145)</f>
        <v>987</v>
      </c>
      <c r="BH162" s="50">
        <f t="shared" si="174"/>
        <v>375</v>
      </c>
      <c r="BI162" s="50">
        <f>SUM(BI$133:BI145)</f>
        <v>374</v>
      </c>
      <c r="BJ162" s="84"/>
      <c r="BK162" s="84">
        <f>SUM(BK$133:BK145)</f>
        <v>372</v>
      </c>
    </row>
    <row r="163" spans="55:63" x14ac:dyDescent="0.25">
      <c r="BC163" t="s">
        <v>999</v>
      </c>
      <c r="BD163">
        <f t="shared" si="174"/>
        <v>2253</v>
      </c>
      <c r="BE163">
        <f>SUM(BE$133:BE146)</f>
        <v>2542</v>
      </c>
      <c r="BF163" s="83">
        <f t="shared" si="174"/>
        <v>988</v>
      </c>
      <c r="BG163" s="83">
        <f>SUM(BG$133:BG146)</f>
        <v>1157</v>
      </c>
      <c r="BH163" s="50">
        <f t="shared" si="174"/>
        <v>375</v>
      </c>
      <c r="BI163" s="50">
        <f>SUM(BI$133:BI146)</f>
        <v>384</v>
      </c>
      <c r="BJ163" s="84">
        <f t="shared" si="174"/>
        <v>373</v>
      </c>
      <c r="BK163" s="84">
        <f>SUM(BK$133:BK146)</f>
        <v>384</v>
      </c>
    </row>
    <row r="164" spans="55:63" x14ac:dyDescent="0.25">
      <c r="BC164" t="s">
        <v>1275</v>
      </c>
      <c r="BD164">
        <f t="shared" si="174"/>
        <v>2543</v>
      </c>
      <c r="BE164">
        <f>SUM(BE$133:BE147)</f>
        <v>2858</v>
      </c>
      <c r="BF164" s="83">
        <f t="shared" si="174"/>
        <v>1158</v>
      </c>
      <c r="BG164" s="83">
        <f>SUM(BG$133:BG147)</f>
        <v>1244</v>
      </c>
      <c r="BH164" s="50">
        <f t="shared" si="174"/>
        <v>385</v>
      </c>
      <c r="BI164" s="50">
        <f>SUM(BI$133:BI147)</f>
        <v>445</v>
      </c>
      <c r="BJ164" s="84">
        <f t="shared" si="174"/>
        <v>385</v>
      </c>
      <c r="BK164" s="84">
        <f>SUM(BK$133:BK147)</f>
        <v>424</v>
      </c>
    </row>
    <row r="165" spans="55:63" x14ac:dyDescent="0.25">
      <c r="BC165" t="s">
        <v>2717</v>
      </c>
      <c r="BD165">
        <f t="shared" si="174"/>
        <v>2859</v>
      </c>
      <c r="BE165">
        <f>SUM(BE$133:BE148)</f>
        <v>2883</v>
      </c>
      <c r="BF165" s="83">
        <f t="shared" si="174"/>
        <v>1245</v>
      </c>
      <c r="BG165" s="83">
        <f>SUM(BG$133:BG148)</f>
        <v>1247</v>
      </c>
      <c r="BH165" s="50">
        <f t="shared" si="174"/>
        <v>446</v>
      </c>
      <c r="BI165" s="50">
        <f>SUM(BI$133:BI148)</f>
        <v>446</v>
      </c>
      <c r="BJ165" s="84">
        <f t="shared" si="174"/>
        <v>425</v>
      </c>
      <c r="BK165" s="84">
        <f>SUM(BK$133:BK148)</f>
        <v>424</v>
      </c>
    </row>
  </sheetData>
  <conditionalFormatting sqref="B2:C24">
    <cfRule type="duplicateValues" dxfId="16" priority="17" stopIfTrue="1"/>
  </conditionalFormatting>
  <conditionalFormatting sqref="B25:C31">
    <cfRule type="duplicateValues" dxfId="15" priority="16" stopIfTrue="1"/>
  </conditionalFormatting>
  <conditionalFormatting sqref="B32:C43">
    <cfRule type="duplicateValues" dxfId="14" priority="15" stopIfTrue="1"/>
  </conditionalFormatting>
  <conditionalFormatting sqref="B44:C46">
    <cfRule type="duplicateValues" dxfId="13" priority="14" stopIfTrue="1"/>
  </conditionalFormatting>
  <conditionalFormatting sqref="B47:C51">
    <cfRule type="duplicateValues" dxfId="12" priority="13" stopIfTrue="1"/>
  </conditionalFormatting>
  <conditionalFormatting sqref="B52:C57">
    <cfRule type="duplicateValues" dxfId="11" priority="12" stopIfTrue="1"/>
  </conditionalFormatting>
  <conditionalFormatting sqref="B58:C58">
    <cfRule type="duplicateValues" dxfId="10" priority="11" stopIfTrue="1"/>
  </conditionalFormatting>
  <conditionalFormatting sqref="B59:C59">
    <cfRule type="duplicateValues" dxfId="9" priority="10" stopIfTrue="1"/>
  </conditionalFormatting>
  <conditionalFormatting sqref="B60:C66">
    <cfRule type="duplicateValues" dxfId="8" priority="9" stopIfTrue="1"/>
  </conditionalFormatting>
  <conditionalFormatting sqref="B67:C72">
    <cfRule type="duplicateValues" dxfId="7" priority="8" stopIfTrue="1"/>
  </conditionalFormatting>
  <conditionalFormatting sqref="B73:C75">
    <cfRule type="duplicateValues" dxfId="6" priority="7" stopIfTrue="1"/>
  </conditionalFormatting>
  <conditionalFormatting sqref="B76:C78">
    <cfRule type="duplicateValues" dxfId="5" priority="6" stopIfTrue="1"/>
  </conditionalFormatting>
  <conditionalFormatting sqref="B79:C79">
    <cfRule type="duplicateValues" dxfId="4" priority="5" stopIfTrue="1"/>
  </conditionalFormatting>
  <conditionalFormatting sqref="B80:C90">
    <cfRule type="duplicateValues" dxfId="3" priority="4" stopIfTrue="1"/>
  </conditionalFormatting>
  <conditionalFormatting sqref="B91:C100">
    <cfRule type="duplicateValues" dxfId="2" priority="3" stopIfTrue="1"/>
  </conditionalFormatting>
  <conditionalFormatting sqref="B101:C101">
    <cfRule type="duplicateValues" dxfId="1" priority="1" stopIfTrue="1"/>
  </conditionalFormatting>
  <conditionalFormatting sqref="B101:C101">
    <cfRule type="duplicateValues" dxfId="0" priority="2" stopIfTrue="1"/>
  </conditionalFormatting>
  <hyperlinks>
    <hyperlink ref="H20" r:id="rId5"/>
  </hyperlinks>
  <printOptions gridLines="1"/>
  <pageMargins left="0.7" right="0.7" top="0.75" bottom="0.75" header="0.3" footer="0.3"/>
  <pageSetup paperSize="9" orientation="portrait" r:id="rId6"/>
  <ignoredErrors>
    <ignoredError sqref="BK151:BK165 CB77:CE77" formulaRange="1"/>
    <ignoredError sqref="BI151:BI165 BG151:BG165 BE151:BE165" formula="1" formulaRange="1"/>
    <ignoredError sqref="BE150:BJ150 BF151:BF165 BH151:BH156 BJ151:BJ156 BH158:BH165 BJ158:BJ160 BJ163:BJ16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G18" sqref="G18"/>
    </sheetView>
  </sheetViews>
  <sheetFormatPr defaultRowHeight="15" x14ac:dyDescent="0.25"/>
  <cols>
    <col min="1" max="1" width="27" bestFit="1" customWidth="1"/>
  </cols>
  <sheetData>
    <row r="1" spans="1:9" x14ac:dyDescent="0.25">
      <c r="B1" t="s">
        <v>4829</v>
      </c>
      <c r="D1" s="83" t="s">
        <v>4830</v>
      </c>
      <c r="E1" s="83"/>
      <c r="F1" s="50" t="s">
        <v>4831</v>
      </c>
      <c r="G1" s="50"/>
      <c r="H1" s="84" t="s">
        <v>4832</v>
      </c>
      <c r="I1" s="84"/>
    </row>
    <row r="2" spans="1:9" x14ac:dyDescent="0.25">
      <c r="A2" t="s">
        <v>239</v>
      </c>
      <c r="B2">
        <v>1</v>
      </c>
      <c r="C2">
        <v>743</v>
      </c>
      <c r="D2" s="83">
        <v>1</v>
      </c>
      <c r="E2" s="83">
        <v>336</v>
      </c>
      <c r="F2" s="50">
        <v>1</v>
      </c>
      <c r="G2" s="50">
        <v>328</v>
      </c>
      <c r="H2" s="84">
        <v>1</v>
      </c>
      <c r="I2" s="84">
        <v>315</v>
      </c>
    </row>
    <row r="3" spans="1:9" x14ac:dyDescent="0.25">
      <c r="A3" t="s">
        <v>720</v>
      </c>
      <c r="B3">
        <v>744</v>
      </c>
      <c r="C3">
        <v>914</v>
      </c>
      <c r="D3" s="83">
        <v>337</v>
      </c>
      <c r="E3" s="83">
        <v>486</v>
      </c>
      <c r="F3" s="50">
        <v>329</v>
      </c>
      <c r="G3" s="50">
        <v>336</v>
      </c>
      <c r="H3" s="84">
        <v>316</v>
      </c>
      <c r="I3" s="84">
        <v>328</v>
      </c>
    </row>
    <row r="4" spans="1:9" x14ac:dyDescent="0.25">
      <c r="A4" t="s">
        <v>773</v>
      </c>
      <c r="B4">
        <v>915</v>
      </c>
      <c r="C4">
        <v>1421</v>
      </c>
      <c r="D4" s="83">
        <v>487</v>
      </c>
      <c r="E4" s="83">
        <v>568</v>
      </c>
      <c r="F4" s="50">
        <v>337</v>
      </c>
      <c r="G4" s="50">
        <v>350</v>
      </c>
      <c r="H4" s="84">
        <v>329</v>
      </c>
      <c r="I4" s="84">
        <v>358</v>
      </c>
    </row>
    <row r="5" spans="1:9" x14ac:dyDescent="0.25">
      <c r="A5" t="s">
        <v>1885</v>
      </c>
      <c r="B5">
        <v>1422</v>
      </c>
      <c r="C5">
        <v>1447</v>
      </c>
      <c r="D5" s="83">
        <v>569</v>
      </c>
      <c r="E5" s="83">
        <v>604</v>
      </c>
      <c r="F5" s="50">
        <v>351</v>
      </c>
      <c r="G5" s="50">
        <v>351</v>
      </c>
      <c r="H5" s="84">
        <v>359</v>
      </c>
      <c r="I5" s="84">
        <v>358</v>
      </c>
    </row>
    <row r="6" spans="1:9" x14ac:dyDescent="0.25">
      <c r="A6" t="s">
        <v>1290</v>
      </c>
      <c r="B6">
        <v>1448</v>
      </c>
      <c r="C6">
        <v>1537</v>
      </c>
      <c r="D6" s="83">
        <v>605</v>
      </c>
      <c r="E6" s="83">
        <v>689</v>
      </c>
      <c r="F6" s="50">
        <v>352</v>
      </c>
      <c r="G6" s="50">
        <v>360</v>
      </c>
      <c r="H6" s="84">
        <v>359</v>
      </c>
      <c r="I6" s="84">
        <v>361</v>
      </c>
    </row>
    <row r="7" spans="1:9" x14ac:dyDescent="0.25">
      <c r="A7" t="s">
        <v>1566</v>
      </c>
      <c r="B7">
        <v>1538</v>
      </c>
      <c r="C7">
        <v>1671</v>
      </c>
      <c r="D7" s="83">
        <v>690</v>
      </c>
      <c r="E7" s="83">
        <v>785</v>
      </c>
      <c r="F7" s="50">
        <v>361</v>
      </c>
      <c r="G7" s="50">
        <v>363</v>
      </c>
      <c r="H7" s="84">
        <v>362</v>
      </c>
      <c r="I7" s="84">
        <v>364</v>
      </c>
    </row>
    <row r="8" spans="1:9" x14ac:dyDescent="0.25">
      <c r="A8" t="s">
        <v>2576</v>
      </c>
      <c r="B8">
        <v>1672</v>
      </c>
      <c r="C8">
        <v>1699</v>
      </c>
      <c r="D8" s="83">
        <v>786</v>
      </c>
      <c r="E8" s="83">
        <v>792</v>
      </c>
      <c r="F8" s="50">
        <v>364</v>
      </c>
      <c r="G8" s="50">
        <v>364</v>
      </c>
      <c r="H8" s="84">
        <v>365</v>
      </c>
      <c r="I8" s="84">
        <v>365</v>
      </c>
    </row>
    <row r="9" spans="1:9" x14ac:dyDescent="0.25">
      <c r="A9" t="s">
        <v>2645</v>
      </c>
      <c r="B9">
        <v>1700</v>
      </c>
      <c r="C9">
        <v>1752</v>
      </c>
      <c r="D9" s="83">
        <v>793</v>
      </c>
      <c r="E9" s="83">
        <v>798</v>
      </c>
      <c r="F9" s="50"/>
      <c r="G9" s="50">
        <v>364</v>
      </c>
      <c r="H9" s="84"/>
      <c r="I9" s="84">
        <v>365</v>
      </c>
    </row>
    <row r="10" spans="1:9" x14ac:dyDescent="0.25">
      <c r="A10" t="s">
        <v>14</v>
      </c>
      <c r="B10">
        <v>1753</v>
      </c>
      <c r="C10">
        <v>1850</v>
      </c>
      <c r="D10" s="83">
        <v>799</v>
      </c>
      <c r="E10" s="83">
        <v>896</v>
      </c>
      <c r="F10" s="50">
        <v>365</v>
      </c>
      <c r="G10" s="50">
        <v>367</v>
      </c>
      <c r="H10" s="84">
        <v>366</v>
      </c>
      <c r="I10" s="84">
        <v>368</v>
      </c>
    </row>
    <row r="11" spans="1:9" x14ac:dyDescent="0.25">
      <c r="A11" t="s">
        <v>3257</v>
      </c>
      <c r="B11">
        <v>1851</v>
      </c>
      <c r="C11">
        <v>2035</v>
      </c>
      <c r="D11" s="83">
        <v>897</v>
      </c>
      <c r="E11" s="83">
        <v>919</v>
      </c>
      <c r="F11" s="50">
        <v>368</v>
      </c>
      <c r="G11" s="50">
        <v>372</v>
      </c>
      <c r="H11" s="84">
        <v>369</v>
      </c>
      <c r="I11" s="84">
        <v>371</v>
      </c>
    </row>
    <row r="12" spans="1:9" x14ac:dyDescent="0.25">
      <c r="A12" t="s">
        <v>3497</v>
      </c>
      <c r="B12">
        <v>2036</v>
      </c>
      <c r="C12">
        <v>2136</v>
      </c>
      <c r="D12" s="83">
        <v>920</v>
      </c>
      <c r="E12" s="83">
        <v>936</v>
      </c>
      <c r="F12" s="50">
        <v>373</v>
      </c>
      <c r="G12" s="50">
        <v>373</v>
      </c>
      <c r="H12" s="84">
        <v>372</v>
      </c>
      <c r="I12" s="84">
        <v>372</v>
      </c>
    </row>
    <row r="13" spans="1:9" x14ac:dyDescent="0.25">
      <c r="A13" t="s">
        <v>1580</v>
      </c>
      <c r="B13">
        <v>2137</v>
      </c>
      <c r="C13">
        <v>2211</v>
      </c>
      <c r="D13" s="83">
        <v>937</v>
      </c>
      <c r="E13" s="83">
        <v>981</v>
      </c>
      <c r="F13" s="50">
        <v>374</v>
      </c>
      <c r="G13" s="50">
        <v>374</v>
      </c>
      <c r="H13" s="84"/>
      <c r="I13" s="84">
        <v>372</v>
      </c>
    </row>
    <row r="14" spans="1:9" x14ac:dyDescent="0.25">
      <c r="A14" t="s">
        <v>2612</v>
      </c>
      <c r="B14">
        <v>2212</v>
      </c>
      <c r="C14">
        <v>2252</v>
      </c>
      <c r="D14" s="83">
        <v>982</v>
      </c>
      <c r="E14" s="83">
        <v>987</v>
      </c>
      <c r="F14" s="50">
        <v>375</v>
      </c>
      <c r="G14" s="50">
        <v>374</v>
      </c>
      <c r="H14" s="84"/>
      <c r="I14" s="84">
        <v>372</v>
      </c>
    </row>
    <row r="15" spans="1:9" x14ac:dyDescent="0.25">
      <c r="A15" t="s">
        <v>999</v>
      </c>
      <c r="B15">
        <v>2253</v>
      </c>
      <c r="C15">
        <v>2542</v>
      </c>
      <c r="D15" s="83">
        <v>988</v>
      </c>
      <c r="E15" s="83">
        <v>1157</v>
      </c>
      <c r="F15" s="50">
        <v>375</v>
      </c>
      <c r="G15" s="50">
        <v>384</v>
      </c>
      <c r="H15" s="84">
        <v>373</v>
      </c>
      <c r="I15" s="84">
        <v>384</v>
      </c>
    </row>
    <row r="16" spans="1:9" x14ac:dyDescent="0.25">
      <c r="A16" t="s">
        <v>1275</v>
      </c>
      <c r="B16">
        <v>2543</v>
      </c>
      <c r="C16">
        <v>2858</v>
      </c>
      <c r="D16" s="83">
        <v>1158</v>
      </c>
      <c r="E16" s="83">
        <v>1244</v>
      </c>
      <c r="F16" s="50">
        <v>385</v>
      </c>
      <c r="G16" s="50">
        <v>445</v>
      </c>
      <c r="H16" s="84">
        <v>385</v>
      </c>
      <c r="I16" s="84">
        <v>424</v>
      </c>
    </row>
    <row r="17" spans="1:9" x14ac:dyDescent="0.25">
      <c r="A17" t="s">
        <v>2717</v>
      </c>
      <c r="B17">
        <v>2859</v>
      </c>
      <c r="C17">
        <v>2883</v>
      </c>
      <c r="D17" s="83">
        <v>1245</v>
      </c>
      <c r="E17" s="83">
        <v>1247</v>
      </c>
      <c r="F17" s="50">
        <v>446</v>
      </c>
      <c r="G17" s="50">
        <v>446</v>
      </c>
      <c r="H17" s="84">
        <v>425</v>
      </c>
      <c r="I17" s="84">
        <v>424</v>
      </c>
    </row>
  </sheetData>
  <printOptions gridLines="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schools</vt:lpstr>
      <vt:lpstr>Information for Directory</vt:lpstr>
      <vt:lpstr>selected schools</vt:lpstr>
      <vt:lpstr>Sheet2</vt:lpstr>
    </vt:vector>
  </TitlesOfParts>
  <Company>The University of Auckland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Milne</dc:creator>
  <cp:lastModifiedBy>Barry Milne</cp:lastModifiedBy>
  <cp:lastPrinted>2016-05-18T00:57:11Z</cp:lastPrinted>
  <dcterms:created xsi:type="dcterms:W3CDTF">2016-05-16T23:08:02Z</dcterms:created>
  <dcterms:modified xsi:type="dcterms:W3CDTF">2016-05-20T02:25:57Z</dcterms:modified>
</cp:coreProperties>
</file>