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kwan_kim/survey_monkey/SM_code/"/>
    </mc:Choice>
  </mc:AlternateContent>
  <bookViews>
    <workbookView xWindow="0" yWindow="460" windowWidth="25600" windowHeight="11000" tabRatio="983"/>
  </bookViews>
  <sheets>
    <sheet name="기본정보" sheetId="30" r:id="rId1"/>
    <sheet name="(1)SFRT" sheetId="39" r:id="rId2"/>
    <sheet name="(2)IPSAQ" sheetId="40" r:id="rId3"/>
    <sheet name="(3)PQ-B" sheetId="42" r:id="rId4"/>
    <sheet name="(4)K-DES-II" sheetId="41" r:id="rId5"/>
    <sheet name="(5) NEO-PI" sheetId="2" r:id="rId6"/>
    <sheet name="(6) EPQ" sheetId="19" r:id="rId7"/>
    <sheet name="(7) BIS-BAS" sheetId="13" r:id="rId8"/>
    <sheet name="(8) TMMS" sheetId="17" r:id="rId9"/>
    <sheet name="(9) PWI" sheetId="6" r:id="rId10"/>
    <sheet name="(10) RSQ" sheetId="5" r:id="rId11"/>
    <sheet name="(11)RCS" sheetId="51" r:id="rId12"/>
    <sheet name="(12) K-SFS" sheetId="27" r:id="rId13"/>
    <sheet name="K-SFS-보호자" sheetId="62" r:id="rId14"/>
    <sheet name="(13)WHOQOL-BREF" sheetId="69" r:id="rId15"/>
    <sheet name="(14)RSES" sheetId="43" r:id="rId16"/>
    <sheet name="(15)K-CD-RS" sheetId="45" r:id="rId17"/>
    <sheet name="(16)K-SWLS" sheetId="53" r:id="rId18"/>
    <sheet name="(17) AAQ-II" sheetId="54" r:id="rId19"/>
    <sheet name="(18) BIS-11" sheetId="7" r:id="rId20"/>
    <sheet name="(19) SES" sheetId="55" r:id="rId21"/>
    <sheet name="(20) BCIS" sheetId="56" r:id="rId22"/>
    <sheet name="(21) K-DHS" sheetId="57" r:id="rId23"/>
    <sheet name="(22) ELSQ" sheetId="14" r:id="rId24"/>
    <sheet name="(23) SPSI-R" sheetId="58" r:id="rId25"/>
    <sheet name="(24) APPQ" sheetId="67" r:id="rId26"/>
    <sheet name="(25) BPSS-AS-P" sheetId="64" r:id="rId27"/>
    <sheet name="BPSS-AS-보호자" sheetId="65" r:id="rId28"/>
    <sheet name="Sheet1" sheetId="68" r:id="rId29"/>
    <sheet name="DICC종합결과표" sheetId="60" r:id="rId30"/>
    <sheet name="ACCESS (미완성)" sheetId="61" r:id="rId31"/>
    <sheet name="empty1" sheetId="70" r:id="rId32"/>
    <sheet name="empty2" sheetId="71" r:id="rId3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60" l="1"/>
  <c r="F62" i="60"/>
  <c r="F61" i="60"/>
  <c r="F60" i="60"/>
  <c r="F59" i="60"/>
  <c r="F58" i="60"/>
  <c r="F57" i="60"/>
  <c r="F56" i="60"/>
  <c r="F55" i="60"/>
  <c r="F54" i="60"/>
  <c r="F5" i="69"/>
  <c r="G5" i="69"/>
  <c r="F6" i="69"/>
  <c r="G6" i="69"/>
  <c r="F7" i="69"/>
  <c r="G7" i="69"/>
  <c r="I7" i="69"/>
  <c r="J14" i="69"/>
  <c r="F8" i="69"/>
  <c r="G8" i="69"/>
  <c r="I5" i="69"/>
  <c r="F9" i="69"/>
  <c r="G9" i="69"/>
  <c r="I6" i="69"/>
  <c r="F10" i="69"/>
  <c r="G10" i="69"/>
  <c r="F11" i="69"/>
  <c r="G11" i="69"/>
  <c r="F12" i="69"/>
  <c r="G12" i="69"/>
  <c r="I8" i="69"/>
  <c r="F13" i="69"/>
  <c r="G13" i="69"/>
  <c r="F14" i="69"/>
  <c r="G14" i="69"/>
  <c r="I14" i="69"/>
  <c r="F15" i="69"/>
  <c r="G15" i="69"/>
  <c r="F16" i="69"/>
  <c r="G16" i="69"/>
  <c r="F17" i="69"/>
  <c r="G17" i="69"/>
  <c r="F18" i="69"/>
  <c r="G18" i="69"/>
  <c r="F19" i="69"/>
  <c r="G19" i="69"/>
  <c r="F20" i="69"/>
  <c r="G20" i="69"/>
  <c r="F21" i="69"/>
  <c r="G21" i="69"/>
  <c r="F22" i="69"/>
  <c r="G22" i="69"/>
  <c r="F23" i="69"/>
  <c r="G23" i="69"/>
  <c r="F24" i="69"/>
  <c r="G24" i="69"/>
  <c r="F25" i="69"/>
  <c r="G25" i="69"/>
  <c r="F26" i="69"/>
  <c r="G26" i="69"/>
  <c r="F27" i="69"/>
  <c r="G27" i="69"/>
  <c r="F28" i="69"/>
  <c r="G28" i="69"/>
  <c r="F29" i="69"/>
  <c r="G29" i="69"/>
  <c r="F30" i="69"/>
  <c r="G30" i="69"/>
  <c r="J15" i="69"/>
  <c r="I15" i="69"/>
  <c r="J13" i="69"/>
  <c r="I13" i="69"/>
  <c r="J12" i="69"/>
  <c r="J16" i="69"/>
  <c r="I12" i="69"/>
  <c r="I16" i="69"/>
  <c r="F36" i="60"/>
  <c r="F5" i="67"/>
  <c r="I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G18" i="65"/>
  <c r="F18" i="65"/>
  <c r="G17" i="65"/>
  <c r="F17" i="65"/>
  <c r="G16" i="65"/>
  <c r="F16" i="65"/>
  <c r="G15" i="65"/>
  <c r="F15" i="65"/>
  <c r="G14" i="65"/>
  <c r="F14" i="65"/>
  <c r="G13" i="65"/>
  <c r="F13" i="65"/>
  <c r="G12" i="65"/>
  <c r="F12" i="65"/>
  <c r="G11" i="65"/>
  <c r="F11" i="65"/>
  <c r="G10" i="65"/>
  <c r="F10" i="65"/>
  <c r="G9" i="65"/>
  <c r="F9" i="65"/>
  <c r="G8" i="65"/>
  <c r="F8" i="65"/>
  <c r="G7" i="65"/>
  <c r="F7" i="65"/>
  <c r="G6" i="65"/>
  <c r="F6" i="65"/>
  <c r="I5" i="65"/>
  <c r="G5" i="65"/>
  <c r="F5" i="65"/>
  <c r="F34" i="64"/>
  <c r="F33" i="64"/>
  <c r="F32" i="64"/>
  <c r="F31" i="64"/>
  <c r="F30" i="64"/>
  <c r="F29" i="64"/>
  <c r="F28" i="64"/>
  <c r="F27" i="64"/>
  <c r="F26" i="64"/>
  <c r="F25" i="64"/>
  <c r="F24" i="64"/>
  <c r="F23" i="64"/>
  <c r="F22" i="64"/>
  <c r="F21" i="64"/>
  <c r="G18" i="64"/>
  <c r="F18" i="64"/>
  <c r="G17" i="64"/>
  <c r="F17" i="64"/>
  <c r="G16" i="64"/>
  <c r="F16" i="64"/>
  <c r="G15" i="64"/>
  <c r="F15" i="64"/>
  <c r="G14" i="64"/>
  <c r="F14" i="64"/>
  <c r="G13" i="64"/>
  <c r="F13" i="64"/>
  <c r="G12" i="64"/>
  <c r="F12" i="64"/>
  <c r="G11" i="64"/>
  <c r="F11" i="64"/>
  <c r="G10" i="64"/>
  <c r="F10" i="64"/>
  <c r="I5" i="64"/>
  <c r="G9" i="64"/>
  <c r="F9" i="64"/>
  <c r="G8" i="64"/>
  <c r="F8" i="64"/>
  <c r="G5" i="64"/>
  <c r="G7" i="64"/>
  <c r="F7" i="64"/>
  <c r="G6" i="64"/>
  <c r="F6" i="64"/>
  <c r="F5" i="64"/>
  <c r="F76" i="62"/>
  <c r="G76" i="62"/>
  <c r="F9" i="7"/>
  <c r="K11" i="62"/>
  <c r="F93" i="60"/>
  <c r="K11" i="27"/>
  <c r="F53" i="60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49" i="58"/>
  <c r="F50" i="58"/>
  <c r="F51" i="58"/>
  <c r="F52" i="58"/>
  <c r="F53" i="58"/>
  <c r="F54" i="58"/>
  <c r="F55" i="58"/>
  <c r="F56" i="58"/>
  <c r="F5" i="58"/>
  <c r="F6" i="57"/>
  <c r="F7" i="57"/>
  <c r="F8" i="57"/>
  <c r="F9" i="57"/>
  <c r="F10" i="57"/>
  <c r="F11" i="57"/>
  <c r="F12" i="57"/>
  <c r="F13" i="57"/>
  <c r="F14" i="57"/>
  <c r="F15" i="57"/>
  <c r="F16" i="57"/>
  <c r="F5" i="57"/>
  <c r="F15" i="56"/>
  <c r="F16" i="56"/>
  <c r="F17" i="56"/>
  <c r="F18" i="56"/>
  <c r="F19" i="56"/>
  <c r="F14" i="56"/>
  <c r="F13" i="56"/>
  <c r="F12" i="56"/>
  <c r="F11" i="56"/>
  <c r="F10" i="56"/>
  <c r="F9" i="56"/>
  <c r="F8" i="56"/>
  <c r="F7" i="56"/>
  <c r="F6" i="56"/>
  <c r="F5" i="56"/>
  <c r="F6" i="55"/>
  <c r="F7" i="55"/>
  <c r="F8" i="55"/>
  <c r="F9" i="55"/>
  <c r="F10" i="55"/>
  <c r="F11" i="55"/>
  <c r="F12" i="55"/>
  <c r="F13" i="55"/>
  <c r="F14" i="55"/>
  <c r="F5" i="55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7" i="7"/>
  <c r="F6" i="7"/>
  <c r="F5" i="7"/>
  <c r="F10" i="54"/>
  <c r="F11" i="54"/>
  <c r="F12" i="54"/>
  <c r="F13" i="54"/>
  <c r="F14" i="54"/>
  <c r="F9" i="54"/>
  <c r="F8" i="54"/>
  <c r="F7" i="54"/>
  <c r="F6" i="54"/>
  <c r="F5" i="54"/>
  <c r="F6" i="53"/>
  <c r="F7" i="53"/>
  <c r="F8" i="53"/>
  <c r="F9" i="53"/>
  <c r="F5" i="53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19" i="40"/>
  <c r="N20" i="40"/>
  <c r="N21" i="40"/>
  <c r="N22" i="40"/>
  <c r="N23" i="40"/>
  <c r="N24" i="40"/>
  <c r="N25" i="40"/>
  <c r="N26" i="40"/>
  <c r="N27" i="40"/>
  <c r="N28" i="40"/>
  <c r="N29" i="40"/>
  <c r="N30" i="40"/>
  <c r="N31" i="40"/>
  <c r="N32" i="40"/>
  <c r="N33" i="40"/>
  <c r="F19" i="42"/>
  <c r="F20" i="42"/>
  <c r="F21" i="42"/>
  <c r="F22" i="42"/>
  <c r="F23" i="42"/>
  <c r="F24" i="42"/>
  <c r="F25" i="42"/>
  <c r="F18" i="42"/>
  <c r="F17" i="42"/>
  <c r="F16" i="42"/>
  <c r="F15" i="42"/>
  <c r="F14" i="42"/>
  <c r="F13" i="42"/>
  <c r="F12" i="42"/>
  <c r="F11" i="42"/>
  <c r="F10" i="42"/>
  <c r="F9" i="42"/>
  <c r="F8" i="42"/>
  <c r="F7" i="42"/>
  <c r="F6" i="42"/>
  <c r="F5" i="42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5" i="41"/>
  <c r="G75" i="62"/>
  <c r="F75" i="62"/>
  <c r="G74" i="62"/>
  <c r="F74" i="62"/>
  <c r="G73" i="62"/>
  <c r="F73" i="62"/>
  <c r="G72" i="62"/>
  <c r="F72" i="62"/>
  <c r="G71" i="62"/>
  <c r="F71" i="62"/>
  <c r="G70" i="62"/>
  <c r="F70" i="62"/>
  <c r="G69" i="62"/>
  <c r="F69" i="62"/>
  <c r="G68" i="62"/>
  <c r="F68" i="62"/>
  <c r="G67" i="62"/>
  <c r="F67" i="62"/>
  <c r="G66" i="62"/>
  <c r="F66" i="62"/>
  <c r="G65" i="62"/>
  <c r="F65" i="62"/>
  <c r="G64" i="62"/>
  <c r="F64" i="62"/>
  <c r="G63" i="62"/>
  <c r="F63" i="62"/>
  <c r="G62" i="62"/>
  <c r="F62" i="62"/>
  <c r="G61" i="62"/>
  <c r="F61" i="62"/>
  <c r="G60" i="62"/>
  <c r="F60" i="62"/>
  <c r="G59" i="62"/>
  <c r="F59" i="62"/>
  <c r="G58" i="62"/>
  <c r="F58" i="62"/>
  <c r="G57" i="62"/>
  <c r="F57" i="62"/>
  <c r="G56" i="62"/>
  <c r="F56" i="62"/>
  <c r="G55" i="62"/>
  <c r="F55" i="62"/>
  <c r="G54" i="62"/>
  <c r="F54" i="62"/>
  <c r="G53" i="62"/>
  <c r="F53" i="62"/>
  <c r="G52" i="62"/>
  <c r="F52" i="62"/>
  <c r="G51" i="62"/>
  <c r="F51" i="62"/>
  <c r="G50" i="62"/>
  <c r="F50" i="62"/>
  <c r="G49" i="62"/>
  <c r="F49" i="62"/>
  <c r="G48" i="62"/>
  <c r="F48" i="62"/>
  <c r="G47" i="62"/>
  <c r="F47" i="62"/>
  <c r="G46" i="62"/>
  <c r="F46" i="62"/>
  <c r="G45" i="62"/>
  <c r="F45" i="62"/>
  <c r="G44" i="62"/>
  <c r="F44" i="62"/>
  <c r="G43" i="62"/>
  <c r="F43" i="62"/>
  <c r="G42" i="62"/>
  <c r="F42" i="62"/>
  <c r="G41" i="62"/>
  <c r="F41" i="62"/>
  <c r="G40" i="62"/>
  <c r="F40" i="62"/>
  <c r="G39" i="62"/>
  <c r="F39" i="62"/>
  <c r="G38" i="62"/>
  <c r="F38" i="62"/>
  <c r="G37" i="62"/>
  <c r="F37" i="62"/>
  <c r="G36" i="62"/>
  <c r="F36" i="62"/>
  <c r="G35" i="62"/>
  <c r="F35" i="62"/>
  <c r="G34" i="62"/>
  <c r="F34" i="62"/>
  <c r="G33" i="62"/>
  <c r="F33" i="62"/>
  <c r="G32" i="62"/>
  <c r="F32" i="62"/>
  <c r="G31" i="62"/>
  <c r="F31" i="62"/>
  <c r="G30" i="62"/>
  <c r="F30" i="62"/>
  <c r="G29" i="62"/>
  <c r="F29" i="62"/>
  <c r="G28" i="62"/>
  <c r="F28" i="62"/>
  <c r="G27" i="62"/>
  <c r="F27" i="62"/>
  <c r="G26" i="62"/>
  <c r="J8" i="62"/>
  <c r="K8" i="62"/>
  <c r="F90" i="60"/>
  <c r="F26" i="62"/>
  <c r="G25" i="62"/>
  <c r="F25" i="62"/>
  <c r="G24" i="62"/>
  <c r="F24" i="62"/>
  <c r="G23" i="62"/>
  <c r="F23" i="62"/>
  <c r="G22" i="62"/>
  <c r="F22" i="62"/>
  <c r="G21" i="62"/>
  <c r="F21" i="62"/>
  <c r="K20" i="62"/>
  <c r="G20" i="62"/>
  <c r="F20" i="62"/>
  <c r="G19" i="62"/>
  <c r="F19" i="62"/>
  <c r="G18" i="62"/>
  <c r="F18" i="62"/>
  <c r="G17" i="62"/>
  <c r="F17" i="62"/>
  <c r="G16" i="62"/>
  <c r="F16" i="62"/>
  <c r="G15" i="62"/>
  <c r="F15" i="62"/>
  <c r="G14" i="62"/>
  <c r="F14" i="62"/>
  <c r="G13" i="62"/>
  <c r="J7" i="62"/>
  <c r="K7" i="62"/>
  <c r="F89" i="60"/>
  <c r="F13" i="62"/>
  <c r="G12" i="62"/>
  <c r="F12" i="62"/>
  <c r="G11" i="62"/>
  <c r="F11" i="62"/>
  <c r="J10" i="62"/>
  <c r="K10" i="62"/>
  <c r="F92" i="60"/>
  <c r="G10" i="62"/>
  <c r="J6" i="62"/>
  <c r="K6" i="62"/>
  <c r="F88" i="60"/>
  <c r="F10" i="62"/>
  <c r="J9" i="62"/>
  <c r="K9" i="62"/>
  <c r="F91" i="60"/>
  <c r="G9" i="62"/>
  <c r="F9" i="62"/>
  <c r="G8" i="62"/>
  <c r="F8" i="62"/>
  <c r="G7" i="62"/>
  <c r="F7" i="62"/>
  <c r="G6" i="62"/>
  <c r="F6" i="62"/>
  <c r="G5" i="62"/>
  <c r="J5" i="62"/>
  <c r="K5" i="62"/>
  <c r="F87" i="60"/>
  <c r="F5" i="62"/>
  <c r="I5" i="45"/>
  <c r="F66" i="60"/>
  <c r="I8" i="41"/>
  <c r="F25" i="60"/>
  <c r="N2" i="40"/>
  <c r="I6" i="41"/>
  <c r="F23" i="60"/>
  <c r="I5" i="41"/>
  <c r="F22" i="60"/>
  <c r="K6" i="42"/>
  <c r="K7" i="42"/>
  <c r="K8" i="42"/>
  <c r="K9" i="42"/>
  <c r="K10" i="42"/>
  <c r="K11" i="42"/>
  <c r="K12" i="42"/>
  <c r="K13" i="42"/>
  <c r="K14" i="42"/>
  <c r="K15" i="42"/>
  <c r="K16" i="42"/>
  <c r="K17" i="42"/>
  <c r="K18" i="42"/>
  <c r="K19" i="42"/>
  <c r="K20" i="42"/>
  <c r="K21" i="42"/>
  <c r="K22" i="42"/>
  <c r="K23" i="42"/>
  <c r="K24" i="42"/>
  <c r="K25" i="42"/>
  <c r="K5" i="42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3" i="40"/>
  <c r="H2" i="40"/>
  <c r="N128" i="39"/>
  <c r="M128" i="39"/>
  <c r="L128" i="39"/>
  <c r="K128" i="39"/>
  <c r="J128" i="39"/>
  <c r="I128" i="39"/>
  <c r="N127" i="39"/>
  <c r="M127" i="39"/>
  <c r="L127" i="39"/>
  <c r="K127" i="39"/>
  <c r="J127" i="39"/>
  <c r="I127" i="39"/>
  <c r="N126" i="39"/>
  <c r="M126" i="39"/>
  <c r="L126" i="39"/>
  <c r="K126" i="39"/>
  <c r="J126" i="39"/>
  <c r="I126" i="39"/>
  <c r="N125" i="39"/>
  <c r="M125" i="39"/>
  <c r="L125" i="39"/>
  <c r="K125" i="39"/>
  <c r="J125" i="39"/>
  <c r="I125" i="39"/>
  <c r="N124" i="39"/>
  <c r="M124" i="39"/>
  <c r="L124" i="39"/>
  <c r="K124" i="39"/>
  <c r="J124" i="39"/>
  <c r="I124" i="39"/>
  <c r="N123" i="39"/>
  <c r="M123" i="39"/>
  <c r="L123" i="39"/>
  <c r="K123" i="39"/>
  <c r="J123" i="39"/>
  <c r="I123" i="39"/>
  <c r="N122" i="39"/>
  <c r="M122" i="39"/>
  <c r="L122" i="39"/>
  <c r="K122" i="39"/>
  <c r="J122" i="39"/>
  <c r="I122" i="39"/>
  <c r="N121" i="39"/>
  <c r="M121" i="39"/>
  <c r="L121" i="39"/>
  <c r="K121" i="39"/>
  <c r="J121" i="39"/>
  <c r="I121" i="39"/>
  <c r="N120" i="39"/>
  <c r="M120" i="39"/>
  <c r="L120" i="39"/>
  <c r="K120" i="39"/>
  <c r="J120" i="39"/>
  <c r="I120" i="39"/>
  <c r="N119" i="39"/>
  <c r="M119" i="39"/>
  <c r="L119" i="39"/>
  <c r="K119" i="39"/>
  <c r="J119" i="39"/>
  <c r="I119" i="39"/>
  <c r="N118" i="39"/>
  <c r="M118" i="39"/>
  <c r="L118" i="39"/>
  <c r="K118" i="39"/>
  <c r="J118" i="39"/>
  <c r="I118" i="39"/>
  <c r="N117" i="39"/>
  <c r="M117" i="39"/>
  <c r="L117" i="39"/>
  <c r="K117" i="39"/>
  <c r="J117" i="39"/>
  <c r="I117" i="39"/>
  <c r="N116" i="39"/>
  <c r="M116" i="39"/>
  <c r="L116" i="39"/>
  <c r="K116" i="39"/>
  <c r="J116" i="39"/>
  <c r="I116" i="39"/>
  <c r="N115" i="39"/>
  <c r="M115" i="39"/>
  <c r="L115" i="39"/>
  <c r="K115" i="39"/>
  <c r="J115" i="39"/>
  <c r="I115" i="39"/>
  <c r="N114" i="39"/>
  <c r="M114" i="39"/>
  <c r="L114" i="39"/>
  <c r="K114" i="39"/>
  <c r="J114" i="39"/>
  <c r="I114" i="39"/>
  <c r="N113" i="39"/>
  <c r="M113" i="39"/>
  <c r="L113" i="39"/>
  <c r="K113" i="39"/>
  <c r="J113" i="39"/>
  <c r="I113" i="39"/>
  <c r="N112" i="39"/>
  <c r="M112" i="39"/>
  <c r="L112" i="39"/>
  <c r="K112" i="39"/>
  <c r="J112" i="39"/>
  <c r="I112" i="39"/>
  <c r="N111" i="39"/>
  <c r="M111" i="39"/>
  <c r="L111" i="39"/>
  <c r="K111" i="39"/>
  <c r="J111" i="39"/>
  <c r="I111" i="39"/>
  <c r="N110" i="39"/>
  <c r="M110" i="39"/>
  <c r="L110" i="39"/>
  <c r="K110" i="39"/>
  <c r="J110" i="39"/>
  <c r="I110" i="39"/>
  <c r="N109" i="39"/>
  <c r="M109" i="39"/>
  <c r="L109" i="39"/>
  <c r="K109" i="39"/>
  <c r="J109" i="39"/>
  <c r="I109" i="39"/>
  <c r="N108" i="39"/>
  <c r="M108" i="39"/>
  <c r="L108" i="39"/>
  <c r="K108" i="39"/>
  <c r="J108" i="39"/>
  <c r="I108" i="39"/>
  <c r="N107" i="39"/>
  <c r="M107" i="39"/>
  <c r="L107" i="39"/>
  <c r="K107" i="39"/>
  <c r="J107" i="39"/>
  <c r="I107" i="39"/>
  <c r="N106" i="39"/>
  <c r="M106" i="39"/>
  <c r="L106" i="39"/>
  <c r="K106" i="39"/>
  <c r="J106" i="39"/>
  <c r="I106" i="39"/>
  <c r="N105" i="39"/>
  <c r="M105" i="39"/>
  <c r="L105" i="39"/>
  <c r="K105" i="39"/>
  <c r="J105" i="39"/>
  <c r="I105" i="39"/>
  <c r="N104" i="39"/>
  <c r="M104" i="39"/>
  <c r="L104" i="39"/>
  <c r="K104" i="39"/>
  <c r="J104" i="39"/>
  <c r="I104" i="39"/>
  <c r="N103" i="39"/>
  <c r="M103" i="39"/>
  <c r="L103" i="39"/>
  <c r="K103" i="39"/>
  <c r="J103" i="39"/>
  <c r="I103" i="39"/>
  <c r="N102" i="39"/>
  <c r="M102" i="39"/>
  <c r="L102" i="39"/>
  <c r="K102" i="39"/>
  <c r="J102" i="39"/>
  <c r="J101" i="39"/>
  <c r="R10" i="39"/>
  <c r="I102" i="39"/>
  <c r="N101" i="39"/>
  <c r="M101" i="39"/>
  <c r="L101" i="39"/>
  <c r="T10" i="39"/>
  <c r="S19" i="39"/>
  <c r="S26" i="39"/>
  <c r="F8" i="60"/>
  <c r="K101" i="39"/>
  <c r="S10" i="39"/>
  <c r="U18" i="39"/>
  <c r="U25" i="39"/>
  <c r="F7" i="60"/>
  <c r="I101" i="39"/>
  <c r="N100" i="39"/>
  <c r="M100" i="39"/>
  <c r="L100" i="39"/>
  <c r="K100" i="39"/>
  <c r="J100" i="39"/>
  <c r="I100" i="39"/>
  <c r="N99" i="39"/>
  <c r="M99" i="39"/>
  <c r="L99" i="39"/>
  <c r="K99" i="39"/>
  <c r="J99" i="39"/>
  <c r="I99" i="39"/>
  <c r="N98" i="39"/>
  <c r="M98" i="39"/>
  <c r="L98" i="39"/>
  <c r="K98" i="39"/>
  <c r="J98" i="39"/>
  <c r="I98" i="39"/>
  <c r="N97" i="39"/>
  <c r="M97" i="39"/>
  <c r="L97" i="39"/>
  <c r="K97" i="39"/>
  <c r="J97" i="39"/>
  <c r="I97" i="39"/>
  <c r="N96" i="39"/>
  <c r="M96" i="39"/>
  <c r="L96" i="39"/>
  <c r="K96" i="39"/>
  <c r="J96" i="39"/>
  <c r="I96" i="39"/>
  <c r="N95" i="39"/>
  <c r="M95" i="39"/>
  <c r="L95" i="39"/>
  <c r="K95" i="39"/>
  <c r="J95" i="39"/>
  <c r="I95" i="39"/>
  <c r="N94" i="39"/>
  <c r="M94" i="39"/>
  <c r="L94" i="39"/>
  <c r="K94" i="39"/>
  <c r="J94" i="39"/>
  <c r="I94" i="39"/>
  <c r="N93" i="39"/>
  <c r="M93" i="39"/>
  <c r="L93" i="39"/>
  <c r="K93" i="39"/>
  <c r="J93" i="39"/>
  <c r="I93" i="39"/>
  <c r="N92" i="39"/>
  <c r="M92" i="39"/>
  <c r="L92" i="39"/>
  <c r="K92" i="39"/>
  <c r="J92" i="39"/>
  <c r="I92" i="39"/>
  <c r="N91" i="39"/>
  <c r="M91" i="39"/>
  <c r="L91" i="39"/>
  <c r="K91" i="39"/>
  <c r="J91" i="39"/>
  <c r="I91" i="39"/>
  <c r="N90" i="39"/>
  <c r="M90" i="39"/>
  <c r="L90" i="39"/>
  <c r="K90" i="39"/>
  <c r="J90" i="39"/>
  <c r="I90" i="39"/>
  <c r="N89" i="39"/>
  <c r="M89" i="39"/>
  <c r="L89" i="39"/>
  <c r="K89" i="39"/>
  <c r="J89" i="39"/>
  <c r="I89" i="39"/>
  <c r="N88" i="39"/>
  <c r="M88" i="39"/>
  <c r="L88" i="39"/>
  <c r="K88" i="39"/>
  <c r="J88" i="39"/>
  <c r="I88" i="39"/>
  <c r="N87" i="39"/>
  <c r="M87" i="39"/>
  <c r="L87" i="39"/>
  <c r="K87" i="39"/>
  <c r="J87" i="39"/>
  <c r="I87" i="39"/>
  <c r="N86" i="39"/>
  <c r="M86" i="39"/>
  <c r="L86" i="39"/>
  <c r="K86" i="39"/>
  <c r="J86" i="39"/>
  <c r="I86" i="39"/>
  <c r="N85" i="39"/>
  <c r="M85" i="39"/>
  <c r="L85" i="39"/>
  <c r="K85" i="39"/>
  <c r="J85" i="39"/>
  <c r="I85" i="39"/>
  <c r="N84" i="39"/>
  <c r="M84" i="39"/>
  <c r="L84" i="39"/>
  <c r="K84" i="39"/>
  <c r="J84" i="39"/>
  <c r="I84" i="39"/>
  <c r="N83" i="39"/>
  <c r="M83" i="39"/>
  <c r="L83" i="39"/>
  <c r="K83" i="39"/>
  <c r="J83" i="39"/>
  <c r="I83" i="39"/>
  <c r="N82" i="39"/>
  <c r="M82" i="39"/>
  <c r="L82" i="39"/>
  <c r="K82" i="39"/>
  <c r="J82" i="39"/>
  <c r="I82" i="39"/>
  <c r="N81" i="39"/>
  <c r="M81" i="39"/>
  <c r="L81" i="39"/>
  <c r="K81" i="39"/>
  <c r="J81" i="39"/>
  <c r="I81" i="39"/>
  <c r="N80" i="39"/>
  <c r="M80" i="39"/>
  <c r="L80" i="39"/>
  <c r="K80" i="39"/>
  <c r="J80" i="39"/>
  <c r="I80" i="39"/>
  <c r="N79" i="39"/>
  <c r="M79" i="39"/>
  <c r="L79" i="39"/>
  <c r="K79" i="39"/>
  <c r="J79" i="39"/>
  <c r="I79" i="39"/>
  <c r="N78" i="39"/>
  <c r="M78" i="39"/>
  <c r="L78" i="39"/>
  <c r="K78" i="39"/>
  <c r="J78" i="39"/>
  <c r="I78" i="39"/>
  <c r="N77" i="39"/>
  <c r="M77" i="39"/>
  <c r="L77" i="39"/>
  <c r="K77" i="39"/>
  <c r="J77" i="39"/>
  <c r="I77" i="39"/>
  <c r="N76" i="39"/>
  <c r="M76" i="39"/>
  <c r="L76" i="39"/>
  <c r="K76" i="39"/>
  <c r="J76" i="39"/>
  <c r="I76" i="39"/>
  <c r="N75" i="39"/>
  <c r="M75" i="39"/>
  <c r="L75" i="39"/>
  <c r="K75" i="39"/>
  <c r="J75" i="39"/>
  <c r="I75" i="39"/>
  <c r="N74" i="39"/>
  <c r="M74" i="39"/>
  <c r="L74" i="39"/>
  <c r="K74" i="39"/>
  <c r="J74" i="39"/>
  <c r="I74" i="39"/>
  <c r="N73" i="39"/>
  <c r="M73" i="39"/>
  <c r="L73" i="39"/>
  <c r="K73" i="39"/>
  <c r="J73" i="39"/>
  <c r="I73" i="39"/>
  <c r="N72" i="39"/>
  <c r="M72" i="39"/>
  <c r="L72" i="39"/>
  <c r="K72" i="39"/>
  <c r="J72" i="39"/>
  <c r="I72" i="39"/>
  <c r="N71" i="39"/>
  <c r="M71" i="39"/>
  <c r="L71" i="39"/>
  <c r="K71" i="39"/>
  <c r="J71" i="39"/>
  <c r="I71" i="39"/>
  <c r="N70" i="39"/>
  <c r="M70" i="39"/>
  <c r="L70" i="39"/>
  <c r="K70" i="39"/>
  <c r="J70" i="39"/>
  <c r="I70" i="39"/>
  <c r="N69" i="39"/>
  <c r="M69" i="39"/>
  <c r="L69" i="39"/>
  <c r="K69" i="39"/>
  <c r="J69" i="39"/>
  <c r="I69" i="39"/>
  <c r="N68" i="39"/>
  <c r="M68" i="39"/>
  <c r="L68" i="39"/>
  <c r="K68" i="39"/>
  <c r="J68" i="39"/>
  <c r="I68" i="39"/>
  <c r="N67" i="39"/>
  <c r="M67" i="39"/>
  <c r="L67" i="39"/>
  <c r="K67" i="39"/>
  <c r="J67" i="39"/>
  <c r="I67" i="39"/>
  <c r="N66" i="39"/>
  <c r="M66" i="39"/>
  <c r="L66" i="39"/>
  <c r="K66" i="39"/>
  <c r="J66" i="39"/>
  <c r="I66" i="39"/>
  <c r="N65" i="39"/>
  <c r="M65" i="39"/>
  <c r="L65" i="39"/>
  <c r="K65" i="39"/>
  <c r="J65" i="39"/>
  <c r="I65" i="39"/>
  <c r="N64" i="39"/>
  <c r="M64" i="39"/>
  <c r="L64" i="39"/>
  <c r="K64" i="39"/>
  <c r="J64" i="39"/>
  <c r="I64" i="39"/>
  <c r="N63" i="39"/>
  <c r="M63" i="39"/>
  <c r="L63" i="39"/>
  <c r="K63" i="39"/>
  <c r="J63" i="39"/>
  <c r="I63" i="39"/>
  <c r="N62" i="39"/>
  <c r="M62" i="39"/>
  <c r="L62" i="39"/>
  <c r="K62" i="39"/>
  <c r="J62" i="39"/>
  <c r="I62" i="39"/>
  <c r="N61" i="39"/>
  <c r="M61" i="39"/>
  <c r="L61" i="39"/>
  <c r="K61" i="39"/>
  <c r="J61" i="39"/>
  <c r="I61" i="39"/>
  <c r="N60" i="39"/>
  <c r="M60" i="39"/>
  <c r="L60" i="39"/>
  <c r="K60" i="39"/>
  <c r="J60" i="39"/>
  <c r="I60" i="39"/>
  <c r="N59" i="39"/>
  <c r="M59" i="39"/>
  <c r="L59" i="39"/>
  <c r="K59" i="39"/>
  <c r="J59" i="39"/>
  <c r="I59" i="39"/>
  <c r="N58" i="39"/>
  <c r="M58" i="39"/>
  <c r="L58" i="39"/>
  <c r="K58" i="39"/>
  <c r="J58" i="39"/>
  <c r="I58" i="39"/>
  <c r="N57" i="39"/>
  <c r="M57" i="39"/>
  <c r="L57" i="39"/>
  <c r="K57" i="39"/>
  <c r="J57" i="39"/>
  <c r="I57" i="39"/>
  <c r="N56" i="39"/>
  <c r="M56" i="39"/>
  <c r="L56" i="39"/>
  <c r="K56" i="39"/>
  <c r="J56" i="39"/>
  <c r="I56" i="39"/>
  <c r="N55" i="39"/>
  <c r="M55" i="39"/>
  <c r="L55" i="39"/>
  <c r="K55" i="39"/>
  <c r="J55" i="39"/>
  <c r="I55" i="39"/>
  <c r="N54" i="39"/>
  <c r="M54" i="39"/>
  <c r="L54" i="39"/>
  <c r="K54" i="39"/>
  <c r="J54" i="39"/>
  <c r="I54" i="39"/>
  <c r="N53" i="39"/>
  <c r="M53" i="39"/>
  <c r="L53" i="39"/>
  <c r="K53" i="39"/>
  <c r="J53" i="39"/>
  <c r="I53" i="39"/>
  <c r="N52" i="39"/>
  <c r="M52" i="39"/>
  <c r="L52" i="39"/>
  <c r="K52" i="39"/>
  <c r="J52" i="39"/>
  <c r="I52" i="39"/>
  <c r="N51" i="39"/>
  <c r="M51" i="39"/>
  <c r="L51" i="39"/>
  <c r="K51" i="39"/>
  <c r="J51" i="39"/>
  <c r="I51" i="39"/>
  <c r="N50" i="39"/>
  <c r="M50" i="39"/>
  <c r="L50" i="39"/>
  <c r="K50" i="39"/>
  <c r="J50" i="39"/>
  <c r="I50" i="39"/>
  <c r="N49" i="39"/>
  <c r="M49" i="39"/>
  <c r="L49" i="39"/>
  <c r="K49" i="39"/>
  <c r="J49" i="39"/>
  <c r="I49" i="39"/>
  <c r="N48" i="39"/>
  <c r="M48" i="39"/>
  <c r="L48" i="39"/>
  <c r="K48" i="39"/>
  <c r="J48" i="39"/>
  <c r="I48" i="39"/>
  <c r="N47" i="39"/>
  <c r="M47" i="39"/>
  <c r="L47" i="39"/>
  <c r="K47" i="39"/>
  <c r="J47" i="39"/>
  <c r="I47" i="39"/>
  <c r="N46" i="39"/>
  <c r="M46" i="39"/>
  <c r="L46" i="39"/>
  <c r="K46" i="39"/>
  <c r="J46" i="39"/>
  <c r="I46" i="39"/>
  <c r="N45" i="39"/>
  <c r="M45" i="39"/>
  <c r="L45" i="39"/>
  <c r="K45" i="39"/>
  <c r="J45" i="39"/>
  <c r="I45" i="39"/>
  <c r="N44" i="39"/>
  <c r="M44" i="39"/>
  <c r="L44" i="39"/>
  <c r="K44" i="39"/>
  <c r="J44" i="39"/>
  <c r="I44" i="39"/>
  <c r="N43" i="39"/>
  <c r="M43" i="39"/>
  <c r="L43" i="39"/>
  <c r="K43" i="39"/>
  <c r="J43" i="39"/>
  <c r="I43" i="39"/>
  <c r="N42" i="39"/>
  <c r="M42" i="39"/>
  <c r="L42" i="39"/>
  <c r="K42" i="39"/>
  <c r="J42" i="39"/>
  <c r="I42" i="39"/>
  <c r="N41" i="39"/>
  <c r="M41" i="39"/>
  <c r="L41" i="39"/>
  <c r="K41" i="39"/>
  <c r="J41" i="39"/>
  <c r="I41" i="39"/>
  <c r="N40" i="39"/>
  <c r="M40" i="39"/>
  <c r="L40" i="39"/>
  <c r="K40" i="39"/>
  <c r="J40" i="39"/>
  <c r="I40" i="39"/>
  <c r="N39" i="39"/>
  <c r="M39" i="39"/>
  <c r="L39" i="39"/>
  <c r="K39" i="39"/>
  <c r="J39" i="39"/>
  <c r="I39" i="39"/>
  <c r="N38" i="39"/>
  <c r="M38" i="39"/>
  <c r="L38" i="39"/>
  <c r="K38" i="39"/>
  <c r="J38" i="39"/>
  <c r="I38" i="39"/>
  <c r="N37" i="39"/>
  <c r="M37" i="39"/>
  <c r="L37" i="39"/>
  <c r="K37" i="39"/>
  <c r="J37" i="39"/>
  <c r="I37" i="39"/>
  <c r="N36" i="39"/>
  <c r="M36" i="39"/>
  <c r="L36" i="39"/>
  <c r="K36" i="39"/>
  <c r="J36" i="39"/>
  <c r="I36" i="39"/>
  <c r="N35" i="39"/>
  <c r="M35" i="39"/>
  <c r="L35" i="39"/>
  <c r="K35" i="39"/>
  <c r="J35" i="39"/>
  <c r="I35" i="39"/>
  <c r="N34" i="39"/>
  <c r="M34" i="39"/>
  <c r="L34" i="39"/>
  <c r="K34" i="39"/>
  <c r="J34" i="39"/>
  <c r="I34" i="39"/>
  <c r="N33" i="39"/>
  <c r="M33" i="39"/>
  <c r="L33" i="39"/>
  <c r="K33" i="39"/>
  <c r="J33" i="39"/>
  <c r="I33" i="39"/>
  <c r="N32" i="39"/>
  <c r="M32" i="39"/>
  <c r="L32" i="39"/>
  <c r="K32" i="39"/>
  <c r="J32" i="39"/>
  <c r="I32" i="39"/>
  <c r="N31" i="39"/>
  <c r="M31" i="39"/>
  <c r="L31" i="39"/>
  <c r="K31" i="39"/>
  <c r="J31" i="39"/>
  <c r="I31" i="39"/>
  <c r="N30" i="39"/>
  <c r="M30" i="39"/>
  <c r="L30" i="39"/>
  <c r="K30" i="39"/>
  <c r="J30" i="39"/>
  <c r="I30" i="39"/>
  <c r="N29" i="39"/>
  <c r="M29" i="39"/>
  <c r="L29" i="39"/>
  <c r="K29" i="39"/>
  <c r="J29" i="39"/>
  <c r="I29" i="39"/>
  <c r="N28" i="39"/>
  <c r="M28" i="39"/>
  <c r="L28" i="39"/>
  <c r="K28" i="39"/>
  <c r="J28" i="39"/>
  <c r="I28" i="39"/>
  <c r="N27" i="39"/>
  <c r="M27" i="39"/>
  <c r="L27" i="39"/>
  <c r="K27" i="39"/>
  <c r="J27" i="39"/>
  <c r="I27" i="39"/>
  <c r="N26" i="39"/>
  <c r="M26" i="39"/>
  <c r="L26" i="39"/>
  <c r="K26" i="39"/>
  <c r="J26" i="39"/>
  <c r="I26" i="39"/>
  <c r="N25" i="39"/>
  <c r="M25" i="39"/>
  <c r="L25" i="39"/>
  <c r="K25" i="39"/>
  <c r="J25" i="39"/>
  <c r="I25" i="39"/>
  <c r="N24" i="39"/>
  <c r="M24" i="39"/>
  <c r="L24" i="39"/>
  <c r="K24" i="39"/>
  <c r="J24" i="39"/>
  <c r="I24" i="39"/>
  <c r="N23" i="39"/>
  <c r="M23" i="39"/>
  <c r="L23" i="39"/>
  <c r="K23" i="39"/>
  <c r="J23" i="39"/>
  <c r="I23" i="39"/>
  <c r="N22" i="39"/>
  <c r="M22" i="39"/>
  <c r="L22" i="39"/>
  <c r="K22" i="39"/>
  <c r="J22" i="39"/>
  <c r="I22" i="39"/>
  <c r="N21" i="39"/>
  <c r="M21" i="39"/>
  <c r="L21" i="39"/>
  <c r="K21" i="39"/>
  <c r="J21" i="39"/>
  <c r="I21" i="39"/>
  <c r="N20" i="39"/>
  <c r="M20" i="39"/>
  <c r="L20" i="39"/>
  <c r="K20" i="39"/>
  <c r="J20" i="39"/>
  <c r="I20" i="39"/>
  <c r="N19" i="39"/>
  <c r="M19" i="39"/>
  <c r="L19" i="39"/>
  <c r="K19" i="39"/>
  <c r="J19" i="39"/>
  <c r="I19" i="39"/>
  <c r="N18" i="39"/>
  <c r="M18" i="39"/>
  <c r="L18" i="39"/>
  <c r="K18" i="39"/>
  <c r="J18" i="39"/>
  <c r="I18" i="39"/>
  <c r="N17" i="39"/>
  <c r="M17" i="39"/>
  <c r="L17" i="39"/>
  <c r="K17" i="39"/>
  <c r="J17" i="39"/>
  <c r="I17" i="39"/>
  <c r="N16" i="39"/>
  <c r="M16" i="39"/>
  <c r="L16" i="39"/>
  <c r="K16" i="39"/>
  <c r="J16" i="39"/>
  <c r="I16" i="39"/>
  <c r="N15" i="39"/>
  <c r="M15" i="39"/>
  <c r="L15" i="39"/>
  <c r="K15" i="39"/>
  <c r="J15" i="39"/>
  <c r="I15" i="39"/>
  <c r="N14" i="39"/>
  <c r="M14" i="39"/>
  <c r="L14" i="39"/>
  <c r="K14" i="39"/>
  <c r="J14" i="39"/>
  <c r="I14" i="39"/>
  <c r="N13" i="39"/>
  <c r="M13" i="39"/>
  <c r="L13" i="39"/>
  <c r="K13" i="39"/>
  <c r="J13" i="39"/>
  <c r="I13" i="39"/>
  <c r="N12" i="39"/>
  <c r="M12" i="39"/>
  <c r="L12" i="39"/>
  <c r="K12" i="39"/>
  <c r="J12" i="39"/>
  <c r="I12" i="39"/>
  <c r="Q11" i="39"/>
  <c r="N11" i="39"/>
  <c r="M11" i="39"/>
  <c r="L11" i="39"/>
  <c r="K11" i="39"/>
  <c r="J11" i="39"/>
  <c r="I11" i="39"/>
  <c r="U10" i="39"/>
  <c r="Q10" i="39"/>
  <c r="N10" i="39"/>
  <c r="M10" i="39"/>
  <c r="L10" i="39"/>
  <c r="K10" i="39"/>
  <c r="J10" i="39"/>
  <c r="I10" i="39"/>
  <c r="N9" i="39"/>
  <c r="M9" i="39"/>
  <c r="L9" i="39"/>
  <c r="K9" i="39"/>
  <c r="J9" i="39"/>
  <c r="I9" i="39"/>
  <c r="N8" i="39"/>
  <c r="M8" i="39"/>
  <c r="L8" i="39"/>
  <c r="K8" i="39"/>
  <c r="J8" i="39"/>
  <c r="I8" i="39"/>
  <c r="N7" i="39"/>
  <c r="M7" i="39"/>
  <c r="L7" i="39"/>
  <c r="K7" i="39"/>
  <c r="J7" i="39"/>
  <c r="I7" i="39"/>
  <c r="N6" i="39"/>
  <c r="M6" i="39"/>
  <c r="L6" i="39"/>
  <c r="K6" i="39"/>
  <c r="J6" i="39"/>
  <c r="I6" i="39"/>
  <c r="N5" i="39"/>
  <c r="M5" i="39"/>
  <c r="L5" i="39"/>
  <c r="K5" i="39"/>
  <c r="J5" i="39"/>
  <c r="I5" i="39"/>
  <c r="N4" i="39"/>
  <c r="M4" i="39"/>
  <c r="L4" i="39"/>
  <c r="K4" i="39"/>
  <c r="J4" i="39"/>
  <c r="I4" i="39"/>
  <c r="N3" i="39"/>
  <c r="M3" i="39"/>
  <c r="L3" i="39"/>
  <c r="K3" i="39"/>
  <c r="J3" i="39"/>
  <c r="I3" i="39"/>
  <c r="I6" i="42"/>
  <c r="F21" i="60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7" i="45"/>
  <c r="F6" i="45"/>
  <c r="F5" i="45"/>
  <c r="G9" i="43"/>
  <c r="G12" i="43"/>
  <c r="G7" i="43"/>
  <c r="I6" i="43"/>
  <c r="F64" i="60"/>
  <c r="G13" i="43"/>
  <c r="G14" i="43"/>
  <c r="I5" i="43"/>
  <c r="F65" i="60"/>
  <c r="F14" i="43"/>
  <c r="F13" i="43"/>
  <c r="F12" i="43"/>
  <c r="F11" i="43"/>
  <c r="F10" i="43"/>
  <c r="F9" i="43"/>
  <c r="F8" i="43"/>
  <c r="I7" i="43"/>
  <c r="F7" i="43"/>
  <c r="F6" i="43"/>
  <c r="F5" i="43"/>
  <c r="I5" i="51"/>
  <c r="F46" i="60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9" i="51"/>
  <c r="F28" i="51"/>
  <c r="F27" i="51"/>
  <c r="F10" i="51"/>
  <c r="F9" i="51"/>
  <c r="F8" i="51"/>
  <c r="I7" i="51"/>
  <c r="F7" i="51"/>
  <c r="F6" i="51"/>
  <c r="F5" i="51"/>
  <c r="I7" i="41"/>
  <c r="F24" i="60"/>
  <c r="I8" i="57"/>
  <c r="G56" i="58"/>
  <c r="G55" i="58"/>
  <c r="G49" i="58"/>
  <c r="G46" i="58"/>
  <c r="G45" i="58"/>
  <c r="G40" i="58"/>
  <c r="G38" i="58"/>
  <c r="G35" i="58"/>
  <c r="G36" i="58"/>
  <c r="G34" i="58"/>
  <c r="G26" i="58"/>
  <c r="G27" i="58"/>
  <c r="G25" i="58"/>
  <c r="G17" i="58"/>
  <c r="G18" i="58"/>
  <c r="G19" i="58"/>
  <c r="G20" i="58"/>
  <c r="G21" i="58"/>
  <c r="G16" i="58"/>
  <c r="G14" i="58"/>
  <c r="G12" i="58"/>
  <c r="G10" i="58"/>
  <c r="G6" i="58"/>
  <c r="G7" i="58"/>
  <c r="G8" i="58"/>
  <c r="G5" i="58"/>
  <c r="G9" i="58"/>
  <c r="G11" i="58"/>
  <c r="G13" i="58"/>
  <c r="G15" i="58"/>
  <c r="G22" i="58"/>
  <c r="G23" i="58"/>
  <c r="G24" i="58"/>
  <c r="G28" i="58"/>
  <c r="G29" i="58"/>
  <c r="G30" i="58"/>
  <c r="G31" i="58"/>
  <c r="G32" i="58"/>
  <c r="G33" i="58"/>
  <c r="G37" i="58"/>
  <c r="G39" i="58"/>
  <c r="G41" i="58"/>
  <c r="G42" i="58"/>
  <c r="G43" i="58"/>
  <c r="G44" i="58"/>
  <c r="G47" i="58"/>
  <c r="G48" i="58"/>
  <c r="G50" i="58"/>
  <c r="G51" i="58"/>
  <c r="G52" i="58"/>
  <c r="G53" i="58"/>
  <c r="G54" i="58"/>
  <c r="G6" i="54"/>
  <c r="I5" i="54"/>
  <c r="F69" i="60"/>
  <c r="G7" i="54"/>
  <c r="G8" i="54"/>
  <c r="G9" i="54"/>
  <c r="G10" i="54"/>
  <c r="G11" i="54"/>
  <c r="G12" i="54"/>
  <c r="G13" i="54"/>
  <c r="G14" i="54"/>
  <c r="G5" i="54"/>
  <c r="G6" i="57"/>
  <c r="G7" i="57"/>
  <c r="G8" i="57"/>
  <c r="G9" i="57"/>
  <c r="G10" i="57"/>
  <c r="G11" i="57"/>
  <c r="G12" i="57"/>
  <c r="G13" i="57"/>
  <c r="G14" i="57"/>
  <c r="G15" i="57"/>
  <c r="G16" i="57"/>
  <c r="G5" i="57"/>
  <c r="G6" i="56"/>
  <c r="G7" i="56"/>
  <c r="G8" i="56"/>
  <c r="G9" i="56"/>
  <c r="G10" i="56"/>
  <c r="G11" i="56"/>
  <c r="G12" i="56"/>
  <c r="G13" i="56"/>
  <c r="G14" i="56"/>
  <c r="G15" i="56"/>
  <c r="G16" i="56"/>
  <c r="G17" i="56"/>
  <c r="G18" i="56"/>
  <c r="G19" i="56"/>
  <c r="G5" i="56"/>
  <c r="G6" i="53"/>
  <c r="G7" i="53"/>
  <c r="G8" i="53"/>
  <c r="G9" i="53"/>
  <c r="G5" i="53"/>
  <c r="I5" i="53"/>
  <c r="F67" i="60"/>
  <c r="G6" i="55"/>
  <c r="G7" i="55"/>
  <c r="G8" i="55"/>
  <c r="G9" i="55"/>
  <c r="G10" i="55"/>
  <c r="G11" i="55"/>
  <c r="G12" i="55"/>
  <c r="G13" i="55"/>
  <c r="G14" i="55"/>
  <c r="G5" i="55"/>
  <c r="I5" i="55"/>
  <c r="F73" i="60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I8" i="54"/>
  <c r="F5" i="27"/>
  <c r="G5" i="27"/>
  <c r="J5" i="27"/>
  <c r="K5" i="27"/>
  <c r="F47" i="60"/>
  <c r="F6" i="27"/>
  <c r="G6" i="27"/>
  <c r="F7" i="27"/>
  <c r="G7" i="27"/>
  <c r="F8" i="27"/>
  <c r="G8" i="27"/>
  <c r="F9" i="27"/>
  <c r="G9" i="27"/>
  <c r="F10" i="27"/>
  <c r="G10" i="27"/>
  <c r="F11" i="27"/>
  <c r="G11" i="27"/>
  <c r="F12" i="27"/>
  <c r="G12" i="27"/>
  <c r="F13" i="27"/>
  <c r="G13" i="27"/>
  <c r="F14" i="27"/>
  <c r="G14" i="27"/>
  <c r="F15" i="27"/>
  <c r="G15" i="27"/>
  <c r="F16" i="27"/>
  <c r="G16" i="27"/>
  <c r="F17" i="27"/>
  <c r="G17" i="27"/>
  <c r="F18" i="27"/>
  <c r="G18" i="27"/>
  <c r="F19" i="27"/>
  <c r="G19" i="27"/>
  <c r="F20" i="27"/>
  <c r="G20" i="27"/>
  <c r="K20" i="27"/>
  <c r="F21" i="27"/>
  <c r="G21" i="27"/>
  <c r="F22" i="27"/>
  <c r="G22" i="27"/>
  <c r="F23" i="27"/>
  <c r="G23" i="27"/>
  <c r="F24" i="27"/>
  <c r="G24" i="27"/>
  <c r="F25" i="27"/>
  <c r="G25" i="27"/>
  <c r="F26" i="27"/>
  <c r="G26" i="27"/>
  <c r="J8" i="27"/>
  <c r="K8" i="27"/>
  <c r="F50" i="60"/>
  <c r="F27" i="27"/>
  <c r="G27" i="27"/>
  <c r="F28" i="27"/>
  <c r="G28" i="27"/>
  <c r="F29" i="27"/>
  <c r="G29" i="27"/>
  <c r="F30" i="27"/>
  <c r="G30" i="27"/>
  <c r="F31" i="27"/>
  <c r="G31" i="27"/>
  <c r="F32" i="27"/>
  <c r="G32" i="27"/>
  <c r="F33" i="27"/>
  <c r="G33" i="27"/>
  <c r="F34" i="27"/>
  <c r="G34" i="27"/>
  <c r="F35" i="27"/>
  <c r="G35" i="27"/>
  <c r="F36" i="27"/>
  <c r="G36" i="27"/>
  <c r="F37" i="27"/>
  <c r="G37" i="27"/>
  <c r="F38" i="27"/>
  <c r="G38" i="27"/>
  <c r="F39" i="27"/>
  <c r="G39" i="27"/>
  <c r="F40" i="27"/>
  <c r="G40" i="27"/>
  <c r="F41" i="27"/>
  <c r="G41" i="27"/>
  <c r="F42" i="27"/>
  <c r="G42" i="27"/>
  <c r="F43" i="27"/>
  <c r="G43" i="27"/>
  <c r="F44" i="27"/>
  <c r="G44" i="27"/>
  <c r="F45" i="27"/>
  <c r="G45" i="27"/>
  <c r="F46" i="27"/>
  <c r="G46" i="27"/>
  <c r="F47" i="27"/>
  <c r="G47" i="27"/>
  <c r="F48" i="27"/>
  <c r="G48" i="27"/>
  <c r="F49" i="27"/>
  <c r="G49" i="27"/>
  <c r="F50" i="27"/>
  <c r="G50" i="27"/>
  <c r="F51" i="27"/>
  <c r="G51" i="27"/>
  <c r="F52" i="27"/>
  <c r="G52" i="27"/>
  <c r="F53" i="27"/>
  <c r="G53" i="27"/>
  <c r="F54" i="27"/>
  <c r="G54" i="27"/>
  <c r="F55" i="27"/>
  <c r="G55" i="27"/>
  <c r="F56" i="27"/>
  <c r="G56" i="27"/>
  <c r="F57" i="27"/>
  <c r="G57" i="27"/>
  <c r="F58" i="27"/>
  <c r="G58" i="27"/>
  <c r="F59" i="27"/>
  <c r="G59" i="27"/>
  <c r="F60" i="27"/>
  <c r="G60" i="27"/>
  <c r="F61" i="27"/>
  <c r="G61" i="27"/>
  <c r="F62" i="27"/>
  <c r="G62" i="27"/>
  <c r="F63" i="27"/>
  <c r="G63" i="27"/>
  <c r="F64" i="27"/>
  <c r="G64" i="27"/>
  <c r="F65" i="27"/>
  <c r="G65" i="27"/>
  <c r="F66" i="27"/>
  <c r="G66" i="27"/>
  <c r="F67" i="27"/>
  <c r="G67" i="27"/>
  <c r="F68" i="27"/>
  <c r="G68" i="27"/>
  <c r="F69" i="27"/>
  <c r="G69" i="27"/>
  <c r="F70" i="27"/>
  <c r="G70" i="27"/>
  <c r="F71" i="27"/>
  <c r="G71" i="27"/>
  <c r="F72" i="27"/>
  <c r="G72" i="27"/>
  <c r="F73" i="27"/>
  <c r="G73" i="27"/>
  <c r="F74" i="27"/>
  <c r="G74" i="27"/>
  <c r="F75" i="27"/>
  <c r="G75" i="27"/>
  <c r="I9" i="7"/>
  <c r="I7" i="6"/>
  <c r="I10" i="5"/>
  <c r="I12" i="13"/>
  <c r="I11" i="2"/>
  <c r="I7" i="19"/>
  <c r="I9" i="17"/>
  <c r="H6" i="14"/>
  <c r="H7" i="14"/>
  <c r="H8" i="14"/>
  <c r="H9" i="14"/>
  <c r="H10" i="14"/>
  <c r="H11" i="14"/>
  <c r="H12" i="14"/>
  <c r="H13" i="14"/>
  <c r="H14" i="14"/>
  <c r="H15" i="14"/>
  <c r="H17" i="14"/>
  <c r="H18" i="14"/>
  <c r="H19" i="14"/>
  <c r="H20" i="14"/>
  <c r="H21" i="14"/>
  <c r="H22" i="14"/>
  <c r="H23" i="14"/>
  <c r="H5" i="14"/>
  <c r="G34" i="5"/>
  <c r="G33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G12" i="5"/>
  <c r="G11" i="5"/>
  <c r="G6" i="5"/>
  <c r="G7" i="5"/>
  <c r="G8" i="5"/>
  <c r="G9" i="5"/>
  <c r="G5" i="5"/>
  <c r="G24" i="13"/>
  <c r="G23" i="13"/>
  <c r="G22" i="13"/>
  <c r="G10" i="13"/>
  <c r="G11" i="13"/>
  <c r="G12" i="13"/>
  <c r="G13" i="13"/>
  <c r="G14" i="13"/>
  <c r="G15" i="13"/>
  <c r="G16" i="13"/>
  <c r="G17" i="13"/>
  <c r="G18" i="13"/>
  <c r="G19" i="13"/>
  <c r="G20" i="13"/>
  <c r="G9" i="13"/>
  <c r="G8" i="13"/>
  <c r="G6" i="13"/>
  <c r="G5" i="13"/>
  <c r="G64" i="2"/>
  <c r="G63" i="2"/>
  <c r="G59" i="2"/>
  <c r="G58" i="2"/>
  <c r="G53" i="2"/>
  <c r="G52" i="2"/>
  <c r="G51" i="2"/>
  <c r="G50" i="2"/>
  <c r="G49" i="2"/>
  <c r="G48" i="2"/>
  <c r="G45" i="2"/>
  <c r="G44" i="2"/>
  <c r="G42" i="2"/>
  <c r="G40" i="2"/>
  <c r="G39" i="2"/>
  <c r="G38" i="2"/>
  <c r="G37" i="2"/>
  <c r="G34" i="2"/>
  <c r="G33" i="2"/>
  <c r="G32" i="2"/>
  <c r="G29" i="2"/>
  <c r="G28" i="2"/>
  <c r="G27" i="2"/>
  <c r="G25" i="2"/>
  <c r="G24" i="2"/>
  <c r="G21" i="2"/>
  <c r="G19" i="2"/>
  <c r="G18" i="2"/>
  <c r="G17" i="2"/>
  <c r="G15" i="2"/>
  <c r="G13" i="2"/>
  <c r="G9" i="2"/>
  <c r="G7" i="2"/>
  <c r="G24" i="17"/>
  <c r="G23" i="17"/>
  <c r="G22" i="17"/>
  <c r="G21" i="17"/>
  <c r="G18" i="17"/>
  <c r="G16" i="17"/>
  <c r="G14" i="17"/>
  <c r="G13" i="17"/>
  <c r="G12" i="17"/>
  <c r="G9" i="17"/>
  <c r="G7" i="1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6" i="6"/>
  <c r="G7" i="6"/>
  <c r="G8" i="6"/>
  <c r="G5" i="6"/>
  <c r="G7" i="19"/>
  <c r="G8" i="19"/>
  <c r="G9" i="19"/>
  <c r="G10" i="19"/>
  <c r="G11" i="19"/>
  <c r="G12" i="19"/>
  <c r="G13" i="19"/>
  <c r="G14" i="19"/>
  <c r="G15" i="19"/>
  <c r="G16" i="19"/>
  <c r="G6" i="19"/>
  <c r="G5" i="19"/>
  <c r="I5" i="19"/>
  <c r="F32" i="60"/>
  <c r="F16" i="19"/>
  <c r="F15" i="19"/>
  <c r="F14" i="19"/>
  <c r="F13" i="19"/>
  <c r="F12" i="19"/>
  <c r="F11" i="19"/>
  <c r="F10" i="19"/>
  <c r="F9" i="19"/>
  <c r="F8" i="19"/>
  <c r="F7" i="19"/>
  <c r="F6" i="19"/>
  <c r="F5" i="19"/>
  <c r="G25" i="17"/>
  <c r="G19" i="17"/>
  <c r="G17" i="17"/>
  <c r="G11" i="17"/>
  <c r="G6" i="17"/>
  <c r="F25" i="17"/>
  <c r="F24" i="17"/>
  <c r="F23" i="17"/>
  <c r="F22" i="17"/>
  <c r="F21" i="17"/>
  <c r="G20" i="17"/>
  <c r="F20" i="17"/>
  <c r="F19" i="17"/>
  <c r="F18" i="17"/>
  <c r="F17" i="17"/>
  <c r="F16" i="17"/>
  <c r="G15" i="17"/>
  <c r="F15" i="17"/>
  <c r="F14" i="17"/>
  <c r="F13" i="17"/>
  <c r="F12" i="17"/>
  <c r="F11" i="17"/>
  <c r="G10" i="17"/>
  <c r="F10" i="17"/>
  <c r="F9" i="17"/>
  <c r="G8" i="17"/>
  <c r="F8" i="17"/>
  <c r="F7" i="17"/>
  <c r="F6" i="17"/>
  <c r="G5" i="17"/>
  <c r="F5" i="1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8" i="6"/>
  <c r="F7" i="6"/>
  <c r="F6" i="6"/>
  <c r="F5" i="6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9" i="5"/>
  <c r="F8" i="5"/>
  <c r="F7" i="5"/>
  <c r="F6" i="5"/>
  <c r="F5" i="5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G23" i="14"/>
  <c r="G22" i="14"/>
  <c r="G21" i="14"/>
  <c r="G20" i="14"/>
  <c r="G19" i="14"/>
  <c r="G18" i="14"/>
  <c r="G17" i="14"/>
  <c r="G15" i="14"/>
  <c r="G14" i="14"/>
  <c r="G13" i="14"/>
  <c r="G12" i="14"/>
  <c r="G11" i="14"/>
  <c r="G10" i="14"/>
  <c r="G9" i="14"/>
  <c r="G8" i="14"/>
  <c r="G7" i="14"/>
  <c r="G6" i="14"/>
  <c r="G5" i="14"/>
  <c r="F24" i="13"/>
  <c r="F23" i="13"/>
  <c r="F22" i="13"/>
  <c r="G21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G7" i="13"/>
  <c r="F7" i="13"/>
  <c r="F6" i="13"/>
  <c r="F5" i="13"/>
  <c r="G10" i="5"/>
  <c r="G32" i="5"/>
  <c r="G13" i="5"/>
  <c r="G62" i="2"/>
  <c r="G61" i="2"/>
  <c r="G60" i="2"/>
  <c r="G57" i="2"/>
  <c r="G56" i="2"/>
  <c r="G55" i="2"/>
  <c r="G54" i="2"/>
  <c r="G47" i="2"/>
  <c r="G46" i="2"/>
  <c r="G43" i="2"/>
  <c r="G41" i="2"/>
  <c r="G36" i="2"/>
  <c r="G35" i="2"/>
  <c r="G31" i="2"/>
  <c r="G30" i="2"/>
  <c r="G26" i="2"/>
  <c r="G23" i="2"/>
  <c r="G22" i="2"/>
  <c r="G20" i="2"/>
  <c r="G16" i="2"/>
  <c r="G14" i="2"/>
  <c r="G12" i="2"/>
  <c r="G11" i="2"/>
  <c r="G10" i="2"/>
  <c r="G8" i="2"/>
  <c r="G6" i="2"/>
  <c r="G5" i="2"/>
  <c r="G16" i="14"/>
  <c r="J7" i="14"/>
  <c r="H16" i="14"/>
  <c r="I8" i="58"/>
  <c r="F84" i="60"/>
  <c r="I5" i="58"/>
  <c r="I9" i="58"/>
  <c r="F85" i="60"/>
  <c r="I7" i="58"/>
  <c r="F83" i="60"/>
  <c r="I6" i="58"/>
  <c r="F82" i="60"/>
  <c r="F81" i="60"/>
  <c r="J5" i="14"/>
  <c r="F80" i="60"/>
  <c r="I5" i="57"/>
  <c r="F77" i="60"/>
  <c r="I6" i="57"/>
  <c r="F78" i="60"/>
  <c r="I5" i="56"/>
  <c r="F74" i="60"/>
  <c r="I6" i="56"/>
  <c r="F75" i="60"/>
  <c r="I7" i="7"/>
  <c r="F72" i="60"/>
  <c r="I5" i="7"/>
  <c r="F70" i="60"/>
  <c r="I6" i="7"/>
  <c r="F71" i="60"/>
  <c r="I6" i="54"/>
  <c r="F68" i="60"/>
  <c r="J10" i="27"/>
  <c r="K10" i="27"/>
  <c r="F52" i="60"/>
  <c r="J9" i="27"/>
  <c r="K9" i="27"/>
  <c r="F51" i="60"/>
  <c r="J7" i="27"/>
  <c r="K7" i="27"/>
  <c r="F49" i="60"/>
  <c r="J6" i="27"/>
  <c r="K6" i="27"/>
  <c r="F48" i="60"/>
  <c r="I6" i="5"/>
  <c r="F43" i="60"/>
  <c r="I8" i="5"/>
  <c r="F45" i="60"/>
  <c r="I7" i="5"/>
  <c r="F44" i="60"/>
  <c r="I5" i="5"/>
  <c r="F42" i="60"/>
  <c r="I5" i="6"/>
  <c r="F41" i="60"/>
  <c r="I7" i="17"/>
  <c r="F39" i="60"/>
  <c r="I6" i="17"/>
  <c r="F38" i="60"/>
  <c r="I5" i="17"/>
  <c r="I8" i="17"/>
  <c r="F40" i="60"/>
  <c r="I8" i="13"/>
  <c r="F35" i="60"/>
  <c r="I7" i="13"/>
  <c r="F34" i="60"/>
  <c r="I6" i="13"/>
  <c r="F33" i="60"/>
  <c r="I10" i="13"/>
  <c r="I9" i="41"/>
  <c r="F26" i="60"/>
  <c r="I5" i="42"/>
  <c r="F20" i="60"/>
  <c r="V3" i="39"/>
  <c r="U3" i="39"/>
  <c r="V10" i="39"/>
  <c r="T3" i="39"/>
  <c r="R3" i="39"/>
  <c r="S3" i="39"/>
  <c r="Q3" i="39"/>
  <c r="U4" i="39"/>
  <c r="T4" i="39"/>
  <c r="V4" i="39"/>
  <c r="S4" i="39"/>
  <c r="R4" i="39"/>
  <c r="Q4" i="39"/>
  <c r="Q5" i="39"/>
  <c r="S5" i="39"/>
  <c r="V5" i="39"/>
  <c r="T5" i="39"/>
  <c r="U5" i="39"/>
  <c r="R5" i="39"/>
  <c r="T6" i="39"/>
  <c r="U6" i="39"/>
  <c r="Q6" i="39"/>
  <c r="R6" i="39"/>
  <c r="S6" i="39"/>
  <c r="V6" i="39"/>
  <c r="T7" i="39"/>
  <c r="V7" i="39"/>
  <c r="U7" i="39"/>
  <c r="Q7" i="39"/>
  <c r="S7" i="39"/>
  <c r="R7" i="39"/>
  <c r="U8" i="39"/>
  <c r="T8" i="39"/>
  <c r="V8" i="39"/>
  <c r="R8" i="39"/>
  <c r="Q8" i="39"/>
  <c r="S8" i="39"/>
  <c r="Q9" i="39"/>
  <c r="T9" i="39"/>
  <c r="U9" i="39"/>
  <c r="V9" i="39"/>
  <c r="S9" i="39"/>
  <c r="R9" i="39"/>
  <c r="S11" i="39"/>
  <c r="R11" i="39"/>
  <c r="U11" i="39"/>
  <c r="T11" i="39"/>
  <c r="V11" i="39"/>
  <c r="I10" i="58"/>
  <c r="F86" i="60"/>
  <c r="I7" i="57"/>
  <c r="F79" i="60"/>
  <c r="I7" i="56"/>
  <c r="F76" i="60"/>
  <c r="T18" i="39"/>
  <c r="T25" i="39"/>
  <c r="F6" i="60"/>
  <c r="S20" i="39"/>
  <c r="S27" i="39"/>
  <c r="F11" i="60"/>
  <c r="S21" i="39"/>
  <c r="S28" i="39"/>
  <c r="F14" i="60"/>
  <c r="U21" i="39"/>
  <c r="U28" i="39"/>
  <c r="F16" i="60"/>
  <c r="T19" i="39"/>
  <c r="T26" i="39"/>
  <c r="F9" i="60"/>
  <c r="U19" i="39"/>
  <c r="U26" i="39"/>
  <c r="F10" i="60"/>
  <c r="S18" i="39"/>
  <c r="S25" i="39"/>
  <c r="F5" i="60"/>
  <c r="T21" i="39"/>
  <c r="T28" i="39"/>
  <c r="F15" i="60"/>
  <c r="T20" i="39"/>
  <c r="T27" i="39"/>
  <c r="F12" i="60"/>
  <c r="U20" i="39"/>
  <c r="U27" i="39"/>
  <c r="F13" i="60"/>
  <c r="F37" i="60"/>
  <c r="K1" i="40"/>
  <c r="K2" i="40"/>
  <c r="K4" i="40"/>
  <c r="K3" i="40"/>
  <c r="K5" i="40"/>
  <c r="K6" i="40"/>
  <c r="I5" i="2"/>
  <c r="F27" i="60"/>
  <c r="I6" i="2"/>
  <c r="F28" i="60"/>
  <c r="I7" i="2"/>
  <c r="F29" i="60"/>
  <c r="I8" i="2"/>
  <c r="F30" i="60"/>
  <c r="I9" i="2"/>
  <c r="F31" i="60"/>
  <c r="K8" i="40"/>
  <c r="K11" i="40"/>
  <c r="L11" i="40"/>
  <c r="K9" i="40"/>
  <c r="F18" i="60"/>
  <c r="F17" i="60"/>
  <c r="K12" i="40"/>
  <c r="L12" i="40"/>
  <c r="K13" i="40"/>
  <c r="L13" i="40"/>
  <c r="L15" i="40"/>
  <c r="F19" i="60"/>
</calcChain>
</file>

<file path=xl/sharedStrings.xml><?xml version="1.0" encoding="utf-8"?>
<sst xmlns="http://schemas.openxmlformats.org/spreadsheetml/2006/main" count="1854" uniqueCount="335">
  <si>
    <t>친화성</t>
    <phoneticPr fontId="2" type="noConversion"/>
  </si>
  <si>
    <t>성실성</t>
    <phoneticPr fontId="2" type="noConversion"/>
  </si>
  <si>
    <t>외향성</t>
    <phoneticPr fontId="2" type="noConversion"/>
  </si>
  <si>
    <t>신경증</t>
    <phoneticPr fontId="2" type="noConversion"/>
  </si>
  <si>
    <t>개방성</t>
    <phoneticPr fontId="2" type="noConversion"/>
  </si>
  <si>
    <t>안정형</t>
    <phoneticPr fontId="2" type="noConversion"/>
  </si>
  <si>
    <t>거부형</t>
    <phoneticPr fontId="2" type="noConversion"/>
  </si>
  <si>
    <t>의존형</t>
    <phoneticPr fontId="2" type="noConversion"/>
  </si>
  <si>
    <t>두려움형</t>
    <phoneticPr fontId="2" type="noConversion"/>
  </si>
  <si>
    <t>총합</t>
    <phoneticPr fontId="2" type="noConversion"/>
  </si>
  <si>
    <t>인지충동성</t>
    <phoneticPr fontId="2" type="noConversion"/>
  </si>
  <si>
    <t>운동충동성</t>
    <phoneticPr fontId="2" type="noConversion"/>
  </si>
  <si>
    <t>무계획충동성</t>
    <phoneticPr fontId="2" type="noConversion"/>
  </si>
  <si>
    <t>BAS</t>
    <phoneticPr fontId="2" type="noConversion"/>
  </si>
  <si>
    <t>보상민감성</t>
    <phoneticPr fontId="2" type="noConversion"/>
  </si>
  <si>
    <t>추동</t>
    <phoneticPr fontId="2" type="noConversion"/>
  </si>
  <si>
    <t>재미추구</t>
    <phoneticPr fontId="2" type="noConversion"/>
  </si>
  <si>
    <t>BIS</t>
    <phoneticPr fontId="2" type="noConversion"/>
  </si>
  <si>
    <t>Ini.</t>
    <phoneticPr fontId="2" type="noConversion"/>
  </si>
  <si>
    <t>DC</t>
    <phoneticPr fontId="2" type="noConversion"/>
  </si>
  <si>
    <t>Conf.</t>
    <phoneticPr fontId="2" type="noConversion"/>
  </si>
  <si>
    <t>Result</t>
    <phoneticPr fontId="2" type="noConversion"/>
  </si>
  <si>
    <t>Age</t>
    <phoneticPr fontId="2" type="noConversion"/>
  </si>
  <si>
    <t>정서 인식</t>
    <phoneticPr fontId="2" type="noConversion"/>
  </si>
  <si>
    <t>정서 주의</t>
    <phoneticPr fontId="2" type="noConversion"/>
  </si>
  <si>
    <t>정서 개선</t>
    <phoneticPr fontId="2" type="noConversion"/>
  </si>
  <si>
    <t>감정 이입</t>
    <phoneticPr fontId="2" type="noConversion"/>
  </si>
  <si>
    <t>-</t>
    <phoneticPr fontId="2" type="noConversion"/>
  </si>
  <si>
    <t>4. RSQ</t>
    <phoneticPr fontId="2" type="noConversion"/>
  </si>
  <si>
    <t>총점</t>
    <phoneticPr fontId="2" type="noConversion"/>
  </si>
  <si>
    <t>1~7</t>
    <phoneticPr fontId="2" type="noConversion"/>
  </si>
  <si>
    <t>철퇴/사회적 연대</t>
    <phoneticPr fontId="2" type="noConversion"/>
  </si>
  <si>
    <t>(W)</t>
    <phoneticPr fontId="2" type="noConversion"/>
  </si>
  <si>
    <t>(Inter)</t>
    <phoneticPr fontId="2" type="noConversion"/>
  </si>
  <si>
    <t>대인의사소통</t>
    <phoneticPr fontId="2" type="noConversion"/>
  </si>
  <si>
    <t>레크리에이션</t>
    <phoneticPr fontId="2" type="noConversion"/>
  </si>
  <si>
    <t>(R)</t>
    <phoneticPr fontId="2" type="noConversion"/>
  </si>
  <si>
    <t>친사회성</t>
    <phoneticPr fontId="2" type="noConversion"/>
  </si>
  <si>
    <t>(P)</t>
    <phoneticPr fontId="2" type="noConversion"/>
  </si>
  <si>
    <t>독립성-능력</t>
    <phoneticPr fontId="2" type="noConversion"/>
  </si>
  <si>
    <t>(Ic)</t>
    <phoneticPr fontId="2" type="noConversion"/>
  </si>
  <si>
    <t>고용/직업</t>
    <phoneticPr fontId="2" type="noConversion"/>
  </si>
  <si>
    <t>(E/O)</t>
    <phoneticPr fontId="2" type="noConversion"/>
  </si>
  <si>
    <t>독립성-수행도</t>
    <phoneticPr fontId="2" type="noConversion"/>
  </si>
  <si>
    <t>(Ip)</t>
    <phoneticPr fontId="2" type="noConversion"/>
  </si>
  <si>
    <t>W</t>
    <phoneticPr fontId="2" type="noConversion"/>
  </si>
  <si>
    <t>Inter</t>
    <phoneticPr fontId="2" type="noConversion"/>
  </si>
  <si>
    <t>Ip</t>
    <phoneticPr fontId="2" type="noConversion"/>
  </si>
  <si>
    <t>R</t>
    <phoneticPr fontId="2" type="noConversion"/>
  </si>
  <si>
    <t>P</t>
    <phoneticPr fontId="2" type="noConversion"/>
  </si>
  <si>
    <t>Ic</t>
    <phoneticPr fontId="2" type="noConversion"/>
  </si>
  <si>
    <t>E/O</t>
    <phoneticPr fontId="2" type="noConversion"/>
  </si>
  <si>
    <t>~ 09:00</t>
    <phoneticPr fontId="2" type="noConversion"/>
  </si>
  <si>
    <t>기상 시간에 따른 환산 점수</t>
    <phoneticPr fontId="2" type="noConversion"/>
  </si>
  <si>
    <t>대인의사소통</t>
  </si>
  <si>
    <t>독립성-수행도</t>
  </si>
  <si>
    <t>독립성-능력</t>
  </si>
  <si>
    <t>레크리에이션</t>
  </si>
  <si>
    <t>친사회성</t>
  </si>
  <si>
    <t>고용/직업</t>
  </si>
  <si>
    <t>[ 기본 정보 ]</t>
    <phoneticPr fontId="2" type="noConversion"/>
  </si>
  <si>
    <t>병록번호</t>
    <phoneticPr fontId="2" type="noConversion"/>
  </si>
  <si>
    <t>주민등록번호</t>
    <phoneticPr fontId="2" type="noConversion"/>
  </si>
  <si>
    <t>평가자</t>
    <phoneticPr fontId="2" type="noConversion"/>
  </si>
  <si>
    <t>입력자</t>
    <phoneticPr fontId="2" type="noConversion"/>
  </si>
  <si>
    <t>성 명</t>
    <phoneticPr fontId="2" type="noConversion"/>
  </si>
  <si>
    <t>수정입력자</t>
    <phoneticPr fontId="2" type="noConversion"/>
  </si>
  <si>
    <t>평가일</t>
    <phoneticPr fontId="2" type="noConversion"/>
  </si>
  <si>
    <t>-</t>
    <phoneticPr fontId="2" type="noConversion"/>
  </si>
  <si>
    <t>-</t>
    <phoneticPr fontId="2" type="noConversion"/>
  </si>
  <si>
    <t>함계</t>
    <phoneticPr fontId="2" type="noConversion"/>
  </si>
  <si>
    <t>NS</t>
    <phoneticPr fontId="2" type="noConversion"/>
  </si>
  <si>
    <t>7-8</t>
    <phoneticPr fontId="2" type="noConversion"/>
  </si>
  <si>
    <t>0-1-2-3</t>
    <phoneticPr fontId="2" type="noConversion"/>
  </si>
  <si>
    <t>3-2-1-0-0</t>
    <phoneticPr fontId="2" type="noConversion"/>
  </si>
  <si>
    <t>0-1-2-3</t>
    <phoneticPr fontId="2" type="noConversion"/>
  </si>
  <si>
    <t>3-2-1-0</t>
    <phoneticPr fontId="2" type="noConversion"/>
  </si>
  <si>
    <t>3-3-2-1-0</t>
    <phoneticPr fontId="2" type="noConversion"/>
  </si>
  <si>
    <t>09:01 ~ 11:00</t>
    <phoneticPr fontId="2" type="noConversion"/>
  </si>
  <si>
    <t>11:01 ~ 13:00</t>
    <phoneticPr fontId="2" type="noConversion"/>
  </si>
  <si>
    <t>13:01 ~</t>
    <phoneticPr fontId="2" type="noConversion"/>
  </si>
  <si>
    <t>16. K-SWLS</t>
    <phoneticPr fontId="2" type="noConversion"/>
  </si>
  <si>
    <t>19. SES</t>
    <phoneticPr fontId="2" type="noConversion"/>
  </si>
  <si>
    <t>20. BCIS</t>
    <phoneticPr fontId="2" type="noConversion"/>
  </si>
  <si>
    <t>23. SPSI-R</t>
    <phoneticPr fontId="2" type="noConversion"/>
  </si>
  <si>
    <t>21. K-DHS</t>
    <phoneticPr fontId="2" type="noConversion"/>
  </si>
  <si>
    <t>총합</t>
    <phoneticPr fontId="2" type="noConversion"/>
  </si>
  <si>
    <t>총합</t>
    <phoneticPr fontId="2" type="noConversion"/>
  </si>
  <si>
    <t>주도사고</t>
    <phoneticPr fontId="2" type="noConversion"/>
  </si>
  <si>
    <t>경로사고</t>
    <phoneticPr fontId="2" type="noConversion"/>
  </si>
  <si>
    <t>긍정적인 문제지향</t>
    <phoneticPr fontId="2" type="noConversion"/>
  </si>
  <si>
    <t>부정적인 문제지향</t>
    <phoneticPr fontId="2" type="noConversion"/>
  </si>
  <si>
    <t>합리적인 문제해결</t>
    <phoneticPr fontId="2" type="noConversion"/>
  </si>
  <si>
    <t>충동/부주의 스타일</t>
    <phoneticPr fontId="2" type="noConversion"/>
  </si>
  <si>
    <t>회피스타일</t>
    <phoneticPr fontId="2" type="noConversion"/>
  </si>
  <si>
    <t>17. AAQ-II</t>
    <phoneticPr fontId="2" type="noConversion"/>
  </si>
  <si>
    <t>한글판 subset</t>
    <phoneticPr fontId="2" type="noConversion"/>
  </si>
  <si>
    <t>22. ELSQ</t>
    <phoneticPr fontId="2" type="noConversion"/>
  </si>
  <si>
    <t>18. BIS II</t>
    <phoneticPr fontId="2" type="noConversion"/>
  </si>
  <si>
    <t>총합</t>
    <phoneticPr fontId="2" type="noConversion"/>
  </si>
  <si>
    <t>자기반성</t>
    <phoneticPr fontId="2" type="noConversion"/>
  </si>
  <si>
    <t>자기확실성</t>
    <phoneticPr fontId="2" type="noConversion"/>
  </si>
  <si>
    <t>총점</t>
    <phoneticPr fontId="2" type="noConversion"/>
  </si>
  <si>
    <t>3. PQ-B</t>
    <phoneticPr fontId="2" type="noConversion"/>
  </si>
  <si>
    <t>4. K-DES-II</t>
    <phoneticPr fontId="2" type="noConversion"/>
  </si>
  <si>
    <t>이인화-비현실감</t>
    <phoneticPr fontId="2" type="noConversion"/>
  </si>
  <si>
    <t>기억상실</t>
    <phoneticPr fontId="2" type="noConversion"/>
  </si>
  <si>
    <t>몰입과 해리 활동</t>
    <phoneticPr fontId="2" type="noConversion"/>
  </si>
  <si>
    <t>의사 정신병 증상</t>
    <phoneticPr fontId="2" type="noConversion"/>
  </si>
  <si>
    <t>11. RCS</t>
    <phoneticPr fontId="2" type="noConversion"/>
  </si>
  <si>
    <t>함계</t>
    <phoneticPr fontId="2" type="noConversion"/>
  </si>
  <si>
    <t>14. RESE</t>
    <phoneticPr fontId="2" type="noConversion"/>
  </si>
  <si>
    <t>15. K-CD-RS</t>
    <phoneticPr fontId="2" type="noConversion"/>
  </si>
  <si>
    <t>0,1</t>
    <phoneticPr fontId="2" type="noConversion"/>
  </si>
  <si>
    <t>행동 (concrete)</t>
    <phoneticPr fontId="2" type="noConversion"/>
  </si>
  <si>
    <t>목적 (situational)</t>
    <phoneticPr fontId="2" type="noConversion"/>
  </si>
  <si>
    <t>행동</t>
    <phoneticPr fontId="2" type="noConversion"/>
  </si>
  <si>
    <t>목적</t>
    <phoneticPr fontId="2" type="noConversion"/>
  </si>
  <si>
    <t>친숙도</t>
    <phoneticPr fontId="2" type="noConversion"/>
  </si>
  <si>
    <t>행동정답</t>
    <phoneticPr fontId="2" type="noConversion"/>
  </si>
  <si>
    <t>목적정답</t>
    <phoneticPr fontId="2" type="noConversion"/>
  </si>
  <si>
    <t>Hit</t>
    <phoneticPr fontId="2" type="noConversion"/>
  </si>
  <si>
    <t xml:space="preserve">False(+) </t>
    <phoneticPr fontId="2" type="noConversion"/>
  </si>
  <si>
    <t>False(-)</t>
    <phoneticPr fontId="2" type="noConversion"/>
  </si>
  <si>
    <t>상황1. 시험</t>
    <phoneticPr fontId="2" type="noConversion"/>
  </si>
  <si>
    <t>상황1</t>
    <phoneticPr fontId="2" type="noConversion"/>
  </si>
  <si>
    <t>상황2</t>
    <phoneticPr fontId="2" type="noConversion"/>
  </si>
  <si>
    <t>상황3</t>
    <phoneticPr fontId="2" type="noConversion"/>
  </si>
  <si>
    <t>상황4</t>
    <phoneticPr fontId="2" type="noConversion"/>
  </si>
  <si>
    <t>상황5</t>
  </si>
  <si>
    <t>상황6</t>
  </si>
  <si>
    <t>상황7</t>
  </si>
  <si>
    <t>상황8</t>
  </si>
  <si>
    <t>상황9</t>
  </si>
  <si>
    <t>상황2. 이글루</t>
    <phoneticPr fontId="2" type="noConversion"/>
  </si>
  <si>
    <t>Hit rate</t>
    <phoneticPr fontId="2" type="noConversion"/>
  </si>
  <si>
    <t>False (+) rate</t>
    <phoneticPr fontId="2" type="noConversion"/>
  </si>
  <si>
    <t>False (-) rate</t>
    <phoneticPr fontId="2" type="noConversion"/>
  </si>
  <si>
    <t>Familiar concrete</t>
    <phoneticPr fontId="2" type="noConversion"/>
  </si>
  <si>
    <t>Familiar situational</t>
    <phoneticPr fontId="2" type="noConversion"/>
  </si>
  <si>
    <t>Unfamiliar concrete</t>
    <phoneticPr fontId="2" type="noConversion"/>
  </si>
  <si>
    <t>Unfamiliar situational</t>
    <phoneticPr fontId="2" type="noConversion"/>
  </si>
  <si>
    <t>상황3. 도서관</t>
    <phoneticPr fontId="2" type="noConversion"/>
  </si>
  <si>
    <t>상황4. 혼례</t>
    <phoneticPr fontId="2" type="noConversion"/>
  </si>
  <si>
    <t>상황5. 자동차</t>
    <phoneticPr fontId="2" type="noConversion"/>
  </si>
  <si>
    <t>상황6. 미용실</t>
    <phoneticPr fontId="2" type="noConversion"/>
  </si>
  <si>
    <t>상황7. 수술</t>
    <phoneticPr fontId="2" type="noConversion"/>
  </si>
  <si>
    <t>상황8. 부루마불</t>
    <phoneticPr fontId="2" type="noConversion"/>
  </si>
  <si>
    <t>상황9. 초음파</t>
    <phoneticPr fontId="2" type="noConversion"/>
  </si>
  <si>
    <t>#</t>
    <phoneticPr fontId="2" type="noConversion"/>
  </si>
  <si>
    <t>Response</t>
    <phoneticPr fontId="2" type="noConversion"/>
  </si>
  <si>
    <t>입력값</t>
    <phoneticPr fontId="2" type="noConversion"/>
  </si>
  <si>
    <t>Category</t>
    <phoneticPr fontId="2" type="noConversion"/>
  </si>
  <si>
    <t>PI</t>
    <phoneticPr fontId="2" type="noConversion"/>
  </si>
  <si>
    <t>internal</t>
    <phoneticPr fontId="2" type="noConversion"/>
  </si>
  <si>
    <t>a</t>
    <phoneticPr fontId="2" type="noConversion"/>
  </si>
  <si>
    <t>Positive Situation</t>
    <phoneticPr fontId="2" type="noConversion"/>
  </si>
  <si>
    <t>PP</t>
    <phoneticPr fontId="2" type="noConversion"/>
  </si>
  <si>
    <t>personal</t>
  </si>
  <si>
    <t>b</t>
    <phoneticPr fontId="2" type="noConversion"/>
  </si>
  <si>
    <t>PS</t>
    <phoneticPr fontId="2" type="noConversion"/>
  </si>
  <si>
    <t>situational</t>
  </si>
  <si>
    <t>c</t>
    <phoneticPr fontId="2" type="noConversion"/>
  </si>
  <si>
    <t>NI</t>
    <phoneticPr fontId="2" type="noConversion"/>
  </si>
  <si>
    <t>NP</t>
    <phoneticPr fontId="2" type="noConversion"/>
  </si>
  <si>
    <t>EB</t>
    <phoneticPr fontId="2" type="noConversion"/>
  </si>
  <si>
    <t>PB</t>
    <phoneticPr fontId="2" type="noConversion"/>
  </si>
  <si>
    <t>Group 1</t>
    <phoneticPr fontId="2" type="noConversion"/>
  </si>
  <si>
    <t>Group 2</t>
  </si>
  <si>
    <t>Group 3</t>
  </si>
  <si>
    <t>Negative Situation</t>
    <phoneticPr fontId="2" type="noConversion"/>
  </si>
  <si>
    <t>신체적건강</t>
  </si>
  <si>
    <t>심리적건강</t>
  </si>
  <si>
    <t>사회적관계</t>
  </si>
  <si>
    <t>환경</t>
  </si>
  <si>
    <t>총점</t>
  </si>
  <si>
    <t>문항8 제외 합계</t>
    <phoneticPr fontId="2" type="noConversion"/>
  </si>
  <si>
    <t xml:space="preserve">아니오=0   </t>
    <phoneticPr fontId="2" type="noConversion"/>
  </si>
  <si>
    <t>예= 전혀그렇지않다 1</t>
    <phoneticPr fontId="2" type="noConversion"/>
  </si>
  <si>
    <t>예= 그렇지않다 2</t>
    <phoneticPr fontId="2" type="noConversion"/>
  </si>
  <si>
    <t>예 = 그저그렇다 3</t>
    <phoneticPr fontId="2" type="noConversion"/>
  </si>
  <si>
    <t>예 = 그렇다 4</t>
    <phoneticPr fontId="2" type="noConversion"/>
  </si>
  <si>
    <t>예 = 매우그렇다 5</t>
    <phoneticPr fontId="2" type="noConversion"/>
  </si>
  <si>
    <t>Distress score (0-105)</t>
    <phoneticPr fontId="2" type="noConversion"/>
  </si>
  <si>
    <t>총점 (0-21)</t>
    <phoneticPr fontId="2" type="noConversion"/>
  </si>
  <si>
    <t>0~10점으로 총 11단계 기록</t>
    <phoneticPr fontId="2" type="noConversion"/>
  </si>
  <si>
    <t>25~125</t>
    <phoneticPr fontId="2" type="noConversion"/>
  </si>
  <si>
    <t>0~100, 점수가 높을 수록 resiliance가 높음</t>
    <phoneticPr fontId="2" type="noConversion"/>
  </si>
  <si>
    <t xml:space="preserve"> 7 ~ 35</t>
    <phoneticPr fontId="2" type="noConversion"/>
  </si>
  <si>
    <t>요인분석에서 1, 10번 제외함.</t>
    <phoneticPr fontId="2" type="noConversion"/>
  </si>
  <si>
    <t>10~40</t>
    <phoneticPr fontId="2" type="noConversion"/>
  </si>
  <si>
    <t>0~27</t>
  </si>
  <si>
    <t>0~27</t>
    <phoneticPr fontId="2" type="noConversion"/>
  </si>
  <si>
    <t>0~18</t>
  </si>
  <si>
    <t>0~18</t>
    <phoneticPr fontId="2" type="noConversion"/>
  </si>
  <si>
    <t>27 ~ -18</t>
  </si>
  <si>
    <t>27 ~ -18</t>
    <phoneticPr fontId="2" type="noConversion"/>
  </si>
  <si>
    <t>Composite index</t>
    <phoneticPr fontId="2" type="noConversion"/>
  </si>
  <si>
    <t>DC</t>
    <phoneticPr fontId="2" type="noConversion"/>
  </si>
  <si>
    <t>Conf</t>
    <phoneticPr fontId="2" type="noConversion"/>
  </si>
  <si>
    <t>Group status (1,2,3)</t>
    <phoneticPr fontId="2" type="noConversion"/>
  </si>
  <si>
    <t>5. NEO-PI</t>
    <phoneticPr fontId="2" type="noConversion"/>
  </si>
  <si>
    <t>6. EPQ</t>
    <phoneticPr fontId="2" type="noConversion"/>
  </si>
  <si>
    <t>7. BIS/BAS</t>
    <phoneticPr fontId="2" type="noConversion"/>
  </si>
  <si>
    <t>8. TMMS</t>
    <phoneticPr fontId="2" type="noConversion"/>
  </si>
  <si>
    <t>9. PWI</t>
    <phoneticPr fontId="2" type="noConversion"/>
  </si>
  <si>
    <t>12. K-SFS</t>
    <phoneticPr fontId="2" type="noConversion"/>
  </si>
  <si>
    <t>1~5척도로 된 설문지는 여기에 1 입력</t>
    <phoneticPr fontId="2" type="noConversion"/>
  </si>
  <si>
    <t>(1) SFRT</t>
    <phoneticPr fontId="2" type="noConversion"/>
  </si>
  <si>
    <t>평가명</t>
    <phoneticPr fontId="2" type="noConversion"/>
  </si>
  <si>
    <t>Fam.conc</t>
    <phoneticPr fontId="2" type="noConversion"/>
  </si>
  <si>
    <t>Fam.sit</t>
    <phoneticPr fontId="2" type="noConversion"/>
  </si>
  <si>
    <t>Unfam.con</t>
    <phoneticPr fontId="2" type="noConversion"/>
  </si>
  <si>
    <t>Unfam.sit</t>
    <phoneticPr fontId="2" type="noConversion"/>
  </si>
  <si>
    <t>False (+)</t>
    <phoneticPr fontId="2" type="noConversion"/>
  </si>
  <si>
    <t>False (-)</t>
    <phoneticPr fontId="2" type="noConversion"/>
  </si>
  <si>
    <t>Score</t>
    <phoneticPr fontId="2" type="noConversion"/>
  </si>
  <si>
    <t>점수범위 및 비고</t>
    <phoneticPr fontId="2" type="noConversion"/>
  </si>
  <si>
    <t>(2) IPSAQ</t>
    <phoneticPr fontId="2" type="noConversion"/>
  </si>
  <si>
    <t>Group status</t>
    <phoneticPr fontId="2" type="noConversion"/>
  </si>
  <si>
    <t>1=internal 2=personal 3=situational attributor</t>
  </si>
  <si>
    <t>상황을 자신에게 유리하게 왜곡하는 경향</t>
    <phoneticPr fontId="2" type="noConversion"/>
  </si>
  <si>
    <t>부정적 외부기인을 상황보다 사람 탓으로 하는 경향</t>
    <phoneticPr fontId="2" type="noConversion"/>
  </si>
  <si>
    <t>(3) PQ-B</t>
    <phoneticPr fontId="2" type="noConversion"/>
  </si>
  <si>
    <t>Distress score</t>
    <phoneticPr fontId="2" type="noConversion"/>
  </si>
  <si>
    <t>이인화-비현실감</t>
  </si>
  <si>
    <t>기억상실</t>
  </si>
  <si>
    <t>몰입과 해리 활동</t>
  </si>
  <si>
    <t>의사 정신병 증상</t>
  </si>
  <si>
    <t>(4) K-DES-II</t>
    <phoneticPr fontId="2" type="noConversion"/>
  </si>
  <si>
    <t>0~21</t>
  </si>
  <si>
    <t>0~105</t>
  </si>
  <si>
    <t>0~70</t>
  </si>
  <si>
    <t>0~80</t>
  </si>
  <si>
    <t>0~60</t>
  </si>
  <si>
    <t>0~280</t>
  </si>
  <si>
    <t>(5) NEO-PI</t>
    <phoneticPr fontId="2" type="noConversion"/>
  </si>
  <si>
    <t>성실성</t>
  </si>
  <si>
    <t>외향성</t>
  </si>
  <si>
    <t>신경증</t>
  </si>
  <si>
    <t>개방성</t>
  </si>
  <si>
    <t>친화성</t>
    <phoneticPr fontId="2" type="noConversion"/>
  </si>
  <si>
    <t>(6) EPQ</t>
    <phoneticPr fontId="2" type="noConversion"/>
  </si>
  <si>
    <t>(7) BIS-BAS</t>
    <phoneticPr fontId="2" type="noConversion"/>
  </si>
  <si>
    <t>1) BAS</t>
    <phoneticPr fontId="2" type="noConversion"/>
  </si>
  <si>
    <t>보상민감성</t>
    <phoneticPr fontId="2" type="noConversion"/>
  </si>
  <si>
    <t>재미추구</t>
    <phoneticPr fontId="2" type="noConversion"/>
  </si>
  <si>
    <t>문항수</t>
    <phoneticPr fontId="2" type="noConversion"/>
  </si>
  <si>
    <t>(8) TMMS</t>
    <phoneticPr fontId="2" type="noConversion"/>
  </si>
  <si>
    <t>정서인식(11)</t>
    <phoneticPr fontId="2" type="noConversion"/>
  </si>
  <si>
    <t>정서주의(5)</t>
    <phoneticPr fontId="2" type="noConversion"/>
  </si>
  <si>
    <t>정서개선(5)</t>
    <phoneticPr fontId="2" type="noConversion"/>
  </si>
  <si>
    <t>총점</t>
    <phoneticPr fontId="2" type="noConversion"/>
  </si>
  <si>
    <t>감정이입의 index</t>
    <phoneticPr fontId="2" type="noConversion"/>
  </si>
  <si>
    <t>(9) PWI</t>
    <phoneticPr fontId="2" type="noConversion"/>
  </si>
  <si>
    <t>45~180</t>
    <phoneticPr fontId="2" type="noConversion"/>
  </si>
  <si>
    <t>(10) RSQ</t>
    <phoneticPr fontId="2" type="noConversion"/>
  </si>
  <si>
    <t>두려움형</t>
    <phoneticPr fontId="2" type="noConversion"/>
  </si>
  <si>
    <t>(11) RCS</t>
    <phoneticPr fontId="2" type="noConversion"/>
  </si>
  <si>
    <t>25~125</t>
  </si>
  <si>
    <t>(12) K-SFS</t>
    <phoneticPr fontId="2" type="noConversion"/>
  </si>
  <si>
    <t>철퇴/사회적 연대</t>
  </si>
  <si>
    <t>(13) WHOQOL-BREF</t>
    <phoneticPr fontId="2" type="noConversion"/>
  </si>
  <si>
    <t>(14) RESE</t>
    <phoneticPr fontId="2" type="noConversion"/>
  </si>
  <si>
    <t>10(9)</t>
    <phoneticPr fontId="2" type="noConversion"/>
  </si>
  <si>
    <t>8번문항 제외 총점</t>
    <phoneticPr fontId="2" type="noConversion"/>
  </si>
  <si>
    <t>(15) K-CD-RS</t>
    <phoneticPr fontId="2" type="noConversion"/>
  </si>
  <si>
    <t>(16) K-SWLS</t>
    <phoneticPr fontId="2" type="noConversion"/>
  </si>
  <si>
    <t>(17) AAQ-II</t>
    <phoneticPr fontId="2" type="noConversion"/>
  </si>
  <si>
    <t>1,10제외(한글표준화논문 기준)</t>
    <phoneticPr fontId="2" type="noConversion"/>
  </si>
  <si>
    <t>인지충동성</t>
    <phoneticPr fontId="2" type="noConversion"/>
  </si>
  <si>
    <t>운동충동성</t>
    <phoneticPr fontId="2" type="noConversion"/>
  </si>
  <si>
    <t>무계획충동성</t>
    <phoneticPr fontId="2" type="noConversion"/>
  </si>
  <si>
    <t>(19) SES</t>
    <phoneticPr fontId="2" type="noConversion"/>
  </si>
  <si>
    <t>10~40 (self efficacy scale)</t>
    <phoneticPr fontId="2" type="noConversion"/>
  </si>
  <si>
    <t>(20) BCIS</t>
    <phoneticPr fontId="2" type="noConversion"/>
  </si>
  <si>
    <t>composite index</t>
    <phoneticPr fontId="2" type="noConversion"/>
  </si>
  <si>
    <t>(21) K-DHS</t>
    <phoneticPr fontId="2" type="noConversion"/>
  </si>
  <si>
    <t>*4개 문항은 채점에 이용되지 않음</t>
    <phoneticPr fontId="2" type="noConversion"/>
  </si>
  <si>
    <t>주도사고 (4문항)</t>
    <phoneticPr fontId="2" type="noConversion"/>
  </si>
  <si>
    <t>경로사고(4문항)</t>
    <phoneticPr fontId="2" type="noConversion"/>
  </si>
  <si>
    <t>총점 (8문항)</t>
    <phoneticPr fontId="2" type="noConversion"/>
  </si>
  <si>
    <t>(22) ELSQ</t>
    <phoneticPr fontId="2" type="noConversion"/>
  </si>
  <si>
    <t>총점 (Age를 포함하여 계산)</t>
    <phoneticPr fontId="2" type="noConversion"/>
  </si>
  <si>
    <t>(23) SPSI-R</t>
    <phoneticPr fontId="2" type="noConversion"/>
  </si>
  <si>
    <t>긍정적인 문제지향</t>
  </si>
  <si>
    <t>부정적인 문제지향</t>
  </si>
  <si>
    <t>합리적인 문제해결</t>
  </si>
  <si>
    <t>충동/부주의 스타일</t>
  </si>
  <si>
    <t>회피스타일</t>
  </si>
  <si>
    <t>[ DICC 자가보고설문 결과표]</t>
    <phoneticPr fontId="2" type="noConversion"/>
  </si>
  <si>
    <t xml:space="preserve"> K-SFS-보호자</t>
    <phoneticPr fontId="2" type="noConversion"/>
  </si>
  <si>
    <t>비율</t>
    <phoneticPr fontId="2" type="noConversion"/>
  </si>
  <si>
    <t>(18) BIS-11</t>
    <phoneticPr fontId="2" type="noConversion"/>
  </si>
  <si>
    <t>-</t>
    <phoneticPr fontId="2" type="noConversion"/>
  </si>
  <si>
    <t>25. BPSS-AS-P</t>
  </si>
  <si>
    <t>영향</t>
  </si>
  <si>
    <t>빈도</t>
  </si>
  <si>
    <r>
      <t>25. BPSS-AS-</t>
    </r>
    <r>
      <rPr>
        <b/>
        <sz val="10"/>
        <color theme="1"/>
        <rFont val="굴림"/>
        <family val="3"/>
        <charset val="129"/>
      </rPr>
      <t>보호자</t>
    </r>
  </si>
  <si>
    <r>
      <t>2) B</t>
    </r>
    <r>
      <rPr>
        <sz val="9"/>
        <color theme="1"/>
        <rFont val="Calibri"/>
        <family val="2"/>
        <charset val="129"/>
        <scheme val="minor"/>
      </rPr>
      <t>IS</t>
    </r>
    <r>
      <rPr>
        <sz val="9"/>
        <color theme="1"/>
        <rFont val="Calibri"/>
        <family val="2"/>
        <charset val="129"/>
        <scheme val="minor"/>
      </rPr>
      <t xml:space="preserve"> (</t>
    </r>
    <r>
      <rPr>
        <sz val="9"/>
        <color theme="1"/>
        <rFont val="굴림"/>
        <family val="3"/>
        <charset val="129"/>
      </rPr>
      <t>총</t>
    </r>
    <r>
      <rPr>
        <sz val="9"/>
        <color theme="1"/>
        <rFont val="Calibri"/>
        <family val="2"/>
        <charset val="129"/>
        <scheme val="minor"/>
      </rPr>
      <t xml:space="preserve"> 4</t>
    </r>
    <r>
      <rPr>
        <sz val="9"/>
        <color theme="1"/>
        <rFont val="굴림"/>
        <family val="3"/>
        <charset val="129"/>
      </rPr>
      <t>요인</t>
    </r>
    <r>
      <rPr>
        <sz val="9"/>
        <color theme="1"/>
        <rFont val="Calibri"/>
        <family val="2"/>
        <charset val="129"/>
        <scheme val="minor"/>
      </rPr>
      <t>)</t>
    </r>
  </si>
  <si>
    <t>Interoceptive</t>
  </si>
  <si>
    <t>Social phobia</t>
  </si>
  <si>
    <t>Agoraphobia</t>
  </si>
  <si>
    <t>Result</t>
    <phoneticPr fontId="2" type="noConversion"/>
  </si>
  <si>
    <t>Conf.</t>
    <phoneticPr fontId="2" type="noConversion"/>
  </si>
  <si>
    <t>Ini.</t>
    <phoneticPr fontId="2" type="noConversion"/>
  </si>
  <si>
    <t>24. APPQ</t>
    <phoneticPr fontId="2" type="noConversion"/>
  </si>
  <si>
    <t>0~100</t>
  </si>
  <si>
    <t>5~35</t>
  </si>
  <si>
    <t>ㅡ18~27</t>
  </si>
  <si>
    <t>Raw score</t>
  </si>
  <si>
    <t>Transformed scores</t>
  </si>
  <si>
    <t>4~20</t>
  </si>
  <si>
    <t>Result (Transformed)</t>
  </si>
  <si>
    <t>WHOQOL-100</t>
  </si>
  <si>
    <t>0-100scale</t>
  </si>
  <si>
    <t>신체적건강 (WHOQOL-100)</t>
  </si>
  <si>
    <t>심리적건강(WHOQOL-100)</t>
  </si>
  <si>
    <t>사회적관계(WHOQOL-100)</t>
  </si>
  <si>
    <t>환경(WHOQOL-100)</t>
  </si>
  <si>
    <t>총점(WHOQOL-100)</t>
  </si>
  <si>
    <t>신체적건강 (0-100 Scale)</t>
  </si>
  <si>
    <t>심리적건강 (0-100 Scale)</t>
  </si>
  <si>
    <t>사회적관계 (0-100 Scale)</t>
  </si>
  <si>
    <t>환경 (0-100 Scale)</t>
  </si>
  <si>
    <t>총점 (0-100 Scale)</t>
  </si>
  <si>
    <t>-</t>
    <phoneticPr fontId="2" type="noConversion"/>
  </si>
  <si>
    <t>환경</t>
    <phoneticPr fontId="2" type="noConversion"/>
  </si>
  <si>
    <t>사회적관계</t>
    <phoneticPr fontId="2" type="noConversion"/>
  </si>
  <si>
    <t>심리적건강</t>
    <phoneticPr fontId="2" type="noConversion"/>
  </si>
  <si>
    <t>신체적건강</t>
    <phoneticPr fontId="2" type="noConversion"/>
  </si>
  <si>
    <t>Ini.</t>
    <phoneticPr fontId="2" type="noConversion"/>
  </si>
  <si>
    <t>13. WHOQOL-BREF</t>
    <phoneticPr fontId="2" type="noConversion"/>
  </si>
  <si>
    <t>YYMMDD</t>
  </si>
  <si>
    <t>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</si>
</sst>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_ "/>
    <numFmt numFmtId="166" formatCode="0.00_ "/>
  </numFmts>
  <fonts count="38" x14ac:knownFonts="1">
    <font>
      <sz val="11"/>
      <color theme="1"/>
      <name val="Calibri"/>
      <family val="2"/>
      <charset val="129"/>
      <scheme val="minor"/>
    </font>
    <font>
      <sz val="8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color theme="0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  <font>
      <sz val="6"/>
      <color theme="0"/>
      <name val="Calibri"/>
      <family val="2"/>
      <charset val="129"/>
      <scheme val="minor"/>
    </font>
    <font>
      <sz val="6"/>
      <color theme="0"/>
      <name val="Calibri"/>
      <family val="3"/>
      <charset val="129"/>
      <scheme val="minor"/>
    </font>
    <font>
      <sz val="8"/>
      <color theme="0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9"/>
      <color theme="1"/>
      <name val="Calibri"/>
      <family val="2"/>
      <charset val="129"/>
      <scheme val="minor"/>
    </font>
    <font>
      <sz val="9"/>
      <color rgb="FF006100"/>
      <name val="Calibri"/>
      <family val="2"/>
      <charset val="129"/>
      <scheme val="minor"/>
    </font>
    <font>
      <b/>
      <sz val="9"/>
      <color theme="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theme="2"/>
      <name val="Calibri"/>
      <family val="3"/>
      <charset val="129"/>
      <scheme val="minor"/>
    </font>
    <font>
      <sz val="10"/>
      <color theme="0" tint="-4.9989318521683403E-2"/>
      <name val="Calibri"/>
      <family val="3"/>
      <charset val="129"/>
      <scheme val="minor"/>
    </font>
    <font>
      <b/>
      <sz val="10"/>
      <color theme="0"/>
      <name val="Calibri"/>
      <family val="3"/>
      <charset val="129"/>
      <scheme val="minor"/>
    </font>
    <font>
      <sz val="8"/>
      <color rgb="FFFF0000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b/>
      <sz val="9"/>
      <color theme="0"/>
      <name val="Calibri"/>
      <family val="3"/>
      <charset val="129"/>
      <scheme val="minor"/>
    </font>
    <font>
      <sz val="9"/>
      <color theme="0"/>
      <name val="Calibri"/>
      <family val="3"/>
      <charset val="129"/>
      <scheme val="minor"/>
    </font>
    <font>
      <b/>
      <sz val="8"/>
      <color theme="0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b/>
      <sz val="8"/>
      <name val="굴림"/>
      <family val="3"/>
      <charset val="129"/>
    </font>
    <font>
      <b/>
      <sz val="8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9"/>
      <color theme="1"/>
      <name val="굴림"/>
      <family val="3"/>
      <charset val="129"/>
    </font>
    <font>
      <sz val="8"/>
      <color theme="1"/>
      <name val="굴림"/>
      <family val="2"/>
      <charset val="129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2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double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theme="0"/>
      </left>
      <right/>
      <top/>
      <bottom style="double">
        <color auto="1"/>
      </bottom>
      <diagonal/>
    </border>
    <border>
      <left/>
      <right style="thin">
        <color theme="0"/>
      </right>
      <top style="double">
        <color auto="1"/>
      </top>
      <bottom/>
      <diagonal/>
    </border>
    <border>
      <left style="thin">
        <color theme="0"/>
      </left>
      <right/>
      <top style="double">
        <color auto="1"/>
      </top>
      <bottom/>
      <diagonal/>
    </border>
    <border>
      <left/>
      <right style="thin">
        <color theme="0"/>
      </right>
      <top/>
      <bottom style="double">
        <color auto="1"/>
      </bottom>
      <diagonal/>
    </border>
    <border>
      <left/>
      <right style="thin">
        <color theme="0"/>
      </right>
      <top style="double">
        <color auto="1"/>
      </top>
      <bottom style="double">
        <color auto="1"/>
      </bottom>
      <diagonal/>
    </border>
    <border>
      <left style="thin">
        <color theme="0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tted">
        <color auto="1"/>
      </right>
      <top style="double">
        <color auto="1"/>
      </top>
      <bottom/>
      <diagonal/>
    </border>
    <border>
      <left style="double">
        <color auto="1"/>
      </left>
      <right style="dotted">
        <color auto="1"/>
      </right>
      <top/>
      <bottom/>
      <diagonal/>
    </border>
    <border>
      <left style="double">
        <color auto="1"/>
      </left>
      <right style="dotted">
        <color auto="1"/>
      </right>
      <top/>
      <bottom style="double">
        <color auto="1"/>
      </bottom>
      <diagonal/>
    </border>
    <border>
      <left style="double">
        <color auto="1"/>
      </left>
      <right style="dotted">
        <color auto="1"/>
      </right>
      <top style="double">
        <color auto="1"/>
      </top>
      <bottom style="double">
        <color auto="1"/>
      </bottom>
      <diagonal/>
    </border>
    <border>
      <left style="dotted">
        <color auto="1"/>
      </left>
      <right style="hair">
        <color auto="1"/>
      </right>
      <top style="double">
        <color auto="1"/>
      </top>
      <bottom/>
      <diagonal/>
    </border>
    <border>
      <left style="dotted">
        <color auto="1"/>
      </left>
      <right style="hair">
        <color auto="1"/>
      </right>
      <top/>
      <bottom/>
      <diagonal/>
    </border>
    <border>
      <left style="dotted">
        <color auto="1"/>
      </left>
      <right style="hair">
        <color auto="1"/>
      </right>
      <top/>
      <bottom style="double">
        <color auto="1"/>
      </bottom>
      <diagonal/>
    </border>
    <border>
      <left style="dotted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8">
    <xf numFmtId="0" fontId="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73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4" fontId="4" fillId="2" borderId="17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4" fontId="4" fillId="3" borderId="22" xfId="0" applyNumberFormat="1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1" fillId="2" borderId="35" xfId="0" applyFont="1" applyFill="1" applyBorder="1">
      <alignment vertical="center"/>
    </xf>
    <xf numFmtId="0" fontId="1" fillId="2" borderId="28" xfId="0" applyFont="1" applyFill="1" applyBorder="1">
      <alignment vertical="center"/>
    </xf>
    <xf numFmtId="0" fontId="1" fillId="2" borderId="30" xfId="0" applyFont="1" applyFill="1" applyBorder="1">
      <alignment vertical="center"/>
    </xf>
    <xf numFmtId="164" fontId="4" fillId="2" borderId="36" xfId="0" applyNumberFormat="1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36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3" borderId="24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4" fillId="3" borderId="3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4" xfId="0" applyFont="1" applyFill="1" applyBorder="1">
      <alignment vertical="center"/>
    </xf>
    <xf numFmtId="0" fontId="4" fillId="2" borderId="26" xfId="0" applyFont="1" applyFill="1" applyBorder="1">
      <alignment vertical="center"/>
    </xf>
    <xf numFmtId="0" fontId="4" fillId="2" borderId="28" xfId="0" applyFont="1" applyFill="1" applyBorder="1">
      <alignment vertical="center"/>
    </xf>
    <xf numFmtId="0" fontId="4" fillId="2" borderId="3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164" fontId="4" fillId="2" borderId="46" xfId="0" applyNumberFormat="1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164" fontId="4" fillId="2" borderId="50" xfId="0" applyNumberFormat="1" applyFont="1" applyFill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>
      <alignment vertical="center"/>
    </xf>
    <xf numFmtId="0" fontId="1" fillId="0" borderId="19" xfId="0" applyFont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14" fontId="1" fillId="0" borderId="28" xfId="0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164" fontId="4" fillId="2" borderId="64" xfId="0" applyNumberFormat="1" applyFont="1" applyFill="1" applyBorder="1" applyAlignment="1">
      <alignment horizontal="center" vertical="center"/>
    </xf>
    <xf numFmtId="49" fontId="4" fillId="2" borderId="36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64" xfId="0" applyFont="1" applyFill="1" applyBorder="1" applyAlignment="1">
      <alignment horizontal="center" vertical="center"/>
    </xf>
    <xf numFmtId="0" fontId="1" fillId="2" borderId="64" xfId="0" applyFont="1" applyFill="1" applyBorder="1">
      <alignment vertical="center"/>
    </xf>
    <xf numFmtId="0" fontId="1" fillId="2" borderId="67" xfId="0" applyFont="1" applyFill="1" applyBorder="1">
      <alignment vertical="center"/>
    </xf>
    <xf numFmtId="0" fontId="1" fillId="0" borderId="55" xfId="0" applyFont="1" applyBorder="1" applyAlignment="1">
      <alignment horizontal="center" vertical="center"/>
    </xf>
    <xf numFmtId="0" fontId="1" fillId="0" borderId="47" xfId="0" quotePrefix="1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1" fillId="2" borderId="71" xfId="0" applyFont="1" applyFill="1" applyBorder="1">
      <alignment vertical="center"/>
    </xf>
    <xf numFmtId="164" fontId="4" fillId="2" borderId="71" xfId="0" applyNumberFormat="1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1" fillId="2" borderId="50" xfId="0" applyFont="1" applyFill="1" applyBorder="1">
      <alignment vertical="center"/>
    </xf>
    <xf numFmtId="0" fontId="1" fillId="0" borderId="71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5" borderId="0" xfId="1" applyFont="1">
      <alignment vertical="center"/>
    </xf>
    <xf numFmtId="0" fontId="12" fillId="0" borderId="45" xfId="0" applyFont="1" applyBorder="1">
      <alignment vertical="center"/>
    </xf>
    <xf numFmtId="0" fontId="12" fillId="11" borderId="45" xfId="0" applyFont="1" applyFill="1" applyBorder="1">
      <alignment vertical="center"/>
    </xf>
    <xf numFmtId="0" fontId="12" fillId="11" borderId="63" xfId="0" applyFont="1" applyFill="1" applyBorder="1">
      <alignment vertical="center"/>
    </xf>
    <xf numFmtId="0" fontId="12" fillId="0" borderId="0" xfId="0" applyFont="1" applyBorder="1">
      <alignment vertical="center"/>
    </xf>
    <xf numFmtId="0" fontId="12" fillId="11" borderId="0" xfId="0" applyFont="1" applyFill="1" applyBorder="1">
      <alignment vertical="center"/>
    </xf>
    <xf numFmtId="0" fontId="12" fillId="0" borderId="78" xfId="0" applyFont="1" applyBorder="1">
      <alignment vertical="center"/>
    </xf>
    <xf numFmtId="0" fontId="14" fillId="6" borderId="0" xfId="2">
      <alignment vertical="center"/>
    </xf>
    <xf numFmtId="0" fontId="12" fillId="0" borderId="9" xfId="0" applyFont="1" applyBorder="1">
      <alignment vertical="center"/>
    </xf>
    <xf numFmtId="0" fontId="12" fillId="11" borderId="9" xfId="0" applyFont="1" applyFill="1" applyBorder="1">
      <alignment vertical="center"/>
    </xf>
    <xf numFmtId="0" fontId="12" fillId="0" borderId="38" xfId="0" applyFont="1" applyBorder="1">
      <alignment vertical="center"/>
    </xf>
    <xf numFmtId="0" fontId="21" fillId="8" borderId="73" xfId="4" applyFont="1">
      <alignment vertical="center"/>
    </xf>
    <xf numFmtId="0" fontId="1" fillId="0" borderId="79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6" fillId="8" borderId="73" xfId="4">
      <alignment vertical="center"/>
    </xf>
    <xf numFmtId="0" fontId="6" fillId="13" borderId="85" xfId="0" applyFont="1" applyFill="1" applyBorder="1" applyAlignment="1">
      <alignment horizontal="center" vertical="center"/>
    </xf>
    <xf numFmtId="0" fontId="12" fillId="0" borderId="88" xfId="0" applyFont="1" applyBorder="1">
      <alignment vertical="center"/>
    </xf>
    <xf numFmtId="0" fontId="23" fillId="14" borderId="84" xfId="0" applyFont="1" applyFill="1" applyBorder="1">
      <alignment vertical="center"/>
    </xf>
    <xf numFmtId="0" fontId="12" fillId="0" borderId="0" xfId="0" applyFont="1">
      <alignment vertical="center"/>
    </xf>
    <xf numFmtId="0" fontId="24" fillId="0" borderId="0" xfId="1" applyFont="1" applyFill="1">
      <alignment vertical="center"/>
    </xf>
    <xf numFmtId="0" fontId="24" fillId="0" borderId="0" xfId="0" applyFont="1" applyFill="1">
      <alignment vertical="center"/>
    </xf>
    <xf numFmtId="164" fontId="12" fillId="0" borderId="0" xfId="0" applyNumberFormat="1" applyFont="1">
      <alignment vertical="center"/>
    </xf>
    <xf numFmtId="0" fontId="6" fillId="0" borderId="86" xfId="0" applyFont="1" applyFill="1" applyBorder="1" applyAlignment="1">
      <alignment horizontal="center" vertical="center"/>
    </xf>
    <xf numFmtId="0" fontId="12" fillId="11" borderId="88" xfId="0" applyFont="1" applyFill="1" applyBorder="1">
      <alignment vertical="center"/>
    </xf>
    <xf numFmtId="0" fontId="23" fillId="14" borderId="84" xfId="3" applyFont="1" applyFill="1" applyBorder="1">
      <alignment vertical="center"/>
    </xf>
    <xf numFmtId="0" fontId="23" fillId="14" borderId="84" xfId="3" applyFont="1" applyFill="1" applyBorder="1" applyAlignment="1">
      <alignment horizontal="center" vertical="center"/>
    </xf>
    <xf numFmtId="0" fontId="23" fillId="14" borderId="84" xfId="5" applyFont="1" applyFill="1" applyBorder="1">
      <alignment vertical="center"/>
    </xf>
    <xf numFmtId="0" fontId="6" fillId="0" borderId="87" xfId="0" applyFont="1" applyFill="1" applyBorder="1" applyAlignment="1">
      <alignment horizontal="center" vertical="center"/>
    </xf>
    <xf numFmtId="0" fontId="24" fillId="0" borderId="0" xfId="2" applyFont="1" applyFill="1">
      <alignment vertical="center"/>
    </xf>
    <xf numFmtId="0" fontId="25" fillId="8" borderId="73" xfId="4" applyFont="1">
      <alignment vertical="center"/>
    </xf>
    <xf numFmtId="0" fontId="26" fillId="11" borderId="0" xfId="0" applyFont="1" applyFill="1">
      <alignment vertical="center"/>
    </xf>
    <xf numFmtId="0" fontId="1" fillId="11" borderId="0" xfId="0" applyFont="1" applyFill="1">
      <alignment vertical="center"/>
    </xf>
    <xf numFmtId="0" fontId="27" fillId="0" borderId="0" xfId="0" applyFont="1">
      <alignment vertical="center"/>
    </xf>
    <xf numFmtId="0" fontId="27" fillId="0" borderId="90" xfId="0" applyFont="1" applyBorder="1">
      <alignment vertical="center"/>
    </xf>
    <xf numFmtId="0" fontId="27" fillId="0" borderId="91" xfId="0" applyFont="1" applyBorder="1">
      <alignment vertical="center"/>
    </xf>
    <xf numFmtId="0" fontId="11" fillId="0" borderId="0" xfId="0" applyFont="1">
      <alignment vertical="center"/>
    </xf>
    <xf numFmtId="0" fontId="27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29" fillId="4" borderId="93" xfId="0" applyFont="1" applyFill="1" applyBorder="1">
      <alignment vertical="center"/>
    </xf>
    <xf numFmtId="0" fontId="29" fillId="4" borderId="49" xfId="0" applyFont="1" applyFill="1" applyBorder="1">
      <alignment vertical="center"/>
    </xf>
    <xf numFmtId="0" fontId="28" fillId="4" borderId="94" xfId="0" applyFont="1" applyFill="1" applyBorder="1">
      <alignment vertical="center"/>
    </xf>
    <xf numFmtId="0" fontId="28" fillId="4" borderId="0" xfId="0" applyFont="1" applyFill="1" applyBorder="1" applyAlignment="1">
      <alignment horizontal="center" vertical="center"/>
    </xf>
    <xf numFmtId="0" fontId="29" fillId="4" borderId="89" xfId="0" applyFont="1" applyFill="1" applyBorder="1">
      <alignment vertical="center"/>
    </xf>
    <xf numFmtId="0" fontId="11" fillId="16" borderId="103" xfId="0" applyFont="1" applyFill="1" applyBorder="1">
      <alignment vertical="center"/>
    </xf>
    <xf numFmtId="0" fontId="11" fillId="16" borderId="105" xfId="0" applyFont="1" applyFill="1" applyBorder="1">
      <alignment vertical="center"/>
    </xf>
    <xf numFmtId="0" fontId="27" fillId="0" borderId="97" xfId="0" applyFont="1" applyFill="1" applyBorder="1">
      <alignment vertical="center"/>
    </xf>
    <xf numFmtId="0" fontId="27" fillId="0" borderId="98" xfId="0" applyFont="1" applyFill="1" applyBorder="1">
      <alignment vertical="center"/>
    </xf>
    <xf numFmtId="0" fontId="27" fillId="0" borderId="90" xfId="0" applyFont="1" applyFill="1" applyBorder="1">
      <alignment vertical="center"/>
    </xf>
    <xf numFmtId="0" fontId="27" fillId="0" borderId="91" xfId="0" applyFont="1" applyFill="1" applyBorder="1">
      <alignment vertical="center"/>
    </xf>
    <xf numFmtId="0" fontId="27" fillId="0" borderId="99" xfId="0" applyFont="1" applyFill="1" applyBorder="1">
      <alignment vertical="center"/>
    </xf>
    <xf numFmtId="0" fontId="27" fillId="0" borderId="96" xfId="0" applyFont="1" applyFill="1" applyBorder="1">
      <alignment vertical="center"/>
    </xf>
    <xf numFmtId="0" fontId="27" fillId="0" borderId="91" xfId="0" applyFont="1" applyFill="1" applyBorder="1" applyAlignment="1">
      <alignment vertical="center"/>
    </xf>
    <xf numFmtId="0" fontId="27" fillId="0" borderId="93" xfId="0" applyFont="1" applyFill="1" applyBorder="1">
      <alignment vertical="center"/>
    </xf>
    <xf numFmtId="0" fontId="27" fillId="0" borderId="98" xfId="0" applyFont="1" applyFill="1" applyBorder="1" applyAlignment="1">
      <alignment vertical="center"/>
    </xf>
    <xf numFmtId="0" fontId="27" fillId="0" borderId="0" xfId="0" applyFont="1" applyFill="1" applyBorder="1">
      <alignment vertical="center"/>
    </xf>
    <xf numFmtId="0" fontId="27" fillId="0" borderId="95" xfId="0" applyFont="1" applyFill="1" applyBorder="1">
      <alignment vertical="center"/>
    </xf>
    <xf numFmtId="0" fontId="27" fillId="0" borderId="96" xfId="0" applyFont="1" applyFill="1" applyBorder="1" applyAlignment="1">
      <alignment vertical="center"/>
    </xf>
    <xf numFmtId="0" fontId="27" fillId="0" borderId="100" xfId="0" applyFont="1" applyFill="1" applyBorder="1">
      <alignment vertical="center"/>
    </xf>
    <xf numFmtId="0" fontId="27" fillId="0" borderId="101" xfId="0" applyFont="1" applyFill="1" applyBorder="1">
      <alignment vertical="center"/>
    </xf>
    <xf numFmtId="0" fontId="5" fillId="16" borderId="49" xfId="0" applyFont="1" applyFill="1" applyBorder="1">
      <alignment vertical="center"/>
    </xf>
    <xf numFmtId="0" fontId="5" fillId="16" borderId="89" xfId="0" applyFont="1" applyFill="1" applyBorder="1">
      <alignment vertical="center"/>
    </xf>
    <xf numFmtId="0" fontId="5" fillId="16" borderId="72" xfId="0" applyFont="1" applyFill="1" applyBorder="1">
      <alignment vertical="center"/>
    </xf>
    <xf numFmtId="0" fontId="5" fillId="16" borderId="24" xfId="0" applyFont="1" applyFill="1" applyBorder="1">
      <alignment vertical="center"/>
    </xf>
    <xf numFmtId="0" fontId="30" fillId="4" borderId="0" xfId="0" applyFont="1" applyFill="1" applyBorder="1" applyAlignment="1">
      <alignment horizontal="center" vertical="center"/>
    </xf>
    <xf numFmtId="0" fontId="5" fillId="15" borderId="107" xfId="0" applyFont="1" applyFill="1" applyBorder="1" applyAlignment="1">
      <alignment horizontal="center" vertical="center"/>
    </xf>
    <xf numFmtId="0" fontId="5" fillId="15" borderId="109" xfId="0" applyFont="1" applyFill="1" applyBorder="1" applyAlignment="1">
      <alignment horizontal="center" vertical="center"/>
    </xf>
    <xf numFmtId="0" fontId="28" fillId="4" borderId="93" xfId="0" applyFont="1" applyFill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27" fillId="0" borderId="91" xfId="0" applyFont="1" applyFill="1" applyBorder="1" applyAlignment="1">
      <alignment vertical="center"/>
    </xf>
    <xf numFmtId="0" fontId="27" fillId="0" borderId="96" xfId="0" applyFont="1" applyFill="1" applyBorder="1" applyAlignment="1">
      <alignment vertical="center"/>
    </xf>
    <xf numFmtId="0" fontId="27" fillId="0" borderId="98" xfId="0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1" fillId="0" borderId="95" xfId="0" applyFont="1" applyFill="1" applyBorder="1" applyAlignment="1">
      <alignment horizontal="center" vertical="center"/>
    </xf>
    <xf numFmtId="166" fontId="21" fillId="8" borderId="73" xfId="4" applyNumberFormat="1" applyFont="1">
      <alignment vertical="center"/>
    </xf>
    <xf numFmtId="166" fontId="11" fillId="0" borderId="93" xfId="0" applyNumberFormat="1" applyFont="1" applyBorder="1" applyAlignment="1">
      <alignment horizontal="center" vertical="center"/>
    </xf>
    <xf numFmtId="166" fontId="11" fillId="0" borderId="0" xfId="0" applyNumberFormat="1" applyFont="1" applyBorder="1" applyAlignment="1">
      <alignment horizontal="center" vertical="center"/>
    </xf>
    <xf numFmtId="166" fontId="11" fillId="0" borderId="95" xfId="0" applyNumberFormat="1" applyFont="1" applyBorder="1" applyAlignment="1">
      <alignment horizontal="center" vertical="center"/>
    </xf>
    <xf numFmtId="0" fontId="12" fillId="11" borderId="78" xfId="0" applyFont="1" applyFill="1" applyBorder="1">
      <alignment vertical="center"/>
    </xf>
    <xf numFmtId="0" fontId="12" fillId="11" borderId="38" xfId="0" applyFont="1" applyFill="1" applyBorder="1">
      <alignment vertical="center"/>
    </xf>
    <xf numFmtId="0" fontId="1" fillId="0" borderId="46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2" fontId="27" fillId="0" borderId="0" xfId="0" applyNumberFormat="1" applyFont="1">
      <alignment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1" fillId="2" borderId="69" xfId="0" applyFont="1" applyFill="1" applyBorder="1">
      <alignment vertical="center"/>
    </xf>
    <xf numFmtId="0" fontId="37" fillId="0" borderId="81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" fontId="1" fillId="0" borderId="5" xfId="0" applyNumberFormat="1" applyFont="1" applyBorder="1" applyAlignment="1">
      <alignment horizontal="center" vertical="center"/>
    </xf>
    <xf numFmtId="0" fontId="1" fillId="0" borderId="11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16" borderId="26" xfId="0" applyFont="1" applyFill="1" applyBorder="1">
      <alignment vertical="center"/>
    </xf>
    <xf numFmtId="0" fontId="5" fillId="15" borderId="114" xfId="0" applyFont="1" applyFill="1" applyBorder="1" applyAlignment="1">
      <alignment horizontal="center" vertical="center"/>
    </xf>
    <xf numFmtId="0" fontId="5" fillId="15" borderId="116" xfId="0" applyFont="1" applyFill="1" applyBorder="1" applyAlignment="1">
      <alignment horizontal="center" vertical="center"/>
    </xf>
    <xf numFmtId="0" fontId="5" fillId="15" borderId="117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164" fontId="4" fillId="2" borderId="69" xfId="0" applyNumberFormat="1" applyFont="1" applyFill="1" applyBorder="1" applyAlignment="1">
      <alignment horizontal="center" vertical="center"/>
    </xf>
    <xf numFmtId="0" fontId="1" fillId="2" borderId="70" xfId="0" applyFont="1" applyFill="1" applyBorder="1">
      <alignment vertical="center"/>
    </xf>
    <xf numFmtId="0" fontId="1" fillId="0" borderId="59" xfId="0" applyFont="1" applyBorder="1" applyAlignment="1">
      <alignment horizontal="center" vertical="center"/>
    </xf>
    <xf numFmtId="0" fontId="1" fillId="0" borderId="118" xfId="0" applyFont="1" applyFill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2" fillId="0" borderId="118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0" fontId="1" fillId="2" borderId="3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12" fillId="12" borderId="76" xfId="0" applyFont="1" applyFill="1" applyBorder="1" applyAlignment="1">
      <alignment vertical="center"/>
    </xf>
    <xf numFmtId="0" fontId="12" fillId="12" borderId="77" xfId="0" applyFont="1" applyFill="1" applyBorder="1" applyAlignment="1">
      <alignment vertical="center"/>
    </xf>
    <xf numFmtId="0" fontId="12" fillId="12" borderId="61" xfId="0" applyFont="1" applyFill="1" applyBorder="1" applyAlignment="1">
      <alignment vertical="center"/>
    </xf>
    <xf numFmtId="0" fontId="12" fillId="10" borderId="76" xfId="0" applyFont="1" applyFill="1" applyBorder="1" applyAlignment="1">
      <alignment vertical="center"/>
    </xf>
    <xf numFmtId="0" fontId="12" fillId="10" borderId="77" xfId="0" applyFont="1" applyFill="1" applyBorder="1" applyAlignment="1">
      <alignment vertical="center"/>
    </xf>
    <xf numFmtId="0" fontId="12" fillId="10" borderId="61" xfId="0" applyFont="1" applyFill="1" applyBorder="1" applyAlignment="1">
      <alignment vertical="center"/>
    </xf>
    <xf numFmtId="0" fontId="19" fillId="0" borderId="0" xfId="0" applyFont="1">
      <alignment vertical="center"/>
    </xf>
    <xf numFmtId="0" fontId="23" fillId="14" borderId="84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11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2" borderId="92" xfId="0" applyFont="1" applyFill="1" applyBorder="1" applyAlignment="1">
      <alignment horizontal="center" vertical="center"/>
    </xf>
    <xf numFmtId="0" fontId="4" fillId="2" borderId="93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11" fillId="16" borderId="92" xfId="0" applyFont="1" applyFill="1" applyBorder="1" applyAlignment="1">
      <alignment horizontal="center" vertical="center"/>
    </xf>
    <xf numFmtId="0" fontId="11" fillId="16" borderId="94" xfId="0" applyFont="1" applyFill="1" applyBorder="1" applyAlignment="1">
      <alignment horizontal="center" vertical="center"/>
    </xf>
    <xf numFmtId="0" fontId="11" fillId="16" borderId="8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95" xfId="0" applyFont="1" applyFill="1" applyBorder="1" applyAlignment="1">
      <alignment horizontal="left" vertical="center"/>
    </xf>
    <xf numFmtId="0" fontId="27" fillId="0" borderId="93" xfId="0" applyFont="1" applyFill="1" applyBorder="1" applyAlignment="1">
      <alignment horizontal="left" vertical="center"/>
    </xf>
    <xf numFmtId="0" fontId="27" fillId="0" borderId="9" xfId="0" applyFont="1" applyFill="1" applyBorder="1" applyAlignment="1">
      <alignment horizontal="left" vertical="center"/>
    </xf>
    <xf numFmtId="0" fontId="11" fillId="16" borderId="102" xfId="0" applyFont="1" applyFill="1" applyBorder="1" applyAlignment="1">
      <alignment vertical="center"/>
    </xf>
    <xf numFmtId="0" fontId="22" fillId="16" borderId="103" xfId="0" applyFont="1" applyFill="1" applyBorder="1" applyAlignment="1">
      <alignment vertical="center"/>
    </xf>
    <xf numFmtId="0" fontId="22" fillId="16" borderId="104" xfId="0" applyFont="1" applyFill="1" applyBorder="1" applyAlignment="1">
      <alignment vertical="center"/>
    </xf>
    <xf numFmtId="0" fontId="5" fillId="15" borderId="106" xfId="0" applyFont="1" applyFill="1" applyBorder="1" applyAlignment="1">
      <alignment horizontal="center" vertical="center"/>
    </xf>
    <xf numFmtId="0" fontId="5" fillId="15" borderId="107" xfId="0" applyFont="1" applyFill="1" applyBorder="1" applyAlignment="1">
      <alignment horizontal="center" vertical="center"/>
    </xf>
    <xf numFmtId="0" fontId="5" fillId="15" borderId="108" xfId="0" applyFont="1" applyFill="1" applyBorder="1" applyAlignment="1">
      <alignment horizontal="center" vertical="center"/>
    </xf>
    <xf numFmtId="0" fontId="28" fillId="4" borderId="92" xfId="0" applyFont="1" applyFill="1" applyBorder="1" applyAlignment="1">
      <alignment horizontal="left" vertical="center"/>
    </xf>
    <xf numFmtId="0" fontId="28" fillId="4" borderId="93" xfId="0" applyFont="1" applyFill="1" applyBorder="1" applyAlignment="1">
      <alignment horizontal="left" vertical="center"/>
    </xf>
    <xf numFmtId="0" fontId="11" fillId="16" borderId="103" xfId="0" applyFont="1" applyFill="1" applyBorder="1" applyAlignment="1">
      <alignment vertical="center"/>
    </xf>
    <xf numFmtId="0" fontId="11" fillId="16" borderId="104" xfId="0" applyFont="1" applyFill="1" applyBorder="1" applyAlignment="1">
      <alignment vertical="center"/>
    </xf>
    <xf numFmtId="0" fontId="27" fillId="0" borderId="90" xfId="0" applyFont="1" applyFill="1" applyBorder="1" applyAlignment="1">
      <alignment vertical="center"/>
    </xf>
    <xf numFmtId="0" fontId="27" fillId="0" borderId="91" xfId="0" applyFont="1" applyFill="1" applyBorder="1" applyAlignment="1">
      <alignment vertical="center"/>
    </xf>
    <xf numFmtId="0" fontId="19" fillId="0" borderId="99" xfId="0" applyFont="1" applyFill="1" applyBorder="1" applyAlignment="1">
      <alignment vertical="center"/>
    </xf>
    <xf numFmtId="0" fontId="27" fillId="0" borderId="96" xfId="0" applyFont="1" applyFill="1" applyBorder="1" applyAlignment="1">
      <alignment vertical="center"/>
    </xf>
    <xf numFmtId="0" fontId="27" fillId="0" borderId="97" xfId="0" applyFont="1" applyFill="1" applyBorder="1" applyAlignment="1">
      <alignment vertical="center"/>
    </xf>
    <xf numFmtId="0" fontId="27" fillId="0" borderId="98" xfId="0" applyFont="1" applyFill="1" applyBorder="1" applyAlignment="1">
      <alignment vertical="center"/>
    </xf>
    <xf numFmtId="0" fontId="27" fillId="0" borderId="99" xfId="0" applyFont="1" applyFill="1" applyBorder="1" applyAlignment="1">
      <alignment vertical="center"/>
    </xf>
    <xf numFmtId="0" fontId="27" fillId="0" borderId="100" xfId="0" applyFont="1" applyFill="1" applyBorder="1" applyAlignment="1">
      <alignment vertical="center"/>
    </xf>
    <xf numFmtId="0" fontId="27" fillId="0" borderId="101" xfId="0" applyFont="1" applyFill="1" applyBorder="1" applyAlignment="1">
      <alignment vertical="center"/>
    </xf>
    <xf numFmtId="0" fontId="28" fillId="4" borderId="95" xfId="0" applyFont="1" applyFill="1" applyBorder="1" applyAlignment="1">
      <alignment vertical="center"/>
    </xf>
    <xf numFmtId="0" fontId="0" fillId="0" borderId="95" xfId="0" applyBorder="1" applyAlignment="1">
      <alignment vertical="center"/>
    </xf>
    <xf numFmtId="0" fontId="5" fillId="0" borderId="107" xfId="0" applyFont="1" applyBorder="1" applyAlignment="1">
      <alignment horizontal="center" vertical="center"/>
    </xf>
    <xf numFmtId="0" fontId="5" fillId="0" borderId="108" xfId="0" applyFont="1" applyBorder="1" applyAlignment="1">
      <alignment horizontal="center" vertical="center"/>
    </xf>
    <xf numFmtId="0" fontId="5" fillId="15" borderId="114" xfId="0" applyFont="1" applyFill="1" applyBorder="1" applyAlignment="1">
      <alignment horizontal="center" vertical="center"/>
    </xf>
    <xf numFmtId="0" fontId="5" fillId="15" borderId="115" xfId="0" applyFont="1" applyFill="1" applyBorder="1" applyAlignment="1">
      <alignment horizontal="center" vertical="center"/>
    </xf>
  </cellXfs>
  <cellStyles count="8">
    <cellStyle name="Accent2" xfId="5" builtinId="33"/>
    <cellStyle name="Bad" xfId="2" builtinId="27"/>
    <cellStyle name="Check Cell" xfId="4" builtinId="23"/>
    <cellStyle name="Followed Hyperlink" xfId="7" builtinId="9" hidden="1"/>
    <cellStyle name="Good" xfId="1" builtinId="26"/>
    <cellStyle name="Hyperlink" xfId="6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B2:F11"/>
  <sheetViews>
    <sheetView tabSelected="1" zoomScale="130" zoomScaleNormal="130" zoomScalePageLayoutView="130" workbookViewId="0">
      <selection activeCell="C4" sqref="C4"/>
    </sheetView>
  </sheetViews>
  <sheetFormatPr baseColWidth="10" defaultColWidth="8.83203125" defaultRowHeight="11" x14ac:dyDescent="0.2"/>
  <cols>
    <col min="1" max="1" width="2.5" style="1" customWidth="1"/>
    <col min="2" max="2" width="11.33203125" style="1" customWidth="1"/>
    <col min="3" max="3" width="15.6640625" style="1" customWidth="1"/>
    <col min="4" max="16384" width="8.83203125" style="1"/>
  </cols>
  <sheetData>
    <row r="2" spans="2:6" ht="11.25" customHeight="1" x14ac:dyDescent="0.2">
      <c r="B2" s="282" t="s">
        <v>60</v>
      </c>
      <c r="C2" s="282"/>
      <c r="D2" s="282"/>
      <c r="E2" s="282"/>
      <c r="F2" s="282"/>
    </row>
    <row r="3" spans="2:6" ht="6" customHeight="1" thickBot="1" x14ac:dyDescent="0.25"/>
    <row r="4" spans="2:6" ht="12" thickTop="1" x14ac:dyDescent="0.2">
      <c r="B4" s="99" t="s">
        <v>61</v>
      </c>
      <c r="C4" s="50" t="s">
        <v>294</v>
      </c>
    </row>
    <row r="5" spans="2:6" x14ac:dyDescent="0.2">
      <c r="B5" s="100" t="s">
        <v>65</v>
      </c>
      <c r="C5" s="38" t="s">
        <v>294</v>
      </c>
    </row>
    <row r="6" spans="2:6" x14ac:dyDescent="0.2">
      <c r="B6" s="100" t="s">
        <v>62</v>
      </c>
      <c r="C6" s="38" t="s">
        <v>333</v>
      </c>
    </row>
    <row r="7" spans="2:6" x14ac:dyDescent="0.2">
      <c r="B7" s="100" t="s">
        <v>67</v>
      </c>
      <c r="C7" s="102" t="s">
        <v>334</v>
      </c>
    </row>
    <row r="8" spans="2:6" x14ac:dyDescent="0.2">
      <c r="B8" s="100" t="s">
        <v>63</v>
      </c>
      <c r="C8" s="38" t="s">
        <v>294</v>
      </c>
    </row>
    <row r="9" spans="2:6" x14ac:dyDescent="0.2">
      <c r="B9" s="100" t="s">
        <v>64</v>
      </c>
      <c r="C9" s="38" t="s">
        <v>294</v>
      </c>
    </row>
    <row r="10" spans="2:6" ht="12" thickBot="1" x14ac:dyDescent="0.25">
      <c r="B10" s="101" t="s">
        <v>66</v>
      </c>
      <c r="C10" s="41" t="s">
        <v>27</v>
      </c>
    </row>
    <row r="11" spans="2:6" ht="12" thickTop="1" x14ac:dyDescent="0.2"/>
  </sheetData>
  <mergeCells count="1">
    <mergeCell ref="B2:F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zoomScale="130" zoomScaleNormal="130" zoomScalePageLayoutView="130"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72" customWidth="1"/>
    <col min="8" max="8" width="12.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82" t="s">
        <v>205</v>
      </c>
      <c r="C2" s="282"/>
      <c r="D2" s="282"/>
      <c r="E2" s="282"/>
      <c r="F2" s="282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8"/>
      <c r="C4" s="33"/>
      <c r="D4" s="6" t="s">
        <v>18</v>
      </c>
      <c r="E4" s="21" t="s">
        <v>19</v>
      </c>
      <c r="F4" s="21" t="s">
        <v>20</v>
      </c>
      <c r="H4" s="291" t="s">
        <v>21</v>
      </c>
      <c r="I4" s="292"/>
    </row>
    <row r="5" spans="2:9" ht="11.25" customHeight="1" thickTop="1" thickBot="1" x14ac:dyDescent="0.25">
      <c r="B5" s="45">
        <v>1</v>
      </c>
      <c r="C5" s="51"/>
      <c r="D5" s="54" t="s">
        <v>294</v>
      </c>
      <c r="E5" s="54" t="s">
        <v>294</v>
      </c>
      <c r="F5" s="49" t="e">
        <f>((D5-E5)^2)*(-0.1)</f>
        <v>#VALUE!</v>
      </c>
      <c r="G5" s="72" t="e">
        <f>0+D5</f>
        <v>#VALUE!</v>
      </c>
      <c r="H5" s="25" t="s">
        <v>9</v>
      </c>
      <c r="I5" s="26" t="e">
        <f>SUM(G5:G49)</f>
        <v>#VALUE!</v>
      </c>
    </row>
    <row r="6" spans="2:9" ht="11.25" customHeight="1" thickTop="1" x14ac:dyDescent="0.2">
      <c r="B6" s="36">
        <v>2</v>
      </c>
      <c r="C6" s="52"/>
      <c r="D6" s="55" t="s">
        <v>294</v>
      </c>
      <c r="E6" s="55" t="s">
        <v>294</v>
      </c>
      <c r="F6" s="12" t="e">
        <f t="shared" ref="F6:F49" si="0">((D6-E6)^2)*(-0.1)</f>
        <v>#VALUE!</v>
      </c>
      <c r="G6" s="72" t="e">
        <f t="shared" ref="G6:G49" si="1">0+D6</f>
        <v>#VALUE!</v>
      </c>
    </row>
    <row r="7" spans="2:9" ht="11.25" customHeight="1" x14ac:dyDescent="0.2">
      <c r="B7" s="36">
        <v>3</v>
      </c>
      <c r="C7" s="52"/>
      <c r="D7" s="55" t="s">
        <v>294</v>
      </c>
      <c r="E7" s="55" t="s">
        <v>294</v>
      </c>
      <c r="F7" s="12" t="e">
        <f t="shared" si="0"/>
        <v>#VALUE!</v>
      </c>
      <c r="G7" s="72" t="e">
        <f t="shared" si="1"/>
        <v>#VALUE!</v>
      </c>
      <c r="I7" s="3">
        <f>IFERROR(SMALL(D5:E49,1),7777)</f>
        <v>7777</v>
      </c>
    </row>
    <row r="8" spans="2:9" ht="11.25" customHeight="1" x14ac:dyDescent="0.2">
      <c r="B8" s="36">
        <v>4</v>
      </c>
      <c r="C8" s="52"/>
      <c r="D8" s="55" t="s">
        <v>294</v>
      </c>
      <c r="E8" s="55" t="s">
        <v>294</v>
      </c>
      <c r="F8" s="12" t="e">
        <f t="shared" si="0"/>
        <v>#VALUE!</v>
      </c>
      <c r="G8" s="72" t="e">
        <f t="shared" si="1"/>
        <v>#VALUE!</v>
      </c>
    </row>
    <row r="9" spans="2:9" ht="11.25" customHeight="1" x14ac:dyDescent="0.2">
      <c r="B9" s="36">
        <v>5</v>
      </c>
      <c r="C9" s="52"/>
      <c r="D9" s="55" t="s">
        <v>294</v>
      </c>
      <c r="E9" s="55" t="s">
        <v>294</v>
      </c>
      <c r="F9" s="12" t="e">
        <f t="shared" si="0"/>
        <v>#VALUE!</v>
      </c>
      <c r="G9" s="72" t="e">
        <f t="shared" si="1"/>
        <v>#VALUE!</v>
      </c>
    </row>
    <row r="10" spans="2:9" ht="11.25" customHeight="1" x14ac:dyDescent="0.2">
      <c r="B10" s="36">
        <v>6</v>
      </c>
      <c r="C10" s="52"/>
      <c r="D10" s="55" t="s">
        <v>294</v>
      </c>
      <c r="E10" s="55" t="s">
        <v>294</v>
      </c>
      <c r="F10" s="12" t="e">
        <f t="shared" si="0"/>
        <v>#VALUE!</v>
      </c>
      <c r="G10" s="72" t="e">
        <f t="shared" si="1"/>
        <v>#VALUE!</v>
      </c>
    </row>
    <row r="11" spans="2:9" ht="11.25" customHeight="1" x14ac:dyDescent="0.2">
      <c r="B11" s="36">
        <v>7</v>
      </c>
      <c r="C11" s="52"/>
      <c r="D11" s="55" t="s">
        <v>294</v>
      </c>
      <c r="E11" s="55" t="s">
        <v>294</v>
      </c>
      <c r="F11" s="12" t="e">
        <f t="shared" si="0"/>
        <v>#VALUE!</v>
      </c>
      <c r="G11" s="72" t="e">
        <f t="shared" si="1"/>
        <v>#VALUE!</v>
      </c>
    </row>
    <row r="12" spans="2:9" ht="11.25" customHeight="1" x14ac:dyDescent="0.2">
      <c r="B12" s="36">
        <v>8</v>
      </c>
      <c r="C12" s="52"/>
      <c r="D12" s="55" t="s">
        <v>294</v>
      </c>
      <c r="E12" s="55" t="s">
        <v>294</v>
      </c>
      <c r="F12" s="12" t="e">
        <f t="shared" si="0"/>
        <v>#VALUE!</v>
      </c>
      <c r="G12" s="72" t="e">
        <f t="shared" si="1"/>
        <v>#VALUE!</v>
      </c>
    </row>
    <row r="13" spans="2:9" ht="11.25" customHeight="1" x14ac:dyDescent="0.2">
      <c r="B13" s="36">
        <v>9</v>
      </c>
      <c r="C13" s="52"/>
      <c r="D13" s="55" t="s">
        <v>294</v>
      </c>
      <c r="E13" s="55" t="s">
        <v>294</v>
      </c>
      <c r="F13" s="12" t="e">
        <f t="shared" si="0"/>
        <v>#VALUE!</v>
      </c>
      <c r="G13" s="72" t="e">
        <f t="shared" si="1"/>
        <v>#VALUE!</v>
      </c>
    </row>
    <row r="14" spans="2:9" ht="11.25" customHeight="1" x14ac:dyDescent="0.2">
      <c r="B14" s="36">
        <v>10</v>
      </c>
      <c r="C14" s="52"/>
      <c r="D14" s="55" t="s">
        <v>294</v>
      </c>
      <c r="E14" s="55" t="s">
        <v>294</v>
      </c>
      <c r="F14" s="12" t="e">
        <f t="shared" si="0"/>
        <v>#VALUE!</v>
      </c>
      <c r="G14" s="72" t="e">
        <f t="shared" si="1"/>
        <v>#VALUE!</v>
      </c>
    </row>
    <row r="15" spans="2:9" ht="11.25" customHeight="1" x14ac:dyDescent="0.2">
      <c r="B15" s="36">
        <v>11</v>
      </c>
      <c r="C15" s="52"/>
      <c r="D15" s="55" t="s">
        <v>294</v>
      </c>
      <c r="E15" s="55" t="s">
        <v>294</v>
      </c>
      <c r="F15" s="12" t="e">
        <f t="shared" si="0"/>
        <v>#VALUE!</v>
      </c>
      <c r="G15" s="72" t="e">
        <f t="shared" si="1"/>
        <v>#VALUE!</v>
      </c>
    </row>
    <row r="16" spans="2:9" ht="11.25" customHeight="1" x14ac:dyDescent="0.2">
      <c r="B16" s="36">
        <v>12</v>
      </c>
      <c r="C16" s="52"/>
      <c r="D16" s="55" t="s">
        <v>294</v>
      </c>
      <c r="E16" s="55" t="s">
        <v>294</v>
      </c>
      <c r="F16" s="12" t="e">
        <f t="shared" si="0"/>
        <v>#VALUE!</v>
      </c>
      <c r="G16" s="72" t="e">
        <f t="shared" si="1"/>
        <v>#VALUE!</v>
      </c>
    </row>
    <row r="17" spans="2:7" ht="11.25" customHeight="1" x14ac:dyDescent="0.2">
      <c r="B17" s="36">
        <v>13</v>
      </c>
      <c r="C17" s="52"/>
      <c r="D17" s="55" t="s">
        <v>294</v>
      </c>
      <c r="E17" s="55" t="s">
        <v>294</v>
      </c>
      <c r="F17" s="12" t="e">
        <f t="shared" si="0"/>
        <v>#VALUE!</v>
      </c>
      <c r="G17" s="72" t="e">
        <f t="shared" si="1"/>
        <v>#VALUE!</v>
      </c>
    </row>
    <row r="18" spans="2:7" ht="11.25" customHeight="1" x14ac:dyDescent="0.2">
      <c r="B18" s="36">
        <v>14</v>
      </c>
      <c r="C18" s="52"/>
      <c r="D18" s="55" t="s">
        <v>294</v>
      </c>
      <c r="E18" s="55" t="s">
        <v>294</v>
      </c>
      <c r="F18" s="12" t="e">
        <f t="shared" si="0"/>
        <v>#VALUE!</v>
      </c>
      <c r="G18" s="72" t="e">
        <f t="shared" si="1"/>
        <v>#VALUE!</v>
      </c>
    </row>
    <row r="19" spans="2:7" ht="11.25" customHeight="1" x14ac:dyDescent="0.2">
      <c r="B19" s="36">
        <v>15</v>
      </c>
      <c r="C19" s="52"/>
      <c r="D19" s="55" t="s">
        <v>294</v>
      </c>
      <c r="E19" s="55" t="s">
        <v>294</v>
      </c>
      <c r="F19" s="12" t="e">
        <f t="shared" si="0"/>
        <v>#VALUE!</v>
      </c>
      <c r="G19" s="72" t="e">
        <f t="shared" si="1"/>
        <v>#VALUE!</v>
      </c>
    </row>
    <row r="20" spans="2:7" ht="11.25" customHeight="1" x14ac:dyDescent="0.2">
      <c r="B20" s="36">
        <v>16</v>
      </c>
      <c r="C20" s="52"/>
      <c r="D20" s="55" t="s">
        <v>294</v>
      </c>
      <c r="E20" s="55" t="s">
        <v>294</v>
      </c>
      <c r="F20" s="12" t="e">
        <f t="shared" si="0"/>
        <v>#VALUE!</v>
      </c>
      <c r="G20" s="72" t="e">
        <f t="shared" si="1"/>
        <v>#VALUE!</v>
      </c>
    </row>
    <row r="21" spans="2:7" ht="11.25" customHeight="1" x14ac:dyDescent="0.2">
      <c r="B21" s="36">
        <v>17</v>
      </c>
      <c r="C21" s="52"/>
      <c r="D21" s="55" t="s">
        <v>294</v>
      </c>
      <c r="E21" s="55" t="s">
        <v>294</v>
      </c>
      <c r="F21" s="12" t="e">
        <f t="shared" si="0"/>
        <v>#VALUE!</v>
      </c>
      <c r="G21" s="72" t="e">
        <f t="shared" si="1"/>
        <v>#VALUE!</v>
      </c>
    </row>
    <row r="22" spans="2:7" ht="11.25" customHeight="1" x14ac:dyDescent="0.2">
      <c r="B22" s="36">
        <v>18</v>
      </c>
      <c r="C22" s="52"/>
      <c r="D22" s="55" t="s">
        <v>294</v>
      </c>
      <c r="E22" s="55" t="s">
        <v>294</v>
      </c>
      <c r="F22" s="12" t="e">
        <f t="shared" si="0"/>
        <v>#VALUE!</v>
      </c>
      <c r="G22" s="72" t="e">
        <f t="shared" si="1"/>
        <v>#VALUE!</v>
      </c>
    </row>
    <row r="23" spans="2:7" ht="11.25" customHeight="1" x14ac:dyDescent="0.2">
      <c r="B23" s="36">
        <v>19</v>
      </c>
      <c r="C23" s="52"/>
      <c r="D23" s="55" t="s">
        <v>294</v>
      </c>
      <c r="E23" s="55" t="s">
        <v>294</v>
      </c>
      <c r="F23" s="12" t="e">
        <f t="shared" si="0"/>
        <v>#VALUE!</v>
      </c>
      <c r="G23" s="72" t="e">
        <f t="shared" si="1"/>
        <v>#VALUE!</v>
      </c>
    </row>
    <row r="24" spans="2:7" ht="11.25" customHeight="1" x14ac:dyDescent="0.2">
      <c r="B24" s="36">
        <v>20</v>
      </c>
      <c r="C24" s="52"/>
      <c r="D24" s="55" t="s">
        <v>294</v>
      </c>
      <c r="E24" s="55" t="s">
        <v>294</v>
      </c>
      <c r="F24" s="12" t="e">
        <f t="shared" si="0"/>
        <v>#VALUE!</v>
      </c>
      <c r="G24" s="72" t="e">
        <f t="shared" si="1"/>
        <v>#VALUE!</v>
      </c>
    </row>
    <row r="25" spans="2:7" ht="11.25" customHeight="1" x14ac:dyDescent="0.2">
      <c r="B25" s="36">
        <v>21</v>
      </c>
      <c r="C25" s="52"/>
      <c r="D25" s="55" t="s">
        <v>294</v>
      </c>
      <c r="E25" s="55" t="s">
        <v>294</v>
      </c>
      <c r="F25" s="12" t="e">
        <f t="shared" si="0"/>
        <v>#VALUE!</v>
      </c>
      <c r="G25" s="72" t="e">
        <f t="shared" si="1"/>
        <v>#VALUE!</v>
      </c>
    </row>
    <row r="26" spans="2:7" ht="11.25" customHeight="1" x14ac:dyDescent="0.2">
      <c r="B26" s="36">
        <v>22</v>
      </c>
      <c r="C26" s="52"/>
      <c r="D26" s="55" t="s">
        <v>294</v>
      </c>
      <c r="E26" s="55" t="s">
        <v>294</v>
      </c>
      <c r="F26" s="12" t="e">
        <f t="shared" si="0"/>
        <v>#VALUE!</v>
      </c>
      <c r="G26" s="72" t="e">
        <f t="shared" si="1"/>
        <v>#VALUE!</v>
      </c>
    </row>
    <row r="27" spans="2:7" ht="11.25" customHeight="1" x14ac:dyDescent="0.2">
      <c r="B27" s="36">
        <v>23</v>
      </c>
      <c r="C27" s="52"/>
      <c r="D27" s="55" t="s">
        <v>294</v>
      </c>
      <c r="E27" s="55" t="s">
        <v>294</v>
      </c>
      <c r="F27" s="12" t="e">
        <f t="shared" si="0"/>
        <v>#VALUE!</v>
      </c>
      <c r="G27" s="72" t="e">
        <f t="shared" si="1"/>
        <v>#VALUE!</v>
      </c>
    </row>
    <row r="28" spans="2:7" ht="11.25" customHeight="1" x14ac:dyDescent="0.2">
      <c r="B28" s="36">
        <v>24</v>
      </c>
      <c r="C28" s="52"/>
      <c r="D28" s="55" t="s">
        <v>294</v>
      </c>
      <c r="E28" s="55" t="s">
        <v>294</v>
      </c>
      <c r="F28" s="12" t="e">
        <f t="shared" si="0"/>
        <v>#VALUE!</v>
      </c>
      <c r="G28" s="72" t="e">
        <f t="shared" si="1"/>
        <v>#VALUE!</v>
      </c>
    </row>
    <row r="29" spans="2:7" ht="11.25" customHeight="1" x14ac:dyDescent="0.2">
      <c r="B29" s="36">
        <v>25</v>
      </c>
      <c r="C29" s="52"/>
      <c r="D29" s="55" t="s">
        <v>294</v>
      </c>
      <c r="E29" s="55" t="s">
        <v>294</v>
      </c>
      <c r="F29" s="12" t="e">
        <f t="shared" si="0"/>
        <v>#VALUE!</v>
      </c>
      <c r="G29" s="72" t="e">
        <f t="shared" si="1"/>
        <v>#VALUE!</v>
      </c>
    </row>
    <row r="30" spans="2:7" ht="11.25" customHeight="1" x14ac:dyDescent="0.2">
      <c r="B30" s="36">
        <v>26</v>
      </c>
      <c r="C30" s="52"/>
      <c r="D30" s="55" t="s">
        <v>294</v>
      </c>
      <c r="E30" s="55" t="s">
        <v>294</v>
      </c>
      <c r="F30" s="12" t="e">
        <f t="shared" si="0"/>
        <v>#VALUE!</v>
      </c>
      <c r="G30" s="72" t="e">
        <f t="shared" si="1"/>
        <v>#VALUE!</v>
      </c>
    </row>
    <row r="31" spans="2:7" ht="11.25" customHeight="1" x14ac:dyDescent="0.2">
      <c r="B31" s="36">
        <v>27</v>
      </c>
      <c r="C31" s="52"/>
      <c r="D31" s="55" t="s">
        <v>294</v>
      </c>
      <c r="E31" s="55" t="s">
        <v>294</v>
      </c>
      <c r="F31" s="12" t="e">
        <f t="shared" si="0"/>
        <v>#VALUE!</v>
      </c>
      <c r="G31" s="72" t="e">
        <f t="shared" si="1"/>
        <v>#VALUE!</v>
      </c>
    </row>
    <row r="32" spans="2:7" ht="11.25" customHeight="1" x14ac:dyDescent="0.2">
      <c r="B32" s="36">
        <v>28</v>
      </c>
      <c r="C32" s="52"/>
      <c r="D32" s="55" t="s">
        <v>294</v>
      </c>
      <c r="E32" s="55" t="s">
        <v>294</v>
      </c>
      <c r="F32" s="12" t="e">
        <f t="shared" si="0"/>
        <v>#VALUE!</v>
      </c>
      <c r="G32" s="72" t="e">
        <f t="shared" si="1"/>
        <v>#VALUE!</v>
      </c>
    </row>
    <row r="33" spans="2:7" ht="11.25" customHeight="1" x14ac:dyDescent="0.2">
      <c r="B33" s="36">
        <v>29</v>
      </c>
      <c r="C33" s="52"/>
      <c r="D33" s="55" t="s">
        <v>294</v>
      </c>
      <c r="E33" s="55" t="s">
        <v>294</v>
      </c>
      <c r="F33" s="12" t="e">
        <f t="shared" si="0"/>
        <v>#VALUE!</v>
      </c>
      <c r="G33" s="72" t="e">
        <f t="shared" si="1"/>
        <v>#VALUE!</v>
      </c>
    </row>
    <row r="34" spans="2:7" ht="11.25" customHeight="1" x14ac:dyDescent="0.2">
      <c r="B34" s="36">
        <v>30</v>
      </c>
      <c r="C34" s="52"/>
      <c r="D34" s="55" t="s">
        <v>294</v>
      </c>
      <c r="E34" s="55" t="s">
        <v>294</v>
      </c>
      <c r="F34" s="12" t="e">
        <f t="shared" si="0"/>
        <v>#VALUE!</v>
      </c>
      <c r="G34" s="72" t="e">
        <f t="shared" si="1"/>
        <v>#VALUE!</v>
      </c>
    </row>
    <row r="35" spans="2:7" ht="11.25" customHeight="1" x14ac:dyDescent="0.2">
      <c r="B35" s="36">
        <v>31</v>
      </c>
      <c r="C35" s="52"/>
      <c r="D35" s="55" t="s">
        <v>294</v>
      </c>
      <c r="E35" s="55" t="s">
        <v>294</v>
      </c>
      <c r="F35" s="12" t="e">
        <f t="shared" si="0"/>
        <v>#VALUE!</v>
      </c>
      <c r="G35" s="72" t="e">
        <f t="shared" si="1"/>
        <v>#VALUE!</v>
      </c>
    </row>
    <row r="36" spans="2:7" ht="11.25" customHeight="1" x14ac:dyDescent="0.2">
      <c r="B36" s="36">
        <v>32</v>
      </c>
      <c r="C36" s="52"/>
      <c r="D36" s="55" t="s">
        <v>294</v>
      </c>
      <c r="E36" s="55" t="s">
        <v>294</v>
      </c>
      <c r="F36" s="12" t="e">
        <f t="shared" si="0"/>
        <v>#VALUE!</v>
      </c>
      <c r="G36" s="72" t="e">
        <f t="shared" si="1"/>
        <v>#VALUE!</v>
      </c>
    </row>
    <row r="37" spans="2:7" ht="11.25" customHeight="1" x14ac:dyDescent="0.2">
      <c r="B37" s="36">
        <v>33</v>
      </c>
      <c r="C37" s="52"/>
      <c r="D37" s="55" t="s">
        <v>294</v>
      </c>
      <c r="E37" s="55" t="s">
        <v>294</v>
      </c>
      <c r="F37" s="12" t="e">
        <f t="shared" si="0"/>
        <v>#VALUE!</v>
      </c>
      <c r="G37" s="72" t="e">
        <f t="shared" si="1"/>
        <v>#VALUE!</v>
      </c>
    </row>
    <row r="38" spans="2:7" ht="11.25" customHeight="1" x14ac:dyDescent="0.2">
      <c r="B38" s="36">
        <v>34</v>
      </c>
      <c r="C38" s="52"/>
      <c r="D38" s="55" t="s">
        <v>294</v>
      </c>
      <c r="E38" s="55" t="s">
        <v>294</v>
      </c>
      <c r="F38" s="12" t="e">
        <f t="shared" si="0"/>
        <v>#VALUE!</v>
      </c>
      <c r="G38" s="72" t="e">
        <f t="shared" si="1"/>
        <v>#VALUE!</v>
      </c>
    </row>
    <row r="39" spans="2:7" ht="11.25" customHeight="1" x14ac:dyDescent="0.2">
      <c r="B39" s="36">
        <v>35</v>
      </c>
      <c r="C39" s="52"/>
      <c r="D39" s="55" t="s">
        <v>294</v>
      </c>
      <c r="E39" s="55" t="s">
        <v>294</v>
      </c>
      <c r="F39" s="12" t="e">
        <f t="shared" si="0"/>
        <v>#VALUE!</v>
      </c>
      <c r="G39" s="72" t="e">
        <f t="shared" si="1"/>
        <v>#VALUE!</v>
      </c>
    </row>
    <row r="40" spans="2:7" ht="11.25" customHeight="1" x14ac:dyDescent="0.2">
      <c r="B40" s="36">
        <v>36</v>
      </c>
      <c r="C40" s="52"/>
      <c r="D40" s="55" t="s">
        <v>294</v>
      </c>
      <c r="E40" s="55" t="s">
        <v>294</v>
      </c>
      <c r="F40" s="12" t="e">
        <f t="shared" si="0"/>
        <v>#VALUE!</v>
      </c>
      <c r="G40" s="72" t="e">
        <f t="shared" si="1"/>
        <v>#VALUE!</v>
      </c>
    </row>
    <row r="41" spans="2:7" ht="11.25" customHeight="1" x14ac:dyDescent="0.2">
      <c r="B41" s="36">
        <v>37</v>
      </c>
      <c r="C41" s="52"/>
      <c r="D41" s="55" t="s">
        <v>294</v>
      </c>
      <c r="E41" s="55" t="s">
        <v>294</v>
      </c>
      <c r="F41" s="12" t="e">
        <f t="shared" si="0"/>
        <v>#VALUE!</v>
      </c>
      <c r="G41" s="72" t="e">
        <f t="shared" si="1"/>
        <v>#VALUE!</v>
      </c>
    </row>
    <row r="42" spans="2:7" ht="11.25" customHeight="1" x14ac:dyDescent="0.2">
      <c r="B42" s="36">
        <v>38</v>
      </c>
      <c r="C42" s="52"/>
      <c r="D42" s="55" t="s">
        <v>294</v>
      </c>
      <c r="E42" s="55" t="s">
        <v>294</v>
      </c>
      <c r="F42" s="12" t="e">
        <f t="shared" si="0"/>
        <v>#VALUE!</v>
      </c>
      <c r="G42" s="72" t="e">
        <f t="shared" si="1"/>
        <v>#VALUE!</v>
      </c>
    </row>
    <row r="43" spans="2:7" ht="11.25" customHeight="1" x14ac:dyDescent="0.2">
      <c r="B43" s="36">
        <v>39</v>
      </c>
      <c r="C43" s="52"/>
      <c r="D43" s="55" t="s">
        <v>294</v>
      </c>
      <c r="E43" s="55" t="s">
        <v>294</v>
      </c>
      <c r="F43" s="12" t="e">
        <f t="shared" si="0"/>
        <v>#VALUE!</v>
      </c>
      <c r="G43" s="72" t="e">
        <f t="shared" si="1"/>
        <v>#VALUE!</v>
      </c>
    </row>
    <row r="44" spans="2:7" ht="11.25" customHeight="1" x14ac:dyDescent="0.2">
      <c r="B44" s="36">
        <v>40</v>
      </c>
      <c r="C44" s="52"/>
      <c r="D44" s="55" t="s">
        <v>294</v>
      </c>
      <c r="E44" s="55" t="s">
        <v>294</v>
      </c>
      <c r="F44" s="12" t="e">
        <f t="shared" si="0"/>
        <v>#VALUE!</v>
      </c>
      <c r="G44" s="72" t="e">
        <f t="shared" si="1"/>
        <v>#VALUE!</v>
      </c>
    </row>
    <row r="45" spans="2:7" ht="11.25" customHeight="1" x14ac:dyDescent="0.2">
      <c r="B45" s="36">
        <v>41</v>
      </c>
      <c r="C45" s="52"/>
      <c r="D45" s="55" t="s">
        <v>294</v>
      </c>
      <c r="E45" s="55" t="s">
        <v>294</v>
      </c>
      <c r="F45" s="12" t="e">
        <f t="shared" si="0"/>
        <v>#VALUE!</v>
      </c>
      <c r="G45" s="72" t="e">
        <f t="shared" si="1"/>
        <v>#VALUE!</v>
      </c>
    </row>
    <row r="46" spans="2:7" ht="11.25" customHeight="1" x14ac:dyDescent="0.2">
      <c r="B46" s="36">
        <v>42</v>
      </c>
      <c r="C46" s="52"/>
      <c r="D46" s="55" t="s">
        <v>294</v>
      </c>
      <c r="E46" s="55" t="s">
        <v>294</v>
      </c>
      <c r="F46" s="12" t="e">
        <f t="shared" si="0"/>
        <v>#VALUE!</v>
      </c>
      <c r="G46" s="72" t="e">
        <f t="shared" si="1"/>
        <v>#VALUE!</v>
      </c>
    </row>
    <row r="47" spans="2:7" ht="11.25" customHeight="1" x14ac:dyDescent="0.2">
      <c r="B47" s="36">
        <v>43</v>
      </c>
      <c r="C47" s="52"/>
      <c r="D47" s="55" t="s">
        <v>294</v>
      </c>
      <c r="E47" s="55" t="s">
        <v>294</v>
      </c>
      <c r="F47" s="12" t="e">
        <f t="shared" si="0"/>
        <v>#VALUE!</v>
      </c>
      <c r="G47" s="72" t="e">
        <f t="shared" si="1"/>
        <v>#VALUE!</v>
      </c>
    </row>
    <row r="48" spans="2:7" ht="11.25" customHeight="1" x14ac:dyDescent="0.2">
      <c r="B48" s="36">
        <v>44</v>
      </c>
      <c r="C48" s="52"/>
      <c r="D48" s="55" t="s">
        <v>294</v>
      </c>
      <c r="E48" s="55" t="s">
        <v>294</v>
      </c>
      <c r="F48" s="12" t="e">
        <f t="shared" si="0"/>
        <v>#VALUE!</v>
      </c>
      <c r="G48" s="72" t="e">
        <f t="shared" si="1"/>
        <v>#VALUE!</v>
      </c>
    </row>
    <row r="49" spans="2:7" ht="11.25" customHeight="1" thickBot="1" x14ac:dyDescent="0.25">
      <c r="B49" s="39">
        <v>45</v>
      </c>
      <c r="C49" s="53"/>
      <c r="D49" s="56" t="s">
        <v>294</v>
      </c>
      <c r="E49" s="56" t="s">
        <v>294</v>
      </c>
      <c r="F49" s="19" t="e">
        <f t="shared" si="0"/>
        <v>#VALUE!</v>
      </c>
      <c r="G49" s="72" t="e">
        <f t="shared" si="1"/>
        <v>#VALUE!</v>
      </c>
    </row>
    <row r="50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zoomScale="130" zoomScaleNormal="130" zoomScalePageLayoutView="130"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82" t="s">
        <v>28</v>
      </c>
      <c r="C2" s="282"/>
      <c r="D2" s="282"/>
      <c r="E2" s="282"/>
      <c r="F2" s="282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8"/>
      <c r="C4" s="33"/>
      <c r="D4" s="6" t="s">
        <v>18</v>
      </c>
      <c r="E4" s="21" t="s">
        <v>19</v>
      </c>
      <c r="F4" s="21" t="s">
        <v>20</v>
      </c>
      <c r="H4" s="291" t="s">
        <v>21</v>
      </c>
      <c r="I4" s="292"/>
    </row>
    <row r="5" spans="2:9" ht="11.25" customHeight="1" thickTop="1" x14ac:dyDescent="0.2">
      <c r="B5" s="45">
        <v>1</v>
      </c>
      <c r="C5" s="51"/>
      <c r="D5" s="43" t="s">
        <v>294</v>
      </c>
      <c r="E5" s="43" t="s">
        <v>294</v>
      </c>
      <c r="F5" s="49" t="e">
        <f>((D5-E5)^2)*(-0.1)</f>
        <v>#VALUE!</v>
      </c>
      <c r="G5" s="3" t="e">
        <f>D5+0</f>
        <v>#VALUE!</v>
      </c>
      <c r="H5" s="44" t="s">
        <v>5</v>
      </c>
      <c r="I5" s="42" t="e">
        <f>G7+G13+G14+G19+G32</f>
        <v>#VALUE!</v>
      </c>
    </row>
    <row r="6" spans="2:9" ht="11.25" customHeight="1" x14ac:dyDescent="0.2">
      <c r="B6" s="36">
        <v>2</v>
      </c>
      <c r="C6" s="52"/>
      <c r="D6" s="37" t="s">
        <v>294</v>
      </c>
      <c r="E6" s="37" t="s">
        <v>294</v>
      </c>
      <c r="F6" s="12" t="e">
        <f t="shared" ref="F6:F34" si="0">((D6-E6)^2)*(-0.1)</f>
        <v>#VALUE!</v>
      </c>
      <c r="G6" s="3" t="e">
        <f t="shared" ref="G6:G9" si="1">D6+0</f>
        <v>#VALUE!</v>
      </c>
      <c r="H6" s="13" t="s">
        <v>6</v>
      </c>
      <c r="I6" s="14" t="e">
        <f>G6+D10+G23+G26+G30</f>
        <v>#VALUE!</v>
      </c>
    </row>
    <row r="7" spans="2:9" ht="11.25" customHeight="1" x14ac:dyDescent="0.2">
      <c r="B7" s="36">
        <v>3</v>
      </c>
      <c r="C7" s="52"/>
      <c r="D7" s="37" t="s">
        <v>294</v>
      </c>
      <c r="E7" s="37" t="s">
        <v>294</v>
      </c>
      <c r="F7" s="12" t="e">
        <f t="shared" si="0"/>
        <v>#VALUE!</v>
      </c>
      <c r="G7" s="3" t="e">
        <f t="shared" si="1"/>
        <v>#VALUE!</v>
      </c>
      <c r="H7" s="13" t="s">
        <v>7</v>
      </c>
      <c r="I7" s="14" t="e">
        <f>G10+G12+G20+G29</f>
        <v>#VALUE!</v>
      </c>
    </row>
    <row r="8" spans="2:9" ht="11.25" customHeight="1" thickBot="1" x14ac:dyDescent="0.25">
      <c r="B8" s="36">
        <v>4</v>
      </c>
      <c r="C8" s="52"/>
      <c r="D8" s="37" t="s">
        <v>294</v>
      </c>
      <c r="E8" s="37" t="s">
        <v>294</v>
      </c>
      <c r="F8" s="12" t="e">
        <f t="shared" si="0"/>
        <v>#VALUE!</v>
      </c>
      <c r="G8" s="3" t="e">
        <f t="shared" si="1"/>
        <v>#VALUE!</v>
      </c>
      <c r="H8" s="15" t="s">
        <v>8</v>
      </c>
      <c r="I8" s="16" t="e">
        <f>G5+G9+G16+G28</f>
        <v>#VALUE!</v>
      </c>
    </row>
    <row r="9" spans="2:9" ht="11.25" customHeight="1" thickTop="1" x14ac:dyDescent="0.2">
      <c r="B9" s="36">
        <v>5</v>
      </c>
      <c r="C9" s="52"/>
      <c r="D9" s="37" t="s">
        <v>294</v>
      </c>
      <c r="E9" s="37" t="s">
        <v>294</v>
      </c>
      <c r="F9" s="12" t="e">
        <f t="shared" si="0"/>
        <v>#VALUE!</v>
      </c>
      <c r="G9" s="3" t="e">
        <f t="shared" si="1"/>
        <v>#VALUE!</v>
      </c>
    </row>
    <row r="10" spans="2:9" ht="11.25" customHeight="1" x14ac:dyDescent="0.2">
      <c r="B10" s="36">
        <v>6</v>
      </c>
      <c r="C10" s="52"/>
      <c r="D10" s="37" t="s">
        <v>294</v>
      </c>
      <c r="E10" s="37" t="s">
        <v>294</v>
      </c>
      <c r="F10" s="12" t="e">
        <f t="shared" si="0"/>
        <v>#VALUE!</v>
      </c>
      <c r="G10" s="3" t="e">
        <f>6-D10</f>
        <v>#VALUE!</v>
      </c>
      <c r="I10" s="3">
        <f>IFERROR(SMALL(D5:E34,1),7777)</f>
        <v>7777</v>
      </c>
    </row>
    <row r="11" spans="2:9" ht="11.25" customHeight="1" x14ac:dyDescent="0.2">
      <c r="B11" s="36">
        <v>7</v>
      </c>
      <c r="C11" s="52"/>
      <c r="D11" s="37" t="s">
        <v>294</v>
      </c>
      <c r="E11" s="37" t="s">
        <v>294</v>
      </c>
      <c r="F11" s="12" t="e">
        <f t="shared" si="0"/>
        <v>#VALUE!</v>
      </c>
      <c r="G11" s="3" t="e">
        <f>D11+0</f>
        <v>#VALUE!</v>
      </c>
    </row>
    <row r="12" spans="2:9" ht="11.25" customHeight="1" x14ac:dyDescent="0.2">
      <c r="B12" s="36">
        <v>8</v>
      </c>
      <c r="C12" s="52"/>
      <c r="D12" s="37" t="s">
        <v>294</v>
      </c>
      <c r="E12" s="37" t="s">
        <v>294</v>
      </c>
      <c r="F12" s="12" t="e">
        <f t="shared" si="0"/>
        <v>#VALUE!</v>
      </c>
      <c r="G12" s="3" t="e">
        <f>D12+0</f>
        <v>#VALUE!</v>
      </c>
    </row>
    <row r="13" spans="2:9" ht="11.25" customHeight="1" x14ac:dyDescent="0.2">
      <c r="B13" s="36">
        <v>9</v>
      </c>
      <c r="C13" s="52"/>
      <c r="D13" s="37" t="s">
        <v>294</v>
      </c>
      <c r="E13" s="37" t="s">
        <v>294</v>
      </c>
      <c r="F13" s="12" t="e">
        <f t="shared" si="0"/>
        <v>#VALUE!</v>
      </c>
      <c r="G13" s="3" t="e">
        <f>6-D13</f>
        <v>#VALUE!</v>
      </c>
    </row>
    <row r="14" spans="2:9" ht="11.25" customHeight="1" x14ac:dyDescent="0.2">
      <c r="B14" s="36">
        <v>10</v>
      </c>
      <c r="C14" s="52"/>
      <c r="D14" s="37" t="s">
        <v>294</v>
      </c>
      <c r="E14" s="37" t="s">
        <v>294</v>
      </c>
      <c r="F14" s="12" t="e">
        <f t="shared" si="0"/>
        <v>#VALUE!</v>
      </c>
      <c r="G14" s="3" t="e">
        <f>D14+0</f>
        <v>#VALUE!</v>
      </c>
    </row>
    <row r="15" spans="2:9" ht="11.25" customHeight="1" x14ac:dyDescent="0.2">
      <c r="B15" s="36">
        <v>11</v>
      </c>
      <c r="C15" s="52"/>
      <c r="D15" s="37" t="s">
        <v>294</v>
      </c>
      <c r="E15" s="37" t="s">
        <v>294</v>
      </c>
      <c r="F15" s="12" t="e">
        <f t="shared" si="0"/>
        <v>#VALUE!</v>
      </c>
      <c r="G15" s="3" t="e">
        <f t="shared" ref="G15:G31" si="2">D15+0</f>
        <v>#VALUE!</v>
      </c>
    </row>
    <row r="16" spans="2:9" ht="11.25" customHeight="1" x14ac:dyDescent="0.2">
      <c r="B16" s="36">
        <v>12</v>
      </c>
      <c r="C16" s="52"/>
      <c r="D16" s="37" t="s">
        <v>294</v>
      </c>
      <c r="E16" s="37" t="s">
        <v>294</v>
      </c>
      <c r="F16" s="12" t="e">
        <f t="shared" si="0"/>
        <v>#VALUE!</v>
      </c>
      <c r="G16" s="3" t="e">
        <f t="shared" si="2"/>
        <v>#VALUE!</v>
      </c>
    </row>
    <row r="17" spans="2:7" ht="11.25" customHeight="1" x14ac:dyDescent="0.2">
      <c r="B17" s="36">
        <v>13</v>
      </c>
      <c r="C17" s="52"/>
      <c r="D17" s="37" t="s">
        <v>294</v>
      </c>
      <c r="E17" s="37" t="s">
        <v>294</v>
      </c>
      <c r="F17" s="12" t="e">
        <f t="shared" si="0"/>
        <v>#VALUE!</v>
      </c>
      <c r="G17" s="3" t="e">
        <f t="shared" si="2"/>
        <v>#VALUE!</v>
      </c>
    </row>
    <row r="18" spans="2:7" ht="11.25" customHeight="1" x14ac:dyDescent="0.2">
      <c r="B18" s="36">
        <v>14</v>
      </c>
      <c r="C18" s="52"/>
      <c r="D18" s="37" t="s">
        <v>294</v>
      </c>
      <c r="E18" s="37" t="s">
        <v>294</v>
      </c>
      <c r="F18" s="12" t="e">
        <f t="shared" si="0"/>
        <v>#VALUE!</v>
      </c>
      <c r="G18" s="3" t="e">
        <f t="shared" si="2"/>
        <v>#VALUE!</v>
      </c>
    </row>
    <row r="19" spans="2:7" ht="11.25" customHeight="1" x14ac:dyDescent="0.2">
      <c r="B19" s="36">
        <v>15</v>
      </c>
      <c r="C19" s="52"/>
      <c r="D19" s="37" t="s">
        <v>294</v>
      </c>
      <c r="E19" s="37" t="s">
        <v>294</v>
      </c>
      <c r="F19" s="12" t="e">
        <f t="shared" si="0"/>
        <v>#VALUE!</v>
      </c>
      <c r="G19" s="3" t="e">
        <f t="shared" si="2"/>
        <v>#VALUE!</v>
      </c>
    </row>
    <row r="20" spans="2:7" ht="11.25" customHeight="1" x14ac:dyDescent="0.2">
      <c r="B20" s="36">
        <v>16</v>
      </c>
      <c r="C20" s="52"/>
      <c r="D20" s="37" t="s">
        <v>294</v>
      </c>
      <c r="E20" s="37" t="s">
        <v>294</v>
      </c>
      <c r="F20" s="12" t="e">
        <f t="shared" si="0"/>
        <v>#VALUE!</v>
      </c>
      <c r="G20" s="3" t="e">
        <f t="shared" si="2"/>
        <v>#VALUE!</v>
      </c>
    </row>
    <row r="21" spans="2:7" ht="11.25" customHeight="1" x14ac:dyDescent="0.2">
      <c r="B21" s="36">
        <v>17</v>
      </c>
      <c r="C21" s="52"/>
      <c r="D21" s="37" t="s">
        <v>294</v>
      </c>
      <c r="E21" s="37" t="s">
        <v>294</v>
      </c>
      <c r="F21" s="12" t="e">
        <f t="shared" si="0"/>
        <v>#VALUE!</v>
      </c>
      <c r="G21" s="3" t="e">
        <f t="shared" si="2"/>
        <v>#VALUE!</v>
      </c>
    </row>
    <row r="22" spans="2:7" ht="11.25" customHeight="1" x14ac:dyDescent="0.2">
      <c r="B22" s="36">
        <v>18</v>
      </c>
      <c r="C22" s="52"/>
      <c r="D22" s="37" t="s">
        <v>294</v>
      </c>
      <c r="E22" s="37" t="s">
        <v>294</v>
      </c>
      <c r="F22" s="12" t="e">
        <f t="shared" si="0"/>
        <v>#VALUE!</v>
      </c>
      <c r="G22" s="3" t="e">
        <f t="shared" si="2"/>
        <v>#VALUE!</v>
      </c>
    </row>
    <row r="23" spans="2:7" ht="11.25" customHeight="1" x14ac:dyDescent="0.2">
      <c r="B23" s="36">
        <v>19</v>
      </c>
      <c r="C23" s="52"/>
      <c r="D23" s="37" t="s">
        <v>294</v>
      </c>
      <c r="E23" s="37" t="s">
        <v>294</v>
      </c>
      <c r="F23" s="12" t="e">
        <f t="shared" si="0"/>
        <v>#VALUE!</v>
      </c>
      <c r="G23" s="3" t="e">
        <f t="shared" si="2"/>
        <v>#VALUE!</v>
      </c>
    </row>
    <row r="24" spans="2:7" ht="11.25" customHeight="1" x14ac:dyDescent="0.2">
      <c r="B24" s="36">
        <v>20</v>
      </c>
      <c r="C24" s="52"/>
      <c r="D24" s="37" t="s">
        <v>294</v>
      </c>
      <c r="E24" s="37" t="s">
        <v>294</v>
      </c>
      <c r="F24" s="12" t="e">
        <f t="shared" si="0"/>
        <v>#VALUE!</v>
      </c>
      <c r="G24" s="3" t="e">
        <f t="shared" si="2"/>
        <v>#VALUE!</v>
      </c>
    </row>
    <row r="25" spans="2:7" ht="11.25" customHeight="1" x14ac:dyDescent="0.2">
      <c r="B25" s="36">
        <v>21</v>
      </c>
      <c r="C25" s="52"/>
      <c r="D25" s="37" t="s">
        <v>294</v>
      </c>
      <c r="E25" s="37" t="s">
        <v>294</v>
      </c>
      <c r="F25" s="12" t="e">
        <f t="shared" si="0"/>
        <v>#VALUE!</v>
      </c>
      <c r="G25" s="3" t="e">
        <f t="shared" si="2"/>
        <v>#VALUE!</v>
      </c>
    </row>
    <row r="26" spans="2:7" ht="11.25" customHeight="1" x14ac:dyDescent="0.2">
      <c r="B26" s="36">
        <v>22</v>
      </c>
      <c r="C26" s="52"/>
      <c r="D26" s="37" t="s">
        <v>294</v>
      </c>
      <c r="E26" s="37" t="s">
        <v>294</v>
      </c>
      <c r="F26" s="12" t="e">
        <f t="shared" si="0"/>
        <v>#VALUE!</v>
      </c>
      <c r="G26" s="3" t="e">
        <f t="shared" si="2"/>
        <v>#VALUE!</v>
      </c>
    </row>
    <row r="27" spans="2:7" ht="11.25" customHeight="1" x14ac:dyDescent="0.2">
      <c r="B27" s="36">
        <v>23</v>
      </c>
      <c r="C27" s="52"/>
      <c r="D27" s="37" t="s">
        <v>294</v>
      </c>
      <c r="E27" s="37" t="s">
        <v>294</v>
      </c>
      <c r="F27" s="12" t="e">
        <f t="shared" si="0"/>
        <v>#VALUE!</v>
      </c>
      <c r="G27" s="3" t="e">
        <f t="shared" si="2"/>
        <v>#VALUE!</v>
      </c>
    </row>
    <row r="28" spans="2:7" ht="11.25" customHeight="1" x14ac:dyDescent="0.2">
      <c r="B28" s="36">
        <v>24</v>
      </c>
      <c r="C28" s="52"/>
      <c r="D28" s="37" t="s">
        <v>294</v>
      </c>
      <c r="E28" s="37" t="s">
        <v>294</v>
      </c>
      <c r="F28" s="12" t="e">
        <f t="shared" si="0"/>
        <v>#VALUE!</v>
      </c>
      <c r="G28" s="3" t="e">
        <f t="shared" si="2"/>
        <v>#VALUE!</v>
      </c>
    </row>
    <row r="29" spans="2:7" ht="11.25" customHeight="1" x14ac:dyDescent="0.2">
      <c r="B29" s="36">
        <v>25</v>
      </c>
      <c r="C29" s="52"/>
      <c r="D29" s="37" t="s">
        <v>294</v>
      </c>
      <c r="E29" s="37" t="s">
        <v>294</v>
      </c>
      <c r="F29" s="12" t="e">
        <f t="shared" si="0"/>
        <v>#VALUE!</v>
      </c>
      <c r="G29" s="3" t="e">
        <f t="shared" si="2"/>
        <v>#VALUE!</v>
      </c>
    </row>
    <row r="30" spans="2:7" ht="11.25" customHeight="1" x14ac:dyDescent="0.2">
      <c r="B30" s="36">
        <v>26</v>
      </c>
      <c r="C30" s="52"/>
      <c r="D30" s="37" t="s">
        <v>294</v>
      </c>
      <c r="E30" s="37" t="s">
        <v>294</v>
      </c>
      <c r="F30" s="12" t="e">
        <f t="shared" si="0"/>
        <v>#VALUE!</v>
      </c>
      <c r="G30" s="3" t="e">
        <f t="shared" si="2"/>
        <v>#VALUE!</v>
      </c>
    </row>
    <row r="31" spans="2:7" ht="11.25" customHeight="1" x14ac:dyDescent="0.2">
      <c r="B31" s="36">
        <v>27</v>
      </c>
      <c r="C31" s="52"/>
      <c r="D31" s="37" t="s">
        <v>294</v>
      </c>
      <c r="E31" s="37" t="s">
        <v>294</v>
      </c>
      <c r="F31" s="12" t="e">
        <f t="shared" si="0"/>
        <v>#VALUE!</v>
      </c>
      <c r="G31" s="3" t="e">
        <f t="shared" si="2"/>
        <v>#VALUE!</v>
      </c>
    </row>
    <row r="32" spans="2:7" ht="11.25" customHeight="1" x14ac:dyDescent="0.2">
      <c r="B32" s="36">
        <v>28</v>
      </c>
      <c r="C32" s="52"/>
      <c r="D32" s="37" t="s">
        <v>294</v>
      </c>
      <c r="E32" s="37" t="s">
        <v>294</v>
      </c>
      <c r="F32" s="12" t="e">
        <f t="shared" si="0"/>
        <v>#VALUE!</v>
      </c>
      <c r="G32" s="3" t="e">
        <f>6-D32</f>
        <v>#VALUE!</v>
      </c>
    </row>
    <row r="33" spans="2:7" ht="11.25" customHeight="1" x14ac:dyDescent="0.2">
      <c r="B33" s="36">
        <v>29</v>
      </c>
      <c r="C33" s="52"/>
      <c r="D33" s="37" t="s">
        <v>294</v>
      </c>
      <c r="E33" s="37" t="s">
        <v>294</v>
      </c>
      <c r="F33" s="12" t="e">
        <f t="shared" si="0"/>
        <v>#VALUE!</v>
      </c>
      <c r="G33" s="3" t="e">
        <f>D33+0</f>
        <v>#VALUE!</v>
      </c>
    </row>
    <row r="34" spans="2:7" ht="11.25" customHeight="1" thickBot="1" x14ac:dyDescent="0.25">
      <c r="B34" s="39">
        <v>30</v>
      </c>
      <c r="C34" s="53"/>
      <c r="D34" s="40" t="s">
        <v>294</v>
      </c>
      <c r="E34" s="40" t="s">
        <v>294</v>
      </c>
      <c r="F34" s="19" t="e">
        <f t="shared" si="0"/>
        <v>#VALUE!</v>
      </c>
      <c r="G34" s="3" t="e">
        <f>D34+0</f>
        <v>#VALUE!</v>
      </c>
    </row>
    <row r="3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zoomScale="130" zoomScaleNormal="130" zoomScalePageLayoutView="130" workbookViewId="0">
      <selection activeCell="D5" sqref="D5"/>
    </sheetView>
  </sheetViews>
  <sheetFormatPr baseColWidth="10" defaultColWidth="8.83203125" defaultRowHeight="1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10" ht="11.25" customHeight="1" x14ac:dyDescent="0.2">
      <c r="B2" s="282" t="s">
        <v>109</v>
      </c>
      <c r="C2" s="282"/>
      <c r="D2" s="282"/>
      <c r="E2" s="282"/>
      <c r="F2" s="282"/>
    </row>
    <row r="3" spans="2:10" ht="6" customHeight="1" thickBot="1" x14ac:dyDescent="0.25"/>
    <row r="4" spans="2:10" ht="11.25" customHeight="1" thickTop="1" thickBot="1" x14ac:dyDescent="0.25">
      <c r="B4" s="8"/>
      <c r="C4" s="33"/>
      <c r="D4" s="6" t="s">
        <v>18</v>
      </c>
      <c r="E4" s="125" t="s">
        <v>19</v>
      </c>
      <c r="F4" s="125" t="s">
        <v>20</v>
      </c>
      <c r="H4" s="291" t="s">
        <v>21</v>
      </c>
      <c r="I4" s="292"/>
    </row>
    <row r="5" spans="2:10" ht="11.25" customHeight="1" thickTop="1" thickBot="1" x14ac:dyDescent="0.25">
      <c r="B5" s="36">
        <v>1</v>
      </c>
      <c r="C5" s="52"/>
      <c r="D5" s="37" t="s">
        <v>68</v>
      </c>
      <c r="E5" s="37" t="s">
        <v>68</v>
      </c>
      <c r="F5" s="12" t="e">
        <f t="shared" ref="F5:F29" si="0">((D5-E5)^2)*(-0.1)</f>
        <v>#VALUE!</v>
      </c>
      <c r="H5" s="123" t="s">
        <v>110</v>
      </c>
      <c r="I5" s="124">
        <f>SUM(D5:D29)</f>
        <v>0</v>
      </c>
      <c r="J5" s="1" t="s">
        <v>186</v>
      </c>
    </row>
    <row r="6" spans="2:10" ht="11.25" customHeight="1" thickTop="1" x14ac:dyDescent="0.2">
      <c r="B6" s="36">
        <v>2</v>
      </c>
      <c r="C6" s="52"/>
      <c r="D6" s="37" t="s">
        <v>68</v>
      </c>
      <c r="E6" s="37" t="s">
        <v>68</v>
      </c>
      <c r="F6" s="12" t="e">
        <f t="shared" si="0"/>
        <v>#VALUE!</v>
      </c>
    </row>
    <row r="7" spans="2:10" ht="11.25" customHeight="1" x14ac:dyDescent="0.2">
      <c r="B7" s="36">
        <v>3</v>
      </c>
      <c r="C7" s="52"/>
      <c r="D7" s="37" t="s">
        <v>68</v>
      </c>
      <c r="E7" s="37" t="s">
        <v>68</v>
      </c>
      <c r="F7" s="12" t="e">
        <f t="shared" si="0"/>
        <v>#VALUE!</v>
      </c>
      <c r="I7" s="3">
        <f>IFERROR(SMALL(D5:E29,1),7777)</f>
        <v>7777</v>
      </c>
    </row>
    <row r="8" spans="2:10" ht="11.25" customHeight="1" x14ac:dyDescent="0.2">
      <c r="B8" s="36">
        <v>4</v>
      </c>
      <c r="C8" s="52"/>
      <c r="D8" s="37" t="s">
        <v>68</v>
      </c>
      <c r="E8" s="37" t="s">
        <v>68</v>
      </c>
      <c r="F8" s="12" t="e">
        <f t="shared" si="0"/>
        <v>#VALUE!</v>
      </c>
    </row>
    <row r="9" spans="2:10" ht="11.25" customHeight="1" x14ac:dyDescent="0.2">
      <c r="B9" s="36">
        <v>5</v>
      </c>
      <c r="C9" s="52"/>
      <c r="D9" s="37" t="s">
        <v>68</v>
      </c>
      <c r="E9" s="37" t="s">
        <v>68</v>
      </c>
      <c r="F9" s="12" t="e">
        <f t="shared" si="0"/>
        <v>#VALUE!</v>
      </c>
    </row>
    <row r="10" spans="2:10" ht="11.25" customHeight="1" x14ac:dyDescent="0.2">
      <c r="B10" s="36">
        <v>6</v>
      </c>
      <c r="C10" s="52"/>
      <c r="D10" s="37" t="s">
        <v>68</v>
      </c>
      <c r="E10" s="37" t="s">
        <v>68</v>
      </c>
      <c r="F10" s="12" t="e">
        <f t="shared" si="0"/>
        <v>#VALUE!</v>
      </c>
    </row>
    <row r="11" spans="2:10" ht="11.25" customHeight="1" x14ac:dyDescent="0.2">
      <c r="B11" s="36">
        <v>7</v>
      </c>
      <c r="C11" s="134"/>
      <c r="D11" s="37" t="s">
        <v>68</v>
      </c>
      <c r="E11" s="37" t="s">
        <v>68</v>
      </c>
      <c r="F11" s="12" t="e">
        <f t="shared" si="0"/>
        <v>#VALUE!</v>
      </c>
    </row>
    <row r="12" spans="2:10" ht="11.25" customHeight="1" x14ac:dyDescent="0.2">
      <c r="B12" s="36">
        <v>8</v>
      </c>
      <c r="C12" s="134"/>
      <c r="D12" s="37" t="s">
        <v>68</v>
      </c>
      <c r="E12" s="37" t="s">
        <v>68</v>
      </c>
      <c r="F12" s="12" t="e">
        <f t="shared" si="0"/>
        <v>#VALUE!</v>
      </c>
    </row>
    <row r="13" spans="2:10" ht="11.25" customHeight="1" x14ac:dyDescent="0.2">
      <c r="B13" s="36">
        <v>9</v>
      </c>
      <c r="C13" s="134"/>
      <c r="D13" s="37" t="s">
        <v>68</v>
      </c>
      <c r="E13" s="37" t="s">
        <v>68</v>
      </c>
      <c r="F13" s="12" t="e">
        <f t="shared" si="0"/>
        <v>#VALUE!</v>
      </c>
    </row>
    <row r="14" spans="2:10" ht="11.25" customHeight="1" x14ac:dyDescent="0.2">
      <c r="B14" s="36">
        <v>10</v>
      </c>
      <c r="C14" s="134"/>
      <c r="D14" s="37" t="s">
        <v>68</v>
      </c>
      <c r="E14" s="37" t="s">
        <v>68</v>
      </c>
      <c r="F14" s="12" t="e">
        <f t="shared" si="0"/>
        <v>#VALUE!</v>
      </c>
    </row>
    <row r="15" spans="2:10" ht="11.25" customHeight="1" x14ac:dyDescent="0.2">
      <c r="B15" s="36">
        <v>11</v>
      </c>
      <c r="C15" s="134"/>
      <c r="D15" s="37" t="s">
        <v>68</v>
      </c>
      <c r="E15" s="37" t="s">
        <v>68</v>
      </c>
      <c r="F15" s="12" t="e">
        <f t="shared" si="0"/>
        <v>#VALUE!</v>
      </c>
    </row>
    <row r="16" spans="2:10" ht="11.25" customHeight="1" x14ac:dyDescent="0.2">
      <c r="B16" s="36">
        <v>12</v>
      </c>
      <c r="C16" s="52"/>
      <c r="D16" s="37" t="s">
        <v>68</v>
      </c>
      <c r="E16" s="37" t="s">
        <v>68</v>
      </c>
      <c r="F16" s="12" t="e">
        <f t="shared" si="0"/>
        <v>#VALUE!</v>
      </c>
    </row>
    <row r="17" spans="1:7" ht="11.25" customHeight="1" x14ac:dyDescent="0.2">
      <c r="B17" s="36">
        <v>13</v>
      </c>
      <c r="C17" s="52"/>
      <c r="D17" s="37" t="s">
        <v>68</v>
      </c>
      <c r="E17" s="37" t="s">
        <v>68</v>
      </c>
      <c r="F17" s="12" t="e">
        <f t="shared" si="0"/>
        <v>#VALUE!</v>
      </c>
    </row>
    <row r="18" spans="1:7" ht="11.25" customHeight="1" x14ac:dyDescent="0.2">
      <c r="B18" s="36">
        <v>14</v>
      </c>
      <c r="C18" s="52"/>
      <c r="D18" s="37" t="s">
        <v>68</v>
      </c>
      <c r="E18" s="37" t="s">
        <v>68</v>
      </c>
      <c r="F18" s="12" t="e">
        <f t="shared" si="0"/>
        <v>#VALUE!</v>
      </c>
    </row>
    <row r="19" spans="1:7" ht="11.25" customHeight="1" x14ac:dyDescent="0.2">
      <c r="B19" s="36">
        <v>15</v>
      </c>
      <c r="C19" s="52"/>
      <c r="D19" s="37" t="s">
        <v>68</v>
      </c>
      <c r="E19" s="37" t="s">
        <v>68</v>
      </c>
      <c r="F19" s="12" t="e">
        <f t="shared" si="0"/>
        <v>#VALUE!</v>
      </c>
    </row>
    <row r="20" spans="1:7" ht="11.25" customHeight="1" x14ac:dyDescent="0.2">
      <c r="B20" s="36">
        <v>16</v>
      </c>
      <c r="C20" s="52"/>
      <c r="D20" s="37" t="s">
        <v>68</v>
      </c>
      <c r="E20" s="37" t="s">
        <v>68</v>
      </c>
      <c r="F20" s="12" t="e">
        <f t="shared" si="0"/>
        <v>#VALUE!</v>
      </c>
    </row>
    <row r="21" spans="1:7" ht="11.25" customHeight="1" x14ac:dyDescent="0.2">
      <c r="B21" s="36">
        <v>17</v>
      </c>
      <c r="C21" s="52"/>
      <c r="D21" s="37" t="s">
        <v>68</v>
      </c>
      <c r="E21" s="37" t="s">
        <v>68</v>
      </c>
      <c r="F21" s="12" t="e">
        <f t="shared" si="0"/>
        <v>#VALUE!</v>
      </c>
    </row>
    <row r="22" spans="1:7" s="4" customFormat="1" ht="11.25" customHeight="1" x14ac:dyDescent="0.2">
      <c r="A22" s="1"/>
      <c r="B22" s="36">
        <v>18</v>
      </c>
      <c r="C22" s="52"/>
      <c r="D22" s="37" t="s">
        <v>68</v>
      </c>
      <c r="E22" s="37" t="s">
        <v>68</v>
      </c>
      <c r="F22" s="12" t="e">
        <f t="shared" si="0"/>
        <v>#VALUE!</v>
      </c>
      <c r="G22" s="3"/>
    </row>
    <row r="23" spans="1:7" s="4" customFormat="1" ht="11.25" customHeight="1" x14ac:dyDescent="0.2">
      <c r="A23" s="1"/>
      <c r="B23" s="36">
        <v>19</v>
      </c>
      <c r="C23" s="52"/>
      <c r="D23" s="37" t="s">
        <v>68</v>
      </c>
      <c r="E23" s="37" t="s">
        <v>68</v>
      </c>
      <c r="F23" s="12" t="e">
        <f t="shared" si="0"/>
        <v>#VALUE!</v>
      </c>
      <c r="G23" s="3"/>
    </row>
    <row r="24" spans="1:7" s="4" customFormat="1" ht="11.25" customHeight="1" x14ac:dyDescent="0.2">
      <c r="A24" s="1"/>
      <c r="B24" s="36">
        <v>20</v>
      </c>
      <c r="C24" s="52"/>
      <c r="D24" s="37" t="s">
        <v>68</v>
      </c>
      <c r="E24" s="37" t="s">
        <v>68</v>
      </c>
      <c r="F24" s="12" t="e">
        <f t="shared" si="0"/>
        <v>#VALUE!</v>
      </c>
      <c r="G24" s="3"/>
    </row>
    <row r="25" spans="1:7" s="4" customFormat="1" ht="11.25" customHeight="1" x14ac:dyDescent="0.2">
      <c r="A25" s="1"/>
      <c r="B25" s="36">
        <v>21</v>
      </c>
      <c r="C25" s="134"/>
      <c r="D25" s="37" t="s">
        <v>68</v>
      </c>
      <c r="E25" s="37" t="s">
        <v>68</v>
      </c>
      <c r="F25" s="12" t="e">
        <f t="shared" si="0"/>
        <v>#VALUE!</v>
      </c>
      <c r="G25" s="3"/>
    </row>
    <row r="26" spans="1:7" s="4" customFormat="1" ht="11.25" customHeight="1" x14ac:dyDescent="0.2">
      <c r="A26" s="1"/>
      <c r="B26" s="36">
        <v>22</v>
      </c>
      <c r="C26" s="52"/>
      <c r="D26" s="37" t="s">
        <v>68</v>
      </c>
      <c r="E26" s="37" t="s">
        <v>68</v>
      </c>
      <c r="F26" s="12" t="e">
        <f t="shared" si="0"/>
        <v>#VALUE!</v>
      </c>
      <c r="G26" s="3"/>
    </row>
    <row r="27" spans="1:7" s="4" customFormat="1" ht="11.25" customHeight="1" x14ac:dyDescent="0.2">
      <c r="A27" s="1"/>
      <c r="B27" s="36">
        <v>23</v>
      </c>
      <c r="C27" s="52"/>
      <c r="D27" s="37" t="s">
        <v>68</v>
      </c>
      <c r="E27" s="37" t="s">
        <v>68</v>
      </c>
      <c r="F27" s="12" t="e">
        <f t="shared" si="0"/>
        <v>#VALUE!</v>
      </c>
      <c r="G27" s="3"/>
    </row>
    <row r="28" spans="1:7" s="4" customFormat="1" ht="11.25" customHeight="1" x14ac:dyDescent="0.2">
      <c r="A28" s="1"/>
      <c r="B28" s="36">
        <v>24</v>
      </c>
      <c r="C28" s="52"/>
      <c r="D28" s="37" t="s">
        <v>68</v>
      </c>
      <c r="E28" s="37" t="s">
        <v>68</v>
      </c>
      <c r="F28" s="12" t="e">
        <f t="shared" si="0"/>
        <v>#VALUE!</v>
      </c>
      <c r="G28" s="3"/>
    </row>
    <row r="29" spans="1:7" s="4" customFormat="1" ht="11.25" customHeight="1" thickBot="1" x14ac:dyDescent="0.25">
      <c r="A29" s="1"/>
      <c r="B29" s="36">
        <v>25</v>
      </c>
      <c r="C29" s="53"/>
      <c r="D29" s="37" t="s">
        <v>68</v>
      </c>
      <c r="E29" s="37" t="s">
        <v>68</v>
      </c>
      <c r="F29" s="19" t="e">
        <f t="shared" si="0"/>
        <v>#VALUE!</v>
      </c>
      <c r="G29" s="3"/>
    </row>
    <row r="30" spans="1:7" s="4" customFormat="1" ht="11.25" customHeight="1" thickTop="1" x14ac:dyDescent="0.2">
      <c r="A30" s="1"/>
      <c r="C30" s="1"/>
      <c r="G30" s="3"/>
    </row>
  </sheetData>
  <mergeCells count="2">
    <mergeCell ref="B2:F2"/>
    <mergeCell ref="H4:I4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2"/>
  <sheetViews>
    <sheetView topLeftCell="A2" zoomScale="130" zoomScaleNormal="130" zoomScalePageLayoutView="130" workbookViewId="0">
      <selection activeCell="L21" sqref="L21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73" customWidth="1"/>
    <col min="8" max="8" width="12.5" style="4" customWidth="1"/>
    <col min="9" max="9" width="5.1640625" style="4" bestFit="1" customWidth="1"/>
    <col min="10" max="10" width="3.6640625" style="4" customWidth="1"/>
    <col min="11" max="11" width="5.33203125" style="4" customWidth="1"/>
    <col min="12" max="16384" width="8.83203125" style="1"/>
  </cols>
  <sheetData>
    <row r="2" spans="2:11" ht="11.25" customHeight="1" x14ac:dyDescent="0.2">
      <c r="B2" s="282" t="s">
        <v>206</v>
      </c>
      <c r="C2" s="282"/>
      <c r="D2" s="282"/>
      <c r="E2" s="282"/>
      <c r="F2" s="282"/>
      <c r="G2" s="71"/>
    </row>
    <row r="3" spans="2:11" ht="6" customHeight="1" thickBot="1" x14ac:dyDescent="0.25">
      <c r="G3" s="71"/>
    </row>
    <row r="4" spans="2:11" ht="11.25" customHeight="1" thickTop="1" thickBot="1" x14ac:dyDescent="0.25">
      <c r="B4" s="8"/>
      <c r="C4" s="33"/>
      <c r="D4" s="6" t="s">
        <v>18</v>
      </c>
      <c r="E4" s="21" t="s">
        <v>19</v>
      </c>
      <c r="F4" s="21" t="s">
        <v>20</v>
      </c>
      <c r="H4" s="297" t="s">
        <v>21</v>
      </c>
      <c r="I4" s="298"/>
      <c r="J4" s="298"/>
      <c r="K4" s="299"/>
    </row>
    <row r="5" spans="2:11" ht="11.25" customHeight="1" thickTop="1" x14ac:dyDescent="0.2">
      <c r="B5" s="45">
        <v>2</v>
      </c>
      <c r="C5" s="45"/>
      <c r="D5" s="43" t="s">
        <v>68</v>
      </c>
      <c r="E5" s="43" t="s">
        <v>68</v>
      </c>
      <c r="F5" s="49" t="e">
        <f>((D5-E5)^2)*(-0.1)</f>
        <v>#VALUE!</v>
      </c>
      <c r="G5" s="72" t="e">
        <f>0+D5</f>
        <v>#VALUE!</v>
      </c>
      <c r="H5" s="54" t="s">
        <v>31</v>
      </c>
      <c r="I5" s="75" t="s">
        <v>32</v>
      </c>
      <c r="J5" s="85" t="e">
        <f>SUM(G5:G9)</f>
        <v>#VALUE!</v>
      </c>
      <c r="K5" s="92" t="e">
        <f>VLOOKUP(J5,$B79:$I129,2,0)</f>
        <v>#VALUE!</v>
      </c>
    </row>
    <row r="6" spans="2:11" ht="11.25" customHeight="1" x14ac:dyDescent="0.2">
      <c r="B6" s="36">
        <v>3</v>
      </c>
      <c r="C6" s="36" t="s">
        <v>74</v>
      </c>
      <c r="D6" s="37" t="s">
        <v>68</v>
      </c>
      <c r="E6" s="37" t="s">
        <v>68</v>
      </c>
      <c r="F6" s="12" t="e">
        <f t="shared" ref="F6:F9" si="0">((D6-E6)^2)*(-0.1)</f>
        <v>#VALUE!</v>
      </c>
      <c r="G6" s="72" t="e">
        <f t="shared" ref="G6:G9" si="1">0+D6</f>
        <v>#VALUE!</v>
      </c>
      <c r="H6" s="55" t="s">
        <v>34</v>
      </c>
      <c r="I6" s="76" t="s">
        <v>33</v>
      </c>
      <c r="J6" s="86" t="e">
        <f>SUM(G10:G12)</f>
        <v>#VALUE!</v>
      </c>
      <c r="K6" s="93" t="e">
        <f>VLOOKUP(J6,$B79:$I129,3,0)</f>
        <v>#VALUE!</v>
      </c>
    </row>
    <row r="7" spans="2:11" ht="11.25" customHeight="1" x14ac:dyDescent="0.2">
      <c r="B7" s="36">
        <v>4</v>
      </c>
      <c r="C7" s="36" t="s">
        <v>73</v>
      </c>
      <c r="D7" s="37" t="s">
        <v>68</v>
      </c>
      <c r="E7" s="37" t="s">
        <v>68</v>
      </c>
      <c r="F7" s="12" t="e">
        <f t="shared" si="0"/>
        <v>#VALUE!</v>
      </c>
      <c r="G7" s="72" t="e">
        <f t="shared" si="1"/>
        <v>#VALUE!</v>
      </c>
      <c r="H7" s="55" t="s">
        <v>43</v>
      </c>
      <c r="I7" s="76" t="s">
        <v>44</v>
      </c>
      <c r="J7" s="86" t="e">
        <f>SUM(G13:G25)</f>
        <v>#VALUE!</v>
      </c>
      <c r="K7" s="93" t="e">
        <f>VLOOKUP(J7,$B79:$I129,4,0)</f>
        <v>#VALUE!</v>
      </c>
    </row>
    <row r="8" spans="2:11" ht="11.25" customHeight="1" x14ac:dyDescent="0.2">
      <c r="B8" s="36">
        <v>5</v>
      </c>
      <c r="C8" s="36" t="s">
        <v>73</v>
      </c>
      <c r="D8" s="37" t="s">
        <v>68</v>
      </c>
      <c r="E8" s="37" t="s">
        <v>68</v>
      </c>
      <c r="F8" s="12" t="e">
        <f t="shared" si="0"/>
        <v>#VALUE!</v>
      </c>
      <c r="G8" s="72" t="e">
        <f t="shared" si="1"/>
        <v>#VALUE!</v>
      </c>
      <c r="H8" s="55" t="s">
        <v>35</v>
      </c>
      <c r="I8" s="76" t="s">
        <v>36</v>
      </c>
      <c r="J8" s="86" t="e">
        <f>SUM(G26:G40)</f>
        <v>#VALUE!</v>
      </c>
      <c r="K8" s="93" t="e">
        <f>VLOOKUP(J8,$B79:$I129,5,0)</f>
        <v>#VALUE!</v>
      </c>
    </row>
    <row r="9" spans="2:11" ht="11.25" customHeight="1" thickBot="1" x14ac:dyDescent="0.25">
      <c r="B9" s="80">
        <v>6</v>
      </c>
      <c r="C9" s="80" t="s">
        <v>73</v>
      </c>
      <c r="D9" s="105" t="s">
        <v>68</v>
      </c>
      <c r="E9" s="105" t="s">
        <v>68</v>
      </c>
      <c r="F9" s="82" t="e">
        <f t="shared" si="0"/>
        <v>#VALUE!</v>
      </c>
      <c r="G9" s="72" t="e">
        <f t="shared" si="1"/>
        <v>#VALUE!</v>
      </c>
      <c r="H9" s="55" t="s">
        <v>37</v>
      </c>
      <c r="I9" s="76" t="s">
        <v>38</v>
      </c>
      <c r="J9" s="86" t="e">
        <f>SUM(G41:G62)</f>
        <v>#VALUE!</v>
      </c>
      <c r="K9" s="93" t="e">
        <f>VLOOKUP(J9,$B79:$I129,6,0)</f>
        <v>#VALUE!</v>
      </c>
    </row>
    <row r="10" spans="2:11" ht="11.25" customHeight="1" thickTop="1" x14ac:dyDescent="0.2">
      <c r="B10" s="107" t="s">
        <v>72</v>
      </c>
      <c r="C10" s="45"/>
      <c r="D10" s="35" t="s">
        <v>68</v>
      </c>
      <c r="E10" s="35" t="s">
        <v>68</v>
      </c>
      <c r="F10" s="49" t="e">
        <f t="shared" ref="F10:F41" si="2">((D10-E10)^2)*(-0.1)</f>
        <v>#VALUE!</v>
      </c>
      <c r="G10" s="72" t="e">
        <f t="shared" ref="G10:G41" si="3">0+D10</f>
        <v>#VALUE!</v>
      </c>
      <c r="H10" s="78" t="s">
        <v>39</v>
      </c>
      <c r="I10" s="79" t="s">
        <v>40</v>
      </c>
      <c r="J10" s="87" t="e">
        <f>SUM(G63:G75)</f>
        <v>#VALUE!</v>
      </c>
      <c r="K10" s="93" t="e">
        <f>VLOOKUP(J10,$B79:$I129,7,0)</f>
        <v>#VALUE!</v>
      </c>
    </row>
    <row r="11" spans="2:11" ht="11.25" customHeight="1" thickBot="1" x14ac:dyDescent="0.25">
      <c r="B11" s="36">
        <v>9</v>
      </c>
      <c r="C11" s="36" t="s">
        <v>73</v>
      </c>
      <c r="D11" s="37" t="s">
        <v>68</v>
      </c>
      <c r="E11" s="37" t="s">
        <v>68</v>
      </c>
      <c r="F11" s="12" t="e">
        <f t="shared" si="2"/>
        <v>#VALUE!</v>
      </c>
      <c r="G11" s="72" t="e">
        <f t="shared" si="3"/>
        <v>#VALUE!</v>
      </c>
      <c r="H11" s="56" t="s">
        <v>41</v>
      </c>
      <c r="I11" s="77" t="s">
        <v>42</v>
      </c>
      <c r="J11" s="88" t="s">
        <v>69</v>
      </c>
      <c r="K11" s="94" t="e">
        <f>VLOOKUP(J11,$B79:$I129,8,0)</f>
        <v>#N/A</v>
      </c>
    </row>
    <row r="12" spans="2:11" ht="11.25" customHeight="1" thickTop="1" thickBot="1" x14ac:dyDescent="0.25">
      <c r="B12" s="39">
        <v>10</v>
      </c>
      <c r="C12" s="39" t="s">
        <v>77</v>
      </c>
      <c r="D12" s="40" t="s">
        <v>68</v>
      </c>
      <c r="E12" s="40" t="s">
        <v>68</v>
      </c>
      <c r="F12" s="19" t="e">
        <f t="shared" si="2"/>
        <v>#VALUE!</v>
      </c>
      <c r="G12" s="72" t="e">
        <f t="shared" si="3"/>
        <v>#VALUE!</v>
      </c>
    </row>
    <row r="13" spans="2:11" ht="11.25" customHeight="1" thickTop="1" thickBot="1" x14ac:dyDescent="0.25">
      <c r="B13" s="34">
        <v>11</v>
      </c>
      <c r="C13" s="34" t="s">
        <v>75</v>
      </c>
      <c r="D13" s="35" t="s">
        <v>68</v>
      </c>
      <c r="E13" s="35" t="s">
        <v>68</v>
      </c>
      <c r="F13" s="10" t="e">
        <f t="shared" si="2"/>
        <v>#VALUE!</v>
      </c>
      <c r="G13" s="72" t="e">
        <f t="shared" si="3"/>
        <v>#VALUE!</v>
      </c>
    </row>
    <row r="14" spans="2:11" ht="11.25" customHeight="1" thickTop="1" thickBot="1" x14ac:dyDescent="0.25">
      <c r="B14" s="36"/>
      <c r="C14" s="36"/>
      <c r="D14" s="37" t="s">
        <v>68</v>
      </c>
      <c r="E14" s="37" t="s">
        <v>68</v>
      </c>
      <c r="F14" s="12" t="e">
        <f t="shared" si="2"/>
        <v>#VALUE!</v>
      </c>
      <c r="G14" s="72" t="e">
        <f t="shared" si="3"/>
        <v>#VALUE!</v>
      </c>
      <c r="H14" s="297" t="s">
        <v>53</v>
      </c>
      <c r="I14" s="298"/>
      <c r="J14" s="298"/>
      <c r="K14" s="299"/>
    </row>
    <row r="15" spans="2:11" ht="11.25" customHeight="1" thickTop="1" x14ac:dyDescent="0.2">
      <c r="B15" s="36"/>
      <c r="C15" s="36"/>
      <c r="D15" s="37" t="s">
        <v>68</v>
      </c>
      <c r="E15" s="37" t="s">
        <v>68</v>
      </c>
      <c r="F15" s="12" t="e">
        <f t="shared" si="2"/>
        <v>#VALUE!</v>
      </c>
      <c r="G15" s="72" t="e">
        <f t="shared" si="3"/>
        <v>#VALUE!</v>
      </c>
      <c r="H15" s="306" t="s">
        <v>52</v>
      </c>
      <c r="I15" s="307"/>
      <c r="J15" s="300">
        <v>3</v>
      </c>
      <c r="K15" s="301"/>
    </row>
    <row r="16" spans="2:11" ht="11.25" customHeight="1" x14ac:dyDescent="0.2">
      <c r="B16" s="36"/>
      <c r="C16" s="36"/>
      <c r="D16" s="37" t="s">
        <v>68</v>
      </c>
      <c r="E16" s="37" t="s">
        <v>68</v>
      </c>
      <c r="F16" s="12" t="e">
        <f t="shared" si="2"/>
        <v>#VALUE!</v>
      </c>
      <c r="G16" s="72" t="e">
        <f t="shared" si="3"/>
        <v>#VALUE!</v>
      </c>
      <c r="H16" s="308" t="s">
        <v>78</v>
      </c>
      <c r="I16" s="309"/>
      <c r="J16" s="302">
        <v>2</v>
      </c>
      <c r="K16" s="303"/>
    </row>
    <row r="17" spans="2:11" ht="11.25" customHeight="1" x14ac:dyDescent="0.2">
      <c r="B17" s="36"/>
      <c r="C17" s="36"/>
      <c r="D17" s="37" t="s">
        <v>68</v>
      </c>
      <c r="E17" s="37" t="s">
        <v>68</v>
      </c>
      <c r="F17" s="12" t="e">
        <f t="shared" si="2"/>
        <v>#VALUE!</v>
      </c>
      <c r="G17" s="72" t="e">
        <f t="shared" si="3"/>
        <v>#VALUE!</v>
      </c>
      <c r="H17" s="308" t="s">
        <v>79</v>
      </c>
      <c r="I17" s="309"/>
      <c r="J17" s="302">
        <v>1</v>
      </c>
      <c r="K17" s="303"/>
    </row>
    <row r="18" spans="2:11" ht="11.25" customHeight="1" thickBot="1" x14ac:dyDescent="0.25">
      <c r="B18" s="36"/>
      <c r="C18" s="36"/>
      <c r="D18" s="37" t="s">
        <v>68</v>
      </c>
      <c r="E18" s="37" t="s">
        <v>68</v>
      </c>
      <c r="F18" s="12" t="e">
        <f t="shared" si="2"/>
        <v>#VALUE!</v>
      </c>
      <c r="G18" s="72" t="e">
        <f t="shared" si="3"/>
        <v>#VALUE!</v>
      </c>
      <c r="H18" s="310" t="s">
        <v>80</v>
      </c>
      <c r="I18" s="311"/>
      <c r="J18" s="304">
        <v>0</v>
      </c>
      <c r="K18" s="305"/>
    </row>
    <row r="19" spans="2:11" ht="11.25" customHeight="1" thickTop="1" x14ac:dyDescent="0.2">
      <c r="B19" s="36"/>
      <c r="C19" s="36"/>
      <c r="D19" s="37" t="s">
        <v>68</v>
      </c>
      <c r="E19" s="37" t="s">
        <v>68</v>
      </c>
      <c r="F19" s="12" t="e">
        <f t="shared" si="2"/>
        <v>#VALUE!</v>
      </c>
      <c r="G19" s="72" t="e">
        <f t="shared" si="3"/>
        <v>#VALUE!</v>
      </c>
    </row>
    <row r="20" spans="2:11" ht="11.25" customHeight="1" x14ac:dyDescent="0.2">
      <c r="B20" s="36"/>
      <c r="C20" s="36"/>
      <c r="D20" s="37" t="s">
        <v>68</v>
      </c>
      <c r="E20" s="37" t="s">
        <v>68</v>
      </c>
      <c r="F20" s="12" t="e">
        <f t="shared" si="2"/>
        <v>#VALUE!</v>
      </c>
      <c r="G20" s="72" t="e">
        <f t="shared" si="3"/>
        <v>#VALUE!</v>
      </c>
      <c r="K20" s="3">
        <f>IFERROR(SMALL(D5:E75,1),7777)</f>
        <v>7777</v>
      </c>
    </row>
    <row r="21" spans="2:11" ht="11.25" customHeight="1" x14ac:dyDescent="0.2">
      <c r="B21" s="36"/>
      <c r="C21" s="36"/>
      <c r="D21" s="37" t="s">
        <v>68</v>
      </c>
      <c r="E21" s="37" t="s">
        <v>68</v>
      </c>
      <c r="F21" s="12" t="e">
        <f t="shared" si="2"/>
        <v>#VALUE!</v>
      </c>
      <c r="G21" s="72" t="e">
        <f t="shared" si="3"/>
        <v>#VALUE!</v>
      </c>
    </row>
    <row r="22" spans="2:11" ht="11.25" customHeight="1" x14ac:dyDescent="0.2">
      <c r="B22" s="36"/>
      <c r="C22" s="36"/>
      <c r="D22" s="37" t="s">
        <v>68</v>
      </c>
      <c r="E22" s="37" t="s">
        <v>68</v>
      </c>
      <c r="F22" s="12" t="e">
        <f t="shared" si="2"/>
        <v>#VALUE!</v>
      </c>
      <c r="G22" s="72" t="e">
        <f t="shared" si="3"/>
        <v>#VALUE!</v>
      </c>
    </row>
    <row r="23" spans="2:11" ht="11.25" customHeight="1" x14ac:dyDescent="0.2">
      <c r="B23" s="36"/>
      <c r="C23" s="36"/>
      <c r="D23" s="37" t="s">
        <v>68</v>
      </c>
      <c r="E23" s="37" t="s">
        <v>68</v>
      </c>
      <c r="F23" s="12" t="e">
        <f t="shared" si="2"/>
        <v>#VALUE!</v>
      </c>
      <c r="G23" s="72" t="e">
        <f t="shared" si="3"/>
        <v>#VALUE!</v>
      </c>
    </row>
    <row r="24" spans="2:11" ht="11.25" customHeight="1" x14ac:dyDescent="0.2">
      <c r="B24" s="36"/>
      <c r="C24" s="36"/>
      <c r="D24" s="37" t="s">
        <v>68</v>
      </c>
      <c r="E24" s="37" t="s">
        <v>68</v>
      </c>
      <c r="F24" s="12" t="e">
        <f t="shared" si="2"/>
        <v>#VALUE!</v>
      </c>
      <c r="G24" s="72" t="e">
        <f t="shared" si="3"/>
        <v>#VALUE!</v>
      </c>
    </row>
    <row r="25" spans="2:11" ht="11.25" customHeight="1" thickBot="1" x14ac:dyDescent="0.25">
      <c r="B25" s="80"/>
      <c r="C25" s="80"/>
      <c r="D25" s="81" t="s">
        <v>68</v>
      </c>
      <c r="E25" s="81" t="s">
        <v>68</v>
      </c>
      <c r="F25" s="82" t="e">
        <f t="shared" si="2"/>
        <v>#VALUE!</v>
      </c>
      <c r="G25" s="72" t="e">
        <f t="shared" si="3"/>
        <v>#VALUE!</v>
      </c>
    </row>
    <row r="26" spans="2:11" ht="11.25" customHeight="1" thickTop="1" x14ac:dyDescent="0.2">
      <c r="B26" s="45">
        <v>12</v>
      </c>
      <c r="C26" s="45" t="s">
        <v>73</v>
      </c>
      <c r="D26" s="43" t="s">
        <v>68</v>
      </c>
      <c r="E26" s="43" t="s">
        <v>68</v>
      </c>
      <c r="F26" s="49" t="e">
        <f t="shared" si="2"/>
        <v>#VALUE!</v>
      </c>
      <c r="G26" s="72" t="e">
        <f t="shared" si="3"/>
        <v>#VALUE!</v>
      </c>
    </row>
    <row r="27" spans="2:11" ht="11.25" customHeight="1" x14ac:dyDescent="0.2">
      <c r="B27" s="36"/>
      <c r="C27" s="36"/>
      <c r="D27" s="37" t="s">
        <v>68</v>
      </c>
      <c r="E27" s="37" t="s">
        <v>68</v>
      </c>
      <c r="F27" s="12" t="e">
        <f t="shared" si="2"/>
        <v>#VALUE!</v>
      </c>
      <c r="G27" s="72" t="e">
        <f t="shared" si="3"/>
        <v>#VALUE!</v>
      </c>
    </row>
    <row r="28" spans="2:11" ht="11.25" customHeight="1" x14ac:dyDescent="0.2">
      <c r="B28" s="36"/>
      <c r="C28" s="36"/>
      <c r="D28" s="37" t="s">
        <v>68</v>
      </c>
      <c r="E28" s="37" t="s">
        <v>68</v>
      </c>
      <c r="F28" s="12" t="e">
        <f t="shared" si="2"/>
        <v>#VALUE!</v>
      </c>
      <c r="G28" s="72" t="e">
        <f t="shared" si="3"/>
        <v>#VALUE!</v>
      </c>
    </row>
    <row r="29" spans="2:11" ht="11.25" customHeight="1" x14ac:dyDescent="0.2">
      <c r="B29" s="36"/>
      <c r="C29" s="36"/>
      <c r="D29" s="37" t="s">
        <v>68</v>
      </c>
      <c r="E29" s="37" t="s">
        <v>68</v>
      </c>
      <c r="F29" s="12" t="e">
        <f t="shared" si="2"/>
        <v>#VALUE!</v>
      </c>
      <c r="G29" s="72" t="e">
        <f t="shared" si="3"/>
        <v>#VALUE!</v>
      </c>
    </row>
    <row r="30" spans="2:11" ht="11.25" customHeight="1" x14ac:dyDescent="0.2">
      <c r="B30" s="36"/>
      <c r="C30" s="36"/>
      <c r="D30" s="37" t="s">
        <v>68</v>
      </c>
      <c r="E30" s="37" t="s">
        <v>68</v>
      </c>
      <c r="F30" s="12" t="e">
        <f t="shared" si="2"/>
        <v>#VALUE!</v>
      </c>
      <c r="G30" s="72" t="e">
        <f t="shared" si="3"/>
        <v>#VALUE!</v>
      </c>
    </row>
    <row r="31" spans="2:11" ht="11.25" customHeight="1" x14ac:dyDescent="0.2">
      <c r="B31" s="36"/>
      <c r="C31" s="36"/>
      <c r="D31" s="37" t="s">
        <v>68</v>
      </c>
      <c r="E31" s="37" t="s">
        <v>68</v>
      </c>
      <c r="F31" s="12" t="e">
        <f t="shared" si="2"/>
        <v>#VALUE!</v>
      </c>
      <c r="G31" s="72" t="e">
        <f t="shared" si="3"/>
        <v>#VALUE!</v>
      </c>
    </row>
    <row r="32" spans="2:11" ht="11.25" customHeight="1" x14ac:dyDescent="0.2">
      <c r="B32" s="36"/>
      <c r="C32" s="36"/>
      <c r="D32" s="37" t="s">
        <v>68</v>
      </c>
      <c r="E32" s="37" t="s">
        <v>68</v>
      </c>
      <c r="F32" s="12" t="e">
        <f t="shared" si="2"/>
        <v>#VALUE!</v>
      </c>
      <c r="G32" s="72" t="e">
        <f t="shared" si="3"/>
        <v>#VALUE!</v>
      </c>
    </row>
    <row r="33" spans="2:7" s="1" customFormat="1" ht="11.25" customHeight="1" x14ac:dyDescent="0.2">
      <c r="B33" s="36"/>
      <c r="C33" s="36"/>
      <c r="D33" s="37" t="s">
        <v>68</v>
      </c>
      <c r="E33" s="37" t="s">
        <v>68</v>
      </c>
      <c r="F33" s="12" t="e">
        <f t="shared" si="2"/>
        <v>#VALUE!</v>
      </c>
      <c r="G33" s="72" t="e">
        <f t="shared" si="3"/>
        <v>#VALUE!</v>
      </c>
    </row>
    <row r="34" spans="2:7" s="1" customFormat="1" ht="11.25" customHeight="1" x14ac:dyDescent="0.2">
      <c r="B34" s="36"/>
      <c r="C34" s="36"/>
      <c r="D34" s="37" t="s">
        <v>68</v>
      </c>
      <c r="E34" s="37" t="s">
        <v>68</v>
      </c>
      <c r="F34" s="12" t="e">
        <f t="shared" si="2"/>
        <v>#VALUE!</v>
      </c>
      <c r="G34" s="72" t="e">
        <f t="shared" si="3"/>
        <v>#VALUE!</v>
      </c>
    </row>
    <row r="35" spans="2:7" s="1" customFormat="1" ht="11.25" customHeight="1" x14ac:dyDescent="0.2">
      <c r="B35" s="36"/>
      <c r="C35" s="36"/>
      <c r="D35" s="37" t="s">
        <v>68</v>
      </c>
      <c r="E35" s="37" t="s">
        <v>68</v>
      </c>
      <c r="F35" s="12" t="e">
        <f t="shared" si="2"/>
        <v>#VALUE!</v>
      </c>
      <c r="G35" s="72" t="e">
        <f t="shared" si="3"/>
        <v>#VALUE!</v>
      </c>
    </row>
    <row r="36" spans="2:7" s="1" customFormat="1" ht="11.25" customHeight="1" x14ac:dyDescent="0.2">
      <c r="B36" s="36"/>
      <c r="C36" s="36"/>
      <c r="D36" s="37" t="s">
        <v>68</v>
      </c>
      <c r="E36" s="37" t="s">
        <v>68</v>
      </c>
      <c r="F36" s="12" t="e">
        <f t="shared" si="2"/>
        <v>#VALUE!</v>
      </c>
      <c r="G36" s="72" t="e">
        <f t="shared" si="3"/>
        <v>#VALUE!</v>
      </c>
    </row>
    <row r="37" spans="2:7" s="1" customFormat="1" ht="11.25" customHeight="1" x14ac:dyDescent="0.2">
      <c r="B37" s="36"/>
      <c r="C37" s="36"/>
      <c r="D37" s="37" t="s">
        <v>68</v>
      </c>
      <c r="E37" s="37" t="s">
        <v>68</v>
      </c>
      <c r="F37" s="12" t="e">
        <f t="shared" si="2"/>
        <v>#VALUE!</v>
      </c>
      <c r="G37" s="72" t="e">
        <f t="shared" si="3"/>
        <v>#VALUE!</v>
      </c>
    </row>
    <row r="38" spans="2:7" s="1" customFormat="1" ht="11.25" customHeight="1" x14ac:dyDescent="0.2">
      <c r="B38" s="36"/>
      <c r="C38" s="36"/>
      <c r="D38" s="37" t="s">
        <v>68</v>
      </c>
      <c r="E38" s="37" t="s">
        <v>68</v>
      </c>
      <c r="F38" s="12" t="e">
        <f t="shared" si="2"/>
        <v>#VALUE!</v>
      </c>
      <c r="G38" s="72" t="e">
        <f t="shared" si="3"/>
        <v>#VALUE!</v>
      </c>
    </row>
    <row r="39" spans="2:7" s="1" customFormat="1" ht="11.25" customHeight="1" x14ac:dyDescent="0.2">
      <c r="B39" s="36"/>
      <c r="C39" s="36"/>
      <c r="D39" s="37" t="s">
        <v>68</v>
      </c>
      <c r="E39" s="37" t="s">
        <v>68</v>
      </c>
      <c r="F39" s="12" t="e">
        <f t="shared" si="2"/>
        <v>#VALUE!</v>
      </c>
      <c r="G39" s="72" t="e">
        <f t="shared" si="3"/>
        <v>#VALUE!</v>
      </c>
    </row>
    <row r="40" spans="2:7" s="1" customFormat="1" ht="11.25" customHeight="1" thickBot="1" x14ac:dyDescent="0.25">
      <c r="B40" s="39"/>
      <c r="C40" s="39"/>
      <c r="D40" s="40" t="s">
        <v>68</v>
      </c>
      <c r="E40" s="40" t="s">
        <v>68</v>
      </c>
      <c r="F40" s="19" t="e">
        <f t="shared" si="2"/>
        <v>#VALUE!</v>
      </c>
      <c r="G40" s="72" t="e">
        <f t="shared" si="3"/>
        <v>#VALUE!</v>
      </c>
    </row>
    <row r="41" spans="2:7" s="1" customFormat="1" ht="11.25" customHeight="1" thickTop="1" x14ac:dyDescent="0.2">
      <c r="B41" s="45">
        <v>13</v>
      </c>
      <c r="C41" s="45" t="s">
        <v>73</v>
      </c>
      <c r="D41" s="43" t="s">
        <v>68</v>
      </c>
      <c r="E41" s="43" t="s">
        <v>68</v>
      </c>
      <c r="F41" s="10" t="e">
        <f t="shared" si="2"/>
        <v>#VALUE!</v>
      </c>
      <c r="G41" s="72" t="e">
        <f t="shared" si="3"/>
        <v>#VALUE!</v>
      </c>
    </row>
    <row r="42" spans="2:7" s="1" customFormat="1" ht="11.25" customHeight="1" x14ac:dyDescent="0.2">
      <c r="B42" s="36"/>
      <c r="C42" s="36"/>
      <c r="D42" s="37" t="s">
        <v>68</v>
      </c>
      <c r="E42" s="37" t="s">
        <v>68</v>
      </c>
      <c r="F42" s="12" t="e">
        <f t="shared" ref="F42:F67" si="4">((D42-E42)^2)*(-0.1)</f>
        <v>#VALUE!</v>
      </c>
      <c r="G42" s="72" t="e">
        <f t="shared" ref="G42:G67" si="5">0+D42</f>
        <v>#VALUE!</v>
      </c>
    </row>
    <row r="43" spans="2:7" s="1" customFormat="1" ht="11.25" customHeight="1" x14ac:dyDescent="0.2">
      <c r="B43" s="36"/>
      <c r="C43" s="36"/>
      <c r="D43" s="37" t="s">
        <v>68</v>
      </c>
      <c r="E43" s="37" t="s">
        <v>68</v>
      </c>
      <c r="F43" s="12" t="e">
        <f t="shared" si="4"/>
        <v>#VALUE!</v>
      </c>
      <c r="G43" s="72" t="e">
        <f t="shared" si="5"/>
        <v>#VALUE!</v>
      </c>
    </row>
    <row r="44" spans="2:7" s="1" customFormat="1" ht="11.25" customHeight="1" x14ac:dyDescent="0.2">
      <c r="B44" s="36"/>
      <c r="C44" s="36"/>
      <c r="D44" s="37" t="s">
        <v>68</v>
      </c>
      <c r="E44" s="37" t="s">
        <v>68</v>
      </c>
      <c r="F44" s="12" t="e">
        <f t="shared" si="4"/>
        <v>#VALUE!</v>
      </c>
      <c r="G44" s="72" t="e">
        <f t="shared" si="5"/>
        <v>#VALUE!</v>
      </c>
    </row>
    <row r="45" spans="2:7" s="1" customFormat="1" ht="11.25" customHeight="1" x14ac:dyDescent="0.2">
      <c r="B45" s="36"/>
      <c r="C45" s="36"/>
      <c r="D45" s="37" t="s">
        <v>68</v>
      </c>
      <c r="E45" s="37" t="s">
        <v>68</v>
      </c>
      <c r="F45" s="12" t="e">
        <f t="shared" si="4"/>
        <v>#VALUE!</v>
      </c>
      <c r="G45" s="72" t="e">
        <f t="shared" si="5"/>
        <v>#VALUE!</v>
      </c>
    </row>
    <row r="46" spans="2:7" s="1" customFormat="1" ht="11.25" customHeight="1" x14ac:dyDescent="0.2">
      <c r="B46" s="36"/>
      <c r="C46" s="36"/>
      <c r="D46" s="37" t="s">
        <v>68</v>
      </c>
      <c r="E46" s="37" t="s">
        <v>68</v>
      </c>
      <c r="F46" s="12" t="e">
        <f t="shared" si="4"/>
        <v>#VALUE!</v>
      </c>
      <c r="G46" s="72" t="e">
        <f t="shared" si="5"/>
        <v>#VALUE!</v>
      </c>
    </row>
    <row r="47" spans="2:7" s="1" customFormat="1" ht="11.25" customHeight="1" x14ac:dyDescent="0.2">
      <c r="B47" s="36"/>
      <c r="C47" s="36"/>
      <c r="D47" s="37" t="s">
        <v>68</v>
      </c>
      <c r="E47" s="37" t="s">
        <v>68</v>
      </c>
      <c r="F47" s="12" t="e">
        <f t="shared" si="4"/>
        <v>#VALUE!</v>
      </c>
      <c r="G47" s="72" t="e">
        <f t="shared" si="5"/>
        <v>#VALUE!</v>
      </c>
    </row>
    <row r="48" spans="2:7" s="1" customFormat="1" ht="11.25" customHeight="1" x14ac:dyDescent="0.2">
      <c r="B48" s="36"/>
      <c r="C48" s="36"/>
      <c r="D48" s="37" t="s">
        <v>68</v>
      </c>
      <c r="E48" s="37" t="s">
        <v>68</v>
      </c>
      <c r="F48" s="12" t="e">
        <f t="shared" si="4"/>
        <v>#VALUE!</v>
      </c>
      <c r="G48" s="72" t="e">
        <f t="shared" si="5"/>
        <v>#VALUE!</v>
      </c>
    </row>
    <row r="49" spans="2:7" s="1" customFormat="1" ht="11.25" customHeight="1" x14ac:dyDescent="0.2">
      <c r="B49" s="36"/>
      <c r="C49" s="36"/>
      <c r="D49" s="37" t="s">
        <v>68</v>
      </c>
      <c r="E49" s="37" t="s">
        <v>68</v>
      </c>
      <c r="F49" s="12" t="e">
        <f t="shared" si="4"/>
        <v>#VALUE!</v>
      </c>
      <c r="G49" s="72" t="e">
        <f t="shared" si="5"/>
        <v>#VALUE!</v>
      </c>
    </row>
    <row r="50" spans="2:7" s="1" customFormat="1" ht="11.25" customHeight="1" x14ac:dyDescent="0.2">
      <c r="B50" s="36"/>
      <c r="C50" s="36"/>
      <c r="D50" s="37" t="s">
        <v>68</v>
      </c>
      <c r="E50" s="37" t="s">
        <v>68</v>
      </c>
      <c r="F50" s="12" t="e">
        <f t="shared" si="4"/>
        <v>#VALUE!</v>
      </c>
      <c r="G50" s="72" t="e">
        <f t="shared" si="5"/>
        <v>#VALUE!</v>
      </c>
    </row>
    <row r="51" spans="2:7" s="1" customFormat="1" ht="11.25" customHeight="1" x14ac:dyDescent="0.2">
      <c r="B51" s="36"/>
      <c r="C51" s="36"/>
      <c r="D51" s="37" t="s">
        <v>68</v>
      </c>
      <c r="E51" s="37" t="s">
        <v>68</v>
      </c>
      <c r="F51" s="12" t="e">
        <f t="shared" si="4"/>
        <v>#VALUE!</v>
      </c>
      <c r="G51" s="72" t="e">
        <f t="shared" si="5"/>
        <v>#VALUE!</v>
      </c>
    </row>
    <row r="52" spans="2:7" s="1" customFormat="1" ht="11.25" customHeight="1" x14ac:dyDescent="0.2">
      <c r="B52" s="36"/>
      <c r="C52" s="36"/>
      <c r="D52" s="37" t="s">
        <v>68</v>
      </c>
      <c r="E52" s="37" t="s">
        <v>68</v>
      </c>
      <c r="F52" s="12" t="e">
        <f t="shared" si="4"/>
        <v>#VALUE!</v>
      </c>
      <c r="G52" s="72" t="e">
        <f t="shared" si="5"/>
        <v>#VALUE!</v>
      </c>
    </row>
    <row r="53" spans="2:7" s="1" customFormat="1" ht="11.25" customHeight="1" x14ac:dyDescent="0.2">
      <c r="B53" s="80"/>
      <c r="C53" s="80"/>
      <c r="D53" s="81" t="s">
        <v>68</v>
      </c>
      <c r="E53" s="81" t="s">
        <v>68</v>
      </c>
      <c r="F53" s="82" t="e">
        <f t="shared" si="4"/>
        <v>#VALUE!</v>
      </c>
      <c r="G53" s="72" t="e">
        <f t="shared" si="5"/>
        <v>#VALUE!</v>
      </c>
    </row>
    <row r="54" spans="2:7" s="1" customFormat="1" ht="11.25" customHeight="1" x14ac:dyDescent="0.2">
      <c r="B54" s="36"/>
      <c r="C54" s="36"/>
      <c r="D54" s="81" t="s">
        <v>68</v>
      </c>
      <c r="E54" s="81" t="s">
        <v>68</v>
      </c>
      <c r="F54" s="82" t="e">
        <f t="shared" si="4"/>
        <v>#VALUE!</v>
      </c>
      <c r="G54" s="72" t="e">
        <f t="shared" si="5"/>
        <v>#VALUE!</v>
      </c>
    </row>
    <row r="55" spans="2:7" s="1" customFormat="1" ht="11.25" customHeight="1" x14ac:dyDescent="0.2">
      <c r="B55" s="36"/>
      <c r="C55" s="36"/>
      <c r="D55" s="81" t="s">
        <v>68</v>
      </c>
      <c r="E55" s="81" t="s">
        <v>68</v>
      </c>
      <c r="F55" s="82" t="e">
        <f t="shared" si="4"/>
        <v>#VALUE!</v>
      </c>
      <c r="G55" s="72" t="e">
        <f t="shared" si="5"/>
        <v>#VALUE!</v>
      </c>
    </row>
    <row r="56" spans="2:7" s="1" customFormat="1" ht="11.25" customHeight="1" x14ac:dyDescent="0.2">
      <c r="B56" s="36"/>
      <c r="C56" s="36"/>
      <c r="D56" s="81" t="s">
        <v>68</v>
      </c>
      <c r="E56" s="81" t="s">
        <v>68</v>
      </c>
      <c r="F56" s="82" t="e">
        <f t="shared" si="4"/>
        <v>#VALUE!</v>
      </c>
      <c r="G56" s="72" t="e">
        <f t="shared" si="5"/>
        <v>#VALUE!</v>
      </c>
    </row>
    <row r="57" spans="2:7" s="1" customFormat="1" ht="11.25" customHeight="1" x14ac:dyDescent="0.2">
      <c r="B57" s="36"/>
      <c r="C57" s="36"/>
      <c r="D57" s="81" t="s">
        <v>68</v>
      </c>
      <c r="E57" s="81" t="s">
        <v>68</v>
      </c>
      <c r="F57" s="82" t="e">
        <f t="shared" si="4"/>
        <v>#VALUE!</v>
      </c>
      <c r="G57" s="72" t="e">
        <f t="shared" si="5"/>
        <v>#VALUE!</v>
      </c>
    </row>
    <row r="58" spans="2:7" s="1" customFormat="1" ht="11.25" customHeight="1" x14ac:dyDescent="0.2">
      <c r="B58" s="36"/>
      <c r="C58" s="36"/>
      <c r="D58" s="81" t="s">
        <v>68</v>
      </c>
      <c r="E58" s="81" t="s">
        <v>68</v>
      </c>
      <c r="F58" s="82" t="e">
        <f t="shared" si="4"/>
        <v>#VALUE!</v>
      </c>
      <c r="G58" s="72" t="e">
        <f t="shared" si="5"/>
        <v>#VALUE!</v>
      </c>
    </row>
    <row r="59" spans="2:7" s="1" customFormat="1" ht="11.25" customHeight="1" x14ac:dyDescent="0.2">
      <c r="B59" s="36"/>
      <c r="C59" s="36"/>
      <c r="D59" s="81" t="s">
        <v>68</v>
      </c>
      <c r="E59" s="81" t="s">
        <v>68</v>
      </c>
      <c r="F59" s="82" t="e">
        <f t="shared" si="4"/>
        <v>#VALUE!</v>
      </c>
      <c r="G59" s="72" t="e">
        <f t="shared" si="5"/>
        <v>#VALUE!</v>
      </c>
    </row>
    <row r="60" spans="2:7" s="1" customFormat="1" ht="11.25" customHeight="1" x14ac:dyDescent="0.2">
      <c r="B60" s="36"/>
      <c r="C60" s="36"/>
      <c r="D60" s="81" t="s">
        <v>68</v>
      </c>
      <c r="E60" s="81" t="s">
        <v>68</v>
      </c>
      <c r="F60" s="82" t="e">
        <f t="shared" si="4"/>
        <v>#VALUE!</v>
      </c>
      <c r="G60" s="72" t="e">
        <f t="shared" si="5"/>
        <v>#VALUE!</v>
      </c>
    </row>
    <row r="61" spans="2:7" s="1" customFormat="1" ht="11.25" customHeight="1" x14ac:dyDescent="0.2">
      <c r="B61" s="36"/>
      <c r="C61" s="36"/>
      <c r="D61" s="81" t="s">
        <v>68</v>
      </c>
      <c r="E61" s="81" t="s">
        <v>68</v>
      </c>
      <c r="F61" s="82" t="e">
        <f t="shared" si="4"/>
        <v>#VALUE!</v>
      </c>
      <c r="G61" s="72" t="e">
        <f t="shared" si="5"/>
        <v>#VALUE!</v>
      </c>
    </row>
    <row r="62" spans="2:7" s="1" customFormat="1" ht="11.25" customHeight="1" thickBot="1" x14ac:dyDescent="0.25">
      <c r="B62" s="80"/>
      <c r="C62" s="80"/>
      <c r="D62" s="81" t="s">
        <v>68</v>
      </c>
      <c r="E62" s="81" t="s">
        <v>68</v>
      </c>
      <c r="F62" s="82" t="e">
        <f t="shared" si="4"/>
        <v>#VALUE!</v>
      </c>
      <c r="G62" s="72" t="e">
        <f t="shared" si="5"/>
        <v>#VALUE!</v>
      </c>
    </row>
    <row r="63" spans="2:7" s="1" customFormat="1" ht="11.25" customHeight="1" thickTop="1" x14ac:dyDescent="0.2">
      <c r="B63" s="45">
        <v>14</v>
      </c>
      <c r="C63" s="45" t="s">
        <v>76</v>
      </c>
      <c r="D63" s="83" t="s">
        <v>68</v>
      </c>
      <c r="E63" s="83" t="s">
        <v>68</v>
      </c>
      <c r="F63" s="84" t="e">
        <f t="shared" si="4"/>
        <v>#VALUE!</v>
      </c>
      <c r="G63" s="72" t="e">
        <f t="shared" si="5"/>
        <v>#VALUE!</v>
      </c>
    </row>
    <row r="64" spans="2:7" s="1" customFormat="1" ht="11.25" customHeight="1" x14ac:dyDescent="0.2">
      <c r="B64" s="36"/>
      <c r="C64" s="36"/>
      <c r="D64" s="81" t="s">
        <v>68</v>
      </c>
      <c r="E64" s="81" t="s">
        <v>68</v>
      </c>
      <c r="F64" s="82" t="e">
        <f t="shared" si="4"/>
        <v>#VALUE!</v>
      </c>
      <c r="G64" s="72" t="e">
        <f t="shared" si="5"/>
        <v>#VALUE!</v>
      </c>
    </row>
    <row r="65" spans="2:11" ht="11.25" customHeight="1" x14ac:dyDescent="0.2">
      <c r="B65" s="36"/>
      <c r="C65" s="36"/>
      <c r="D65" s="81" t="s">
        <v>68</v>
      </c>
      <c r="E65" s="81" t="s">
        <v>68</v>
      </c>
      <c r="F65" s="82" t="e">
        <f t="shared" si="4"/>
        <v>#VALUE!</v>
      </c>
      <c r="G65" s="72" t="e">
        <f t="shared" si="5"/>
        <v>#VALUE!</v>
      </c>
    </row>
    <row r="66" spans="2:11" ht="11.25" customHeight="1" x14ac:dyDescent="0.2">
      <c r="B66" s="36"/>
      <c r="C66" s="36"/>
      <c r="D66" s="118" t="s">
        <v>68</v>
      </c>
      <c r="E66" s="118" t="s">
        <v>68</v>
      </c>
      <c r="F66" s="82" t="e">
        <f t="shared" si="4"/>
        <v>#VALUE!</v>
      </c>
      <c r="G66" s="72" t="e">
        <f t="shared" si="5"/>
        <v>#VALUE!</v>
      </c>
    </row>
    <row r="67" spans="2:11" ht="11.25" customHeight="1" x14ac:dyDescent="0.2">
      <c r="B67" s="36"/>
      <c r="C67" s="36"/>
      <c r="D67" s="81" t="s">
        <v>68</v>
      </c>
      <c r="E67" s="81" t="s">
        <v>68</v>
      </c>
      <c r="F67" s="82" t="e">
        <f t="shared" si="4"/>
        <v>#VALUE!</v>
      </c>
      <c r="G67" s="72" t="e">
        <f t="shared" si="5"/>
        <v>#VALUE!</v>
      </c>
    </row>
    <row r="68" spans="2:11" ht="11.25" customHeight="1" x14ac:dyDescent="0.2">
      <c r="B68" s="36"/>
      <c r="C68" s="36"/>
      <c r="D68" s="81" t="s">
        <v>68</v>
      </c>
      <c r="E68" s="81" t="s">
        <v>68</v>
      </c>
      <c r="F68" s="82" t="e">
        <f t="shared" ref="F68:F75" si="6">((D68-E68)^2)*(-0.1)</f>
        <v>#VALUE!</v>
      </c>
      <c r="G68" s="72" t="e">
        <f t="shared" ref="G68:G75" si="7">0+D68</f>
        <v>#VALUE!</v>
      </c>
    </row>
    <row r="69" spans="2:11" ht="11.25" customHeight="1" x14ac:dyDescent="0.2">
      <c r="B69" s="36"/>
      <c r="C69" s="36"/>
      <c r="D69" s="81" t="s">
        <v>68</v>
      </c>
      <c r="E69" s="81" t="s">
        <v>68</v>
      </c>
      <c r="F69" s="82" t="e">
        <f t="shared" si="6"/>
        <v>#VALUE!</v>
      </c>
      <c r="G69" s="72" t="e">
        <f t="shared" si="7"/>
        <v>#VALUE!</v>
      </c>
    </row>
    <row r="70" spans="2:11" ht="11.25" customHeight="1" x14ac:dyDescent="0.2">
      <c r="B70" s="36"/>
      <c r="C70" s="36"/>
      <c r="D70" s="81" t="s">
        <v>68</v>
      </c>
      <c r="E70" s="81" t="s">
        <v>68</v>
      </c>
      <c r="F70" s="82" t="e">
        <f t="shared" si="6"/>
        <v>#VALUE!</v>
      </c>
      <c r="G70" s="72" t="e">
        <f t="shared" si="7"/>
        <v>#VALUE!</v>
      </c>
    </row>
    <row r="71" spans="2:11" ht="11.25" customHeight="1" x14ac:dyDescent="0.2">
      <c r="B71" s="36"/>
      <c r="C71" s="36"/>
      <c r="D71" s="81" t="s">
        <v>68</v>
      </c>
      <c r="E71" s="81" t="s">
        <v>68</v>
      </c>
      <c r="F71" s="82" t="e">
        <f t="shared" si="6"/>
        <v>#VALUE!</v>
      </c>
      <c r="G71" s="72" t="e">
        <f t="shared" si="7"/>
        <v>#VALUE!</v>
      </c>
    </row>
    <row r="72" spans="2:11" ht="11.25" customHeight="1" x14ac:dyDescent="0.2">
      <c r="B72" s="36"/>
      <c r="C72" s="36"/>
      <c r="D72" s="81" t="s">
        <v>68</v>
      </c>
      <c r="E72" s="81" t="s">
        <v>68</v>
      </c>
      <c r="F72" s="82" t="e">
        <f t="shared" si="6"/>
        <v>#VALUE!</v>
      </c>
      <c r="G72" s="72" t="e">
        <f t="shared" si="7"/>
        <v>#VALUE!</v>
      </c>
    </row>
    <row r="73" spans="2:11" ht="11.25" customHeight="1" x14ac:dyDescent="0.2">
      <c r="B73" s="36"/>
      <c r="C73" s="36"/>
      <c r="D73" s="81" t="s">
        <v>68</v>
      </c>
      <c r="E73" s="81" t="s">
        <v>68</v>
      </c>
      <c r="F73" s="82" t="e">
        <f t="shared" si="6"/>
        <v>#VALUE!</v>
      </c>
      <c r="G73" s="72" t="e">
        <f t="shared" si="7"/>
        <v>#VALUE!</v>
      </c>
    </row>
    <row r="74" spans="2:11" ht="11.25" customHeight="1" x14ac:dyDescent="0.2">
      <c r="B74" s="36"/>
      <c r="C74" s="36"/>
      <c r="D74" s="81" t="s">
        <v>68</v>
      </c>
      <c r="E74" s="81" t="s">
        <v>68</v>
      </c>
      <c r="F74" s="82" t="e">
        <f t="shared" si="6"/>
        <v>#VALUE!</v>
      </c>
      <c r="G74" s="72" t="e">
        <f t="shared" si="7"/>
        <v>#VALUE!</v>
      </c>
    </row>
    <row r="75" spans="2:11" ht="11.25" customHeight="1" thickBot="1" x14ac:dyDescent="0.25">
      <c r="B75" s="39"/>
      <c r="C75" s="39"/>
      <c r="D75" s="74" t="s">
        <v>68</v>
      </c>
      <c r="E75" s="74" t="s">
        <v>68</v>
      </c>
      <c r="F75" s="19" t="e">
        <f t="shared" si="6"/>
        <v>#VALUE!</v>
      </c>
      <c r="G75" s="72" t="e">
        <f t="shared" si="7"/>
        <v>#VALUE!</v>
      </c>
    </row>
    <row r="76" spans="2:11" ht="11.25" customHeight="1" thickTop="1" x14ac:dyDescent="0.2"/>
    <row r="78" spans="2:11" ht="11.25" customHeight="1" x14ac:dyDescent="0.2">
      <c r="B78" s="89"/>
      <c r="C78" s="90" t="s">
        <v>45</v>
      </c>
      <c r="D78" s="90" t="s">
        <v>46</v>
      </c>
      <c r="E78" s="90" t="s">
        <v>47</v>
      </c>
      <c r="F78" s="90" t="s">
        <v>48</v>
      </c>
      <c r="G78" s="91" t="s">
        <v>49</v>
      </c>
      <c r="H78" s="90" t="s">
        <v>50</v>
      </c>
      <c r="I78" s="90" t="s">
        <v>51</v>
      </c>
      <c r="J78" s="95"/>
      <c r="K78" s="96"/>
    </row>
    <row r="79" spans="2:11" ht="11.25" customHeight="1" x14ac:dyDescent="0.2">
      <c r="B79" s="89">
        <v>0</v>
      </c>
      <c r="C79" s="90">
        <v>57.5</v>
      </c>
      <c r="D79" s="90">
        <v>55</v>
      </c>
      <c r="E79" s="90">
        <v>0</v>
      </c>
      <c r="F79" s="90">
        <v>57</v>
      </c>
      <c r="G79" s="91">
        <v>65</v>
      </c>
      <c r="H79" s="90"/>
      <c r="I79" s="90">
        <v>81.5</v>
      </c>
      <c r="J79" s="95"/>
      <c r="K79" s="96"/>
    </row>
    <row r="80" spans="2:11" ht="11.25" customHeight="1" x14ac:dyDescent="0.2">
      <c r="B80" s="89">
        <v>1</v>
      </c>
      <c r="C80" s="90">
        <v>65</v>
      </c>
      <c r="D80" s="90">
        <v>78</v>
      </c>
      <c r="E80" s="90">
        <v>53</v>
      </c>
      <c r="F80" s="90">
        <v>63</v>
      </c>
      <c r="G80" s="91">
        <v>76</v>
      </c>
      <c r="H80" s="90"/>
      <c r="I80" s="90">
        <v>89.5</v>
      </c>
      <c r="J80" s="95"/>
      <c r="K80" s="96"/>
    </row>
    <row r="81" spans="2:11" ht="11.25" customHeight="1" x14ac:dyDescent="0.2">
      <c r="B81" s="89">
        <v>2</v>
      </c>
      <c r="C81" s="90">
        <v>70.5</v>
      </c>
      <c r="D81" s="90">
        <v>86</v>
      </c>
      <c r="E81" s="90">
        <v>56.5</v>
      </c>
      <c r="F81" s="90">
        <v>66</v>
      </c>
      <c r="G81" s="91">
        <v>79</v>
      </c>
      <c r="H81" s="90"/>
      <c r="I81" s="90">
        <v>95</v>
      </c>
      <c r="J81" s="95"/>
      <c r="K81" s="96"/>
    </row>
    <row r="82" spans="2:11" ht="11.25" customHeight="1" x14ac:dyDescent="0.2">
      <c r="B82" s="89">
        <v>3</v>
      </c>
      <c r="C82" s="90">
        <v>75.5</v>
      </c>
      <c r="D82" s="90">
        <v>91</v>
      </c>
      <c r="E82" s="90">
        <v>60</v>
      </c>
      <c r="F82" s="90">
        <v>69</v>
      </c>
      <c r="G82" s="91">
        <v>83</v>
      </c>
      <c r="H82" s="90"/>
      <c r="I82" s="90">
        <v>97.5</v>
      </c>
      <c r="J82" s="95"/>
      <c r="K82" s="96"/>
    </row>
    <row r="83" spans="2:11" ht="11.25" customHeight="1" x14ac:dyDescent="0.2">
      <c r="B83" s="89">
        <v>4</v>
      </c>
      <c r="C83" s="90">
        <v>80</v>
      </c>
      <c r="D83" s="90">
        <v>96</v>
      </c>
      <c r="E83" s="90">
        <v>63.5</v>
      </c>
      <c r="F83" s="90">
        <v>72</v>
      </c>
      <c r="G83" s="91">
        <v>86</v>
      </c>
      <c r="H83" s="90"/>
      <c r="I83" s="90">
        <v>103</v>
      </c>
      <c r="J83" s="95"/>
      <c r="K83" s="96"/>
    </row>
    <row r="84" spans="2:11" ht="11.25" customHeight="1" x14ac:dyDescent="0.2">
      <c r="B84" s="89">
        <v>5</v>
      </c>
      <c r="C84" s="90">
        <v>84</v>
      </c>
      <c r="D84" s="90">
        <v>100</v>
      </c>
      <c r="E84" s="90">
        <v>67.5</v>
      </c>
      <c r="F84" s="90">
        <v>74.5</v>
      </c>
      <c r="G84" s="91">
        <v>88.5</v>
      </c>
      <c r="H84" s="90"/>
      <c r="I84" s="90">
        <v>107</v>
      </c>
      <c r="J84" s="95"/>
      <c r="K84" s="96"/>
    </row>
    <row r="85" spans="2:11" ht="11.25" customHeight="1" x14ac:dyDescent="0.2">
      <c r="B85" s="89">
        <v>6</v>
      </c>
      <c r="C85" s="90">
        <v>87.5</v>
      </c>
      <c r="D85" s="90">
        <v>105</v>
      </c>
      <c r="E85" s="90">
        <v>70</v>
      </c>
      <c r="F85" s="90">
        <v>77</v>
      </c>
      <c r="G85" s="91">
        <v>91</v>
      </c>
      <c r="H85" s="90"/>
      <c r="I85" s="90">
        <v>109.5</v>
      </c>
      <c r="J85" s="95"/>
      <c r="K85" s="96"/>
    </row>
    <row r="86" spans="2:11" ht="11.25" customHeight="1" x14ac:dyDescent="0.2">
      <c r="B86" s="89">
        <v>7</v>
      </c>
      <c r="C86" s="90">
        <v>90.5</v>
      </c>
      <c r="D86" s="90">
        <v>111</v>
      </c>
      <c r="E86" s="90">
        <v>71.5</v>
      </c>
      <c r="F86" s="90">
        <v>80</v>
      </c>
      <c r="G86" s="91">
        <v>93.5</v>
      </c>
      <c r="H86" s="90"/>
      <c r="I86" s="90">
        <v>112.5</v>
      </c>
      <c r="J86" s="95"/>
      <c r="K86" s="96"/>
    </row>
    <row r="87" spans="2:11" ht="11.25" customHeight="1" x14ac:dyDescent="0.2">
      <c r="B87" s="89">
        <v>8</v>
      </c>
      <c r="C87" s="90">
        <v>93.5</v>
      </c>
      <c r="D87" s="90">
        <v>124</v>
      </c>
      <c r="E87" s="90">
        <v>73.5</v>
      </c>
      <c r="F87" s="90">
        <v>81.5</v>
      </c>
      <c r="G87" s="91">
        <v>95</v>
      </c>
      <c r="H87" s="90">
        <v>49</v>
      </c>
      <c r="I87" s="90">
        <v>114</v>
      </c>
      <c r="J87" s="95"/>
      <c r="K87" s="96"/>
    </row>
    <row r="88" spans="2:11" ht="11.25" customHeight="1" x14ac:dyDescent="0.2">
      <c r="B88" s="89">
        <v>9</v>
      </c>
      <c r="C88" s="90">
        <v>96.5</v>
      </c>
      <c r="D88" s="90">
        <v>145</v>
      </c>
      <c r="E88" s="90">
        <v>75</v>
      </c>
      <c r="F88" s="90">
        <v>84</v>
      </c>
      <c r="G88" s="91">
        <v>96.5</v>
      </c>
      <c r="H88" s="90">
        <v>52</v>
      </c>
      <c r="I88" s="90">
        <v>116</v>
      </c>
      <c r="J88" s="95"/>
      <c r="K88" s="96"/>
    </row>
    <row r="89" spans="2:11" ht="11.25" customHeight="1" x14ac:dyDescent="0.2">
      <c r="B89" s="89">
        <v>10</v>
      </c>
      <c r="C89" s="90">
        <v>100</v>
      </c>
      <c r="D89" s="90"/>
      <c r="E89" s="90">
        <v>76.5</v>
      </c>
      <c r="F89" s="90">
        <v>86.5</v>
      </c>
      <c r="G89" s="91">
        <v>98</v>
      </c>
      <c r="H89" s="90">
        <v>55</v>
      </c>
      <c r="I89" s="90">
        <v>122.5</v>
      </c>
      <c r="J89" s="95"/>
      <c r="K89" s="96"/>
    </row>
    <row r="90" spans="2:11" ht="11.25" customHeight="1" x14ac:dyDescent="0.2">
      <c r="B90" s="89">
        <v>11</v>
      </c>
      <c r="C90" s="90">
        <v>104.5</v>
      </c>
      <c r="D90" s="90"/>
      <c r="E90" s="90">
        <v>78</v>
      </c>
      <c r="F90" s="90">
        <v>89</v>
      </c>
      <c r="G90" s="91">
        <v>100</v>
      </c>
      <c r="H90" s="90">
        <v>58</v>
      </c>
      <c r="I90" s="90"/>
      <c r="J90" s="95"/>
      <c r="K90" s="96"/>
    </row>
    <row r="91" spans="2:11" ht="11.25" customHeight="1" x14ac:dyDescent="0.2">
      <c r="B91" s="89">
        <v>12</v>
      </c>
      <c r="C91" s="90">
        <v>110</v>
      </c>
      <c r="D91" s="90"/>
      <c r="E91" s="90">
        <v>79</v>
      </c>
      <c r="F91" s="90">
        <v>91</v>
      </c>
      <c r="G91" s="91">
        <v>101.5</v>
      </c>
      <c r="H91" s="90">
        <v>61</v>
      </c>
      <c r="I91" s="90"/>
      <c r="J91" s="95"/>
      <c r="K91" s="96"/>
    </row>
    <row r="92" spans="2:11" ht="11.25" customHeight="1" x14ac:dyDescent="0.2">
      <c r="B92" s="89">
        <v>13</v>
      </c>
      <c r="C92" s="90">
        <v>116.5</v>
      </c>
      <c r="D92" s="90"/>
      <c r="E92" s="90">
        <v>80</v>
      </c>
      <c r="F92" s="90">
        <v>93.5</v>
      </c>
      <c r="G92" s="91">
        <v>103</v>
      </c>
      <c r="H92" s="90">
        <v>64</v>
      </c>
      <c r="I92" s="90"/>
      <c r="J92" s="95"/>
      <c r="K92" s="96"/>
    </row>
    <row r="93" spans="2:11" ht="11.25" customHeight="1" x14ac:dyDescent="0.2">
      <c r="B93" s="89">
        <v>14</v>
      </c>
      <c r="C93" s="90">
        <v>124.5</v>
      </c>
      <c r="D93" s="90"/>
      <c r="E93" s="90">
        <v>81.5</v>
      </c>
      <c r="F93" s="90">
        <v>96</v>
      </c>
      <c r="G93" s="91">
        <v>105.5</v>
      </c>
      <c r="H93" s="90">
        <v>66.5</v>
      </c>
      <c r="I93" s="90"/>
      <c r="J93" s="95"/>
      <c r="K93" s="96"/>
    </row>
    <row r="94" spans="2:11" ht="11.25" customHeight="1" x14ac:dyDescent="0.2">
      <c r="B94" s="89">
        <v>15</v>
      </c>
      <c r="C94" s="90">
        <v>133</v>
      </c>
      <c r="D94" s="90"/>
      <c r="E94" s="90">
        <v>83</v>
      </c>
      <c r="F94" s="90">
        <v>98</v>
      </c>
      <c r="G94" s="91">
        <v>107</v>
      </c>
      <c r="H94" s="90">
        <v>69</v>
      </c>
      <c r="I94" s="90"/>
      <c r="J94" s="95"/>
      <c r="K94" s="96"/>
    </row>
    <row r="95" spans="2:11" ht="11.25" customHeight="1" x14ac:dyDescent="0.2">
      <c r="B95" s="89">
        <v>16</v>
      </c>
      <c r="C95" s="90"/>
      <c r="D95" s="90"/>
      <c r="E95" s="90">
        <v>84.5</v>
      </c>
      <c r="F95" s="90">
        <v>101</v>
      </c>
      <c r="G95" s="91">
        <v>108.5</v>
      </c>
      <c r="H95" s="90">
        <v>72.5</v>
      </c>
      <c r="I95" s="90"/>
      <c r="J95" s="95"/>
      <c r="K95" s="96"/>
    </row>
    <row r="96" spans="2:11" ht="11.25" customHeight="1" x14ac:dyDescent="0.2">
      <c r="B96" s="89">
        <v>17</v>
      </c>
      <c r="C96" s="90"/>
      <c r="D96" s="90"/>
      <c r="E96" s="90">
        <v>85.5</v>
      </c>
      <c r="F96" s="90">
        <v>103</v>
      </c>
      <c r="G96" s="91">
        <v>110</v>
      </c>
      <c r="H96" s="90">
        <v>75</v>
      </c>
      <c r="I96" s="90"/>
      <c r="J96" s="95"/>
      <c r="K96" s="96"/>
    </row>
    <row r="97" spans="2:11" ht="11.25" customHeight="1" x14ac:dyDescent="0.2">
      <c r="B97" s="89">
        <v>18</v>
      </c>
      <c r="C97" s="90"/>
      <c r="D97" s="90"/>
      <c r="E97" s="90">
        <v>87.5</v>
      </c>
      <c r="F97" s="90">
        <v>105.5</v>
      </c>
      <c r="G97" s="91">
        <v>111.5</v>
      </c>
      <c r="H97" s="90">
        <v>76.5</v>
      </c>
      <c r="I97" s="90"/>
      <c r="J97" s="95"/>
      <c r="K97" s="96"/>
    </row>
    <row r="98" spans="2:11" ht="11.25" customHeight="1" x14ac:dyDescent="0.2">
      <c r="B98" s="89">
        <v>19</v>
      </c>
      <c r="C98" s="90"/>
      <c r="D98" s="90"/>
      <c r="E98" s="90">
        <v>89</v>
      </c>
      <c r="F98" s="90">
        <v>108.5</v>
      </c>
      <c r="G98" s="91">
        <v>112.5</v>
      </c>
      <c r="H98" s="90">
        <v>78</v>
      </c>
      <c r="I98" s="90"/>
      <c r="J98" s="95"/>
      <c r="K98" s="96"/>
    </row>
    <row r="99" spans="2:11" ht="11.25" customHeight="1" x14ac:dyDescent="0.2">
      <c r="B99" s="89">
        <v>20</v>
      </c>
      <c r="C99" s="90"/>
      <c r="D99" s="90"/>
      <c r="E99" s="90">
        <v>90.5</v>
      </c>
      <c r="F99" s="90">
        <v>110.5</v>
      </c>
      <c r="G99" s="91">
        <v>114.5</v>
      </c>
      <c r="H99" s="90">
        <v>79.5</v>
      </c>
      <c r="I99" s="90"/>
      <c r="J99" s="95"/>
      <c r="K99" s="96"/>
    </row>
    <row r="100" spans="2:11" ht="11.25" customHeight="1" x14ac:dyDescent="0.2">
      <c r="B100" s="89">
        <v>21</v>
      </c>
      <c r="C100" s="90"/>
      <c r="D100" s="90"/>
      <c r="E100" s="90">
        <v>92</v>
      </c>
      <c r="F100" s="90">
        <v>113</v>
      </c>
      <c r="G100" s="91">
        <v>116</v>
      </c>
      <c r="H100" s="90">
        <v>81.5</v>
      </c>
      <c r="I100" s="90"/>
      <c r="J100" s="95"/>
      <c r="K100" s="96"/>
    </row>
    <row r="101" spans="2:11" ht="11.25" customHeight="1" x14ac:dyDescent="0.2">
      <c r="B101" s="89">
        <v>22</v>
      </c>
      <c r="C101" s="90"/>
      <c r="D101" s="90"/>
      <c r="E101" s="90">
        <v>94</v>
      </c>
      <c r="F101" s="90">
        <v>116.5</v>
      </c>
      <c r="G101" s="91">
        <v>117.5</v>
      </c>
      <c r="H101" s="90">
        <v>83</v>
      </c>
      <c r="I101" s="90"/>
      <c r="J101" s="95"/>
      <c r="K101" s="96"/>
    </row>
    <row r="102" spans="2:11" ht="11.25" customHeight="1" x14ac:dyDescent="0.2">
      <c r="B102" s="89">
        <v>23</v>
      </c>
      <c r="C102" s="90"/>
      <c r="D102" s="90"/>
      <c r="E102" s="90">
        <v>97</v>
      </c>
      <c r="F102" s="90">
        <v>119</v>
      </c>
      <c r="G102" s="91">
        <v>119</v>
      </c>
      <c r="H102" s="90">
        <v>84.5</v>
      </c>
      <c r="I102" s="90"/>
      <c r="J102" s="95"/>
      <c r="K102" s="96"/>
    </row>
    <row r="103" spans="2:11" ht="11.25" customHeight="1" x14ac:dyDescent="0.2">
      <c r="B103" s="89">
        <v>24</v>
      </c>
      <c r="C103" s="90"/>
      <c r="D103" s="90"/>
      <c r="E103" s="90">
        <v>100.5</v>
      </c>
      <c r="F103" s="90">
        <v>121.5</v>
      </c>
      <c r="G103" s="91">
        <v>121</v>
      </c>
      <c r="H103" s="90">
        <v>86.5</v>
      </c>
      <c r="I103" s="90"/>
      <c r="J103" s="95"/>
      <c r="K103" s="96"/>
    </row>
    <row r="104" spans="2:11" ht="11.25" customHeight="1" x14ac:dyDescent="0.2">
      <c r="B104" s="89">
        <v>25</v>
      </c>
      <c r="C104" s="90"/>
      <c r="D104" s="90"/>
      <c r="E104" s="90">
        <v>103.5</v>
      </c>
      <c r="F104" s="90">
        <v>124.5</v>
      </c>
      <c r="G104" s="91">
        <v>123</v>
      </c>
      <c r="H104" s="90">
        <v>88.5</v>
      </c>
      <c r="I104" s="90"/>
      <c r="J104" s="95"/>
      <c r="K104" s="96"/>
    </row>
    <row r="105" spans="2:11" ht="11.25" customHeight="1" x14ac:dyDescent="0.2">
      <c r="B105" s="89">
        <v>26</v>
      </c>
      <c r="C105" s="90"/>
      <c r="D105" s="90"/>
      <c r="E105" s="90">
        <v>105.5</v>
      </c>
      <c r="F105" s="90">
        <v>126.5</v>
      </c>
      <c r="G105" s="91">
        <v>124</v>
      </c>
      <c r="H105" s="90">
        <v>90.5</v>
      </c>
      <c r="I105" s="90"/>
      <c r="J105" s="95"/>
      <c r="K105" s="96"/>
    </row>
    <row r="106" spans="2:11" ht="11.25" customHeight="1" x14ac:dyDescent="0.2">
      <c r="B106" s="89">
        <v>27</v>
      </c>
      <c r="C106" s="90"/>
      <c r="D106" s="90"/>
      <c r="E106" s="90">
        <v>106.5</v>
      </c>
      <c r="F106" s="90">
        <v>129</v>
      </c>
      <c r="G106" s="91">
        <v>125</v>
      </c>
      <c r="H106" s="90">
        <v>91.5</v>
      </c>
      <c r="I106" s="90"/>
      <c r="J106" s="95"/>
      <c r="K106" s="96"/>
    </row>
    <row r="107" spans="2:11" ht="11.25" customHeight="1" x14ac:dyDescent="0.2">
      <c r="B107" s="89">
        <v>28</v>
      </c>
      <c r="C107" s="90"/>
      <c r="D107" s="90"/>
      <c r="E107" s="90">
        <v>107</v>
      </c>
      <c r="F107" s="90">
        <v>131</v>
      </c>
      <c r="G107" s="91">
        <v>126</v>
      </c>
      <c r="H107" s="90">
        <v>93</v>
      </c>
      <c r="I107" s="90"/>
      <c r="J107" s="95"/>
      <c r="K107" s="96"/>
    </row>
    <row r="108" spans="2:11" ht="11.25" customHeight="1" x14ac:dyDescent="0.2">
      <c r="B108" s="89">
        <v>29</v>
      </c>
      <c r="C108" s="90"/>
      <c r="D108" s="90"/>
      <c r="E108" s="90">
        <v>108</v>
      </c>
      <c r="F108" s="90">
        <v>133</v>
      </c>
      <c r="G108" s="91">
        <v>127</v>
      </c>
      <c r="H108" s="90">
        <v>94.5</v>
      </c>
      <c r="I108" s="90"/>
      <c r="J108" s="95"/>
      <c r="K108" s="96"/>
    </row>
    <row r="109" spans="2:11" ht="11.25" customHeight="1" x14ac:dyDescent="0.2">
      <c r="B109" s="89">
        <v>30</v>
      </c>
      <c r="C109" s="90"/>
      <c r="D109" s="90"/>
      <c r="E109" s="90">
        <v>109</v>
      </c>
      <c r="F109" s="90">
        <v>135</v>
      </c>
      <c r="G109" s="91">
        <v>128</v>
      </c>
      <c r="H109" s="90">
        <v>95.5</v>
      </c>
      <c r="I109" s="90"/>
      <c r="J109" s="95"/>
      <c r="K109" s="96"/>
    </row>
    <row r="110" spans="2:11" ht="11.25" customHeight="1" x14ac:dyDescent="0.2">
      <c r="B110" s="89">
        <v>31</v>
      </c>
      <c r="C110" s="90"/>
      <c r="D110" s="90"/>
      <c r="E110" s="90">
        <v>110</v>
      </c>
      <c r="F110" s="90">
        <v>137</v>
      </c>
      <c r="G110" s="91">
        <v>129</v>
      </c>
      <c r="H110" s="90">
        <v>96.5</v>
      </c>
      <c r="I110" s="90"/>
      <c r="J110" s="95"/>
      <c r="K110" s="96"/>
    </row>
    <row r="111" spans="2:11" ht="11.25" customHeight="1" x14ac:dyDescent="0.2">
      <c r="B111" s="89">
        <v>32</v>
      </c>
      <c r="C111" s="90"/>
      <c r="D111" s="90"/>
      <c r="E111" s="90">
        <v>112.5</v>
      </c>
      <c r="F111" s="90">
        <v>139</v>
      </c>
      <c r="G111" s="91">
        <v>129.5</v>
      </c>
      <c r="H111" s="90">
        <v>97.5</v>
      </c>
      <c r="I111" s="90"/>
      <c r="J111" s="95"/>
      <c r="K111" s="96"/>
    </row>
    <row r="112" spans="2:11" ht="11.25" customHeight="1" x14ac:dyDescent="0.2">
      <c r="B112" s="89">
        <v>33</v>
      </c>
      <c r="C112" s="90"/>
      <c r="D112" s="90"/>
      <c r="E112" s="90">
        <v>114.5</v>
      </c>
      <c r="F112" s="90">
        <v>140</v>
      </c>
      <c r="G112" s="91">
        <v>130</v>
      </c>
      <c r="H112" s="90">
        <v>100.5</v>
      </c>
      <c r="I112" s="90"/>
      <c r="J112" s="95"/>
      <c r="K112" s="96"/>
    </row>
    <row r="113" spans="2:11" ht="11.25" customHeight="1" x14ac:dyDescent="0.2">
      <c r="B113" s="89">
        <v>34</v>
      </c>
      <c r="C113" s="90"/>
      <c r="D113" s="90"/>
      <c r="E113" s="90">
        <v>116.5</v>
      </c>
      <c r="F113" s="90">
        <v>142</v>
      </c>
      <c r="G113" s="91">
        <v>130.5</v>
      </c>
      <c r="H113" s="90">
        <v>103.5</v>
      </c>
      <c r="I113" s="90"/>
      <c r="J113" s="95"/>
      <c r="K113" s="96"/>
    </row>
    <row r="114" spans="2:11" ht="11.25" customHeight="1" x14ac:dyDescent="0.2">
      <c r="B114" s="89">
        <v>35</v>
      </c>
      <c r="C114" s="90"/>
      <c r="D114" s="90"/>
      <c r="E114" s="90">
        <v>118.5</v>
      </c>
      <c r="F114" s="90">
        <v>144</v>
      </c>
      <c r="G114" s="91">
        <v>131</v>
      </c>
      <c r="H114" s="90">
        <v>107</v>
      </c>
      <c r="I114" s="90"/>
      <c r="J114" s="95"/>
      <c r="K114" s="96"/>
    </row>
    <row r="115" spans="2:11" ht="11.25" customHeight="1" x14ac:dyDescent="0.2">
      <c r="B115" s="89">
        <v>36</v>
      </c>
      <c r="C115" s="90"/>
      <c r="D115" s="90"/>
      <c r="E115" s="90">
        <v>121.5</v>
      </c>
      <c r="F115" s="90">
        <v>145</v>
      </c>
      <c r="G115" s="91">
        <v>131.5</v>
      </c>
      <c r="H115" s="90">
        <v>110</v>
      </c>
      <c r="I115" s="90"/>
      <c r="J115" s="95"/>
      <c r="K115" s="96"/>
    </row>
    <row r="116" spans="2:11" ht="11.25" customHeight="1" x14ac:dyDescent="0.2">
      <c r="B116" s="89">
        <v>37</v>
      </c>
      <c r="C116" s="90"/>
      <c r="D116" s="90"/>
      <c r="E116" s="90">
        <v>124</v>
      </c>
      <c r="F116" s="90"/>
      <c r="G116" s="91">
        <v>132</v>
      </c>
      <c r="H116" s="90">
        <v>114</v>
      </c>
      <c r="I116" s="90"/>
      <c r="J116" s="95"/>
      <c r="K116" s="96"/>
    </row>
    <row r="117" spans="2:11" ht="11.25" customHeight="1" x14ac:dyDescent="0.2">
      <c r="B117" s="89">
        <v>38</v>
      </c>
      <c r="C117" s="90"/>
      <c r="D117" s="90"/>
      <c r="E117" s="90">
        <v>127</v>
      </c>
      <c r="F117" s="90"/>
      <c r="G117" s="91">
        <v>132.5</v>
      </c>
      <c r="H117" s="90">
        <v>117.5</v>
      </c>
      <c r="I117" s="90"/>
      <c r="J117" s="95"/>
      <c r="K117" s="96"/>
    </row>
    <row r="118" spans="2:11" ht="11.25" customHeight="1" x14ac:dyDescent="0.2">
      <c r="B118" s="89">
        <v>39</v>
      </c>
      <c r="C118" s="90"/>
      <c r="D118" s="90"/>
      <c r="E118" s="90">
        <v>131</v>
      </c>
      <c r="F118" s="90"/>
      <c r="G118" s="91">
        <v>133</v>
      </c>
      <c r="H118" s="90">
        <v>123</v>
      </c>
      <c r="I118" s="90"/>
      <c r="J118" s="95"/>
      <c r="K118" s="96"/>
    </row>
    <row r="119" spans="2:11" ht="11.25" customHeight="1" x14ac:dyDescent="0.2">
      <c r="B119" s="89">
        <v>40</v>
      </c>
      <c r="C119" s="90"/>
      <c r="D119" s="90"/>
      <c r="E119" s="90"/>
      <c r="F119" s="90"/>
      <c r="G119" s="91">
        <v>133.5</v>
      </c>
      <c r="H119" s="90"/>
      <c r="I119" s="90"/>
      <c r="J119" s="95"/>
      <c r="K119" s="96"/>
    </row>
    <row r="120" spans="2:11" ht="11.25" customHeight="1" x14ac:dyDescent="0.2">
      <c r="B120" s="89">
        <v>41</v>
      </c>
      <c r="C120" s="90"/>
      <c r="D120" s="90"/>
      <c r="E120" s="90"/>
      <c r="F120" s="90"/>
      <c r="G120" s="91">
        <v>134</v>
      </c>
      <c r="H120" s="90"/>
      <c r="I120" s="90"/>
      <c r="J120" s="95"/>
      <c r="K120" s="96"/>
    </row>
    <row r="121" spans="2:11" ht="11.25" customHeight="1" x14ac:dyDescent="0.2">
      <c r="B121" s="89">
        <v>42</v>
      </c>
      <c r="C121" s="90"/>
      <c r="D121" s="90"/>
      <c r="E121" s="90"/>
      <c r="F121" s="90"/>
      <c r="G121" s="91">
        <v>135</v>
      </c>
      <c r="H121" s="90"/>
      <c r="I121" s="90"/>
      <c r="J121" s="95"/>
      <c r="K121" s="96"/>
    </row>
    <row r="122" spans="2:11" ht="11.25" customHeight="1" x14ac:dyDescent="0.2">
      <c r="B122" s="89">
        <v>43</v>
      </c>
      <c r="C122" s="90"/>
      <c r="D122" s="90"/>
      <c r="E122" s="90"/>
      <c r="F122" s="90"/>
      <c r="G122" s="91">
        <v>136</v>
      </c>
      <c r="H122" s="90"/>
      <c r="I122" s="90"/>
      <c r="J122" s="95"/>
      <c r="K122" s="96"/>
    </row>
    <row r="123" spans="2:11" ht="11.25" customHeight="1" x14ac:dyDescent="0.2">
      <c r="B123" s="89">
        <v>44</v>
      </c>
      <c r="C123" s="90"/>
      <c r="D123" s="90"/>
      <c r="E123" s="90"/>
      <c r="F123" s="90"/>
      <c r="G123" s="91">
        <v>137</v>
      </c>
      <c r="H123" s="90"/>
      <c r="I123" s="90"/>
      <c r="J123" s="95"/>
      <c r="K123" s="96"/>
    </row>
    <row r="124" spans="2:11" ht="11.25" customHeight="1" x14ac:dyDescent="0.2">
      <c r="B124" s="89">
        <v>45</v>
      </c>
      <c r="C124" s="90"/>
      <c r="D124" s="90"/>
      <c r="E124" s="90"/>
      <c r="F124" s="90"/>
      <c r="G124" s="91">
        <v>138</v>
      </c>
      <c r="H124" s="90"/>
      <c r="I124" s="90"/>
      <c r="J124" s="95"/>
      <c r="K124" s="96"/>
    </row>
    <row r="125" spans="2:11" ht="11.25" customHeight="1" x14ac:dyDescent="0.2">
      <c r="B125" s="89">
        <v>46</v>
      </c>
      <c r="C125" s="90"/>
      <c r="D125" s="90"/>
      <c r="E125" s="90"/>
      <c r="F125" s="90"/>
      <c r="G125" s="91">
        <v>139</v>
      </c>
      <c r="H125" s="90"/>
      <c r="I125" s="90"/>
      <c r="J125" s="95"/>
      <c r="K125" s="96"/>
    </row>
    <row r="126" spans="2:11" ht="11.25" customHeight="1" x14ac:dyDescent="0.2">
      <c r="B126" s="89">
        <v>47</v>
      </c>
      <c r="C126" s="90"/>
      <c r="D126" s="90"/>
      <c r="E126" s="90"/>
      <c r="F126" s="90"/>
      <c r="G126" s="91">
        <v>141</v>
      </c>
      <c r="H126" s="90"/>
      <c r="I126" s="90"/>
      <c r="J126" s="95"/>
      <c r="K126" s="96"/>
    </row>
    <row r="127" spans="2:11" ht="11.25" customHeight="1" x14ac:dyDescent="0.2">
      <c r="B127" s="89">
        <v>48</v>
      </c>
      <c r="C127" s="90"/>
      <c r="D127" s="90"/>
      <c r="E127" s="90"/>
      <c r="F127" s="90"/>
      <c r="G127" s="91">
        <v>142</v>
      </c>
      <c r="H127" s="90"/>
      <c r="I127" s="90"/>
      <c r="J127" s="95"/>
      <c r="K127" s="96"/>
    </row>
    <row r="128" spans="2:11" ht="11.25" customHeight="1" x14ac:dyDescent="0.2">
      <c r="B128" s="89">
        <v>49</v>
      </c>
      <c r="C128" s="90"/>
      <c r="D128" s="90"/>
      <c r="E128" s="90"/>
      <c r="F128" s="90"/>
      <c r="G128" s="91">
        <v>143</v>
      </c>
      <c r="H128" s="90"/>
      <c r="I128" s="90"/>
      <c r="J128" s="95"/>
      <c r="K128" s="96"/>
    </row>
    <row r="129" spans="2:11" ht="11.25" customHeight="1" x14ac:dyDescent="0.2">
      <c r="B129" s="89">
        <v>50</v>
      </c>
      <c r="C129" s="90"/>
      <c r="D129" s="90"/>
      <c r="E129" s="90"/>
      <c r="F129" s="90"/>
      <c r="G129" s="91">
        <v>145</v>
      </c>
      <c r="H129" s="90"/>
      <c r="I129" s="90"/>
      <c r="J129" s="95"/>
      <c r="K129" s="96"/>
    </row>
    <row r="130" spans="2:11" ht="11.25" customHeight="1" x14ac:dyDescent="0.2">
      <c r="B130" s="96"/>
      <c r="D130" s="96"/>
      <c r="E130" s="96"/>
      <c r="F130" s="96"/>
      <c r="G130" s="97"/>
      <c r="H130" s="96"/>
      <c r="I130" s="96"/>
      <c r="J130" s="96"/>
      <c r="K130" s="96"/>
    </row>
    <row r="131" spans="2:11" ht="11.25" customHeight="1" x14ac:dyDescent="0.2">
      <c r="B131" s="96"/>
      <c r="D131" s="96"/>
      <c r="E131" s="96"/>
      <c r="F131" s="96"/>
      <c r="G131" s="97"/>
      <c r="H131" s="96"/>
      <c r="I131" s="96"/>
      <c r="J131" s="96"/>
      <c r="K131" s="96"/>
    </row>
    <row r="132" spans="2:11" ht="11.25" customHeight="1" x14ac:dyDescent="0.2">
      <c r="B132" s="96"/>
      <c r="D132" s="96"/>
      <c r="E132" s="96"/>
      <c r="F132" s="96"/>
      <c r="G132" s="97"/>
      <c r="H132" s="96"/>
      <c r="I132" s="96"/>
      <c r="J132" s="96"/>
      <c r="K132" s="96"/>
    </row>
    <row r="133" spans="2:11" ht="11.25" customHeight="1" x14ac:dyDescent="0.2">
      <c r="B133" s="96"/>
      <c r="D133" s="96"/>
      <c r="E133" s="96"/>
      <c r="F133" s="96"/>
      <c r="G133" s="97"/>
      <c r="H133" s="96"/>
      <c r="I133" s="96"/>
      <c r="J133" s="96"/>
      <c r="K133" s="96"/>
    </row>
    <row r="134" spans="2:11" ht="11.25" customHeight="1" x14ac:dyDescent="0.2">
      <c r="B134" s="96"/>
      <c r="D134" s="96"/>
      <c r="E134" s="96"/>
      <c r="F134" s="96"/>
      <c r="G134" s="97"/>
      <c r="H134" s="96"/>
      <c r="I134" s="96"/>
      <c r="J134" s="96"/>
      <c r="K134" s="96"/>
    </row>
    <row r="135" spans="2:11" ht="11.25" customHeight="1" x14ac:dyDescent="0.2">
      <c r="B135" s="96"/>
      <c r="D135" s="96"/>
      <c r="E135" s="96"/>
      <c r="F135" s="96"/>
      <c r="G135" s="97"/>
      <c r="H135" s="96"/>
      <c r="I135" s="96"/>
      <c r="J135" s="96"/>
      <c r="K135" s="96"/>
    </row>
    <row r="136" spans="2:11" ht="11.25" customHeight="1" x14ac:dyDescent="0.2">
      <c r="B136" s="96"/>
      <c r="D136" s="96"/>
      <c r="E136" s="96"/>
      <c r="F136" s="96"/>
      <c r="G136" s="97"/>
      <c r="H136" s="96"/>
      <c r="I136" s="96"/>
      <c r="J136" s="96"/>
      <c r="K136" s="96"/>
    </row>
    <row r="137" spans="2:11" ht="11.25" customHeight="1" x14ac:dyDescent="0.2">
      <c r="B137" s="96"/>
      <c r="D137" s="96"/>
      <c r="E137" s="96"/>
      <c r="F137" s="96"/>
      <c r="G137" s="97"/>
      <c r="H137" s="96"/>
      <c r="I137" s="96"/>
      <c r="J137" s="96"/>
      <c r="K137" s="96"/>
    </row>
    <row r="138" spans="2:11" ht="11.25" customHeight="1" x14ac:dyDescent="0.2">
      <c r="B138" s="96"/>
      <c r="D138" s="96"/>
      <c r="E138" s="96"/>
      <c r="F138" s="96"/>
      <c r="G138" s="97"/>
      <c r="H138" s="96"/>
      <c r="I138" s="96"/>
      <c r="J138" s="96"/>
      <c r="K138" s="96"/>
    </row>
    <row r="139" spans="2:11" ht="11.25" customHeight="1" x14ac:dyDescent="0.2">
      <c r="B139" s="96"/>
      <c r="D139" s="96"/>
      <c r="E139" s="96"/>
      <c r="F139" s="96"/>
      <c r="G139" s="97"/>
      <c r="H139" s="96"/>
      <c r="I139" s="96"/>
      <c r="J139" s="96"/>
      <c r="K139" s="96"/>
    </row>
    <row r="140" spans="2:11" ht="11.25" customHeight="1" x14ac:dyDescent="0.2">
      <c r="B140" s="96"/>
      <c r="D140" s="96"/>
      <c r="E140" s="96"/>
      <c r="F140" s="96"/>
      <c r="G140" s="97"/>
      <c r="H140" s="96"/>
      <c r="I140" s="96"/>
      <c r="J140" s="96"/>
      <c r="K140" s="96"/>
    </row>
    <row r="141" spans="2:11" ht="11.25" customHeight="1" x14ac:dyDescent="0.2">
      <c r="B141" s="96"/>
      <c r="D141" s="96"/>
      <c r="E141" s="96"/>
      <c r="F141" s="96"/>
      <c r="G141" s="97"/>
      <c r="H141" s="96"/>
      <c r="I141" s="96"/>
      <c r="J141" s="96"/>
      <c r="K141" s="96"/>
    </row>
    <row r="142" spans="2:11" ht="11.25" customHeight="1" x14ac:dyDescent="0.2">
      <c r="B142" s="96"/>
      <c r="D142" s="96"/>
      <c r="E142" s="96"/>
      <c r="F142" s="96"/>
      <c r="G142" s="97"/>
      <c r="H142" s="96"/>
      <c r="I142" s="96"/>
      <c r="J142" s="96"/>
      <c r="K142" s="96"/>
    </row>
    <row r="143" spans="2:11" ht="11.25" customHeight="1" x14ac:dyDescent="0.2">
      <c r="B143" s="96"/>
      <c r="D143" s="96"/>
      <c r="E143" s="96"/>
      <c r="F143" s="96"/>
      <c r="G143" s="97"/>
      <c r="H143" s="96"/>
      <c r="I143" s="96"/>
      <c r="J143" s="96"/>
      <c r="K143" s="96"/>
    </row>
    <row r="144" spans="2:11" ht="11.25" customHeight="1" x14ac:dyDescent="0.2">
      <c r="B144" s="96"/>
      <c r="D144" s="96"/>
      <c r="E144" s="96"/>
      <c r="F144" s="96"/>
      <c r="G144" s="97"/>
      <c r="H144" s="96"/>
      <c r="I144" s="96"/>
      <c r="J144" s="96"/>
      <c r="K144" s="96"/>
    </row>
    <row r="145" spans="2:11" ht="11.25" customHeight="1" x14ac:dyDescent="0.2">
      <c r="B145" s="96"/>
      <c r="D145" s="96"/>
      <c r="E145" s="96"/>
      <c r="F145" s="96"/>
      <c r="G145" s="97"/>
      <c r="H145" s="96"/>
      <c r="I145" s="96"/>
      <c r="J145" s="96"/>
      <c r="K145" s="96"/>
    </row>
    <row r="146" spans="2:11" ht="11.25" customHeight="1" x14ac:dyDescent="0.2">
      <c r="B146" s="96"/>
      <c r="D146" s="96"/>
      <c r="E146" s="96"/>
      <c r="F146" s="96"/>
      <c r="G146" s="97"/>
      <c r="H146" s="96"/>
      <c r="I146" s="96"/>
      <c r="J146" s="96"/>
      <c r="K146" s="96"/>
    </row>
    <row r="147" spans="2:11" ht="11.25" customHeight="1" x14ac:dyDescent="0.2">
      <c r="B147" s="96"/>
      <c r="D147" s="96"/>
      <c r="E147" s="96"/>
      <c r="F147" s="96"/>
      <c r="G147" s="97"/>
      <c r="H147" s="96"/>
      <c r="I147" s="96"/>
      <c r="J147" s="96"/>
      <c r="K147" s="96"/>
    </row>
    <row r="148" spans="2:11" ht="11.25" customHeight="1" x14ac:dyDescent="0.2">
      <c r="B148" s="96"/>
      <c r="D148" s="96"/>
      <c r="E148" s="96"/>
      <c r="F148" s="96"/>
      <c r="G148" s="97"/>
      <c r="H148" s="96"/>
      <c r="I148" s="96"/>
      <c r="J148" s="96"/>
      <c r="K148" s="96"/>
    </row>
    <row r="149" spans="2:11" ht="11.25" customHeight="1" x14ac:dyDescent="0.2">
      <c r="B149" s="96"/>
      <c r="D149" s="96"/>
      <c r="E149" s="96"/>
      <c r="F149" s="96"/>
      <c r="G149" s="97"/>
      <c r="H149" s="96"/>
      <c r="I149" s="96"/>
      <c r="J149" s="96"/>
      <c r="K149" s="96"/>
    </row>
    <row r="150" spans="2:11" ht="11.25" customHeight="1" x14ac:dyDescent="0.2">
      <c r="B150" s="96"/>
      <c r="D150" s="96"/>
      <c r="E150" s="96"/>
      <c r="F150" s="96"/>
      <c r="G150" s="97"/>
      <c r="H150" s="96"/>
      <c r="I150" s="96"/>
      <c r="J150" s="96"/>
      <c r="K150" s="96"/>
    </row>
    <row r="151" spans="2:11" ht="11.25" customHeight="1" x14ac:dyDescent="0.2">
      <c r="B151" s="96"/>
      <c r="D151" s="96"/>
      <c r="E151" s="96"/>
      <c r="F151" s="96"/>
      <c r="G151" s="97"/>
      <c r="H151" s="96"/>
      <c r="I151" s="96"/>
      <c r="J151" s="96"/>
      <c r="K151" s="96"/>
    </row>
    <row r="152" spans="2:11" ht="11.25" customHeight="1" x14ac:dyDescent="0.2">
      <c r="B152" s="96"/>
      <c r="D152" s="96"/>
      <c r="E152" s="96"/>
      <c r="F152" s="96"/>
      <c r="G152" s="97"/>
      <c r="H152" s="96"/>
      <c r="I152" s="96"/>
      <c r="J152" s="96"/>
      <c r="K152" s="96"/>
    </row>
    <row r="153" spans="2:11" ht="11.25" customHeight="1" x14ac:dyDescent="0.2">
      <c r="B153" s="96"/>
      <c r="D153" s="96"/>
      <c r="E153" s="96"/>
      <c r="F153" s="96"/>
      <c r="G153" s="97"/>
      <c r="H153" s="96"/>
      <c r="I153" s="96"/>
      <c r="J153" s="96"/>
      <c r="K153" s="96"/>
    </row>
    <row r="154" spans="2:11" ht="11.25" customHeight="1" x14ac:dyDescent="0.2">
      <c r="B154" s="96"/>
      <c r="D154" s="96"/>
      <c r="E154" s="96"/>
      <c r="F154" s="96"/>
      <c r="G154" s="97"/>
      <c r="H154" s="96"/>
      <c r="I154" s="96"/>
      <c r="J154" s="96"/>
      <c r="K154" s="96"/>
    </row>
    <row r="155" spans="2:11" ht="11.25" customHeight="1" x14ac:dyDescent="0.2">
      <c r="B155" s="96"/>
      <c r="D155" s="96"/>
      <c r="E155" s="96"/>
      <c r="F155" s="96"/>
      <c r="G155" s="97"/>
      <c r="H155" s="96"/>
      <c r="I155" s="96"/>
      <c r="J155" s="96"/>
      <c r="K155" s="96"/>
    </row>
    <row r="156" spans="2:11" ht="11.25" customHeight="1" x14ac:dyDescent="0.2">
      <c r="B156" s="96"/>
      <c r="D156" s="96"/>
      <c r="E156" s="96"/>
      <c r="F156" s="96"/>
      <c r="G156" s="97"/>
      <c r="H156" s="96"/>
      <c r="I156" s="96"/>
      <c r="J156" s="96"/>
      <c r="K156" s="96"/>
    </row>
    <row r="157" spans="2:11" ht="11.25" customHeight="1" x14ac:dyDescent="0.2">
      <c r="B157" s="96"/>
      <c r="D157" s="96"/>
      <c r="E157" s="96"/>
      <c r="F157" s="96"/>
      <c r="G157" s="97"/>
      <c r="H157" s="96"/>
      <c r="I157" s="96"/>
      <c r="J157" s="96"/>
      <c r="K157" s="96"/>
    </row>
    <row r="158" spans="2:11" ht="11.25" customHeight="1" x14ac:dyDescent="0.2">
      <c r="B158" s="96"/>
      <c r="D158" s="96"/>
      <c r="E158" s="96"/>
      <c r="F158" s="96"/>
      <c r="G158" s="97"/>
      <c r="H158" s="96"/>
      <c r="I158" s="96"/>
      <c r="J158" s="96"/>
      <c r="K158" s="96"/>
    </row>
    <row r="159" spans="2:11" ht="11.25" customHeight="1" x14ac:dyDescent="0.2">
      <c r="B159" s="96"/>
      <c r="D159" s="96"/>
      <c r="E159" s="96"/>
      <c r="F159" s="96"/>
      <c r="G159" s="97"/>
      <c r="H159" s="96"/>
      <c r="I159" s="96"/>
      <c r="J159" s="96"/>
      <c r="K159" s="96"/>
    </row>
    <row r="160" spans="2:11" ht="11.25" customHeight="1" x14ac:dyDescent="0.2">
      <c r="B160" s="96"/>
      <c r="D160" s="96"/>
      <c r="E160" s="96"/>
      <c r="F160" s="96"/>
      <c r="G160" s="97"/>
      <c r="H160" s="96"/>
      <c r="I160" s="96"/>
      <c r="J160" s="96"/>
      <c r="K160" s="96"/>
    </row>
    <row r="161" spans="2:11" ht="11.25" customHeight="1" x14ac:dyDescent="0.2">
      <c r="B161" s="96"/>
      <c r="D161" s="96"/>
      <c r="E161" s="96"/>
      <c r="F161" s="96"/>
      <c r="G161" s="97"/>
      <c r="H161" s="96"/>
      <c r="I161" s="96"/>
      <c r="J161" s="96"/>
      <c r="K161" s="96"/>
    </row>
    <row r="162" spans="2:11" ht="11.25" customHeight="1" x14ac:dyDescent="0.2">
      <c r="B162" s="96"/>
      <c r="D162" s="96"/>
      <c r="E162" s="96"/>
      <c r="F162" s="96"/>
      <c r="G162" s="97"/>
      <c r="H162" s="96"/>
      <c r="I162" s="96"/>
      <c r="J162" s="96"/>
      <c r="K162" s="96"/>
    </row>
    <row r="163" spans="2:11" ht="11.25" customHeight="1" x14ac:dyDescent="0.2">
      <c r="B163" s="96"/>
      <c r="D163" s="96"/>
      <c r="E163" s="96"/>
      <c r="F163" s="96"/>
      <c r="G163" s="97"/>
      <c r="H163" s="96"/>
      <c r="I163" s="96"/>
      <c r="J163" s="96"/>
      <c r="K163" s="96"/>
    </row>
    <row r="164" spans="2:11" ht="11.25" customHeight="1" x14ac:dyDescent="0.2">
      <c r="B164" s="96"/>
      <c r="D164" s="96"/>
      <c r="E164" s="96"/>
      <c r="F164" s="96"/>
      <c r="G164" s="97"/>
      <c r="H164" s="96"/>
      <c r="I164" s="96"/>
      <c r="J164" s="96"/>
      <c r="K164" s="96"/>
    </row>
    <row r="165" spans="2:11" ht="11.25" customHeight="1" x14ac:dyDescent="0.2">
      <c r="B165" s="96"/>
      <c r="D165" s="96"/>
      <c r="E165" s="96"/>
      <c r="F165" s="96"/>
      <c r="G165" s="97"/>
      <c r="H165" s="96"/>
      <c r="I165" s="96"/>
      <c r="J165" s="96"/>
      <c r="K165" s="96"/>
    </row>
    <row r="166" spans="2:11" ht="11.25" customHeight="1" x14ac:dyDescent="0.2">
      <c r="B166" s="96"/>
      <c r="D166" s="96"/>
      <c r="E166" s="96"/>
      <c r="F166" s="96"/>
      <c r="G166" s="97"/>
      <c r="H166" s="96"/>
      <c r="I166" s="96"/>
      <c r="J166" s="96"/>
      <c r="K166" s="96"/>
    </row>
    <row r="167" spans="2:11" ht="11.25" customHeight="1" x14ac:dyDescent="0.2">
      <c r="B167" s="96"/>
      <c r="D167" s="96"/>
      <c r="E167" s="96"/>
      <c r="F167" s="96"/>
      <c r="G167" s="97"/>
      <c r="H167" s="96"/>
      <c r="I167" s="96"/>
      <c r="J167" s="96"/>
      <c r="K167" s="96"/>
    </row>
    <row r="168" spans="2:11" ht="11.25" customHeight="1" x14ac:dyDescent="0.2">
      <c r="B168" s="96"/>
      <c r="D168" s="96"/>
      <c r="E168" s="96"/>
      <c r="F168" s="96"/>
      <c r="G168" s="97"/>
      <c r="H168" s="96"/>
      <c r="I168" s="96"/>
      <c r="J168" s="96"/>
      <c r="K168" s="96"/>
    </row>
    <row r="169" spans="2:11" ht="11.25" customHeight="1" x14ac:dyDescent="0.2">
      <c r="B169" s="96"/>
      <c r="D169" s="96"/>
      <c r="E169" s="96"/>
      <c r="F169" s="96"/>
      <c r="G169" s="97"/>
      <c r="H169" s="96"/>
      <c r="I169" s="96"/>
      <c r="J169" s="96"/>
      <c r="K169" s="96"/>
    </row>
    <row r="170" spans="2:11" ht="11.25" customHeight="1" x14ac:dyDescent="0.2">
      <c r="B170" s="96"/>
      <c r="D170" s="96"/>
      <c r="E170" s="96"/>
      <c r="F170" s="96"/>
      <c r="G170" s="97"/>
      <c r="H170" s="96"/>
      <c r="I170" s="96"/>
      <c r="J170" s="96"/>
      <c r="K170" s="96"/>
    </row>
    <row r="171" spans="2:11" ht="11.25" customHeight="1" x14ac:dyDescent="0.2">
      <c r="B171" s="96"/>
      <c r="D171" s="96"/>
      <c r="E171" s="96"/>
      <c r="F171" s="96"/>
      <c r="G171" s="97"/>
      <c r="H171" s="96"/>
      <c r="I171" s="96"/>
      <c r="J171" s="96"/>
      <c r="K171" s="96"/>
    </row>
    <row r="172" spans="2:11" ht="11.25" customHeight="1" x14ac:dyDescent="0.2">
      <c r="B172" s="96"/>
      <c r="D172" s="96"/>
      <c r="E172" s="96"/>
      <c r="F172" s="96"/>
      <c r="G172" s="97"/>
      <c r="H172" s="96"/>
      <c r="I172" s="96"/>
      <c r="J172" s="96"/>
      <c r="K172" s="96"/>
    </row>
    <row r="173" spans="2:11" ht="11.25" customHeight="1" x14ac:dyDescent="0.2">
      <c r="B173" s="96"/>
      <c r="D173" s="96"/>
      <c r="E173" s="96"/>
      <c r="F173" s="96"/>
      <c r="G173" s="97"/>
      <c r="H173" s="96"/>
      <c r="I173" s="96"/>
      <c r="J173" s="96"/>
      <c r="K173" s="96"/>
    </row>
    <row r="174" spans="2:11" ht="11.25" customHeight="1" x14ac:dyDescent="0.2">
      <c r="B174" s="96"/>
      <c r="D174" s="96"/>
      <c r="E174" s="96"/>
      <c r="F174" s="96"/>
      <c r="G174" s="97"/>
      <c r="H174" s="96"/>
      <c r="I174" s="96"/>
      <c r="J174" s="96"/>
      <c r="K174" s="96"/>
    </row>
    <row r="175" spans="2:11" ht="11.25" customHeight="1" x14ac:dyDescent="0.2">
      <c r="B175" s="96"/>
      <c r="D175" s="96"/>
      <c r="E175" s="96"/>
      <c r="F175" s="96"/>
      <c r="G175" s="97"/>
      <c r="H175" s="96"/>
      <c r="I175" s="96"/>
      <c r="J175" s="96"/>
      <c r="K175" s="96"/>
    </row>
    <row r="176" spans="2:11" ht="11.25" customHeight="1" x14ac:dyDescent="0.2">
      <c r="B176" s="96"/>
      <c r="D176" s="96"/>
      <c r="E176" s="96"/>
      <c r="F176" s="96"/>
      <c r="G176" s="97"/>
      <c r="H176" s="96"/>
      <c r="I176" s="96"/>
      <c r="J176" s="96"/>
      <c r="K176" s="96"/>
    </row>
    <row r="177" spans="2:11" ht="11.25" customHeight="1" x14ac:dyDescent="0.2">
      <c r="B177" s="96"/>
      <c r="D177" s="96"/>
      <c r="E177" s="96"/>
      <c r="F177" s="96"/>
      <c r="G177" s="97"/>
      <c r="H177" s="96"/>
      <c r="I177" s="96"/>
      <c r="J177" s="96"/>
      <c r="K177" s="96"/>
    </row>
    <row r="178" spans="2:11" ht="11.25" customHeight="1" x14ac:dyDescent="0.2">
      <c r="B178" s="96"/>
      <c r="D178" s="96"/>
      <c r="E178" s="96"/>
      <c r="F178" s="96"/>
      <c r="G178" s="97"/>
      <c r="H178" s="96"/>
      <c r="I178" s="96"/>
      <c r="J178" s="96"/>
      <c r="K178" s="96"/>
    </row>
    <row r="179" spans="2:11" ht="11.25" customHeight="1" x14ac:dyDescent="0.2">
      <c r="B179" s="96"/>
      <c r="D179" s="96"/>
      <c r="E179" s="96"/>
      <c r="F179" s="96"/>
      <c r="G179" s="97"/>
      <c r="H179" s="96"/>
      <c r="I179" s="96"/>
      <c r="J179" s="96"/>
      <c r="K179" s="96"/>
    </row>
    <row r="180" spans="2:11" ht="11.25" customHeight="1" x14ac:dyDescent="0.2">
      <c r="B180" s="96"/>
      <c r="D180" s="96"/>
      <c r="E180" s="96"/>
      <c r="F180" s="96"/>
      <c r="G180" s="97"/>
      <c r="H180" s="96"/>
      <c r="I180" s="96"/>
      <c r="J180" s="96"/>
      <c r="K180" s="96"/>
    </row>
    <row r="181" spans="2:11" ht="11.25" customHeight="1" x14ac:dyDescent="0.2">
      <c r="B181" s="96"/>
      <c r="D181" s="96"/>
      <c r="E181" s="96"/>
      <c r="F181" s="96"/>
      <c r="G181" s="97"/>
      <c r="H181" s="96"/>
      <c r="I181" s="96"/>
      <c r="J181" s="96"/>
      <c r="K181" s="96"/>
    </row>
    <row r="182" spans="2:11" ht="11.25" customHeight="1" x14ac:dyDescent="0.2">
      <c r="B182" s="96"/>
      <c r="D182" s="96"/>
      <c r="E182" s="96"/>
      <c r="F182" s="96"/>
      <c r="G182" s="97"/>
      <c r="H182" s="96"/>
      <c r="I182" s="96"/>
      <c r="J182" s="96"/>
      <c r="K182" s="96"/>
    </row>
    <row r="183" spans="2:11" ht="11.25" customHeight="1" x14ac:dyDescent="0.2">
      <c r="B183" s="96"/>
      <c r="D183" s="96"/>
      <c r="E183" s="96"/>
      <c r="F183" s="96"/>
      <c r="G183" s="97"/>
      <c r="H183" s="96"/>
      <c r="I183" s="96"/>
      <c r="J183" s="96"/>
      <c r="K183" s="96"/>
    </row>
    <row r="184" spans="2:11" ht="11.25" customHeight="1" x14ac:dyDescent="0.2">
      <c r="B184" s="96"/>
      <c r="D184" s="96"/>
      <c r="E184" s="96"/>
      <c r="F184" s="96"/>
      <c r="G184" s="97"/>
      <c r="H184" s="96"/>
      <c r="I184" s="96"/>
      <c r="J184" s="96"/>
      <c r="K184" s="96"/>
    </row>
    <row r="185" spans="2:11" ht="11.25" customHeight="1" x14ac:dyDescent="0.2">
      <c r="B185" s="96"/>
      <c r="D185" s="96"/>
      <c r="E185" s="96"/>
      <c r="F185" s="96"/>
      <c r="G185" s="97"/>
      <c r="H185" s="96"/>
      <c r="I185" s="96"/>
      <c r="J185" s="96"/>
      <c r="K185" s="96"/>
    </row>
    <row r="186" spans="2:11" ht="11.25" customHeight="1" x14ac:dyDescent="0.2">
      <c r="B186" s="96"/>
      <c r="D186" s="96"/>
      <c r="E186" s="96"/>
      <c r="F186" s="96"/>
      <c r="G186" s="97"/>
      <c r="H186" s="96"/>
      <c r="I186" s="96"/>
      <c r="J186" s="96"/>
      <c r="K186" s="96"/>
    </row>
    <row r="187" spans="2:11" ht="11.25" customHeight="1" x14ac:dyDescent="0.2">
      <c r="B187" s="96"/>
      <c r="D187" s="96"/>
      <c r="E187" s="96"/>
      <c r="F187" s="96"/>
      <c r="G187" s="97"/>
      <c r="H187" s="96"/>
      <c r="I187" s="96"/>
      <c r="J187" s="96"/>
      <c r="K187" s="96"/>
    </row>
    <row r="188" spans="2:11" ht="11.25" customHeight="1" x14ac:dyDescent="0.2">
      <c r="B188" s="96"/>
      <c r="D188" s="96"/>
      <c r="E188" s="96"/>
      <c r="F188" s="96"/>
      <c r="G188" s="97"/>
      <c r="H188" s="96"/>
      <c r="I188" s="96"/>
      <c r="J188" s="96"/>
      <c r="K188" s="96"/>
    </row>
    <row r="189" spans="2:11" ht="11.25" customHeight="1" x14ac:dyDescent="0.2">
      <c r="B189" s="96"/>
      <c r="D189" s="96"/>
      <c r="E189" s="96"/>
      <c r="F189" s="96"/>
      <c r="G189" s="97"/>
      <c r="H189" s="96"/>
      <c r="I189" s="96"/>
      <c r="J189" s="96"/>
      <c r="K189" s="96"/>
    </row>
    <row r="190" spans="2:11" ht="11.25" customHeight="1" x14ac:dyDescent="0.2">
      <c r="B190" s="96"/>
      <c r="D190" s="96"/>
      <c r="E190" s="96"/>
      <c r="F190" s="96"/>
      <c r="G190" s="97"/>
      <c r="H190" s="96"/>
      <c r="I190" s="96"/>
      <c r="J190" s="96"/>
      <c r="K190" s="96"/>
    </row>
    <row r="191" spans="2:11" ht="11.25" customHeight="1" x14ac:dyDescent="0.2">
      <c r="B191" s="96"/>
      <c r="D191" s="96"/>
      <c r="E191" s="96"/>
      <c r="F191" s="96"/>
      <c r="G191" s="97"/>
      <c r="H191" s="96"/>
      <c r="I191" s="96"/>
      <c r="J191" s="96"/>
      <c r="K191" s="96"/>
    </row>
    <row r="192" spans="2:11" ht="11.25" customHeight="1" x14ac:dyDescent="0.2">
      <c r="B192" s="96"/>
      <c r="D192" s="96"/>
      <c r="E192" s="96"/>
      <c r="F192" s="96"/>
      <c r="G192" s="97"/>
      <c r="H192" s="96"/>
      <c r="I192" s="96"/>
      <c r="J192" s="96"/>
      <c r="K192" s="96"/>
    </row>
    <row r="193" spans="2:11" ht="11.25" customHeight="1" x14ac:dyDescent="0.2">
      <c r="B193" s="96"/>
      <c r="D193" s="96"/>
      <c r="E193" s="96"/>
      <c r="F193" s="96"/>
      <c r="G193" s="97"/>
      <c r="H193" s="96"/>
      <c r="I193" s="96"/>
      <c r="J193" s="96"/>
      <c r="K193" s="96"/>
    </row>
    <row r="194" spans="2:11" ht="11.25" customHeight="1" x14ac:dyDescent="0.2">
      <c r="B194" s="96"/>
      <c r="D194" s="96"/>
      <c r="E194" s="96"/>
      <c r="F194" s="96"/>
      <c r="G194" s="97"/>
      <c r="H194" s="96"/>
      <c r="I194" s="96"/>
      <c r="J194" s="96"/>
      <c r="K194" s="96"/>
    </row>
    <row r="195" spans="2:11" ht="11.25" customHeight="1" x14ac:dyDescent="0.2">
      <c r="B195" s="96"/>
      <c r="D195" s="96"/>
      <c r="E195" s="96"/>
      <c r="F195" s="96"/>
      <c r="G195" s="97"/>
      <c r="H195" s="96"/>
      <c r="I195" s="96"/>
      <c r="J195" s="96"/>
      <c r="K195" s="96"/>
    </row>
    <row r="196" spans="2:11" ht="11.25" customHeight="1" x14ac:dyDescent="0.2">
      <c r="B196" s="96"/>
      <c r="D196" s="96"/>
      <c r="E196" s="96"/>
      <c r="F196" s="96"/>
      <c r="G196" s="97"/>
      <c r="H196" s="96"/>
      <c r="I196" s="96"/>
      <c r="J196" s="96"/>
      <c r="K196" s="96"/>
    </row>
    <row r="197" spans="2:11" ht="11.25" customHeight="1" x14ac:dyDescent="0.2">
      <c r="B197" s="96"/>
      <c r="D197" s="96"/>
      <c r="E197" s="96"/>
      <c r="F197" s="96"/>
      <c r="G197" s="97"/>
      <c r="H197" s="96"/>
      <c r="I197" s="96"/>
      <c r="J197" s="96"/>
      <c r="K197" s="96"/>
    </row>
    <row r="198" spans="2:11" ht="11.25" customHeight="1" x14ac:dyDescent="0.2">
      <c r="B198" s="96"/>
      <c r="D198" s="96"/>
      <c r="E198" s="96"/>
      <c r="F198" s="96"/>
      <c r="G198" s="97"/>
      <c r="H198" s="96"/>
      <c r="I198" s="96"/>
      <c r="J198" s="96"/>
      <c r="K198" s="96"/>
    </row>
    <row r="199" spans="2:11" ht="11.25" customHeight="1" x14ac:dyDescent="0.2">
      <c r="B199" s="96"/>
      <c r="D199" s="96"/>
      <c r="E199" s="96"/>
      <c r="F199" s="96"/>
      <c r="G199" s="97"/>
      <c r="H199" s="96"/>
      <c r="I199" s="96"/>
      <c r="J199" s="96"/>
      <c r="K199" s="96"/>
    </row>
    <row r="200" spans="2:11" ht="11.25" customHeight="1" x14ac:dyDescent="0.2">
      <c r="B200" s="96"/>
      <c r="D200" s="96"/>
      <c r="E200" s="96"/>
      <c r="F200" s="96"/>
      <c r="G200" s="97"/>
      <c r="H200" s="96"/>
      <c r="I200" s="96"/>
      <c r="J200" s="96"/>
      <c r="K200" s="96"/>
    </row>
    <row r="201" spans="2:11" ht="11.25" customHeight="1" x14ac:dyDescent="0.2">
      <c r="B201" s="96"/>
      <c r="D201" s="96"/>
      <c r="E201" s="96"/>
      <c r="F201" s="96"/>
      <c r="G201" s="97"/>
      <c r="H201" s="96"/>
      <c r="I201" s="96"/>
      <c r="J201" s="96"/>
      <c r="K201" s="96"/>
    </row>
    <row r="202" spans="2:11" ht="11.25" customHeight="1" x14ac:dyDescent="0.2">
      <c r="B202" s="96"/>
      <c r="D202" s="96"/>
      <c r="E202" s="96"/>
      <c r="F202" s="96"/>
      <c r="G202" s="97"/>
      <c r="H202" s="96"/>
      <c r="I202" s="96"/>
      <c r="J202" s="96"/>
      <c r="K202" s="96"/>
    </row>
    <row r="203" spans="2:11" ht="11.25" customHeight="1" x14ac:dyDescent="0.2">
      <c r="B203" s="96"/>
      <c r="D203" s="96"/>
      <c r="E203" s="96"/>
      <c r="F203" s="96"/>
      <c r="G203" s="97"/>
      <c r="H203" s="96"/>
      <c r="I203" s="96"/>
      <c r="J203" s="96"/>
      <c r="K203" s="96"/>
    </row>
    <row r="204" spans="2:11" ht="11.25" customHeight="1" x14ac:dyDescent="0.2">
      <c r="B204" s="96"/>
      <c r="D204" s="96"/>
      <c r="E204" s="96"/>
      <c r="F204" s="96"/>
      <c r="G204" s="97"/>
      <c r="H204" s="96"/>
      <c r="I204" s="96"/>
      <c r="J204" s="96"/>
      <c r="K204" s="96"/>
    </row>
    <row r="205" spans="2:11" ht="11.25" customHeight="1" x14ac:dyDescent="0.2">
      <c r="B205" s="96"/>
      <c r="D205" s="96"/>
      <c r="E205" s="96"/>
      <c r="F205" s="96"/>
      <c r="G205" s="97"/>
      <c r="H205" s="96"/>
      <c r="I205" s="96"/>
      <c r="J205" s="96"/>
      <c r="K205" s="96"/>
    </row>
    <row r="206" spans="2:11" ht="11.25" customHeight="1" x14ac:dyDescent="0.2">
      <c r="B206" s="96"/>
      <c r="D206" s="96"/>
      <c r="E206" s="96"/>
      <c r="F206" s="96"/>
      <c r="G206" s="97"/>
      <c r="H206" s="96"/>
      <c r="I206" s="96"/>
      <c r="J206" s="96"/>
      <c r="K206" s="96"/>
    </row>
    <row r="207" spans="2:11" ht="11.25" customHeight="1" x14ac:dyDescent="0.2">
      <c r="B207" s="96"/>
      <c r="D207" s="96"/>
      <c r="E207" s="96"/>
      <c r="F207" s="96"/>
      <c r="G207" s="97"/>
      <c r="H207" s="96"/>
      <c r="I207" s="96"/>
      <c r="J207" s="96"/>
      <c r="K207" s="96"/>
    </row>
    <row r="208" spans="2:11" ht="11.25" customHeight="1" x14ac:dyDescent="0.2">
      <c r="B208" s="96"/>
      <c r="D208" s="96"/>
      <c r="E208" s="96"/>
      <c r="F208" s="96"/>
      <c r="G208" s="97"/>
      <c r="H208" s="96"/>
      <c r="I208" s="96"/>
      <c r="J208" s="96"/>
      <c r="K208" s="96"/>
    </row>
    <row r="209" spans="2:11" ht="11.25" customHeight="1" x14ac:dyDescent="0.2">
      <c r="B209" s="96"/>
      <c r="D209" s="96"/>
      <c r="E209" s="96"/>
      <c r="F209" s="96"/>
      <c r="G209" s="97"/>
      <c r="H209" s="96"/>
      <c r="I209" s="96"/>
      <c r="J209" s="96"/>
      <c r="K209" s="96"/>
    </row>
    <row r="210" spans="2:11" ht="11.25" customHeight="1" x14ac:dyDescent="0.2">
      <c r="B210" s="96"/>
      <c r="D210" s="96"/>
      <c r="E210" s="96"/>
      <c r="F210" s="96"/>
      <c r="G210" s="97"/>
      <c r="H210" s="96"/>
      <c r="I210" s="96"/>
      <c r="J210" s="96"/>
      <c r="K210" s="96"/>
    </row>
    <row r="211" spans="2:11" ht="11.25" customHeight="1" x14ac:dyDescent="0.2">
      <c r="B211" s="96"/>
      <c r="D211" s="96"/>
      <c r="E211" s="96"/>
      <c r="F211" s="96"/>
      <c r="G211" s="97"/>
      <c r="H211" s="96"/>
      <c r="I211" s="96"/>
      <c r="J211" s="96"/>
      <c r="K211" s="96"/>
    </row>
    <row r="212" spans="2:11" ht="11.25" customHeight="1" x14ac:dyDescent="0.2">
      <c r="B212" s="96"/>
      <c r="D212" s="96"/>
      <c r="E212" s="96"/>
      <c r="F212" s="96"/>
      <c r="G212" s="97"/>
      <c r="H212" s="96"/>
      <c r="I212" s="96"/>
      <c r="J212" s="96"/>
      <c r="K212" s="96"/>
    </row>
    <row r="213" spans="2:11" ht="11.25" customHeight="1" x14ac:dyDescent="0.2">
      <c r="B213" s="96"/>
      <c r="D213" s="96"/>
      <c r="E213" s="96"/>
      <c r="F213" s="96"/>
      <c r="G213" s="97"/>
      <c r="H213" s="96"/>
      <c r="I213" s="96"/>
      <c r="J213" s="96"/>
      <c r="K213" s="96"/>
    </row>
    <row r="214" spans="2:11" ht="11.25" customHeight="1" x14ac:dyDescent="0.2">
      <c r="B214" s="96"/>
      <c r="D214" s="96"/>
      <c r="E214" s="96"/>
      <c r="F214" s="96"/>
      <c r="G214" s="97"/>
      <c r="H214" s="96"/>
      <c r="I214" s="96"/>
      <c r="J214" s="96"/>
      <c r="K214" s="96"/>
    </row>
    <row r="215" spans="2:11" ht="11.25" customHeight="1" x14ac:dyDescent="0.2">
      <c r="B215" s="96"/>
      <c r="D215" s="96"/>
      <c r="E215" s="96"/>
      <c r="F215" s="96"/>
      <c r="G215" s="97"/>
      <c r="H215" s="96"/>
      <c r="I215" s="96"/>
      <c r="J215" s="96"/>
      <c r="K215" s="96"/>
    </row>
    <row r="216" spans="2:11" ht="11.25" customHeight="1" x14ac:dyDescent="0.2">
      <c r="B216" s="96"/>
      <c r="D216" s="96"/>
      <c r="E216" s="96"/>
      <c r="F216" s="96"/>
      <c r="G216" s="97"/>
      <c r="H216" s="96"/>
      <c r="I216" s="96"/>
      <c r="J216" s="96"/>
      <c r="K216" s="96"/>
    </row>
    <row r="217" spans="2:11" ht="11.25" customHeight="1" x14ac:dyDescent="0.2">
      <c r="B217" s="96"/>
      <c r="D217" s="96"/>
      <c r="E217" s="96"/>
      <c r="F217" s="96"/>
      <c r="G217" s="97"/>
      <c r="H217" s="96"/>
      <c r="I217" s="96"/>
      <c r="J217" s="96"/>
      <c r="K217" s="96"/>
    </row>
    <row r="218" spans="2:11" ht="11.25" customHeight="1" x14ac:dyDescent="0.2">
      <c r="B218" s="96"/>
      <c r="D218" s="96"/>
      <c r="E218" s="96"/>
      <c r="F218" s="96"/>
      <c r="G218" s="97"/>
      <c r="H218" s="96"/>
      <c r="I218" s="96"/>
      <c r="J218" s="96"/>
      <c r="K218" s="96"/>
    </row>
    <row r="219" spans="2:11" ht="11.25" customHeight="1" x14ac:dyDescent="0.2">
      <c r="B219" s="96"/>
      <c r="D219" s="96"/>
      <c r="E219" s="96"/>
      <c r="F219" s="96"/>
      <c r="G219" s="97"/>
      <c r="H219" s="96"/>
      <c r="I219" s="96"/>
      <c r="J219" s="96"/>
      <c r="K219" s="96"/>
    </row>
    <row r="220" spans="2:11" ht="11.25" customHeight="1" x14ac:dyDescent="0.2">
      <c r="B220" s="96"/>
      <c r="D220" s="96"/>
      <c r="E220" s="96"/>
      <c r="F220" s="96"/>
      <c r="G220" s="97"/>
      <c r="H220" s="96"/>
      <c r="I220" s="96"/>
      <c r="J220" s="96"/>
      <c r="K220" s="96"/>
    </row>
    <row r="221" spans="2:11" ht="11.25" customHeight="1" x14ac:dyDescent="0.2">
      <c r="B221" s="96"/>
      <c r="D221" s="96"/>
      <c r="E221" s="96"/>
      <c r="F221" s="96"/>
      <c r="G221" s="97"/>
      <c r="H221" s="96"/>
      <c r="I221" s="96"/>
      <c r="J221" s="96"/>
      <c r="K221" s="96"/>
    </row>
    <row r="222" spans="2:11" ht="11.25" customHeight="1" x14ac:dyDescent="0.2">
      <c r="B222" s="96"/>
      <c r="D222" s="96"/>
      <c r="E222" s="96"/>
      <c r="F222" s="96"/>
      <c r="G222" s="97"/>
      <c r="H222" s="96"/>
      <c r="I222" s="96"/>
      <c r="J222" s="96"/>
      <c r="K222" s="96"/>
    </row>
    <row r="223" spans="2:11" ht="11.25" customHeight="1" x14ac:dyDescent="0.2">
      <c r="B223" s="96"/>
      <c r="D223" s="96"/>
      <c r="E223" s="96"/>
      <c r="F223" s="96"/>
      <c r="G223" s="97"/>
      <c r="H223" s="96"/>
      <c r="I223" s="96"/>
      <c r="J223" s="96"/>
      <c r="K223" s="96"/>
    </row>
    <row r="224" spans="2:11" ht="11.25" customHeight="1" x14ac:dyDescent="0.2">
      <c r="B224" s="96"/>
      <c r="D224" s="96"/>
      <c r="E224" s="96"/>
      <c r="F224" s="96"/>
      <c r="G224" s="97"/>
      <c r="H224" s="96"/>
      <c r="I224" s="96"/>
      <c r="J224" s="96"/>
      <c r="K224" s="96"/>
    </row>
    <row r="225" spans="2:11" ht="11.25" customHeight="1" x14ac:dyDescent="0.2">
      <c r="B225" s="96"/>
      <c r="D225" s="96"/>
      <c r="E225" s="96"/>
      <c r="F225" s="96"/>
      <c r="G225" s="97"/>
      <c r="H225" s="96"/>
      <c r="I225" s="96"/>
      <c r="J225" s="96"/>
      <c r="K225" s="96"/>
    </row>
    <row r="226" spans="2:11" ht="11.25" customHeight="1" x14ac:dyDescent="0.2">
      <c r="B226" s="96"/>
      <c r="D226" s="96"/>
      <c r="E226" s="96"/>
      <c r="F226" s="96"/>
      <c r="G226" s="97"/>
      <c r="H226" s="96"/>
      <c r="I226" s="96"/>
      <c r="J226" s="96"/>
      <c r="K226" s="96"/>
    </row>
    <row r="227" spans="2:11" ht="11.25" customHeight="1" x14ac:dyDescent="0.2">
      <c r="B227" s="96"/>
      <c r="D227" s="96"/>
      <c r="E227" s="96"/>
      <c r="F227" s="96"/>
      <c r="G227" s="97"/>
      <c r="H227" s="96"/>
      <c r="I227" s="96"/>
      <c r="J227" s="96"/>
      <c r="K227" s="96"/>
    </row>
    <row r="228" spans="2:11" ht="11.25" customHeight="1" x14ac:dyDescent="0.2">
      <c r="B228" s="96"/>
      <c r="D228" s="96"/>
      <c r="E228" s="96"/>
      <c r="F228" s="96"/>
      <c r="G228" s="97"/>
      <c r="H228" s="96"/>
      <c r="I228" s="96"/>
      <c r="J228" s="96"/>
      <c r="K228" s="96"/>
    </row>
    <row r="229" spans="2:11" ht="11.25" customHeight="1" x14ac:dyDescent="0.2">
      <c r="B229" s="96"/>
      <c r="D229" s="96"/>
      <c r="E229" s="96"/>
      <c r="F229" s="96"/>
      <c r="G229" s="97"/>
      <c r="H229" s="96"/>
      <c r="I229" s="96"/>
      <c r="J229" s="96"/>
      <c r="K229" s="96"/>
    </row>
    <row r="230" spans="2:11" ht="11.25" customHeight="1" x14ac:dyDescent="0.2">
      <c r="B230" s="96"/>
      <c r="D230" s="96"/>
      <c r="E230" s="96"/>
      <c r="F230" s="96"/>
      <c r="G230" s="97"/>
      <c r="H230" s="96"/>
      <c r="I230" s="96"/>
      <c r="J230" s="96"/>
      <c r="K230" s="96"/>
    </row>
    <row r="231" spans="2:11" ht="11.25" customHeight="1" x14ac:dyDescent="0.2">
      <c r="B231" s="96"/>
      <c r="D231" s="96"/>
      <c r="E231" s="96"/>
      <c r="F231" s="96"/>
      <c r="G231" s="97"/>
      <c r="H231" s="96"/>
      <c r="I231" s="96"/>
      <c r="J231" s="96"/>
      <c r="K231" s="96"/>
    </row>
    <row r="232" spans="2:11" ht="11.25" customHeight="1" x14ac:dyDescent="0.2">
      <c r="B232" s="96"/>
      <c r="D232" s="96"/>
      <c r="E232" s="96"/>
      <c r="F232" s="96"/>
      <c r="G232" s="97"/>
      <c r="H232" s="96"/>
      <c r="I232" s="96"/>
      <c r="J232" s="96"/>
      <c r="K232" s="96"/>
    </row>
    <row r="233" spans="2:11" ht="11.25" customHeight="1" x14ac:dyDescent="0.2">
      <c r="B233" s="96"/>
      <c r="D233" s="96"/>
      <c r="E233" s="96"/>
      <c r="F233" s="96"/>
      <c r="G233" s="97"/>
      <c r="H233" s="96"/>
      <c r="I233" s="96"/>
      <c r="J233" s="96"/>
      <c r="K233" s="96"/>
    </row>
    <row r="234" spans="2:11" ht="11.25" customHeight="1" x14ac:dyDescent="0.2">
      <c r="B234" s="96"/>
      <c r="D234" s="96"/>
      <c r="E234" s="96"/>
      <c r="F234" s="96"/>
      <c r="G234" s="97"/>
      <c r="H234" s="96"/>
      <c r="I234" s="96"/>
      <c r="J234" s="96"/>
      <c r="K234" s="96"/>
    </row>
    <row r="235" spans="2:11" ht="11.25" customHeight="1" x14ac:dyDescent="0.2">
      <c r="B235" s="96"/>
      <c r="D235" s="96"/>
      <c r="E235" s="96"/>
      <c r="F235" s="96"/>
      <c r="G235" s="97"/>
      <c r="H235" s="96"/>
      <c r="I235" s="96"/>
      <c r="J235" s="96"/>
      <c r="K235" s="96"/>
    </row>
    <row r="236" spans="2:11" ht="11.25" customHeight="1" x14ac:dyDescent="0.2">
      <c r="B236" s="96"/>
      <c r="D236" s="96"/>
      <c r="E236" s="96"/>
      <c r="F236" s="96"/>
      <c r="G236" s="97"/>
      <c r="H236" s="96"/>
      <c r="I236" s="96"/>
      <c r="J236" s="96"/>
      <c r="K236" s="96"/>
    </row>
    <row r="237" spans="2:11" ht="11.25" customHeight="1" x14ac:dyDescent="0.2">
      <c r="B237" s="96"/>
      <c r="D237" s="96"/>
      <c r="E237" s="96"/>
      <c r="F237" s="96"/>
      <c r="G237" s="97"/>
      <c r="H237" s="96"/>
      <c r="I237" s="96"/>
      <c r="J237" s="96"/>
      <c r="K237" s="96"/>
    </row>
    <row r="238" spans="2:11" ht="11.25" customHeight="1" x14ac:dyDescent="0.2">
      <c r="B238" s="96"/>
      <c r="D238" s="96"/>
      <c r="E238" s="96"/>
      <c r="F238" s="96"/>
      <c r="G238" s="97"/>
      <c r="H238" s="96"/>
      <c r="I238" s="96"/>
      <c r="J238" s="96"/>
      <c r="K238" s="96"/>
    </row>
    <row r="239" spans="2:11" ht="11.25" customHeight="1" x14ac:dyDescent="0.2">
      <c r="B239" s="96"/>
      <c r="D239" s="96"/>
      <c r="E239" s="96"/>
      <c r="F239" s="96"/>
      <c r="G239" s="97"/>
      <c r="H239" s="96"/>
      <c r="I239" s="96"/>
      <c r="J239" s="96"/>
      <c r="K239" s="96"/>
    </row>
    <row r="240" spans="2:11" ht="11.25" customHeight="1" x14ac:dyDescent="0.2">
      <c r="B240" s="96"/>
      <c r="D240" s="96"/>
      <c r="E240" s="96"/>
      <c r="F240" s="96"/>
      <c r="G240" s="97"/>
      <c r="H240" s="96"/>
      <c r="I240" s="96"/>
      <c r="J240" s="96"/>
      <c r="K240" s="96"/>
    </row>
    <row r="241" spans="2:11" ht="11.25" customHeight="1" x14ac:dyDescent="0.2">
      <c r="B241" s="96"/>
      <c r="D241" s="96"/>
      <c r="E241" s="96"/>
      <c r="F241" s="96"/>
      <c r="G241" s="97"/>
      <c r="H241" s="96"/>
      <c r="I241" s="96"/>
      <c r="J241" s="96"/>
      <c r="K241" s="96"/>
    </row>
    <row r="242" spans="2:11" ht="11.25" customHeight="1" x14ac:dyDescent="0.2">
      <c r="B242" s="96"/>
      <c r="D242" s="96"/>
      <c r="E242" s="96"/>
      <c r="F242" s="96"/>
      <c r="G242" s="97"/>
      <c r="H242" s="96"/>
      <c r="I242" s="96"/>
      <c r="J242" s="96"/>
      <c r="K242" s="96"/>
    </row>
    <row r="243" spans="2:11" ht="11.25" customHeight="1" x14ac:dyDescent="0.2">
      <c r="B243" s="96"/>
      <c r="D243" s="96"/>
      <c r="E243" s="96"/>
      <c r="F243" s="96"/>
      <c r="G243" s="97"/>
      <c r="H243" s="96"/>
      <c r="I243" s="96"/>
      <c r="J243" s="96"/>
      <c r="K243" s="96"/>
    </row>
    <row r="244" spans="2:11" ht="11.25" customHeight="1" x14ac:dyDescent="0.2">
      <c r="B244" s="96"/>
      <c r="D244" s="96"/>
      <c r="E244" s="96"/>
      <c r="F244" s="96"/>
      <c r="G244" s="97"/>
      <c r="H244" s="96"/>
      <c r="I244" s="96"/>
      <c r="J244" s="96"/>
      <c r="K244" s="96"/>
    </row>
    <row r="245" spans="2:11" ht="11.25" customHeight="1" x14ac:dyDescent="0.2">
      <c r="B245" s="96"/>
      <c r="D245" s="96"/>
      <c r="E245" s="96"/>
      <c r="F245" s="96"/>
      <c r="G245" s="97"/>
      <c r="H245" s="96"/>
      <c r="I245" s="96"/>
      <c r="J245" s="96"/>
      <c r="K245" s="96"/>
    </row>
    <row r="246" spans="2:11" ht="11.25" customHeight="1" x14ac:dyDescent="0.2">
      <c r="B246" s="96"/>
      <c r="D246" s="96"/>
      <c r="E246" s="96"/>
      <c r="F246" s="96"/>
      <c r="G246" s="97"/>
      <c r="H246" s="96"/>
      <c r="I246" s="96"/>
      <c r="J246" s="96"/>
      <c r="K246" s="96"/>
    </row>
    <row r="247" spans="2:11" ht="11.25" customHeight="1" x14ac:dyDescent="0.2">
      <c r="B247" s="96"/>
      <c r="D247" s="96"/>
      <c r="E247" s="96"/>
      <c r="F247" s="96"/>
      <c r="G247" s="97"/>
      <c r="H247" s="96"/>
      <c r="I247" s="96"/>
      <c r="J247" s="96"/>
      <c r="K247" s="96"/>
    </row>
    <row r="248" spans="2:11" ht="11.25" customHeight="1" x14ac:dyDescent="0.2">
      <c r="B248" s="96"/>
      <c r="D248" s="96"/>
      <c r="E248" s="96"/>
      <c r="F248" s="96"/>
      <c r="G248" s="97"/>
      <c r="H248" s="96"/>
      <c r="I248" s="96"/>
      <c r="J248" s="96"/>
      <c r="K248" s="96"/>
    </row>
    <row r="249" spans="2:11" ht="11.25" customHeight="1" x14ac:dyDescent="0.2">
      <c r="B249" s="96"/>
      <c r="D249" s="96"/>
      <c r="E249" s="96"/>
      <c r="F249" s="96"/>
      <c r="G249" s="97"/>
      <c r="H249" s="96"/>
      <c r="I249" s="96"/>
      <c r="J249" s="96"/>
      <c r="K249" s="96"/>
    </row>
    <row r="250" spans="2:11" ht="11.25" customHeight="1" x14ac:dyDescent="0.2">
      <c r="B250" s="96"/>
      <c r="D250" s="96"/>
      <c r="E250" s="96"/>
      <c r="F250" s="96"/>
      <c r="G250" s="97"/>
      <c r="H250" s="96"/>
      <c r="I250" s="96"/>
      <c r="J250" s="96"/>
      <c r="K250" s="96"/>
    </row>
    <row r="251" spans="2:11" ht="11.25" customHeight="1" x14ac:dyDescent="0.2">
      <c r="B251" s="96"/>
      <c r="D251" s="96"/>
      <c r="E251" s="96"/>
      <c r="F251" s="96"/>
      <c r="G251" s="97"/>
      <c r="H251" s="96"/>
      <c r="I251" s="96"/>
      <c r="J251" s="96"/>
      <c r="K251" s="96"/>
    </row>
    <row r="252" spans="2:11" ht="11.25" customHeight="1" x14ac:dyDescent="0.2">
      <c r="B252" s="96"/>
      <c r="D252" s="96"/>
      <c r="E252" s="96"/>
      <c r="F252" s="96"/>
      <c r="G252" s="97"/>
      <c r="H252" s="96"/>
      <c r="I252" s="96"/>
      <c r="J252" s="96"/>
      <c r="K252" s="96"/>
    </row>
    <row r="253" spans="2:11" ht="11.25" customHeight="1" x14ac:dyDescent="0.2">
      <c r="B253" s="96"/>
      <c r="D253" s="96"/>
      <c r="E253" s="96"/>
      <c r="F253" s="96"/>
      <c r="G253" s="97"/>
      <c r="H253" s="96"/>
      <c r="I253" s="96"/>
      <c r="J253" s="96"/>
      <c r="K253" s="96"/>
    </row>
    <row r="254" spans="2:11" ht="11.25" customHeight="1" x14ac:dyDescent="0.2">
      <c r="B254" s="96"/>
      <c r="D254" s="96"/>
      <c r="E254" s="96"/>
      <c r="F254" s="96"/>
      <c r="G254" s="97"/>
      <c r="H254" s="96"/>
      <c r="I254" s="96"/>
      <c r="J254" s="96"/>
      <c r="K254" s="96"/>
    </row>
    <row r="255" spans="2:11" ht="11.25" customHeight="1" x14ac:dyDescent="0.2">
      <c r="B255" s="96"/>
      <c r="D255" s="96"/>
      <c r="E255" s="96"/>
      <c r="F255" s="96"/>
      <c r="G255" s="97"/>
      <c r="H255" s="96"/>
      <c r="I255" s="96"/>
      <c r="J255" s="96"/>
      <c r="K255" s="96"/>
    </row>
    <row r="256" spans="2:11" ht="11.25" customHeight="1" x14ac:dyDescent="0.2">
      <c r="B256" s="96"/>
      <c r="D256" s="96"/>
      <c r="E256" s="96"/>
      <c r="F256" s="96"/>
      <c r="G256" s="97"/>
      <c r="H256" s="96"/>
      <c r="I256" s="96"/>
      <c r="J256" s="96"/>
      <c r="K256" s="96"/>
    </row>
    <row r="257" spans="2:11" ht="11.25" customHeight="1" x14ac:dyDescent="0.2">
      <c r="B257" s="96"/>
      <c r="D257" s="96"/>
      <c r="E257" s="96"/>
      <c r="F257" s="96"/>
      <c r="G257" s="97"/>
      <c r="H257" s="96"/>
      <c r="I257" s="96"/>
      <c r="J257" s="96"/>
      <c r="K257" s="96"/>
    </row>
    <row r="258" spans="2:11" ht="11.25" customHeight="1" x14ac:dyDescent="0.2">
      <c r="B258" s="96"/>
      <c r="D258" s="96"/>
      <c r="E258" s="96"/>
      <c r="F258" s="96"/>
      <c r="G258" s="97"/>
      <c r="H258" s="96"/>
      <c r="I258" s="96"/>
      <c r="J258" s="96"/>
      <c r="K258" s="96"/>
    </row>
    <row r="259" spans="2:11" ht="11.25" customHeight="1" x14ac:dyDescent="0.2">
      <c r="B259" s="96"/>
      <c r="D259" s="96"/>
      <c r="E259" s="96"/>
      <c r="F259" s="96"/>
      <c r="G259" s="97"/>
      <c r="H259" s="96"/>
      <c r="I259" s="96"/>
      <c r="J259" s="96"/>
      <c r="K259" s="96"/>
    </row>
    <row r="260" spans="2:11" ht="11.25" customHeight="1" x14ac:dyDescent="0.2">
      <c r="B260" s="96"/>
      <c r="D260" s="96"/>
      <c r="E260" s="96"/>
      <c r="F260" s="96"/>
      <c r="G260" s="97"/>
      <c r="H260" s="96"/>
      <c r="I260" s="96"/>
      <c r="J260" s="96"/>
      <c r="K260" s="96"/>
    </row>
    <row r="261" spans="2:11" ht="11.25" customHeight="1" x14ac:dyDescent="0.2">
      <c r="B261" s="96"/>
      <c r="D261" s="96"/>
      <c r="E261" s="96"/>
      <c r="F261" s="96"/>
      <c r="G261" s="97"/>
      <c r="H261" s="96"/>
      <c r="I261" s="96"/>
      <c r="J261" s="96"/>
      <c r="K261" s="96"/>
    </row>
    <row r="262" spans="2:11" ht="11.25" customHeight="1" x14ac:dyDescent="0.2">
      <c r="B262" s="96"/>
      <c r="D262" s="96"/>
      <c r="E262" s="96"/>
      <c r="F262" s="96"/>
      <c r="G262" s="97"/>
      <c r="H262" s="96"/>
      <c r="I262" s="96"/>
      <c r="J262" s="96"/>
      <c r="K262" s="96"/>
    </row>
    <row r="263" spans="2:11" ht="11.25" customHeight="1" x14ac:dyDescent="0.2">
      <c r="B263" s="96"/>
      <c r="D263" s="96"/>
      <c r="E263" s="96"/>
      <c r="F263" s="96"/>
      <c r="G263" s="97"/>
      <c r="H263" s="96"/>
      <c r="I263" s="96"/>
      <c r="J263" s="96"/>
      <c r="K263" s="96"/>
    </row>
    <row r="264" spans="2:11" ht="11.25" customHeight="1" x14ac:dyDescent="0.2">
      <c r="B264" s="96"/>
      <c r="D264" s="96"/>
      <c r="E264" s="96"/>
      <c r="F264" s="96"/>
      <c r="G264" s="97"/>
      <c r="H264" s="96"/>
      <c r="I264" s="96"/>
      <c r="J264" s="96"/>
      <c r="K264" s="96"/>
    </row>
    <row r="265" spans="2:11" ht="11.25" customHeight="1" x14ac:dyDescent="0.2">
      <c r="B265" s="96"/>
      <c r="D265" s="96"/>
      <c r="E265" s="96"/>
      <c r="F265" s="96"/>
      <c r="G265" s="97"/>
      <c r="H265" s="96"/>
      <c r="I265" s="96"/>
      <c r="J265" s="96"/>
      <c r="K265" s="96"/>
    </row>
    <row r="266" spans="2:11" ht="11.25" customHeight="1" x14ac:dyDescent="0.2">
      <c r="B266" s="96"/>
      <c r="D266" s="96"/>
      <c r="E266" s="96"/>
      <c r="F266" s="96"/>
      <c r="G266" s="97"/>
      <c r="H266" s="96"/>
      <c r="I266" s="96"/>
      <c r="J266" s="96"/>
      <c r="K266" s="96"/>
    </row>
    <row r="267" spans="2:11" ht="11.25" customHeight="1" x14ac:dyDescent="0.2">
      <c r="B267" s="96"/>
      <c r="D267" s="96"/>
      <c r="E267" s="96"/>
      <c r="F267" s="96"/>
      <c r="G267" s="97"/>
      <c r="H267" s="96"/>
      <c r="I267" s="96"/>
      <c r="J267" s="96"/>
      <c r="K267" s="96"/>
    </row>
    <row r="268" spans="2:11" ht="11.25" customHeight="1" x14ac:dyDescent="0.2">
      <c r="B268" s="96"/>
      <c r="D268" s="96"/>
      <c r="E268" s="96"/>
      <c r="F268" s="96"/>
      <c r="G268" s="97"/>
      <c r="H268" s="96"/>
      <c r="I268" s="96"/>
      <c r="J268" s="96"/>
      <c r="K268" s="96"/>
    </row>
    <row r="269" spans="2:11" ht="11.25" customHeight="1" x14ac:dyDescent="0.2">
      <c r="B269" s="96"/>
      <c r="D269" s="96"/>
      <c r="E269" s="96"/>
      <c r="F269" s="96"/>
      <c r="G269" s="97"/>
      <c r="H269" s="96"/>
      <c r="I269" s="96"/>
      <c r="J269" s="96"/>
      <c r="K269" s="96"/>
    </row>
    <row r="270" spans="2:11" ht="11.25" customHeight="1" x14ac:dyDescent="0.2">
      <c r="B270" s="96"/>
      <c r="D270" s="96"/>
      <c r="E270" s="96"/>
      <c r="F270" s="96"/>
      <c r="G270" s="97"/>
      <c r="H270" s="96"/>
      <c r="I270" s="96"/>
      <c r="J270" s="96"/>
      <c r="K270" s="96"/>
    </row>
    <row r="271" spans="2:11" ht="11.25" customHeight="1" x14ac:dyDescent="0.2">
      <c r="B271" s="96"/>
      <c r="D271" s="96"/>
      <c r="E271" s="96"/>
      <c r="F271" s="96"/>
      <c r="G271" s="97"/>
      <c r="H271" s="96"/>
      <c r="I271" s="96"/>
      <c r="J271" s="96"/>
      <c r="K271" s="96"/>
    </row>
    <row r="272" spans="2:11" ht="11.25" customHeight="1" x14ac:dyDescent="0.2">
      <c r="B272" s="96"/>
      <c r="D272" s="96"/>
      <c r="E272" s="96"/>
      <c r="F272" s="96"/>
      <c r="G272" s="97"/>
      <c r="H272" s="96"/>
      <c r="I272" s="96"/>
      <c r="J272" s="96"/>
      <c r="K272" s="96"/>
    </row>
    <row r="273" spans="2:11" ht="11.25" customHeight="1" x14ac:dyDescent="0.2">
      <c r="B273" s="96"/>
      <c r="D273" s="96"/>
      <c r="E273" s="96"/>
      <c r="F273" s="96"/>
      <c r="G273" s="97"/>
      <c r="H273" s="96"/>
      <c r="I273" s="96"/>
      <c r="J273" s="96"/>
      <c r="K273" s="96"/>
    </row>
    <row r="274" spans="2:11" ht="11.25" customHeight="1" x14ac:dyDescent="0.2">
      <c r="B274" s="96"/>
      <c r="D274" s="96"/>
      <c r="E274" s="96"/>
      <c r="F274" s="96"/>
      <c r="G274" s="97"/>
      <c r="H274" s="96"/>
      <c r="I274" s="96"/>
      <c r="J274" s="96"/>
      <c r="K274" s="96"/>
    </row>
    <row r="275" spans="2:11" ht="11.25" customHeight="1" x14ac:dyDescent="0.2">
      <c r="B275" s="96"/>
      <c r="D275" s="96"/>
      <c r="E275" s="96"/>
      <c r="F275" s="96"/>
      <c r="G275" s="97"/>
      <c r="H275" s="96"/>
      <c r="I275" s="96"/>
      <c r="J275" s="96"/>
      <c r="K275" s="96"/>
    </row>
    <row r="276" spans="2:11" ht="11.25" customHeight="1" x14ac:dyDescent="0.2">
      <c r="B276" s="96"/>
      <c r="D276" s="96"/>
      <c r="E276" s="96"/>
      <c r="F276" s="96"/>
      <c r="G276" s="97"/>
      <c r="H276" s="96"/>
      <c r="I276" s="96"/>
      <c r="J276" s="96"/>
      <c r="K276" s="96"/>
    </row>
    <row r="277" spans="2:11" ht="11.25" customHeight="1" x14ac:dyDescent="0.2">
      <c r="B277" s="96"/>
      <c r="D277" s="96"/>
      <c r="E277" s="96"/>
      <c r="F277" s="96"/>
      <c r="G277" s="97"/>
      <c r="H277" s="96"/>
      <c r="I277" s="96"/>
      <c r="J277" s="96"/>
      <c r="K277" s="96"/>
    </row>
    <row r="278" spans="2:11" ht="11.25" customHeight="1" x14ac:dyDescent="0.2">
      <c r="B278" s="96"/>
      <c r="D278" s="96"/>
      <c r="E278" s="96"/>
      <c r="F278" s="96"/>
      <c r="G278" s="97"/>
      <c r="H278" s="96"/>
      <c r="I278" s="96"/>
      <c r="J278" s="96"/>
      <c r="K278" s="96"/>
    </row>
    <row r="279" spans="2:11" ht="11.25" customHeight="1" x14ac:dyDescent="0.2">
      <c r="B279" s="96"/>
      <c r="D279" s="96"/>
      <c r="E279" s="96"/>
      <c r="F279" s="96"/>
      <c r="G279" s="97"/>
      <c r="H279" s="96"/>
      <c r="I279" s="96"/>
      <c r="J279" s="96"/>
      <c r="K279" s="96"/>
    </row>
    <row r="280" spans="2:11" ht="11.25" customHeight="1" x14ac:dyDescent="0.2">
      <c r="B280" s="96"/>
      <c r="D280" s="96"/>
      <c r="E280" s="96"/>
      <c r="F280" s="96"/>
      <c r="G280" s="97"/>
      <c r="H280" s="96"/>
      <c r="I280" s="96"/>
      <c r="J280" s="96"/>
      <c r="K280" s="96"/>
    </row>
    <row r="281" spans="2:11" ht="11.25" customHeight="1" x14ac:dyDescent="0.2">
      <c r="B281" s="96"/>
      <c r="D281" s="96"/>
      <c r="E281" s="96"/>
      <c r="F281" s="96"/>
      <c r="G281" s="97"/>
      <c r="H281" s="96"/>
      <c r="I281" s="96"/>
      <c r="J281" s="96"/>
      <c r="K281" s="96"/>
    </row>
    <row r="282" spans="2:11" ht="11.25" customHeight="1" x14ac:dyDescent="0.2">
      <c r="B282" s="96"/>
      <c r="D282" s="96"/>
      <c r="E282" s="96"/>
      <c r="F282" s="96"/>
      <c r="G282" s="97"/>
      <c r="H282" s="96"/>
      <c r="I282" s="96"/>
      <c r="J282" s="96"/>
      <c r="K282" s="96"/>
    </row>
    <row r="283" spans="2:11" ht="11.25" customHeight="1" x14ac:dyDescent="0.2">
      <c r="B283" s="96"/>
      <c r="D283" s="96"/>
      <c r="E283" s="96"/>
      <c r="F283" s="96"/>
      <c r="G283" s="97"/>
      <c r="H283" s="96"/>
      <c r="I283" s="96"/>
      <c r="J283" s="96"/>
      <c r="K283" s="96"/>
    </row>
    <row r="284" spans="2:11" ht="11.25" customHeight="1" x14ac:dyDescent="0.2">
      <c r="B284" s="96"/>
      <c r="D284" s="96"/>
      <c r="E284" s="96"/>
      <c r="F284" s="96"/>
      <c r="G284" s="97"/>
      <c r="H284" s="96"/>
      <c r="I284" s="96"/>
      <c r="J284" s="96"/>
      <c r="K284" s="96"/>
    </row>
    <row r="285" spans="2:11" ht="11.25" customHeight="1" x14ac:dyDescent="0.2">
      <c r="B285" s="96"/>
      <c r="D285" s="96"/>
      <c r="E285" s="96"/>
      <c r="F285" s="96"/>
      <c r="G285" s="97"/>
      <c r="H285" s="96"/>
      <c r="I285" s="96"/>
      <c r="J285" s="96"/>
      <c r="K285" s="96"/>
    </row>
    <row r="286" spans="2:11" ht="11.25" customHeight="1" x14ac:dyDescent="0.2">
      <c r="B286" s="96"/>
      <c r="D286" s="96"/>
      <c r="E286" s="96"/>
      <c r="F286" s="96"/>
      <c r="G286" s="97"/>
      <c r="H286" s="96"/>
      <c r="I286" s="96"/>
      <c r="J286" s="96"/>
      <c r="K286" s="96"/>
    </row>
    <row r="287" spans="2:11" ht="11.25" customHeight="1" x14ac:dyDescent="0.2">
      <c r="B287" s="96"/>
      <c r="D287" s="96"/>
      <c r="E287" s="96"/>
      <c r="F287" s="96"/>
      <c r="G287" s="97"/>
      <c r="H287" s="96"/>
      <c r="I287" s="96"/>
      <c r="J287" s="96"/>
      <c r="K287" s="96"/>
    </row>
    <row r="288" spans="2:11" ht="11.25" customHeight="1" x14ac:dyDescent="0.2">
      <c r="B288" s="96"/>
      <c r="D288" s="96"/>
      <c r="E288" s="96"/>
      <c r="F288" s="96"/>
      <c r="G288" s="97"/>
      <c r="H288" s="96"/>
      <c r="I288" s="96"/>
      <c r="J288" s="96"/>
      <c r="K288" s="96"/>
    </row>
    <row r="289" spans="2:11" ht="11.25" customHeight="1" x14ac:dyDescent="0.2">
      <c r="B289" s="96"/>
      <c r="D289" s="96"/>
      <c r="E289" s="96"/>
      <c r="F289" s="96"/>
      <c r="G289" s="97"/>
      <c r="H289" s="96"/>
      <c r="I289" s="96"/>
      <c r="J289" s="96"/>
      <c r="K289" s="96"/>
    </row>
    <row r="290" spans="2:11" ht="11.25" customHeight="1" x14ac:dyDescent="0.2">
      <c r="B290" s="96"/>
      <c r="D290" s="96"/>
      <c r="E290" s="96"/>
      <c r="F290" s="96"/>
      <c r="G290" s="97"/>
      <c r="H290" s="96"/>
      <c r="I290" s="96"/>
      <c r="J290" s="96"/>
      <c r="K290" s="96"/>
    </row>
    <row r="291" spans="2:11" ht="11.25" customHeight="1" x14ac:dyDescent="0.2">
      <c r="B291" s="96"/>
      <c r="D291" s="96"/>
      <c r="E291" s="96"/>
      <c r="F291" s="96"/>
      <c r="G291" s="97"/>
      <c r="H291" s="96"/>
      <c r="I291" s="96"/>
      <c r="J291" s="96"/>
      <c r="K291" s="96"/>
    </row>
    <row r="292" spans="2:11" ht="11.25" customHeight="1" x14ac:dyDescent="0.2">
      <c r="B292" s="96"/>
      <c r="D292" s="96"/>
      <c r="E292" s="96"/>
      <c r="F292" s="96"/>
      <c r="G292" s="97"/>
      <c r="H292" s="96"/>
      <c r="I292" s="96"/>
      <c r="J292" s="96"/>
      <c r="K292" s="96"/>
    </row>
    <row r="293" spans="2:11" ht="11.25" customHeight="1" x14ac:dyDescent="0.2">
      <c r="B293" s="96"/>
      <c r="D293" s="96"/>
      <c r="E293" s="96"/>
      <c r="F293" s="96"/>
      <c r="G293" s="97"/>
      <c r="H293" s="96"/>
      <c r="I293" s="96"/>
      <c r="J293" s="96"/>
      <c r="K293" s="96"/>
    </row>
    <row r="294" spans="2:11" ht="11.25" customHeight="1" x14ac:dyDescent="0.2">
      <c r="B294" s="96"/>
      <c r="D294" s="96"/>
      <c r="E294" s="96"/>
      <c r="F294" s="96"/>
      <c r="G294" s="97"/>
      <c r="H294" s="96"/>
      <c r="I294" s="96"/>
      <c r="J294" s="96"/>
      <c r="K294" s="96"/>
    </row>
    <row r="295" spans="2:11" ht="11.25" customHeight="1" x14ac:dyDescent="0.2">
      <c r="B295" s="96"/>
      <c r="D295" s="96"/>
      <c r="E295" s="96"/>
      <c r="F295" s="96"/>
      <c r="G295" s="97"/>
      <c r="H295" s="96"/>
      <c r="I295" s="96"/>
      <c r="J295" s="96"/>
      <c r="K295" s="96"/>
    </row>
    <row r="296" spans="2:11" ht="11.25" customHeight="1" x14ac:dyDescent="0.2">
      <c r="B296" s="96"/>
      <c r="D296" s="96"/>
      <c r="E296" s="96"/>
      <c r="F296" s="96"/>
      <c r="G296" s="97"/>
      <c r="H296" s="96"/>
      <c r="I296" s="96"/>
      <c r="J296" s="96"/>
      <c r="K296" s="96"/>
    </row>
    <row r="297" spans="2:11" ht="11.25" customHeight="1" x14ac:dyDescent="0.2">
      <c r="B297" s="96"/>
      <c r="D297" s="96"/>
      <c r="E297" s="96"/>
      <c r="F297" s="96"/>
      <c r="G297" s="97"/>
      <c r="H297" s="96"/>
      <c r="I297" s="96"/>
      <c r="J297" s="96"/>
      <c r="K297" s="96"/>
    </row>
    <row r="298" spans="2:11" ht="11.25" customHeight="1" x14ac:dyDescent="0.2">
      <c r="B298" s="96"/>
      <c r="D298" s="96"/>
      <c r="E298" s="96"/>
      <c r="F298" s="96"/>
      <c r="G298" s="97"/>
      <c r="H298" s="96"/>
      <c r="I298" s="96"/>
      <c r="J298" s="96"/>
      <c r="K298" s="96"/>
    </row>
    <row r="299" spans="2:11" ht="11.25" customHeight="1" x14ac:dyDescent="0.2">
      <c r="B299" s="96"/>
      <c r="D299" s="96"/>
      <c r="E299" s="96"/>
      <c r="F299" s="96"/>
      <c r="G299" s="97"/>
      <c r="H299" s="96"/>
      <c r="I299" s="96"/>
      <c r="J299" s="96"/>
      <c r="K299" s="96"/>
    </row>
    <row r="300" spans="2:11" ht="11.25" customHeight="1" x14ac:dyDescent="0.2">
      <c r="B300" s="96"/>
      <c r="D300" s="96"/>
      <c r="E300" s="96"/>
      <c r="F300" s="96"/>
      <c r="G300" s="97"/>
      <c r="H300" s="96"/>
      <c r="I300" s="96"/>
      <c r="J300" s="96"/>
      <c r="K300" s="96"/>
    </row>
    <row r="301" spans="2:11" ht="11.25" customHeight="1" x14ac:dyDescent="0.2">
      <c r="B301" s="96"/>
      <c r="D301" s="96"/>
      <c r="E301" s="96"/>
      <c r="F301" s="96"/>
      <c r="G301" s="97"/>
      <c r="H301" s="96"/>
      <c r="I301" s="96"/>
      <c r="J301" s="96"/>
      <c r="K301" s="96"/>
    </row>
    <row r="302" spans="2:11" ht="11.25" customHeight="1" x14ac:dyDescent="0.2">
      <c r="B302" s="96"/>
      <c r="D302" s="96"/>
      <c r="E302" s="96"/>
      <c r="F302" s="96"/>
      <c r="G302" s="97"/>
      <c r="H302" s="96"/>
      <c r="I302" s="96"/>
      <c r="J302" s="96"/>
      <c r="K302" s="96"/>
    </row>
  </sheetData>
  <mergeCells count="11">
    <mergeCell ref="J17:K17"/>
    <mergeCell ref="J18:K18"/>
    <mergeCell ref="H15:I15"/>
    <mergeCell ref="H16:I16"/>
    <mergeCell ref="H17:I17"/>
    <mergeCell ref="H18:I18"/>
    <mergeCell ref="B2:F2"/>
    <mergeCell ref="H4:K4"/>
    <mergeCell ref="H14:K14"/>
    <mergeCell ref="J15:K15"/>
    <mergeCell ref="J16:K16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2"/>
  <sheetViews>
    <sheetView topLeftCell="A2" zoomScale="130" zoomScaleNormal="130" zoomScalePageLayoutView="130" workbookViewId="0">
      <selection activeCell="J11" sqref="J11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73" customWidth="1"/>
    <col min="8" max="8" width="12.5" style="4" customWidth="1"/>
    <col min="9" max="9" width="5.1640625" style="4" bestFit="1" customWidth="1"/>
    <col min="10" max="10" width="3.6640625" style="4" customWidth="1"/>
    <col min="11" max="11" width="5.33203125" style="4" customWidth="1"/>
    <col min="12" max="16384" width="8.83203125" style="1"/>
  </cols>
  <sheetData>
    <row r="2" spans="2:11" ht="11.25" customHeight="1" x14ac:dyDescent="0.2">
      <c r="B2" s="282" t="s">
        <v>206</v>
      </c>
      <c r="C2" s="282"/>
      <c r="D2" s="282"/>
      <c r="E2" s="282"/>
      <c r="F2" s="282"/>
      <c r="G2" s="71"/>
    </row>
    <row r="3" spans="2:11" ht="6" customHeight="1" thickBot="1" x14ac:dyDescent="0.25">
      <c r="G3" s="71"/>
    </row>
    <row r="4" spans="2:11" ht="11.25" customHeight="1" thickTop="1" thickBot="1" x14ac:dyDescent="0.25">
      <c r="B4" s="8"/>
      <c r="C4" s="33"/>
      <c r="D4" s="6" t="s">
        <v>18</v>
      </c>
      <c r="E4" s="224" t="s">
        <v>19</v>
      </c>
      <c r="F4" s="224" t="s">
        <v>20</v>
      </c>
      <c r="H4" s="297" t="s">
        <v>21</v>
      </c>
      <c r="I4" s="298"/>
      <c r="J4" s="298"/>
      <c r="K4" s="299"/>
    </row>
    <row r="5" spans="2:11" ht="11.25" customHeight="1" thickTop="1" x14ac:dyDescent="0.2">
      <c r="B5" s="45">
        <v>2</v>
      </c>
      <c r="C5" s="45"/>
      <c r="D5" s="43" t="s">
        <v>68</v>
      </c>
      <c r="E5" s="43" t="s">
        <v>68</v>
      </c>
      <c r="F5" s="49" t="e">
        <f>((D5-E5)^2)*(-0.1)</f>
        <v>#VALUE!</v>
      </c>
      <c r="G5" s="72" t="e">
        <f>0+D5</f>
        <v>#VALUE!</v>
      </c>
      <c r="H5" s="54" t="s">
        <v>31</v>
      </c>
      <c r="I5" s="75" t="s">
        <v>32</v>
      </c>
      <c r="J5" s="85" t="e">
        <f>SUM(G5:G9)</f>
        <v>#VALUE!</v>
      </c>
      <c r="K5" s="92" t="e">
        <f>VLOOKUP(J5,$B79:$I129,2,0)</f>
        <v>#VALUE!</v>
      </c>
    </row>
    <row r="6" spans="2:11" ht="11.25" customHeight="1" x14ac:dyDescent="0.2">
      <c r="B6" s="36">
        <v>3</v>
      </c>
      <c r="C6" s="36" t="s">
        <v>74</v>
      </c>
      <c r="D6" s="37" t="s">
        <v>68</v>
      </c>
      <c r="E6" s="37" t="s">
        <v>68</v>
      </c>
      <c r="F6" s="12" t="e">
        <f t="shared" ref="F6:F69" si="0">((D6-E6)^2)*(-0.1)</f>
        <v>#VALUE!</v>
      </c>
      <c r="G6" s="72" t="e">
        <f t="shared" ref="G6:G69" si="1">0+D6</f>
        <v>#VALUE!</v>
      </c>
      <c r="H6" s="55" t="s">
        <v>34</v>
      </c>
      <c r="I6" s="76" t="s">
        <v>33</v>
      </c>
      <c r="J6" s="86" t="e">
        <f>SUM(G10:G12)</f>
        <v>#VALUE!</v>
      </c>
      <c r="K6" s="93" t="e">
        <f>VLOOKUP(J6,$B79:$I129,3,0)</f>
        <v>#VALUE!</v>
      </c>
    </row>
    <row r="7" spans="2:11" ht="11.25" customHeight="1" x14ac:dyDescent="0.2">
      <c r="B7" s="36">
        <v>4</v>
      </c>
      <c r="C7" s="36" t="s">
        <v>73</v>
      </c>
      <c r="D7" s="37" t="s">
        <v>68</v>
      </c>
      <c r="E7" s="37" t="s">
        <v>68</v>
      </c>
      <c r="F7" s="12" t="e">
        <f t="shared" si="0"/>
        <v>#VALUE!</v>
      </c>
      <c r="G7" s="72" t="e">
        <f t="shared" si="1"/>
        <v>#VALUE!</v>
      </c>
      <c r="H7" s="55" t="s">
        <v>43</v>
      </c>
      <c r="I7" s="76" t="s">
        <v>44</v>
      </c>
      <c r="J7" s="86" t="e">
        <f>SUM(G13:G25)</f>
        <v>#VALUE!</v>
      </c>
      <c r="K7" s="93" t="e">
        <f>VLOOKUP(J7,$B79:$I129,4,0)</f>
        <v>#VALUE!</v>
      </c>
    </row>
    <row r="8" spans="2:11" ht="11.25" customHeight="1" x14ac:dyDescent="0.2">
      <c r="B8" s="36">
        <v>5</v>
      </c>
      <c r="C8" s="36" t="s">
        <v>73</v>
      </c>
      <c r="D8" s="37" t="s">
        <v>68</v>
      </c>
      <c r="E8" s="37" t="s">
        <v>68</v>
      </c>
      <c r="F8" s="12" t="e">
        <f t="shared" si="0"/>
        <v>#VALUE!</v>
      </c>
      <c r="G8" s="72" t="e">
        <f t="shared" si="1"/>
        <v>#VALUE!</v>
      </c>
      <c r="H8" s="55" t="s">
        <v>35</v>
      </c>
      <c r="I8" s="76" t="s">
        <v>36</v>
      </c>
      <c r="J8" s="86" t="e">
        <f>SUM(G26:G40)</f>
        <v>#VALUE!</v>
      </c>
      <c r="K8" s="93" t="e">
        <f>VLOOKUP(J8,$B79:$I129,5,0)</f>
        <v>#VALUE!</v>
      </c>
    </row>
    <row r="9" spans="2:11" ht="11.25" customHeight="1" thickBot="1" x14ac:dyDescent="0.25">
      <c r="B9" s="80">
        <v>6</v>
      </c>
      <c r="C9" s="80" t="s">
        <v>73</v>
      </c>
      <c r="D9" s="105" t="s">
        <v>68</v>
      </c>
      <c r="E9" s="105" t="s">
        <v>68</v>
      </c>
      <c r="F9" s="82" t="e">
        <f t="shared" si="0"/>
        <v>#VALUE!</v>
      </c>
      <c r="G9" s="72" t="e">
        <f t="shared" si="1"/>
        <v>#VALUE!</v>
      </c>
      <c r="H9" s="55" t="s">
        <v>37</v>
      </c>
      <c r="I9" s="76" t="s">
        <v>38</v>
      </c>
      <c r="J9" s="86" t="e">
        <f>SUM(G41:G62)</f>
        <v>#VALUE!</v>
      </c>
      <c r="K9" s="93" t="e">
        <f>VLOOKUP(J9,$B79:$I129,6,0)</f>
        <v>#VALUE!</v>
      </c>
    </row>
    <row r="10" spans="2:11" ht="11.25" customHeight="1" thickTop="1" x14ac:dyDescent="0.2">
      <c r="B10" s="107" t="s">
        <v>72</v>
      </c>
      <c r="C10" s="45"/>
      <c r="D10" s="35" t="s">
        <v>68</v>
      </c>
      <c r="E10" s="35" t="s">
        <v>68</v>
      </c>
      <c r="F10" s="49" t="e">
        <f t="shared" si="0"/>
        <v>#VALUE!</v>
      </c>
      <c r="G10" s="72" t="e">
        <f t="shared" si="1"/>
        <v>#VALUE!</v>
      </c>
      <c r="H10" s="78" t="s">
        <v>39</v>
      </c>
      <c r="I10" s="79" t="s">
        <v>40</v>
      </c>
      <c r="J10" s="87" t="e">
        <f>SUM(G63:G75)</f>
        <v>#VALUE!</v>
      </c>
      <c r="K10" s="93" t="e">
        <f>VLOOKUP(J10,$B79:$I129,7,0)</f>
        <v>#VALUE!</v>
      </c>
    </row>
    <row r="11" spans="2:11" ht="11.25" customHeight="1" thickBot="1" x14ac:dyDescent="0.25">
      <c r="B11" s="36">
        <v>9</v>
      </c>
      <c r="C11" s="36" t="s">
        <v>73</v>
      </c>
      <c r="D11" s="37" t="s">
        <v>68</v>
      </c>
      <c r="E11" s="37" t="s">
        <v>68</v>
      </c>
      <c r="F11" s="12" t="e">
        <f t="shared" si="0"/>
        <v>#VALUE!</v>
      </c>
      <c r="G11" s="72" t="e">
        <f t="shared" si="1"/>
        <v>#VALUE!</v>
      </c>
      <c r="H11" s="56" t="s">
        <v>41</v>
      </c>
      <c r="I11" s="77" t="s">
        <v>42</v>
      </c>
      <c r="J11" s="88" t="s">
        <v>27</v>
      </c>
      <c r="K11" s="94" t="e">
        <f>VLOOKUP(J11,$B79:$I129,8,0)</f>
        <v>#N/A</v>
      </c>
    </row>
    <row r="12" spans="2:11" ht="11.25" customHeight="1" thickTop="1" thickBot="1" x14ac:dyDescent="0.25">
      <c r="B12" s="39">
        <v>10</v>
      </c>
      <c r="C12" s="39" t="s">
        <v>77</v>
      </c>
      <c r="D12" s="40" t="s">
        <v>68</v>
      </c>
      <c r="E12" s="40" t="s">
        <v>68</v>
      </c>
      <c r="F12" s="19" t="e">
        <f t="shared" si="0"/>
        <v>#VALUE!</v>
      </c>
      <c r="G12" s="72" t="e">
        <f t="shared" si="1"/>
        <v>#VALUE!</v>
      </c>
    </row>
    <row r="13" spans="2:11" ht="11.25" customHeight="1" thickTop="1" thickBot="1" x14ac:dyDescent="0.25">
      <c r="B13" s="34">
        <v>11</v>
      </c>
      <c r="C13" s="34" t="s">
        <v>73</v>
      </c>
      <c r="D13" s="35" t="s">
        <v>68</v>
      </c>
      <c r="E13" s="35" t="s">
        <v>68</v>
      </c>
      <c r="F13" s="10" t="e">
        <f t="shared" si="0"/>
        <v>#VALUE!</v>
      </c>
      <c r="G13" s="72" t="e">
        <f t="shared" si="1"/>
        <v>#VALUE!</v>
      </c>
    </row>
    <row r="14" spans="2:11" ht="11.25" customHeight="1" thickTop="1" thickBot="1" x14ac:dyDescent="0.25">
      <c r="B14" s="36"/>
      <c r="C14" s="36"/>
      <c r="D14" s="37" t="s">
        <v>68</v>
      </c>
      <c r="E14" s="37" t="s">
        <v>68</v>
      </c>
      <c r="F14" s="12" t="e">
        <f t="shared" si="0"/>
        <v>#VALUE!</v>
      </c>
      <c r="G14" s="72" t="e">
        <f t="shared" si="1"/>
        <v>#VALUE!</v>
      </c>
      <c r="H14" s="297" t="s">
        <v>53</v>
      </c>
      <c r="I14" s="298"/>
      <c r="J14" s="298"/>
      <c r="K14" s="299"/>
    </row>
    <row r="15" spans="2:11" ht="11.25" customHeight="1" thickTop="1" x14ac:dyDescent="0.2">
      <c r="B15" s="36"/>
      <c r="C15" s="36"/>
      <c r="D15" s="37" t="s">
        <v>68</v>
      </c>
      <c r="E15" s="37" t="s">
        <v>68</v>
      </c>
      <c r="F15" s="12" t="e">
        <f t="shared" si="0"/>
        <v>#VALUE!</v>
      </c>
      <c r="G15" s="72" t="e">
        <f t="shared" si="1"/>
        <v>#VALUE!</v>
      </c>
      <c r="H15" s="306" t="s">
        <v>52</v>
      </c>
      <c r="I15" s="307"/>
      <c r="J15" s="300">
        <v>3</v>
      </c>
      <c r="K15" s="301"/>
    </row>
    <row r="16" spans="2:11" ht="11.25" customHeight="1" x14ac:dyDescent="0.2">
      <c r="B16" s="36"/>
      <c r="C16" s="36"/>
      <c r="D16" s="37" t="s">
        <v>68</v>
      </c>
      <c r="E16" s="37" t="s">
        <v>68</v>
      </c>
      <c r="F16" s="12" t="e">
        <f t="shared" si="0"/>
        <v>#VALUE!</v>
      </c>
      <c r="G16" s="72" t="e">
        <f t="shared" si="1"/>
        <v>#VALUE!</v>
      </c>
      <c r="H16" s="308" t="s">
        <v>78</v>
      </c>
      <c r="I16" s="309"/>
      <c r="J16" s="302">
        <v>2</v>
      </c>
      <c r="K16" s="303"/>
    </row>
    <row r="17" spans="2:11" ht="11.25" customHeight="1" x14ac:dyDescent="0.2">
      <c r="B17" s="36"/>
      <c r="C17" s="36"/>
      <c r="D17" s="37" t="s">
        <v>68</v>
      </c>
      <c r="E17" s="37" t="s">
        <v>68</v>
      </c>
      <c r="F17" s="12" t="e">
        <f t="shared" si="0"/>
        <v>#VALUE!</v>
      </c>
      <c r="G17" s="72" t="e">
        <f t="shared" si="1"/>
        <v>#VALUE!</v>
      </c>
      <c r="H17" s="308" t="s">
        <v>79</v>
      </c>
      <c r="I17" s="309"/>
      <c r="J17" s="302">
        <v>1</v>
      </c>
      <c r="K17" s="303"/>
    </row>
    <row r="18" spans="2:11" ht="11.25" customHeight="1" thickBot="1" x14ac:dyDescent="0.25">
      <c r="B18" s="36"/>
      <c r="C18" s="36"/>
      <c r="D18" s="37" t="s">
        <v>68</v>
      </c>
      <c r="E18" s="37" t="s">
        <v>68</v>
      </c>
      <c r="F18" s="12" t="e">
        <f t="shared" si="0"/>
        <v>#VALUE!</v>
      </c>
      <c r="G18" s="72" t="e">
        <f t="shared" si="1"/>
        <v>#VALUE!</v>
      </c>
      <c r="H18" s="310" t="s">
        <v>80</v>
      </c>
      <c r="I18" s="311"/>
      <c r="J18" s="304">
        <v>0</v>
      </c>
      <c r="K18" s="305"/>
    </row>
    <row r="19" spans="2:11" ht="11.25" customHeight="1" thickTop="1" x14ac:dyDescent="0.2">
      <c r="B19" s="36"/>
      <c r="C19" s="36"/>
      <c r="D19" s="37" t="s">
        <v>68</v>
      </c>
      <c r="E19" s="37" t="s">
        <v>68</v>
      </c>
      <c r="F19" s="12" t="e">
        <f t="shared" si="0"/>
        <v>#VALUE!</v>
      </c>
      <c r="G19" s="72" t="e">
        <f t="shared" si="1"/>
        <v>#VALUE!</v>
      </c>
    </row>
    <row r="20" spans="2:11" ht="11.25" customHeight="1" x14ac:dyDescent="0.2">
      <c r="B20" s="36"/>
      <c r="C20" s="36"/>
      <c r="D20" s="37" t="s">
        <v>68</v>
      </c>
      <c r="E20" s="37" t="s">
        <v>68</v>
      </c>
      <c r="F20" s="12" t="e">
        <f t="shared" si="0"/>
        <v>#VALUE!</v>
      </c>
      <c r="G20" s="72" t="e">
        <f t="shared" si="1"/>
        <v>#VALUE!</v>
      </c>
      <c r="K20" s="3">
        <f>IFERROR(SMALL(D5:E75,1),7777)</f>
        <v>7777</v>
      </c>
    </row>
    <row r="21" spans="2:11" ht="11.25" customHeight="1" x14ac:dyDescent="0.2">
      <c r="B21" s="36"/>
      <c r="C21" s="36"/>
      <c r="D21" s="37" t="s">
        <v>68</v>
      </c>
      <c r="E21" s="37" t="s">
        <v>68</v>
      </c>
      <c r="F21" s="12" t="e">
        <f t="shared" si="0"/>
        <v>#VALUE!</v>
      </c>
      <c r="G21" s="72" t="e">
        <f t="shared" si="1"/>
        <v>#VALUE!</v>
      </c>
    </row>
    <row r="22" spans="2:11" ht="11.25" customHeight="1" x14ac:dyDescent="0.2">
      <c r="B22" s="36"/>
      <c r="C22" s="36"/>
      <c r="D22" s="37" t="s">
        <v>68</v>
      </c>
      <c r="E22" s="37" t="s">
        <v>68</v>
      </c>
      <c r="F22" s="12" t="e">
        <f t="shared" si="0"/>
        <v>#VALUE!</v>
      </c>
      <c r="G22" s="72" t="e">
        <f t="shared" si="1"/>
        <v>#VALUE!</v>
      </c>
    </row>
    <row r="23" spans="2:11" ht="11.25" customHeight="1" x14ac:dyDescent="0.2">
      <c r="B23" s="36"/>
      <c r="C23" s="36"/>
      <c r="D23" s="37" t="s">
        <v>68</v>
      </c>
      <c r="E23" s="37" t="s">
        <v>68</v>
      </c>
      <c r="F23" s="12" t="e">
        <f t="shared" si="0"/>
        <v>#VALUE!</v>
      </c>
      <c r="G23" s="72" t="e">
        <f t="shared" si="1"/>
        <v>#VALUE!</v>
      </c>
    </row>
    <row r="24" spans="2:11" ht="11.25" customHeight="1" x14ac:dyDescent="0.2">
      <c r="B24" s="36"/>
      <c r="C24" s="36"/>
      <c r="D24" s="37" t="s">
        <v>68</v>
      </c>
      <c r="E24" s="37" t="s">
        <v>68</v>
      </c>
      <c r="F24" s="12" t="e">
        <f t="shared" si="0"/>
        <v>#VALUE!</v>
      </c>
      <c r="G24" s="72" t="e">
        <f t="shared" si="1"/>
        <v>#VALUE!</v>
      </c>
    </row>
    <row r="25" spans="2:11" ht="11.25" customHeight="1" thickBot="1" x14ac:dyDescent="0.25">
      <c r="B25" s="80"/>
      <c r="C25" s="80"/>
      <c r="D25" s="81" t="s">
        <v>68</v>
      </c>
      <c r="E25" s="81" t="s">
        <v>68</v>
      </c>
      <c r="F25" s="82" t="e">
        <f t="shared" si="0"/>
        <v>#VALUE!</v>
      </c>
      <c r="G25" s="72" t="e">
        <f t="shared" si="1"/>
        <v>#VALUE!</v>
      </c>
    </row>
    <row r="26" spans="2:11" ht="11.25" customHeight="1" thickTop="1" x14ac:dyDescent="0.2">
      <c r="B26" s="45">
        <v>12</v>
      </c>
      <c r="C26" s="45" t="s">
        <v>73</v>
      </c>
      <c r="D26" s="43" t="s">
        <v>68</v>
      </c>
      <c r="E26" s="43" t="s">
        <v>68</v>
      </c>
      <c r="F26" s="49" t="e">
        <f t="shared" si="0"/>
        <v>#VALUE!</v>
      </c>
      <c r="G26" s="72" t="e">
        <f t="shared" si="1"/>
        <v>#VALUE!</v>
      </c>
    </row>
    <row r="27" spans="2:11" ht="11.25" customHeight="1" x14ac:dyDescent="0.2">
      <c r="B27" s="36"/>
      <c r="C27" s="36"/>
      <c r="D27" s="37" t="s">
        <v>68</v>
      </c>
      <c r="E27" s="37" t="s">
        <v>68</v>
      </c>
      <c r="F27" s="12" t="e">
        <f t="shared" si="0"/>
        <v>#VALUE!</v>
      </c>
      <c r="G27" s="72" t="e">
        <f t="shared" si="1"/>
        <v>#VALUE!</v>
      </c>
    </row>
    <row r="28" spans="2:11" ht="11.25" customHeight="1" x14ac:dyDescent="0.2">
      <c r="B28" s="36"/>
      <c r="C28" s="36"/>
      <c r="D28" s="37" t="s">
        <v>68</v>
      </c>
      <c r="E28" s="37" t="s">
        <v>68</v>
      </c>
      <c r="F28" s="12" t="e">
        <f t="shared" si="0"/>
        <v>#VALUE!</v>
      </c>
      <c r="G28" s="72" t="e">
        <f t="shared" si="1"/>
        <v>#VALUE!</v>
      </c>
    </row>
    <row r="29" spans="2:11" ht="11.25" customHeight="1" x14ac:dyDescent="0.2">
      <c r="B29" s="36"/>
      <c r="C29" s="36"/>
      <c r="D29" s="37" t="s">
        <v>68</v>
      </c>
      <c r="E29" s="37" t="s">
        <v>68</v>
      </c>
      <c r="F29" s="12" t="e">
        <f t="shared" si="0"/>
        <v>#VALUE!</v>
      </c>
      <c r="G29" s="72" t="e">
        <f t="shared" si="1"/>
        <v>#VALUE!</v>
      </c>
    </row>
    <row r="30" spans="2:11" ht="11.25" customHeight="1" x14ac:dyDescent="0.2">
      <c r="B30" s="36"/>
      <c r="C30" s="36"/>
      <c r="D30" s="37" t="s">
        <v>68</v>
      </c>
      <c r="E30" s="37" t="s">
        <v>68</v>
      </c>
      <c r="F30" s="12" t="e">
        <f t="shared" si="0"/>
        <v>#VALUE!</v>
      </c>
      <c r="G30" s="72" t="e">
        <f t="shared" si="1"/>
        <v>#VALUE!</v>
      </c>
    </row>
    <row r="31" spans="2:11" ht="11.25" customHeight="1" x14ac:dyDescent="0.2">
      <c r="B31" s="36"/>
      <c r="C31" s="36"/>
      <c r="D31" s="37" t="s">
        <v>68</v>
      </c>
      <c r="E31" s="37" t="s">
        <v>68</v>
      </c>
      <c r="F31" s="12" t="e">
        <f t="shared" si="0"/>
        <v>#VALUE!</v>
      </c>
      <c r="G31" s="72" t="e">
        <f t="shared" si="1"/>
        <v>#VALUE!</v>
      </c>
    </row>
    <row r="32" spans="2:11" ht="11.25" customHeight="1" x14ac:dyDescent="0.2">
      <c r="B32" s="36"/>
      <c r="C32" s="36"/>
      <c r="D32" s="37" t="s">
        <v>68</v>
      </c>
      <c r="E32" s="37" t="s">
        <v>68</v>
      </c>
      <c r="F32" s="12" t="e">
        <f t="shared" si="0"/>
        <v>#VALUE!</v>
      </c>
      <c r="G32" s="72" t="e">
        <f t="shared" si="1"/>
        <v>#VALUE!</v>
      </c>
    </row>
    <row r="33" spans="2:7" s="1" customFormat="1" ht="11.25" customHeight="1" x14ac:dyDescent="0.2">
      <c r="B33" s="36"/>
      <c r="C33" s="36"/>
      <c r="D33" s="37" t="s">
        <v>68</v>
      </c>
      <c r="E33" s="37" t="s">
        <v>68</v>
      </c>
      <c r="F33" s="12" t="e">
        <f t="shared" si="0"/>
        <v>#VALUE!</v>
      </c>
      <c r="G33" s="72" t="e">
        <f t="shared" si="1"/>
        <v>#VALUE!</v>
      </c>
    </row>
    <row r="34" spans="2:7" s="1" customFormat="1" ht="11.25" customHeight="1" x14ac:dyDescent="0.2">
      <c r="B34" s="36"/>
      <c r="C34" s="36"/>
      <c r="D34" s="37" t="s">
        <v>68</v>
      </c>
      <c r="E34" s="37" t="s">
        <v>68</v>
      </c>
      <c r="F34" s="12" t="e">
        <f t="shared" si="0"/>
        <v>#VALUE!</v>
      </c>
      <c r="G34" s="72" t="e">
        <f t="shared" si="1"/>
        <v>#VALUE!</v>
      </c>
    </row>
    <row r="35" spans="2:7" s="1" customFormat="1" ht="11.25" customHeight="1" x14ac:dyDescent="0.2">
      <c r="B35" s="36"/>
      <c r="C35" s="36"/>
      <c r="D35" s="37" t="s">
        <v>68</v>
      </c>
      <c r="E35" s="37" t="s">
        <v>68</v>
      </c>
      <c r="F35" s="12" t="e">
        <f t="shared" si="0"/>
        <v>#VALUE!</v>
      </c>
      <c r="G35" s="72" t="e">
        <f t="shared" si="1"/>
        <v>#VALUE!</v>
      </c>
    </row>
    <row r="36" spans="2:7" s="1" customFormat="1" ht="11.25" customHeight="1" x14ac:dyDescent="0.2">
      <c r="B36" s="36"/>
      <c r="C36" s="36"/>
      <c r="D36" s="37" t="s">
        <v>68</v>
      </c>
      <c r="E36" s="37" t="s">
        <v>68</v>
      </c>
      <c r="F36" s="12" t="e">
        <f t="shared" si="0"/>
        <v>#VALUE!</v>
      </c>
      <c r="G36" s="72" t="e">
        <f t="shared" si="1"/>
        <v>#VALUE!</v>
      </c>
    </row>
    <row r="37" spans="2:7" s="1" customFormat="1" ht="11.25" customHeight="1" x14ac:dyDescent="0.2">
      <c r="B37" s="36"/>
      <c r="C37" s="36"/>
      <c r="D37" s="37" t="s">
        <v>68</v>
      </c>
      <c r="E37" s="37" t="s">
        <v>68</v>
      </c>
      <c r="F37" s="12" t="e">
        <f t="shared" si="0"/>
        <v>#VALUE!</v>
      </c>
      <c r="G37" s="72" t="e">
        <f t="shared" si="1"/>
        <v>#VALUE!</v>
      </c>
    </row>
    <row r="38" spans="2:7" s="1" customFormat="1" ht="11.25" customHeight="1" x14ac:dyDescent="0.2">
      <c r="B38" s="36"/>
      <c r="C38" s="36"/>
      <c r="D38" s="37" t="s">
        <v>68</v>
      </c>
      <c r="E38" s="37" t="s">
        <v>68</v>
      </c>
      <c r="F38" s="12" t="e">
        <f t="shared" si="0"/>
        <v>#VALUE!</v>
      </c>
      <c r="G38" s="72" t="e">
        <f t="shared" si="1"/>
        <v>#VALUE!</v>
      </c>
    </row>
    <row r="39" spans="2:7" s="1" customFormat="1" ht="11.25" customHeight="1" x14ac:dyDescent="0.2">
      <c r="B39" s="36"/>
      <c r="C39" s="36"/>
      <c r="D39" s="37" t="s">
        <v>68</v>
      </c>
      <c r="E39" s="37" t="s">
        <v>68</v>
      </c>
      <c r="F39" s="12" t="e">
        <f t="shared" si="0"/>
        <v>#VALUE!</v>
      </c>
      <c r="G39" s="72" t="e">
        <f t="shared" si="1"/>
        <v>#VALUE!</v>
      </c>
    </row>
    <row r="40" spans="2:7" s="1" customFormat="1" ht="11.25" customHeight="1" thickBot="1" x14ac:dyDescent="0.25">
      <c r="B40" s="39"/>
      <c r="C40" s="39"/>
      <c r="D40" s="40" t="s">
        <v>68</v>
      </c>
      <c r="E40" s="40" t="s">
        <v>68</v>
      </c>
      <c r="F40" s="19" t="e">
        <f t="shared" si="0"/>
        <v>#VALUE!</v>
      </c>
      <c r="G40" s="72" t="e">
        <f t="shared" si="1"/>
        <v>#VALUE!</v>
      </c>
    </row>
    <row r="41" spans="2:7" s="1" customFormat="1" ht="11.25" customHeight="1" thickTop="1" x14ac:dyDescent="0.2">
      <c r="B41" s="45">
        <v>13</v>
      </c>
      <c r="C41" s="45" t="s">
        <v>73</v>
      </c>
      <c r="D41" s="43" t="s">
        <v>68</v>
      </c>
      <c r="E41" s="43" t="s">
        <v>68</v>
      </c>
      <c r="F41" s="10" t="e">
        <f t="shared" si="0"/>
        <v>#VALUE!</v>
      </c>
      <c r="G41" s="72" t="e">
        <f t="shared" si="1"/>
        <v>#VALUE!</v>
      </c>
    </row>
    <row r="42" spans="2:7" s="1" customFormat="1" ht="11.25" customHeight="1" x14ac:dyDescent="0.2">
      <c r="B42" s="36"/>
      <c r="C42" s="36"/>
      <c r="D42" s="37" t="s">
        <v>68</v>
      </c>
      <c r="E42" s="37" t="s">
        <v>68</v>
      </c>
      <c r="F42" s="12" t="e">
        <f t="shared" si="0"/>
        <v>#VALUE!</v>
      </c>
      <c r="G42" s="72" t="e">
        <f t="shared" si="1"/>
        <v>#VALUE!</v>
      </c>
    </row>
    <row r="43" spans="2:7" s="1" customFormat="1" ht="11.25" customHeight="1" x14ac:dyDescent="0.2">
      <c r="B43" s="36"/>
      <c r="C43" s="36"/>
      <c r="D43" s="37" t="s">
        <v>68</v>
      </c>
      <c r="E43" s="37" t="s">
        <v>68</v>
      </c>
      <c r="F43" s="12" t="e">
        <f t="shared" si="0"/>
        <v>#VALUE!</v>
      </c>
      <c r="G43" s="72" t="e">
        <f t="shared" si="1"/>
        <v>#VALUE!</v>
      </c>
    </row>
    <row r="44" spans="2:7" s="1" customFormat="1" ht="11.25" customHeight="1" x14ac:dyDescent="0.2">
      <c r="B44" s="36"/>
      <c r="C44" s="36"/>
      <c r="D44" s="37" t="s">
        <v>68</v>
      </c>
      <c r="E44" s="37" t="s">
        <v>68</v>
      </c>
      <c r="F44" s="12" t="e">
        <f t="shared" si="0"/>
        <v>#VALUE!</v>
      </c>
      <c r="G44" s="72" t="e">
        <f t="shared" si="1"/>
        <v>#VALUE!</v>
      </c>
    </row>
    <row r="45" spans="2:7" s="1" customFormat="1" ht="11.25" customHeight="1" x14ac:dyDescent="0.2">
      <c r="B45" s="36"/>
      <c r="C45" s="36"/>
      <c r="D45" s="37" t="s">
        <v>68</v>
      </c>
      <c r="E45" s="37" t="s">
        <v>68</v>
      </c>
      <c r="F45" s="12" t="e">
        <f t="shared" si="0"/>
        <v>#VALUE!</v>
      </c>
      <c r="G45" s="72" t="e">
        <f t="shared" si="1"/>
        <v>#VALUE!</v>
      </c>
    </row>
    <row r="46" spans="2:7" s="1" customFormat="1" ht="11.25" customHeight="1" x14ac:dyDescent="0.2">
      <c r="B46" s="36"/>
      <c r="C46" s="36"/>
      <c r="D46" s="37" t="s">
        <v>68</v>
      </c>
      <c r="E46" s="37" t="s">
        <v>68</v>
      </c>
      <c r="F46" s="12" t="e">
        <f t="shared" si="0"/>
        <v>#VALUE!</v>
      </c>
      <c r="G46" s="72" t="e">
        <f t="shared" si="1"/>
        <v>#VALUE!</v>
      </c>
    </row>
    <row r="47" spans="2:7" s="1" customFormat="1" ht="11.25" customHeight="1" x14ac:dyDescent="0.2">
      <c r="B47" s="36"/>
      <c r="C47" s="36"/>
      <c r="D47" s="37" t="s">
        <v>68</v>
      </c>
      <c r="E47" s="37" t="s">
        <v>68</v>
      </c>
      <c r="F47" s="12" t="e">
        <f t="shared" si="0"/>
        <v>#VALUE!</v>
      </c>
      <c r="G47" s="72" t="e">
        <f t="shared" si="1"/>
        <v>#VALUE!</v>
      </c>
    </row>
    <row r="48" spans="2:7" s="1" customFormat="1" ht="11.25" customHeight="1" x14ac:dyDescent="0.2">
      <c r="B48" s="36"/>
      <c r="C48" s="36"/>
      <c r="D48" s="37" t="s">
        <v>68</v>
      </c>
      <c r="E48" s="37" t="s">
        <v>68</v>
      </c>
      <c r="F48" s="12" t="e">
        <f t="shared" si="0"/>
        <v>#VALUE!</v>
      </c>
      <c r="G48" s="72" t="e">
        <f t="shared" si="1"/>
        <v>#VALUE!</v>
      </c>
    </row>
    <row r="49" spans="2:7" s="1" customFormat="1" ht="11.25" customHeight="1" x14ac:dyDescent="0.2">
      <c r="B49" s="36"/>
      <c r="C49" s="36"/>
      <c r="D49" s="37" t="s">
        <v>68</v>
      </c>
      <c r="E49" s="37" t="s">
        <v>68</v>
      </c>
      <c r="F49" s="12" t="e">
        <f t="shared" si="0"/>
        <v>#VALUE!</v>
      </c>
      <c r="G49" s="72" t="e">
        <f t="shared" si="1"/>
        <v>#VALUE!</v>
      </c>
    </row>
    <row r="50" spans="2:7" s="1" customFormat="1" ht="11.25" customHeight="1" x14ac:dyDescent="0.2">
      <c r="B50" s="36"/>
      <c r="C50" s="36"/>
      <c r="D50" s="37" t="s">
        <v>68</v>
      </c>
      <c r="E50" s="37" t="s">
        <v>68</v>
      </c>
      <c r="F50" s="12" t="e">
        <f t="shared" si="0"/>
        <v>#VALUE!</v>
      </c>
      <c r="G50" s="72" t="e">
        <f t="shared" si="1"/>
        <v>#VALUE!</v>
      </c>
    </row>
    <row r="51" spans="2:7" s="1" customFormat="1" ht="11.25" customHeight="1" x14ac:dyDescent="0.2">
      <c r="B51" s="36"/>
      <c r="C51" s="36"/>
      <c r="D51" s="37" t="s">
        <v>68</v>
      </c>
      <c r="E51" s="37" t="s">
        <v>68</v>
      </c>
      <c r="F51" s="12" t="e">
        <f t="shared" si="0"/>
        <v>#VALUE!</v>
      </c>
      <c r="G51" s="72" t="e">
        <f t="shared" si="1"/>
        <v>#VALUE!</v>
      </c>
    </row>
    <row r="52" spans="2:7" s="1" customFormat="1" ht="11.25" customHeight="1" x14ac:dyDescent="0.2">
      <c r="B52" s="36"/>
      <c r="C52" s="36"/>
      <c r="D52" s="37" t="s">
        <v>68</v>
      </c>
      <c r="E52" s="37" t="s">
        <v>68</v>
      </c>
      <c r="F52" s="12" t="e">
        <f t="shared" si="0"/>
        <v>#VALUE!</v>
      </c>
      <c r="G52" s="72" t="e">
        <f t="shared" si="1"/>
        <v>#VALUE!</v>
      </c>
    </row>
    <row r="53" spans="2:7" s="1" customFormat="1" ht="11.25" customHeight="1" x14ac:dyDescent="0.2">
      <c r="B53" s="80"/>
      <c r="C53" s="80"/>
      <c r="D53" s="81" t="s">
        <v>68</v>
      </c>
      <c r="E53" s="81" t="s">
        <v>68</v>
      </c>
      <c r="F53" s="82" t="e">
        <f t="shared" si="0"/>
        <v>#VALUE!</v>
      </c>
      <c r="G53" s="72" t="e">
        <f t="shared" si="1"/>
        <v>#VALUE!</v>
      </c>
    </row>
    <row r="54" spans="2:7" s="1" customFormat="1" ht="11.25" customHeight="1" x14ac:dyDescent="0.2">
      <c r="B54" s="36"/>
      <c r="C54" s="36"/>
      <c r="D54" s="81" t="s">
        <v>68</v>
      </c>
      <c r="E54" s="81" t="s">
        <v>68</v>
      </c>
      <c r="F54" s="82" t="e">
        <f t="shared" si="0"/>
        <v>#VALUE!</v>
      </c>
      <c r="G54" s="72" t="e">
        <f t="shared" si="1"/>
        <v>#VALUE!</v>
      </c>
    </row>
    <row r="55" spans="2:7" s="1" customFormat="1" ht="11.25" customHeight="1" x14ac:dyDescent="0.2">
      <c r="B55" s="36"/>
      <c r="C55" s="36"/>
      <c r="D55" s="81" t="s">
        <v>68</v>
      </c>
      <c r="E55" s="81" t="s">
        <v>68</v>
      </c>
      <c r="F55" s="82" t="e">
        <f t="shared" si="0"/>
        <v>#VALUE!</v>
      </c>
      <c r="G55" s="72" t="e">
        <f t="shared" si="1"/>
        <v>#VALUE!</v>
      </c>
    </row>
    <row r="56" spans="2:7" s="1" customFormat="1" ht="11.25" customHeight="1" x14ac:dyDescent="0.2">
      <c r="B56" s="36"/>
      <c r="C56" s="36"/>
      <c r="D56" s="81" t="s">
        <v>68</v>
      </c>
      <c r="E56" s="81" t="s">
        <v>68</v>
      </c>
      <c r="F56" s="82" t="e">
        <f t="shared" si="0"/>
        <v>#VALUE!</v>
      </c>
      <c r="G56" s="72" t="e">
        <f t="shared" si="1"/>
        <v>#VALUE!</v>
      </c>
    </row>
    <row r="57" spans="2:7" s="1" customFormat="1" ht="11.25" customHeight="1" x14ac:dyDescent="0.2">
      <c r="B57" s="36"/>
      <c r="C57" s="36"/>
      <c r="D57" s="81" t="s">
        <v>68</v>
      </c>
      <c r="E57" s="81" t="s">
        <v>68</v>
      </c>
      <c r="F57" s="82" t="e">
        <f t="shared" si="0"/>
        <v>#VALUE!</v>
      </c>
      <c r="G57" s="72" t="e">
        <f t="shared" si="1"/>
        <v>#VALUE!</v>
      </c>
    </row>
    <row r="58" spans="2:7" s="1" customFormat="1" ht="11.25" customHeight="1" x14ac:dyDescent="0.2">
      <c r="B58" s="36"/>
      <c r="C58" s="36"/>
      <c r="D58" s="81" t="s">
        <v>68</v>
      </c>
      <c r="E58" s="81" t="s">
        <v>68</v>
      </c>
      <c r="F58" s="82" t="e">
        <f t="shared" si="0"/>
        <v>#VALUE!</v>
      </c>
      <c r="G58" s="72" t="e">
        <f t="shared" si="1"/>
        <v>#VALUE!</v>
      </c>
    </row>
    <row r="59" spans="2:7" s="1" customFormat="1" ht="11.25" customHeight="1" x14ac:dyDescent="0.2">
      <c r="B59" s="36"/>
      <c r="C59" s="36"/>
      <c r="D59" s="81" t="s">
        <v>68</v>
      </c>
      <c r="E59" s="81" t="s">
        <v>68</v>
      </c>
      <c r="F59" s="82" t="e">
        <f t="shared" si="0"/>
        <v>#VALUE!</v>
      </c>
      <c r="G59" s="72" t="e">
        <f t="shared" si="1"/>
        <v>#VALUE!</v>
      </c>
    </row>
    <row r="60" spans="2:7" s="1" customFormat="1" ht="11.25" customHeight="1" x14ac:dyDescent="0.2">
      <c r="B60" s="36"/>
      <c r="C60" s="36"/>
      <c r="D60" s="81" t="s">
        <v>68</v>
      </c>
      <c r="E60" s="81" t="s">
        <v>68</v>
      </c>
      <c r="F60" s="82" t="e">
        <f t="shared" si="0"/>
        <v>#VALUE!</v>
      </c>
      <c r="G60" s="72" t="e">
        <f t="shared" si="1"/>
        <v>#VALUE!</v>
      </c>
    </row>
    <row r="61" spans="2:7" s="1" customFormat="1" ht="11.25" customHeight="1" x14ac:dyDescent="0.2">
      <c r="B61" s="36"/>
      <c r="C61" s="36"/>
      <c r="D61" s="81" t="s">
        <v>68</v>
      </c>
      <c r="E61" s="81" t="s">
        <v>68</v>
      </c>
      <c r="F61" s="82" t="e">
        <f t="shared" si="0"/>
        <v>#VALUE!</v>
      </c>
      <c r="G61" s="72" t="e">
        <f t="shared" si="1"/>
        <v>#VALUE!</v>
      </c>
    </row>
    <row r="62" spans="2:7" s="1" customFormat="1" ht="11.25" customHeight="1" thickBot="1" x14ac:dyDescent="0.25">
      <c r="B62" s="80"/>
      <c r="C62" s="80"/>
      <c r="D62" s="81" t="s">
        <v>68</v>
      </c>
      <c r="E62" s="81" t="s">
        <v>68</v>
      </c>
      <c r="F62" s="82" t="e">
        <f t="shared" si="0"/>
        <v>#VALUE!</v>
      </c>
      <c r="G62" s="72" t="e">
        <f t="shared" si="1"/>
        <v>#VALUE!</v>
      </c>
    </row>
    <row r="63" spans="2:7" s="1" customFormat="1" ht="11.25" customHeight="1" thickTop="1" x14ac:dyDescent="0.2">
      <c r="B63" s="45">
        <v>14</v>
      </c>
      <c r="C63" s="45" t="s">
        <v>76</v>
      </c>
      <c r="D63" s="83" t="s">
        <v>68</v>
      </c>
      <c r="E63" s="83" t="s">
        <v>68</v>
      </c>
      <c r="F63" s="84" t="e">
        <f t="shared" si="0"/>
        <v>#VALUE!</v>
      </c>
      <c r="G63" s="72" t="e">
        <f t="shared" si="1"/>
        <v>#VALUE!</v>
      </c>
    </row>
    <row r="64" spans="2:7" s="1" customFormat="1" ht="11.25" customHeight="1" x14ac:dyDescent="0.2">
      <c r="B64" s="36"/>
      <c r="C64" s="36"/>
      <c r="D64" s="81" t="s">
        <v>68</v>
      </c>
      <c r="E64" s="81" t="s">
        <v>68</v>
      </c>
      <c r="F64" s="82" t="e">
        <f t="shared" si="0"/>
        <v>#VALUE!</v>
      </c>
      <c r="G64" s="72" t="e">
        <f t="shared" si="1"/>
        <v>#VALUE!</v>
      </c>
    </row>
    <row r="65" spans="2:11" ht="11.25" customHeight="1" x14ac:dyDescent="0.2">
      <c r="B65" s="36"/>
      <c r="C65" s="36"/>
      <c r="D65" s="81" t="s">
        <v>68</v>
      </c>
      <c r="E65" s="81" t="s">
        <v>68</v>
      </c>
      <c r="F65" s="82" t="e">
        <f t="shared" si="0"/>
        <v>#VALUE!</v>
      </c>
      <c r="G65" s="72" t="e">
        <f t="shared" si="1"/>
        <v>#VALUE!</v>
      </c>
    </row>
    <row r="66" spans="2:11" ht="11.25" customHeight="1" x14ac:dyDescent="0.2">
      <c r="B66" s="36"/>
      <c r="C66" s="36"/>
      <c r="D66" s="118" t="s">
        <v>68</v>
      </c>
      <c r="E66" s="118" t="s">
        <v>68</v>
      </c>
      <c r="F66" s="82" t="e">
        <f t="shared" si="0"/>
        <v>#VALUE!</v>
      </c>
      <c r="G66" s="72" t="e">
        <f t="shared" si="1"/>
        <v>#VALUE!</v>
      </c>
    </row>
    <row r="67" spans="2:11" ht="11.25" customHeight="1" x14ac:dyDescent="0.2">
      <c r="B67" s="36"/>
      <c r="C67" s="36"/>
      <c r="D67" s="81" t="s">
        <v>68</v>
      </c>
      <c r="E67" s="81" t="s">
        <v>68</v>
      </c>
      <c r="F67" s="82" t="e">
        <f t="shared" si="0"/>
        <v>#VALUE!</v>
      </c>
      <c r="G67" s="72" t="e">
        <f t="shared" si="1"/>
        <v>#VALUE!</v>
      </c>
    </row>
    <row r="68" spans="2:11" ht="11.25" customHeight="1" x14ac:dyDescent="0.2">
      <c r="B68" s="36"/>
      <c r="C68" s="36"/>
      <c r="D68" s="81" t="s">
        <v>68</v>
      </c>
      <c r="E68" s="81" t="s">
        <v>68</v>
      </c>
      <c r="F68" s="82" t="e">
        <f t="shared" si="0"/>
        <v>#VALUE!</v>
      </c>
      <c r="G68" s="72" t="e">
        <f t="shared" si="1"/>
        <v>#VALUE!</v>
      </c>
    </row>
    <row r="69" spans="2:11" ht="11.25" customHeight="1" x14ac:dyDescent="0.2">
      <c r="B69" s="36"/>
      <c r="C69" s="36"/>
      <c r="D69" s="81" t="s">
        <v>68</v>
      </c>
      <c r="E69" s="81" t="s">
        <v>68</v>
      </c>
      <c r="F69" s="82" t="e">
        <f t="shared" si="0"/>
        <v>#VALUE!</v>
      </c>
      <c r="G69" s="72" t="e">
        <f t="shared" si="1"/>
        <v>#VALUE!</v>
      </c>
    </row>
    <row r="70" spans="2:11" ht="11.25" customHeight="1" x14ac:dyDescent="0.2">
      <c r="B70" s="36"/>
      <c r="C70" s="36"/>
      <c r="D70" s="81" t="s">
        <v>68</v>
      </c>
      <c r="E70" s="81" t="s">
        <v>68</v>
      </c>
      <c r="F70" s="82" t="e">
        <f t="shared" ref="F70:F76" si="2">((D70-E70)^2)*(-0.1)</f>
        <v>#VALUE!</v>
      </c>
      <c r="G70" s="72" t="e">
        <f t="shared" ref="G70:G76" si="3">0+D70</f>
        <v>#VALUE!</v>
      </c>
    </row>
    <row r="71" spans="2:11" ht="11.25" customHeight="1" x14ac:dyDescent="0.2">
      <c r="B71" s="36"/>
      <c r="C71" s="36"/>
      <c r="D71" s="81" t="s">
        <v>68</v>
      </c>
      <c r="E71" s="81" t="s">
        <v>68</v>
      </c>
      <c r="F71" s="82" t="e">
        <f t="shared" si="2"/>
        <v>#VALUE!</v>
      </c>
      <c r="G71" s="72" t="e">
        <f t="shared" si="3"/>
        <v>#VALUE!</v>
      </c>
    </row>
    <row r="72" spans="2:11" ht="11.25" customHeight="1" x14ac:dyDescent="0.2">
      <c r="B72" s="36"/>
      <c r="C72" s="36"/>
      <c r="D72" s="81" t="s">
        <v>68</v>
      </c>
      <c r="E72" s="81" t="s">
        <v>68</v>
      </c>
      <c r="F72" s="82" t="e">
        <f t="shared" si="2"/>
        <v>#VALUE!</v>
      </c>
      <c r="G72" s="72" t="e">
        <f t="shared" si="3"/>
        <v>#VALUE!</v>
      </c>
    </row>
    <row r="73" spans="2:11" ht="11.25" customHeight="1" x14ac:dyDescent="0.2">
      <c r="B73" s="36"/>
      <c r="C73" s="36"/>
      <c r="D73" s="81" t="s">
        <v>68</v>
      </c>
      <c r="E73" s="81" t="s">
        <v>68</v>
      </c>
      <c r="F73" s="82" t="e">
        <f t="shared" si="2"/>
        <v>#VALUE!</v>
      </c>
      <c r="G73" s="72" t="e">
        <f t="shared" si="3"/>
        <v>#VALUE!</v>
      </c>
    </row>
    <row r="74" spans="2:11" ht="11.25" customHeight="1" x14ac:dyDescent="0.2">
      <c r="B74" s="36"/>
      <c r="C74" s="36"/>
      <c r="D74" s="81" t="s">
        <v>68</v>
      </c>
      <c r="E74" s="81" t="s">
        <v>68</v>
      </c>
      <c r="F74" s="82" t="e">
        <f t="shared" si="2"/>
        <v>#VALUE!</v>
      </c>
      <c r="G74" s="72" t="e">
        <f t="shared" si="3"/>
        <v>#VALUE!</v>
      </c>
    </row>
    <row r="75" spans="2:11" ht="11.25" customHeight="1" thickBot="1" x14ac:dyDescent="0.25">
      <c r="B75" s="39"/>
      <c r="C75" s="39"/>
      <c r="D75" s="74" t="s">
        <v>68</v>
      </c>
      <c r="E75" s="74" t="s">
        <v>68</v>
      </c>
      <c r="F75" s="19" t="e">
        <f t="shared" si="2"/>
        <v>#VALUE!</v>
      </c>
      <c r="G75" s="72" t="e">
        <f t="shared" si="3"/>
        <v>#VALUE!</v>
      </c>
    </row>
    <row r="76" spans="2:11" ht="11.25" customHeight="1" thickTop="1" x14ac:dyDescent="0.2">
      <c r="F76" s="4">
        <f t="shared" si="2"/>
        <v>0</v>
      </c>
      <c r="G76" s="73">
        <f t="shared" si="3"/>
        <v>0</v>
      </c>
    </row>
    <row r="78" spans="2:11" ht="11.25" customHeight="1" x14ac:dyDescent="0.2">
      <c r="B78" s="89"/>
      <c r="C78" s="90" t="s">
        <v>45</v>
      </c>
      <c r="D78" s="90" t="s">
        <v>46</v>
      </c>
      <c r="E78" s="90" t="s">
        <v>47</v>
      </c>
      <c r="F78" s="90" t="s">
        <v>48</v>
      </c>
      <c r="G78" s="91" t="s">
        <v>49</v>
      </c>
      <c r="H78" s="90" t="s">
        <v>50</v>
      </c>
      <c r="I78" s="90" t="s">
        <v>51</v>
      </c>
      <c r="J78" s="95"/>
      <c r="K78" s="96"/>
    </row>
    <row r="79" spans="2:11" ht="11.25" customHeight="1" x14ac:dyDescent="0.2">
      <c r="B79" s="89">
        <v>0</v>
      </c>
      <c r="C79" s="90">
        <v>57.5</v>
      </c>
      <c r="D79" s="90">
        <v>55</v>
      </c>
      <c r="E79" s="90">
        <v>0</v>
      </c>
      <c r="F79" s="90">
        <v>57</v>
      </c>
      <c r="G79" s="91">
        <v>65</v>
      </c>
      <c r="H79" s="90"/>
      <c r="I79" s="90">
        <v>81.5</v>
      </c>
      <c r="J79" s="95"/>
      <c r="K79" s="96"/>
    </row>
    <row r="80" spans="2:11" ht="11.25" customHeight="1" x14ac:dyDescent="0.2">
      <c r="B80" s="89">
        <v>1</v>
      </c>
      <c r="C80" s="90">
        <v>65</v>
      </c>
      <c r="D80" s="90">
        <v>78</v>
      </c>
      <c r="E80" s="90">
        <v>53</v>
      </c>
      <c r="F80" s="90">
        <v>63</v>
      </c>
      <c r="G80" s="91">
        <v>76</v>
      </c>
      <c r="H80" s="90"/>
      <c r="I80" s="90">
        <v>89.5</v>
      </c>
      <c r="J80" s="95"/>
      <c r="K80" s="96"/>
    </row>
    <row r="81" spans="2:11" ht="11.25" customHeight="1" x14ac:dyDescent="0.2">
      <c r="B81" s="89">
        <v>2</v>
      </c>
      <c r="C81" s="90">
        <v>70.5</v>
      </c>
      <c r="D81" s="90">
        <v>86</v>
      </c>
      <c r="E81" s="90">
        <v>56.5</v>
      </c>
      <c r="F81" s="90">
        <v>66</v>
      </c>
      <c r="G81" s="91">
        <v>79</v>
      </c>
      <c r="H81" s="90"/>
      <c r="I81" s="90">
        <v>95</v>
      </c>
      <c r="J81" s="95"/>
      <c r="K81" s="96"/>
    </row>
    <row r="82" spans="2:11" ht="11.25" customHeight="1" x14ac:dyDescent="0.2">
      <c r="B82" s="89">
        <v>3</v>
      </c>
      <c r="C82" s="90">
        <v>75.5</v>
      </c>
      <c r="D82" s="90">
        <v>91</v>
      </c>
      <c r="E82" s="90">
        <v>60</v>
      </c>
      <c r="F82" s="90">
        <v>69</v>
      </c>
      <c r="G82" s="91">
        <v>83</v>
      </c>
      <c r="H82" s="90"/>
      <c r="I82" s="90">
        <v>97.5</v>
      </c>
      <c r="J82" s="95"/>
      <c r="K82" s="96"/>
    </row>
    <row r="83" spans="2:11" ht="11.25" customHeight="1" x14ac:dyDescent="0.2">
      <c r="B83" s="89">
        <v>4</v>
      </c>
      <c r="C83" s="90">
        <v>80</v>
      </c>
      <c r="D83" s="90">
        <v>96</v>
      </c>
      <c r="E83" s="90">
        <v>63.5</v>
      </c>
      <c r="F83" s="90">
        <v>72</v>
      </c>
      <c r="G83" s="91">
        <v>86</v>
      </c>
      <c r="H83" s="90"/>
      <c r="I83" s="90">
        <v>103</v>
      </c>
      <c r="J83" s="95"/>
      <c r="K83" s="96"/>
    </row>
    <row r="84" spans="2:11" ht="11.25" customHeight="1" x14ac:dyDescent="0.2">
      <c r="B84" s="89">
        <v>5</v>
      </c>
      <c r="C84" s="90">
        <v>84</v>
      </c>
      <c r="D84" s="90">
        <v>100</v>
      </c>
      <c r="E84" s="90">
        <v>67.5</v>
      </c>
      <c r="F84" s="90">
        <v>74.5</v>
      </c>
      <c r="G84" s="91">
        <v>88.5</v>
      </c>
      <c r="H84" s="90"/>
      <c r="I84" s="90">
        <v>107</v>
      </c>
      <c r="J84" s="95"/>
      <c r="K84" s="96"/>
    </row>
    <row r="85" spans="2:11" ht="11.25" customHeight="1" x14ac:dyDescent="0.2">
      <c r="B85" s="89">
        <v>6</v>
      </c>
      <c r="C85" s="90">
        <v>87.5</v>
      </c>
      <c r="D85" s="90">
        <v>105</v>
      </c>
      <c r="E85" s="90">
        <v>70</v>
      </c>
      <c r="F85" s="90">
        <v>77</v>
      </c>
      <c r="G85" s="91">
        <v>91</v>
      </c>
      <c r="H85" s="90"/>
      <c r="I85" s="90">
        <v>109.5</v>
      </c>
      <c r="J85" s="95"/>
      <c r="K85" s="96"/>
    </row>
    <row r="86" spans="2:11" ht="11.25" customHeight="1" x14ac:dyDescent="0.2">
      <c r="B86" s="89">
        <v>7</v>
      </c>
      <c r="C86" s="90">
        <v>90.5</v>
      </c>
      <c r="D86" s="90">
        <v>111</v>
      </c>
      <c r="E86" s="90">
        <v>71.5</v>
      </c>
      <c r="F86" s="90">
        <v>80</v>
      </c>
      <c r="G86" s="91">
        <v>93.5</v>
      </c>
      <c r="H86" s="90"/>
      <c r="I86" s="90">
        <v>112.5</v>
      </c>
      <c r="J86" s="95"/>
      <c r="K86" s="96"/>
    </row>
    <row r="87" spans="2:11" ht="11.25" customHeight="1" x14ac:dyDescent="0.2">
      <c r="B87" s="89">
        <v>8</v>
      </c>
      <c r="C87" s="90">
        <v>93.5</v>
      </c>
      <c r="D87" s="90">
        <v>124</v>
      </c>
      <c r="E87" s="90">
        <v>73.5</v>
      </c>
      <c r="F87" s="90">
        <v>81.5</v>
      </c>
      <c r="G87" s="91">
        <v>95</v>
      </c>
      <c r="H87" s="90">
        <v>49</v>
      </c>
      <c r="I87" s="90">
        <v>114</v>
      </c>
      <c r="J87" s="95"/>
      <c r="K87" s="96"/>
    </row>
    <row r="88" spans="2:11" ht="11.25" customHeight="1" x14ac:dyDescent="0.2">
      <c r="B88" s="89">
        <v>9</v>
      </c>
      <c r="C88" s="90">
        <v>96.5</v>
      </c>
      <c r="D88" s="90">
        <v>145</v>
      </c>
      <c r="E88" s="90">
        <v>75</v>
      </c>
      <c r="F88" s="90">
        <v>84</v>
      </c>
      <c r="G88" s="91">
        <v>96.5</v>
      </c>
      <c r="H88" s="90">
        <v>52</v>
      </c>
      <c r="I88" s="90">
        <v>116</v>
      </c>
      <c r="J88" s="95"/>
      <c r="K88" s="96"/>
    </row>
    <row r="89" spans="2:11" ht="11.25" customHeight="1" x14ac:dyDescent="0.2">
      <c r="B89" s="89">
        <v>10</v>
      </c>
      <c r="C89" s="90">
        <v>100</v>
      </c>
      <c r="D89" s="90"/>
      <c r="E89" s="90">
        <v>76.5</v>
      </c>
      <c r="F89" s="90">
        <v>86.5</v>
      </c>
      <c r="G89" s="91">
        <v>98</v>
      </c>
      <c r="H89" s="90">
        <v>55</v>
      </c>
      <c r="I89" s="90">
        <v>122.5</v>
      </c>
      <c r="J89" s="95"/>
      <c r="K89" s="96"/>
    </row>
    <row r="90" spans="2:11" ht="11.25" customHeight="1" x14ac:dyDescent="0.2">
      <c r="B90" s="89">
        <v>11</v>
      </c>
      <c r="C90" s="90">
        <v>104.5</v>
      </c>
      <c r="D90" s="90"/>
      <c r="E90" s="90">
        <v>78</v>
      </c>
      <c r="F90" s="90">
        <v>89</v>
      </c>
      <c r="G90" s="91">
        <v>100</v>
      </c>
      <c r="H90" s="90">
        <v>58</v>
      </c>
      <c r="I90" s="90"/>
      <c r="J90" s="95"/>
      <c r="K90" s="96"/>
    </row>
    <row r="91" spans="2:11" ht="11.25" customHeight="1" x14ac:dyDescent="0.2">
      <c r="B91" s="89">
        <v>12</v>
      </c>
      <c r="C91" s="90">
        <v>110</v>
      </c>
      <c r="D91" s="90"/>
      <c r="E91" s="90">
        <v>79</v>
      </c>
      <c r="F91" s="90">
        <v>91</v>
      </c>
      <c r="G91" s="91">
        <v>101.5</v>
      </c>
      <c r="H91" s="90">
        <v>61</v>
      </c>
      <c r="I91" s="90"/>
      <c r="J91" s="95"/>
      <c r="K91" s="96"/>
    </row>
    <row r="92" spans="2:11" ht="11.25" customHeight="1" x14ac:dyDescent="0.2">
      <c r="B92" s="89">
        <v>13</v>
      </c>
      <c r="C92" s="90">
        <v>116.5</v>
      </c>
      <c r="D92" s="90"/>
      <c r="E92" s="90">
        <v>80</v>
      </c>
      <c r="F92" s="90">
        <v>93.5</v>
      </c>
      <c r="G92" s="91">
        <v>103</v>
      </c>
      <c r="H92" s="90">
        <v>64</v>
      </c>
      <c r="I92" s="90"/>
      <c r="J92" s="95"/>
      <c r="K92" s="96"/>
    </row>
    <row r="93" spans="2:11" ht="11.25" customHeight="1" x14ac:dyDescent="0.2">
      <c r="B93" s="89">
        <v>14</v>
      </c>
      <c r="C93" s="90">
        <v>124.5</v>
      </c>
      <c r="D93" s="90"/>
      <c r="E93" s="90">
        <v>81.5</v>
      </c>
      <c r="F93" s="90">
        <v>96</v>
      </c>
      <c r="G93" s="91">
        <v>105.5</v>
      </c>
      <c r="H93" s="90">
        <v>66.5</v>
      </c>
      <c r="I93" s="90"/>
      <c r="J93" s="95"/>
      <c r="K93" s="96"/>
    </row>
    <row r="94" spans="2:11" ht="11.25" customHeight="1" x14ac:dyDescent="0.2">
      <c r="B94" s="89">
        <v>15</v>
      </c>
      <c r="C94" s="90">
        <v>133</v>
      </c>
      <c r="D94" s="90"/>
      <c r="E94" s="90">
        <v>83</v>
      </c>
      <c r="F94" s="90">
        <v>98</v>
      </c>
      <c r="G94" s="91">
        <v>107</v>
      </c>
      <c r="H94" s="90">
        <v>69</v>
      </c>
      <c r="I94" s="90"/>
      <c r="J94" s="95"/>
      <c r="K94" s="96"/>
    </row>
    <row r="95" spans="2:11" ht="11.25" customHeight="1" x14ac:dyDescent="0.2">
      <c r="B95" s="89">
        <v>16</v>
      </c>
      <c r="C95" s="90"/>
      <c r="D95" s="90"/>
      <c r="E95" s="90">
        <v>84.5</v>
      </c>
      <c r="F95" s="90">
        <v>101</v>
      </c>
      <c r="G95" s="91">
        <v>108.5</v>
      </c>
      <c r="H95" s="90">
        <v>72.5</v>
      </c>
      <c r="I95" s="90"/>
      <c r="J95" s="95"/>
      <c r="K95" s="96"/>
    </row>
    <row r="96" spans="2:11" ht="11.25" customHeight="1" x14ac:dyDescent="0.2">
      <c r="B96" s="89">
        <v>17</v>
      </c>
      <c r="C96" s="90"/>
      <c r="D96" s="90"/>
      <c r="E96" s="90">
        <v>85.5</v>
      </c>
      <c r="F96" s="90">
        <v>103</v>
      </c>
      <c r="G96" s="91">
        <v>110</v>
      </c>
      <c r="H96" s="90">
        <v>75</v>
      </c>
      <c r="I96" s="90"/>
      <c r="J96" s="95"/>
      <c r="K96" s="96"/>
    </row>
    <row r="97" spans="2:11" ht="11.25" customHeight="1" x14ac:dyDescent="0.2">
      <c r="B97" s="89">
        <v>18</v>
      </c>
      <c r="C97" s="90"/>
      <c r="D97" s="90"/>
      <c r="E97" s="90">
        <v>87.5</v>
      </c>
      <c r="F97" s="90">
        <v>105.5</v>
      </c>
      <c r="G97" s="91">
        <v>111.5</v>
      </c>
      <c r="H97" s="90">
        <v>76.5</v>
      </c>
      <c r="I97" s="90"/>
      <c r="J97" s="95"/>
      <c r="K97" s="96"/>
    </row>
    <row r="98" spans="2:11" ht="11.25" customHeight="1" x14ac:dyDescent="0.2">
      <c r="B98" s="89">
        <v>19</v>
      </c>
      <c r="C98" s="90"/>
      <c r="D98" s="90"/>
      <c r="E98" s="90">
        <v>89</v>
      </c>
      <c r="F98" s="90">
        <v>108.5</v>
      </c>
      <c r="G98" s="91">
        <v>112.5</v>
      </c>
      <c r="H98" s="90">
        <v>78</v>
      </c>
      <c r="I98" s="90"/>
      <c r="J98" s="95"/>
      <c r="K98" s="96"/>
    </row>
    <row r="99" spans="2:11" ht="11.25" customHeight="1" x14ac:dyDescent="0.2">
      <c r="B99" s="89">
        <v>20</v>
      </c>
      <c r="C99" s="90"/>
      <c r="D99" s="90"/>
      <c r="E99" s="90">
        <v>90.5</v>
      </c>
      <c r="F99" s="90">
        <v>110.5</v>
      </c>
      <c r="G99" s="91">
        <v>114.5</v>
      </c>
      <c r="H99" s="90">
        <v>79.5</v>
      </c>
      <c r="I99" s="90"/>
      <c r="J99" s="95"/>
      <c r="K99" s="96"/>
    </row>
    <row r="100" spans="2:11" ht="11.25" customHeight="1" x14ac:dyDescent="0.2">
      <c r="B100" s="89">
        <v>21</v>
      </c>
      <c r="C100" s="90"/>
      <c r="D100" s="90"/>
      <c r="E100" s="90">
        <v>92</v>
      </c>
      <c r="F100" s="90">
        <v>113</v>
      </c>
      <c r="G100" s="91">
        <v>116</v>
      </c>
      <c r="H100" s="90">
        <v>81.5</v>
      </c>
      <c r="I100" s="90"/>
      <c r="J100" s="95"/>
      <c r="K100" s="96"/>
    </row>
    <row r="101" spans="2:11" ht="11.25" customHeight="1" x14ac:dyDescent="0.2">
      <c r="B101" s="89">
        <v>22</v>
      </c>
      <c r="C101" s="90"/>
      <c r="D101" s="90"/>
      <c r="E101" s="90">
        <v>94</v>
      </c>
      <c r="F101" s="90">
        <v>116.5</v>
      </c>
      <c r="G101" s="91">
        <v>117.5</v>
      </c>
      <c r="H101" s="90">
        <v>83</v>
      </c>
      <c r="I101" s="90"/>
      <c r="J101" s="95"/>
      <c r="K101" s="96"/>
    </row>
    <row r="102" spans="2:11" ht="11.25" customHeight="1" x14ac:dyDescent="0.2">
      <c r="B102" s="89">
        <v>23</v>
      </c>
      <c r="C102" s="90"/>
      <c r="D102" s="90"/>
      <c r="E102" s="90">
        <v>97</v>
      </c>
      <c r="F102" s="90">
        <v>119</v>
      </c>
      <c r="G102" s="91">
        <v>119</v>
      </c>
      <c r="H102" s="90">
        <v>84.5</v>
      </c>
      <c r="I102" s="90"/>
      <c r="J102" s="95"/>
      <c r="K102" s="96"/>
    </row>
    <row r="103" spans="2:11" ht="11.25" customHeight="1" x14ac:dyDescent="0.2">
      <c r="B103" s="89">
        <v>24</v>
      </c>
      <c r="C103" s="90"/>
      <c r="D103" s="90"/>
      <c r="E103" s="90">
        <v>100.5</v>
      </c>
      <c r="F103" s="90">
        <v>121.5</v>
      </c>
      <c r="G103" s="91">
        <v>121</v>
      </c>
      <c r="H103" s="90">
        <v>86.5</v>
      </c>
      <c r="I103" s="90"/>
      <c r="J103" s="95"/>
      <c r="K103" s="96"/>
    </row>
    <row r="104" spans="2:11" ht="11.25" customHeight="1" x14ac:dyDescent="0.2">
      <c r="B104" s="89">
        <v>25</v>
      </c>
      <c r="C104" s="90"/>
      <c r="D104" s="90"/>
      <c r="E104" s="90">
        <v>103.5</v>
      </c>
      <c r="F104" s="90">
        <v>124.5</v>
      </c>
      <c r="G104" s="91">
        <v>123</v>
      </c>
      <c r="H104" s="90">
        <v>88.5</v>
      </c>
      <c r="I104" s="90"/>
      <c r="J104" s="95"/>
      <c r="K104" s="96"/>
    </row>
    <row r="105" spans="2:11" ht="11.25" customHeight="1" x14ac:dyDescent="0.2">
      <c r="B105" s="89">
        <v>26</v>
      </c>
      <c r="C105" s="90"/>
      <c r="D105" s="90"/>
      <c r="E105" s="90">
        <v>105.5</v>
      </c>
      <c r="F105" s="90">
        <v>126.5</v>
      </c>
      <c r="G105" s="91">
        <v>124</v>
      </c>
      <c r="H105" s="90">
        <v>90.5</v>
      </c>
      <c r="I105" s="90"/>
      <c r="J105" s="95"/>
      <c r="K105" s="96"/>
    </row>
    <row r="106" spans="2:11" ht="11.25" customHeight="1" x14ac:dyDescent="0.2">
      <c r="B106" s="89">
        <v>27</v>
      </c>
      <c r="C106" s="90"/>
      <c r="D106" s="90"/>
      <c r="E106" s="90">
        <v>106.5</v>
      </c>
      <c r="F106" s="90">
        <v>129</v>
      </c>
      <c r="G106" s="91">
        <v>125</v>
      </c>
      <c r="H106" s="90">
        <v>91.5</v>
      </c>
      <c r="I106" s="90"/>
      <c r="J106" s="95"/>
      <c r="K106" s="96"/>
    </row>
    <row r="107" spans="2:11" ht="11.25" customHeight="1" x14ac:dyDescent="0.2">
      <c r="B107" s="89">
        <v>28</v>
      </c>
      <c r="C107" s="90"/>
      <c r="D107" s="90"/>
      <c r="E107" s="90">
        <v>107</v>
      </c>
      <c r="F107" s="90">
        <v>131</v>
      </c>
      <c r="G107" s="91">
        <v>126</v>
      </c>
      <c r="H107" s="90">
        <v>93</v>
      </c>
      <c r="I107" s="90"/>
      <c r="J107" s="95"/>
      <c r="K107" s="96"/>
    </row>
    <row r="108" spans="2:11" ht="11.25" customHeight="1" x14ac:dyDescent="0.2">
      <c r="B108" s="89">
        <v>29</v>
      </c>
      <c r="C108" s="90"/>
      <c r="D108" s="90"/>
      <c r="E108" s="90">
        <v>108</v>
      </c>
      <c r="F108" s="90">
        <v>133</v>
      </c>
      <c r="G108" s="91">
        <v>127</v>
      </c>
      <c r="H108" s="90">
        <v>94.5</v>
      </c>
      <c r="I108" s="90"/>
      <c r="J108" s="95"/>
      <c r="K108" s="96"/>
    </row>
    <row r="109" spans="2:11" ht="11.25" customHeight="1" x14ac:dyDescent="0.2">
      <c r="B109" s="89">
        <v>30</v>
      </c>
      <c r="C109" s="90"/>
      <c r="D109" s="90"/>
      <c r="E109" s="90">
        <v>109</v>
      </c>
      <c r="F109" s="90">
        <v>135</v>
      </c>
      <c r="G109" s="91">
        <v>128</v>
      </c>
      <c r="H109" s="90">
        <v>95.5</v>
      </c>
      <c r="I109" s="90"/>
      <c r="J109" s="95"/>
      <c r="K109" s="96"/>
    </row>
    <row r="110" spans="2:11" ht="11.25" customHeight="1" x14ac:dyDescent="0.2">
      <c r="B110" s="89">
        <v>31</v>
      </c>
      <c r="C110" s="90"/>
      <c r="D110" s="90"/>
      <c r="E110" s="90">
        <v>110</v>
      </c>
      <c r="F110" s="90">
        <v>137</v>
      </c>
      <c r="G110" s="91">
        <v>129</v>
      </c>
      <c r="H110" s="90">
        <v>96.5</v>
      </c>
      <c r="I110" s="90"/>
      <c r="J110" s="95"/>
      <c r="K110" s="96"/>
    </row>
    <row r="111" spans="2:11" ht="11.25" customHeight="1" x14ac:dyDescent="0.2">
      <c r="B111" s="89">
        <v>32</v>
      </c>
      <c r="C111" s="90"/>
      <c r="D111" s="90"/>
      <c r="E111" s="90">
        <v>112.5</v>
      </c>
      <c r="F111" s="90">
        <v>139</v>
      </c>
      <c r="G111" s="91">
        <v>129.5</v>
      </c>
      <c r="H111" s="90">
        <v>97.5</v>
      </c>
      <c r="I111" s="90"/>
      <c r="J111" s="95"/>
      <c r="K111" s="96"/>
    </row>
    <row r="112" spans="2:11" ht="11.25" customHeight="1" x14ac:dyDescent="0.2">
      <c r="B112" s="89">
        <v>33</v>
      </c>
      <c r="C112" s="90"/>
      <c r="D112" s="90"/>
      <c r="E112" s="90">
        <v>114.5</v>
      </c>
      <c r="F112" s="90">
        <v>140</v>
      </c>
      <c r="G112" s="91">
        <v>130</v>
      </c>
      <c r="H112" s="90">
        <v>100.5</v>
      </c>
      <c r="I112" s="90"/>
      <c r="J112" s="95"/>
      <c r="K112" s="96"/>
    </row>
    <row r="113" spans="2:11" ht="11.25" customHeight="1" x14ac:dyDescent="0.2">
      <c r="B113" s="89">
        <v>34</v>
      </c>
      <c r="C113" s="90"/>
      <c r="D113" s="90"/>
      <c r="E113" s="90">
        <v>116.5</v>
      </c>
      <c r="F113" s="90">
        <v>142</v>
      </c>
      <c r="G113" s="91">
        <v>130.5</v>
      </c>
      <c r="H113" s="90">
        <v>103.5</v>
      </c>
      <c r="I113" s="90"/>
      <c r="J113" s="95"/>
      <c r="K113" s="96"/>
    </row>
    <row r="114" spans="2:11" ht="11.25" customHeight="1" x14ac:dyDescent="0.2">
      <c r="B114" s="89">
        <v>35</v>
      </c>
      <c r="C114" s="90"/>
      <c r="D114" s="90"/>
      <c r="E114" s="90">
        <v>118.5</v>
      </c>
      <c r="F114" s="90">
        <v>144</v>
      </c>
      <c r="G114" s="91">
        <v>131</v>
      </c>
      <c r="H114" s="90">
        <v>107</v>
      </c>
      <c r="I114" s="90"/>
      <c r="J114" s="95"/>
      <c r="K114" s="96"/>
    </row>
    <row r="115" spans="2:11" ht="11.25" customHeight="1" x14ac:dyDescent="0.2">
      <c r="B115" s="89">
        <v>36</v>
      </c>
      <c r="C115" s="90"/>
      <c r="D115" s="90"/>
      <c r="E115" s="90">
        <v>121.5</v>
      </c>
      <c r="F115" s="90">
        <v>145</v>
      </c>
      <c r="G115" s="91">
        <v>131.5</v>
      </c>
      <c r="H115" s="90">
        <v>110</v>
      </c>
      <c r="I115" s="90"/>
      <c r="J115" s="95"/>
      <c r="K115" s="96"/>
    </row>
    <row r="116" spans="2:11" ht="11.25" customHeight="1" x14ac:dyDescent="0.2">
      <c r="B116" s="89">
        <v>37</v>
      </c>
      <c r="C116" s="90"/>
      <c r="D116" s="90"/>
      <c r="E116" s="90">
        <v>124</v>
      </c>
      <c r="F116" s="90"/>
      <c r="G116" s="91">
        <v>132</v>
      </c>
      <c r="H116" s="90">
        <v>114</v>
      </c>
      <c r="I116" s="90"/>
      <c r="J116" s="95"/>
      <c r="K116" s="96"/>
    </row>
    <row r="117" spans="2:11" ht="11.25" customHeight="1" x14ac:dyDescent="0.2">
      <c r="B117" s="89">
        <v>38</v>
      </c>
      <c r="C117" s="90"/>
      <c r="D117" s="90"/>
      <c r="E117" s="90">
        <v>127</v>
      </c>
      <c r="F117" s="90"/>
      <c r="G117" s="91">
        <v>132.5</v>
      </c>
      <c r="H117" s="90">
        <v>117.5</v>
      </c>
      <c r="I117" s="90"/>
      <c r="J117" s="95"/>
      <c r="K117" s="96"/>
    </row>
    <row r="118" spans="2:11" ht="11.25" customHeight="1" x14ac:dyDescent="0.2">
      <c r="B118" s="89">
        <v>39</v>
      </c>
      <c r="C118" s="90"/>
      <c r="D118" s="90"/>
      <c r="E118" s="90">
        <v>131</v>
      </c>
      <c r="F118" s="90"/>
      <c r="G118" s="91">
        <v>133</v>
      </c>
      <c r="H118" s="90">
        <v>123</v>
      </c>
      <c r="I118" s="90"/>
      <c r="J118" s="95"/>
      <c r="K118" s="96"/>
    </row>
    <row r="119" spans="2:11" ht="11.25" customHeight="1" x14ac:dyDescent="0.2">
      <c r="B119" s="89">
        <v>40</v>
      </c>
      <c r="C119" s="90"/>
      <c r="D119" s="90"/>
      <c r="E119" s="90"/>
      <c r="F119" s="90"/>
      <c r="G119" s="91">
        <v>133.5</v>
      </c>
      <c r="H119" s="90"/>
      <c r="I119" s="90"/>
      <c r="J119" s="95"/>
      <c r="K119" s="96"/>
    </row>
    <row r="120" spans="2:11" ht="11.25" customHeight="1" x14ac:dyDescent="0.2">
      <c r="B120" s="89">
        <v>41</v>
      </c>
      <c r="C120" s="90"/>
      <c r="D120" s="90"/>
      <c r="E120" s="90"/>
      <c r="F120" s="90"/>
      <c r="G120" s="91">
        <v>134</v>
      </c>
      <c r="H120" s="90"/>
      <c r="I120" s="90"/>
      <c r="J120" s="95"/>
      <c r="K120" s="96"/>
    </row>
    <row r="121" spans="2:11" ht="11.25" customHeight="1" x14ac:dyDescent="0.2">
      <c r="B121" s="89">
        <v>42</v>
      </c>
      <c r="C121" s="90"/>
      <c r="D121" s="90"/>
      <c r="E121" s="90"/>
      <c r="F121" s="90"/>
      <c r="G121" s="91">
        <v>135</v>
      </c>
      <c r="H121" s="90"/>
      <c r="I121" s="90"/>
      <c r="J121" s="95"/>
      <c r="K121" s="96"/>
    </row>
    <row r="122" spans="2:11" ht="11.25" customHeight="1" x14ac:dyDescent="0.2">
      <c r="B122" s="89">
        <v>43</v>
      </c>
      <c r="C122" s="90"/>
      <c r="D122" s="90"/>
      <c r="E122" s="90"/>
      <c r="F122" s="90"/>
      <c r="G122" s="91">
        <v>136</v>
      </c>
      <c r="H122" s="90"/>
      <c r="I122" s="90"/>
      <c r="J122" s="95"/>
      <c r="K122" s="96"/>
    </row>
    <row r="123" spans="2:11" ht="11.25" customHeight="1" x14ac:dyDescent="0.2">
      <c r="B123" s="89">
        <v>44</v>
      </c>
      <c r="C123" s="90"/>
      <c r="D123" s="90"/>
      <c r="E123" s="90"/>
      <c r="F123" s="90"/>
      <c r="G123" s="91">
        <v>137</v>
      </c>
      <c r="H123" s="90"/>
      <c r="I123" s="90"/>
      <c r="J123" s="95"/>
      <c r="K123" s="96"/>
    </row>
    <row r="124" spans="2:11" ht="11.25" customHeight="1" x14ac:dyDescent="0.2">
      <c r="B124" s="89">
        <v>45</v>
      </c>
      <c r="C124" s="90"/>
      <c r="D124" s="90"/>
      <c r="E124" s="90"/>
      <c r="F124" s="90"/>
      <c r="G124" s="91">
        <v>138</v>
      </c>
      <c r="H124" s="90"/>
      <c r="I124" s="90"/>
      <c r="J124" s="95"/>
      <c r="K124" s="96"/>
    </row>
    <row r="125" spans="2:11" ht="11.25" customHeight="1" x14ac:dyDescent="0.2">
      <c r="B125" s="89">
        <v>46</v>
      </c>
      <c r="C125" s="90"/>
      <c r="D125" s="90"/>
      <c r="E125" s="90"/>
      <c r="F125" s="90"/>
      <c r="G125" s="91">
        <v>139</v>
      </c>
      <c r="H125" s="90"/>
      <c r="I125" s="90"/>
      <c r="J125" s="95"/>
      <c r="K125" s="96"/>
    </row>
    <row r="126" spans="2:11" ht="11.25" customHeight="1" x14ac:dyDescent="0.2">
      <c r="B126" s="89">
        <v>47</v>
      </c>
      <c r="C126" s="90"/>
      <c r="D126" s="90"/>
      <c r="E126" s="90"/>
      <c r="F126" s="90"/>
      <c r="G126" s="91">
        <v>141</v>
      </c>
      <c r="H126" s="90"/>
      <c r="I126" s="90"/>
      <c r="J126" s="95"/>
      <c r="K126" s="96"/>
    </row>
    <row r="127" spans="2:11" ht="11.25" customHeight="1" x14ac:dyDescent="0.2">
      <c r="B127" s="89">
        <v>48</v>
      </c>
      <c r="C127" s="90"/>
      <c r="D127" s="90"/>
      <c r="E127" s="90"/>
      <c r="F127" s="90"/>
      <c r="G127" s="91">
        <v>142</v>
      </c>
      <c r="H127" s="90"/>
      <c r="I127" s="90"/>
      <c r="J127" s="95"/>
      <c r="K127" s="96"/>
    </row>
    <row r="128" spans="2:11" ht="11.25" customHeight="1" x14ac:dyDescent="0.2">
      <c r="B128" s="89">
        <v>49</v>
      </c>
      <c r="C128" s="90"/>
      <c r="D128" s="90"/>
      <c r="E128" s="90"/>
      <c r="F128" s="90"/>
      <c r="G128" s="91">
        <v>143</v>
      </c>
      <c r="H128" s="90"/>
      <c r="I128" s="90"/>
      <c r="J128" s="95"/>
      <c r="K128" s="96"/>
    </row>
    <row r="129" spans="2:11" ht="11.25" customHeight="1" x14ac:dyDescent="0.2">
      <c r="B129" s="89">
        <v>50</v>
      </c>
      <c r="C129" s="90"/>
      <c r="D129" s="90"/>
      <c r="E129" s="90"/>
      <c r="F129" s="90"/>
      <c r="G129" s="91">
        <v>145</v>
      </c>
      <c r="H129" s="90"/>
      <c r="I129" s="90"/>
      <c r="J129" s="95"/>
      <c r="K129" s="96"/>
    </row>
    <row r="130" spans="2:11" ht="11.25" customHeight="1" x14ac:dyDescent="0.2">
      <c r="B130" s="96"/>
      <c r="D130" s="96"/>
      <c r="E130" s="96"/>
      <c r="F130" s="96"/>
      <c r="G130" s="97"/>
      <c r="H130" s="96"/>
      <c r="I130" s="96"/>
      <c r="J130" s="96"/>
      <c r="K130" s="96"/>
    </row>
    <row r="131" spans="2:11" ht="11.25" customHeight="1" x14ac:dyDescent="0.2">
      <c r="B131" s="96"/>
      <c r="D131" s="96"/>
      <c r="E131" s="96"/>
      <c r="F131" s="96"/>
      <c r="G131" s="97"/>
      <c r="H131" s="96"/>
      <c r="I131" s="96"/>
      <c r="J131" s="96"/>
      <c r="K131" s="96"/>
    </row>
    <row r="132" spans="2:11" ht="11.25" customHeight="1" x14ac:dyDescent="0.2">
      <c r="B132" s="96"/>
      <c r="D132" s="96"/>
      <c r="E132" s="96"/>
      <c r="F132" s="96"/>
      <c r="G132" s="97"/>
      <c r="H132" s="96"/>
      <c r="I132" s="96"/>
      <c r="J132" s="96"/>
      <c r="K132" s="96"/>
    </row>
    <row r="133" spans="2:11" ht="11.25" customHeight="1" x14ac:dyDescent="0.2">
      <c r="B133" s="96"/>
      <c r="D133" s="96"/>
      <c r="E133" s="96"/>
      <c r="F133" s="96"/>
      <c r="G133" s="97"/>
      <c r="H133" s="96"/>
      <c r="I133" s="96"/>
      <c r="J133" s="96"/>
      <c r="K133" s="96"/>
    </row>
    <row r="134" spans="2:11" ht="11.25" customHeight="1" x14ac:dyDescent="0.2">
      <c r="B134" s="96"/>
      <c r="D134" s="96"/>
      <c r="E134" s="96"/>
      <c r="F134" s="96"/>
      <c r="G134" s="97"/>
      <c r="H134" s="96"/>
      <c r="I134" s="96"/>
      <c r="J134" s="96"/>
      <c r="K134" s="96"/>
    </row>
    <row r="135" spans="2:11" ht="11.25" customHeight="1" x14ac:dyDescent="0.2">
      <c r="B135" s="96"/>
      <c r="D135" s="96"/>
      <c r="E135" s="96"/>
      <c r="F135" s="96"/>
      <c r="G135" s="97"/>
      <c r="H135" s="96"/>
      <c r="I135" s="96"/>
      <c r="J135" s="96"/>
      <c r="K135" s="96"/>
    </row>
    <row r="136" spans="2:11" ht="11.25" customHeight="1" x14ac:dyDescent="0.2">
      <c r="B136" s="96"/>
      <c r="D136" s="96"/>
      <c r="E136" s="96"/>
      <c r="F136" s="96"/>
      <c r="G136" s="97"/>
      <c r="H136" s="96"/>
      <c r="I136" s="96"/>
      <c r="J136" s="96"/>
      <c r="K136" s="96"/>
    </row>
    <row r="137" spans="2:11" ht="11.25" customHeight="1" x14ac:dyDescent="0.2">
      <c r="B137" s="96"/>
      <c r="D137" s="96"/>
      <c r="E137" s="96"/>
      <c r="F137" s="96"/>
      <c r="G137" s="97"/>
      <c r="H137" s="96"/>
      <c r="I137" s="96"/>
      <c r="J137" s="96"/>
      <c r="K137" s="96"/>
    </row>
    <row r="138" spans="2:11" ht="11.25" customHeight="1" x14ac:dyDescent="0.2">
      <c r="B138" s="96"/>
      <c r="D138" s="96"/>
      <c r="E138" s="96"/>
      <c r="F138" s="96"/>
      <c r="G138" s="97"/>
      <c r="H138" s="96"/>
      <c r="I138" s="96"/>
      <c r="J138" s="96"/>
      <c r="K138" s="96"/>
    </row>
    <row r="139" spans="2:11" ht="11.25" customHeight="1" x14ac:dyDescent="0.2">
      <c r="B139" s="96"/>
      <c r="D139" s="96"/>
      <c r="E139" s="96"/>
      <c r="F139" s="96"/>
      <c r="G139" s="97"/>
      <c r="H139" s="96"/>
      <c r="I139" s="96"/>
      <c r="J139" s="96"/>
      <c r="K139" s="96"/>
    </row>
    <row r="140" spans="2:11" ht="11.25" customHeight="1" x14ac:dyDescent="0.2">
      <c r="B140" s="96"/>
      <c r="D140" s="96"/>
      <c r="E140" s="96"/>
      <c r="F140" s="96"/>
      <c r="G140" s="97"/>
      <c r="H140" s="96"/>
      <c r="I140" s="96"/>
      <c r="J140" s="96"/>
      <c r="K140" s="96"/>
    </row>
    <row r="141" spans="2:11" ht="11.25" customHeight="1" x14ac:dyDescent="0.2">
      <c r="B141" s="96"/>
      <c r="D141" s="96"/>
      <c r="E141" s="96"/>
      <c r="F141" s="96"/>
      <c r="G141" s="97"/>
      <c r="H141" s="96"/>
      <c r="I141" s="96"/>
      <c r="J141" s="96"/>
      <c r="K141" s="96"/>
    </row>
    <row r="142" spans="2:11" ht="11.25" customHeight="1" x14ac:dyDescent="0.2">
      <c r="B142" s="96"/>
      <c r="D142" s="96"/>
      <c r="E142" s="96"/>
      <c r="F142" s="96"/>
      <c r="G142" s="97"/>
      <c r="H142" s="96"/>
      <c r="I142" s="96"/>
      <c r="J142" s="96"/>
      <c r="K142" s="96"/>
    </row>
    <row r="143" spans="2:11" ht="11.25" customHeight="1" x14ac:dyDescent="0.2">
      <c r="B143" s="96"/>
      <c r="D143" s="96"/>
      <c r="E143" s="96"/>
      <c r="F143" s="96"/>
      <c r="G143" s="97"/>
      <c r="H143" s="96"/>
      <c r="I143" s="96"/>
      <c r="J143" s="96"/>
      <c r="K143" s="96"/>
    </row>
    <row r="144" spans="2:11" ht="11.25" customHeight="1" x14ac:dyDescent="0.2">
      <c r="B144" s="96"/>
      <c r="D144" s="96"/>
      <c r="E144" s="96"/>
      <c r="F144" s="96"/>
      <c r="G144" s="97"/>
      <c r="H144" s="96"/>
      <c r="I144" s="96"/>
      <c r="J144" s="96"/>
      <c r="K144" s="96"/>
    </row>
    <row r="145" spans="2:11" ht="11.25" customHeight="1" x14ac:dyDescent="0.2">
      <c r="B145" s="96"/>
      <c r="D145" s="96"/>
      <c r="E145" s="96"/>
      <c r="F145" s="96"/>
      <c r="G145" s="97"/>
      <c r="H145" s="96"/>
      <c r="I145" s="96"/>
      <c r="J145" s="96"/>
      <c r="K145" s="96"/>
    </row>
    <row r="146" spans="2:11" ht="11.25" customHeight="1" x14ac:dyDescent="0.2">
      <c r="B146" s="96"/>
      <c r="D146" s="96"/>
      <c r="E146" s="96"/>
      <c r="F146" s="96"/>
      <c r="G146" s="97"/>
      <c r="H146" s="96"/>
      <c r="I146" s="96"/>
      <c r="J146" s="96"/>
      <c r="K146" s="96"/>
    </row>
    <row r="147" spans="2:11" ht="11.25" customHeight="1" x14ac:dyDescent="0.2">
      <c r="B147" s="96"/>
      <c r="D147" s="96"/>
      <c r="E147" s="96"/>
      <c r="F147" s="96"/>
      <c r="G147" s="97"/>
      <c r="H147" s="96"/>
      <c r="I147" s="96"/>
      <c r="J147" s="96"/>
      <c r="K147" s="96"/>
    </row>
    <row r="148" spans="2:11" ht="11.25" customHeight="1" x14ac:dyDescent="0.2">
      <c r="B148" s="96"/>
      <c r="D148" s="96"/>
      <c r="E148" s="96"/>
      <c r="F148" s="96"/>
      <c r="G148" s="97"/>
      <c r="H148" s="96"/>
      <c r="I148" s="96"/>
      <c r="J148" s="96"/>
      <c r="K148" s="96"/>
    </row>
    <row r="149" spans="2:11" ht="11.25" customHeight="1" x14ac:dyDescent="0.2">
      <c r="B149" s="96"/>
      <c r="D149" s="96"/>
      <c r="E149" s="96"/>
      <c r="F149" s="96"/>
      <c r="G149" s="97"/>
      <c r="H149" s="96"/>
      <c r="I149" s="96"/>
      <c r="J149" s="96"/>
      <c r="K149" s="96"/>
    </row>
    <row r="150" spans="2:11" ht="11.25" customHeight="1" x14ac:dyDescent="0.2">
      <c r="B150" s="96"/>
      <c r="D150" s="96"/>
      <c r="E150" s="96"/>
      <c r="F150" s="96"/>
      <c r="G150" s="97"/>
      <c r="H150" s="96"/>
      <c r="I150" s="96"/>
      <c r="J150" s="96"/>
      <c r="K150" s="96"/>
    </row>
    <row r="151" spans="2:11" ht="11.25" customHeight="1" x14ac:dyDescent="0.2">
      <c r="B151" s="96"/>
      <c r="D151" s="96"/>
      <c r="E151" s="96"/>
      <c r="F151" s="96"/>
      <c r="G151" s="97"/>
      <c r="H151" s="96"/>
      <c r="I151" s="96"/>
      <c r="J151" s="96"/>
      <c r="K151" s="96"/>
    </row>
    <row r="152" spans="2:11" ht="11.25" customHeight="1" x14ac:dyDescent="0.2">
      <c r="B152" s="96"/>
      <c r="D152" s="96"/>
      <c r="E152" s="96"/>
      <c r="F152" s="96"/>
      <c r="G152" s="97"/>
      <c r="H152" s="96"/>
      <c r="I152" s="96"/>
      <c r="J152" s="96"/>
      <c r="K152" s="96"/>
    </row>
    <row r="153" spans="2:11" ht="11.25" customHeight="1" x14ac:dyDescent="0.2">
      <c r="B153" s="96"/>
      <c r="D153" s="96"/>
      <c r="E153" s="96"/>
      <c r="F153" s="96"/>
      <c r="G153" s="97"/>
      <c r="H153" s="96"/>
      <c r="I153" s="96"/>
      <c r="J153" s="96"/>
      <c r="K153" s="96"/>
    </row>
    <row r="154" spans="2:11" ht="11.25" customHeight="1" x14ac:dyDescent="0.2">
      <c r="B154" s="96"/>
      <c r="D154" s="96"/>
      <c r="E154" s="96"/>
      <c r="F154" s="96"/>
      <c r="G154" s="97"/>
      <c r="H154" s="96"/>
      <c r="I154" s="96"/>
      <c r="J154" s="96"/>
      <c r="K154" s="96"/>
    </row>
    <row r="155" spans="2:11" ht="11.25" customHeight="1" x14ac:dyDescent="0.2">
      <c r="B155" s="96"/>
      <c r="D155" s="96"/>
      <c r="E155" s="96"/>
      <c r="F155" s="96"/>
      <c r="G155" s="97"/>
      <c r="H155" s="96"/>
      <c r="I155" s="96"/>
      <c r="J155" s="96"/>
      <c r="K155" s="96"/>
    </row>
    <row r="156" spans="2:11" ht="11.25" customHeight="1" x14ac:dyDescent="0.2">
      <c r="B156" s="96"/>
      <c r="D156" s="96"/>
      <c r="E156" s="96"/>
      <c r="F156" s="96"/>
      <c r="G156" s="97"/>
      <c r="H156" s="96"/>
      <c r="I156" s="96"/>
      <c r="J156" s="96"/>
      <c r="K156" s="96"/>
    </row>
    <row r="157" spans="2:11" ht="11.25" customHeight="1" x14ac:dyDescent="0.2">
      <c r="B157" s="96"/>
      <c r="D157" s="96"/>
      <c r="E157" s="96"/>
      <c r="F157" s="96"/>
      <c r="G157" s="97"/>
      <c r="H157" s="96"/>
      <c r="I157" s="96"/>
      <c r="J157" s="96"/>
      <c r="K157" s="96"/>
    </row>
    <row r="158" spans="2:11" ht="11.25" customHeight="1" x14ac:dyDescent="0.2">
      <c r="B158" s="96"/>
      <c r="D158" s="96"/>
      <c r="E158" s="96"/>
      <c r="F158" s="96"/>
      <c r="G158" s="97"/>
      <c r="H158" s="96"/>
      <c r="I158" s="96"/>
      <c r="J158" s="96"/>
      <c r="K158" s="96"/>
    </row>
    <row r="159" spans="2:11" ht="11.25" customHeight="1" x14ac:dyDescent="0.2">
      <c r="B159" s="96"/>
      <c r="D159" s="96"/>
      <c r="E159" s="96"/>
      <c r="F159" s="96"/>
      <c r="G159" s="97"/>
      <c r="H159" s="96"/>
      <c r="I159" s="96"/>
      <c r="J159" s="96"/>
      <c r="K159" s="96"/>
    </row>
    <row r="160" spans="2:11" ht="11.25" customHeight="1" x14ac:dyDescent="0.2">
      <c r="B160" s="96"/>
      <c r="D160" s="96"/>
      <c r="E160" s="96"/>
      <c r="F160" s="96"/>
      <c r="G160" s="97"/>
      <c r="H160" s="96"/>
      <c r="I160" s="96"/>
      <c r="J160" s="96"/>
      <c r="K160" s="96"/>
    </row>
    <row r="161" spans="2:11" ht="11.25" customHeight="1" x14ac:dyDescent="0.2">
      <c r="B161" s="96"/>
      <c r="D161" s="96"/>
      <c r="E161" s="96"/>
      <c r="F161" s="96"/>
      <c r="G161" s="97"/>
      <c r="H161" s="96"/>
      <c r="I161" s="96"/>
      <c r="J161" s="96"/>
      <c r="K161" s="96"/>
    </row>
    <row r="162" spans="2:11" ht="11.25" customHeight="1" x14ac:dyDescent="0.2">
      <c r="B162" s="96"/>
      <c r="D162" s="96"/>
      <c r="E162" s="96"/>
      <c r="F162" s="96"/>
      <c r="G162" s="97"/>
      <c r="H162" s="96"/>
      <c r="I162" s="96"/>
      <c r="J162" s="96"/>
      <c r="K162" s="96"/>
    </row>
    <row r="163" spans="2:11" ht="11.25" customHeight="1" x14ac:dyDescent="0.2">
      <c r="B163" s="96"/>
      <c r="D163" s="96"/>
      <c r="E163" s="96"/>
      <c r="F163" s="96"/>
      <c r="G163" s="97"/>
      <c r="H163" s="96"/>
      <c r="I163" s="96"/>
      <c r="J163" s="96"/>
      <c r="K163" s="96"/>
    </row>
    <row r="164" spans="2:11" ht="11.25" customHeight="1" x14ac:dyDescent="0.2">
      <c r="B164" s="96"/>
      <c r="D164" s="96"/>
      <c r="E164" s="96"/>
      <c r="F164" s="96"/>
      <c r="G164" s="97"/>
      <c r="H164" s="96"/>
      <c r="I164" s="96"/>
      <c r="J164" s="96"/>
      <c r="K164" s="96"/>
    </row>
    <row r="165" spans="2:11" ht="11.25" customHeight="1" x14ac:dyDescent="0.2">
      <c r="B165" s="96"/>
      <c r="D165" s="96"/>
      <c r="E165" s="96"/>
      <c r="F165" s="96"/>
      <c r="G165" s="97"/>
      <c r="H165" s="96"/>
      <c r="I165" s="96"/>
      <c r="J165" s="96"/>
      <c r="K165" s="96"/>
    </row>
    <row r="166" spans="2:11" ht="11.25" customHeight="1" x14ac:dyDescent="0.2">
      <c r="B166" s="96"/>
      <c r="D166" s="96"/>
      <c r="E166" s="96"/>
      <c r="F166" s="96"/>
      <c r="G166" s="97"/>
      <c r="H166" s="96"/>
      <c r="I166" s="96"/>
      <c r="J166" s="96"/>
      <c r="K166" s="96"/>
    </row>
    <row r="167" spans="2:11" ht="11.25" customHeight="1" x14ac:dyDescent="0.2">
      <c r="B167" s="96"/>
      <c r="D167" s="96"/>
      <c r="E167" s="96"/>
      <c r="F167" s="96"/>
      <c r="G167" s="97"/>
      <c r="H167" s="96"/>
      <c r="I167" s="96"/>
      <c r="J167" s="96"/>
      <c r="K167" s="96"/>
    </row>
    <row r="168" spans="2:11" ht="11.25" customHeight="1" x14ac:dyDescent="0.2">
      <c r="B168" s="96"/>
      <c r="D168" s="96"/>
      <c r="E168" s="96"/>
      <c r="F168" s="96"/>
      <c r="G168" s="97"/>
      <c r="H168" s="96"/>
      <c r="I168" s="96"/>
      <c r="J168" s="96"/>
      <c r="K168" s="96"/>
    </row>
    <row r="169" spans="2:11" ht="11.25" customHeight="1" x14ac:dyDescent="0.2">
      <c r="B169" s="96"/>
      <c r="D169" s="96"/>
      <c r="E169" s="96"/>
      <c r="F169" s="96"/>
      <c r="G169" s="97"/>
      <c r="H169" s="96"/>
      <c r="I169" s="96"/>
      <c r="J169" s="96"/>
      <c r="K169" s="96"/>
    </row>
    <row r="170" spans="2:11" ht="11.25" customHeight="1" x14ac:dyDescent="0.2">
      <c r="B170" s="96"/>
      <c r="D170" s="96"/>
      <c r="E170" s="96"/>
      <c r="F170" s="96"/>
      <c r="G170" s="97"/>
      <c r="H170" s="96"/>
      <c r="I170" s="96"/>
      <c r="J170" s="96"/>
      <c r="K170" s="96"/>
    </row>
    <row r="171" spans="2:11" ht="11.25" customHeight="1" x14ac:dyDescent="0.2">
      <c r="B171" s="96"/>
      <c r="D171" s="96"/>
      <c r="E171" s="96"/>
      <c r="F171" s="96"/>
      <c r="G171" s="97"/>
      <c r="H171" s="96"/>
      <c r="I171" s="96"/>
      <c r="J171" s="96"/>
      <c r="K171" s="96"/>
    </row>
    <row r="172" spans="2:11" ht="11.25" customHeight="1" x14ac:dyDescent="0.2">
      <c r="B172" s="96"/>
      <c r="D172" s="96"/>
      <c r="E172" s="96"/>
      <c r="F172" s="96"/>
      <c r="G172" s="97"/>
      <c r="H172" s="96"/>
      <c r="I172" s="96"/>
      <c r="J172" s="96"/>
      <c r="K172" s="96"/>
    </row>
    <row r="173" spans="2:11" ht="11.25" customHeight="1" x14ac:dyDescent="0.2">
      <c r="B173" s="96"/>
      <c r="D173" s="96"/>
      <c r="E173" s="96"/>
      <c r="F173" s="96"/>
      <c r="G173" s="97"/>
      <c r="H173" s="96"/>
      <c r="I173" s="96"/>
      <c r="J173" s="96"/>
      <c r="K173" s="96"/>
    </row>
    <row r="174" spans="2:11" ht="11.25" customHeight="1" x14ac:dyDescent="0.2">
      <c r="B174" s="96"/>
      <c r="D174" s="96"/>
      <c r="E174" s="96"/>
      <c r="F174" s="96"/>
      <c r="G174" s="97"/>
      <c r="H174" s="96"/>
      <c r="I174" s="96"/>
      <c r="J174" s="96"/>
      <c r="K174" s="96"/>
    </row>
    <row r="175" spans="2:11" ht="11.25" customHeight="1" x14ac:dyDescent="0.2">
      <c r="B175" s="96"/>
      <c r="D175" s="96"/>
      <c r="E175" s="96"/>
      <c r="F175" s="96"/>
      <c r="G175" s="97"/>
      <c r="H175" s="96"/>
      <c r="I175" s="96"/>
      <c r="J175" s="96"/>
      <c r="K175" s="96"/>
    </row>
    <row r="176" spans="2:11" ht="11.25" customHeight="1" x14ac:dyDescent="0.2">
      <c r="B176" s="96"/>
      <c r="D176" s="96"/>
      <c r="E176" s="96"/>
      <c r="F176" s="96"/>
      <c r="G176" s="97"/>
      <c r="H176" s="96"/>
      <c r="I176" s="96"/>
      <c r="J176" s="96"/>
      <c r="K176" s="96"/>
    </row>
    <row r="177" spans="2:11" ht="11.25" customHeight="1" x14ac:dyDescent="0.2">
      <c r="B177" s="96"/>
      <c r="D177" s="96"/>
      <c r="E177" s="96"/>
      <c r="F177" s="96"/>
      <c r="G177" s="97"/>
      <c r="H177" s="96"/>
      <c r="I177" s="96"/>
      <c r="J177" s="96"/>
      <c r="K177" s="96"/>
    </row>
    <row r="178" spans="2:11" ht="11.25" customHeight="1" x14ac:dyDescent="0.2">
      <c r="B178" s="96"/>
      <c r="D178" s="96"/>
      <c r="E178" s="96"/>
      <c r="F178" s="96"/>
      <c r="G178" s="97"/>
      <c r="H178" s="96"/>
      <c r="I178" s="96"/>
      <c r="J178" s="96"/>
      <c r="K178" s="96"/>
    </row>
    <row r="179" spans="2:11" ht="11.25" customHeight="1" x14ac:dyDescent="0.2">
      <c r="B179" s="96"/>
      <c r="D179" s="96"/>
      <c r="E179" s="96"/>
      <c r="F179" s="96"/>
      <c r="G179" s="97"/>
      <c r="H179" s="96"/>
      <c r="I179" s="96"/>
      <c r="J179" s="96"/>
      <c r="K179" s="96"/>
    </row>
    <row r="180" spans="2:11" ht="11.25" customHeight="1" x14ac:dyDescent="0.2">
      <c r="B180" s="96"/>
      <c r="D180" s="96"/>
      <c r="E180" s="96"/>
      <c r="F180" s="96"/>
      <c r="G180" s="97"/>
      <c r="H180" s="96"/>
      <c r="I180" s="96"/>
      <c r="J180" s="96"/>
      <c r="K180" s="96"/>
    </row>
    <row r="181" spans="2:11" ht="11.25" customHeight="1" x14ac:dyDescent="0.2">
      <c r="B181" s="96"/>
      <c r="D181" s="96"/>
      <c r="E181" s="96"/>
      <c r="F181" s="96"/>
      <c r="G181" s="97"/>
      <c r="H181" s="96"/>
      <c r="I181" s="96"/>
      <c r="J181" s="96"/>
      <c r="K181" s="96"/>
    </row>
    <row r="182" spans="2:11" ht="11.25" customHeight="1" x14ac:dyDescent="0.2">
      <c r="B182" s="96"/>
      <c r="D182" s="96"/>
      <c r="E182" s="96"/>
      <c r="F182" s="96"/>
      <c r="G182" s="97"/>
      <c r="H182" s="96"/>
      <c r="I182" s="96"/>
      <c r="J182" s="96"/>
      <c r="K182" s="96"/>
    </row>
    <row r="183" spans="2:11" ht="11.25" customHeight="1" x14ac:dyDescent="0.2">
      <c r="B183" s="96"/>
      <c r="D183" s="96"/>
      <c r="E183" s="96"/>
      <c r="F183" s="96"/>
      <c r="G183" s="97"/>
      <c r="H183" s="96"/>
      <c r="I183" s="96"/>
      <c r="J183" s="96"/>
      <c r="K183" s="96"/>
    </row>
    <row r="184" spans="2:11" ht="11.25" customHeight="1" x14ac:dyDescent="0.2">
      <c r="B184" s="96"/>
      <c r="D184" s="96"/>
      <c r="E184" s="96"/>
      <c r="F184" s="96"/>
      <c r="G184" s="97"/>
      <c r="H184" s="96"/>
      <c r="I184" s="96"/>
      <c r="J184" s="96"/>
      <c r="K184" s="96"/>
    </row>
    <row r="185" spans="2:11" ht="11.25" customHeight="1" x14ac:dyDescent="0.2">
      <c r="B185" s="96"/>
      <c r="D185" s="96"/>
      <c r="E185" s="96"/>
      <c r="F185" s="96"/>
      <c r="G185" s="97"/>
      <c r="H185" s="96"/>
      <c r="I185" s="96"/>
      <c r="J185" s="96"/>
      <c r="K185" s="96"/>
    </row>
    <row r="186" spans="2:11" ht="11.25" customHeight="1" x14ac:dyDescent="0.2">
      <c r="B186" s="96"/>
      <c r="D186" s="96"/>
      <c r="E186" s="96"/>
      <c r="F186" s="96"/>
      <c r="G186" s="97"/>
      <c r="H186" s="96"/>
      <c r="I186" s="96"/>
      <c r="J186" s="96"/>
      <c r="K186" s="96"/>
    </row>
    <row r="187" spans="2:11" ht="11.25" customHeight="1" x14ac:dyDescent="0.2">
      <c r="B187" s="96"/>
      <c r="D187" s="96"/>
      <c r="E187" s="96"/>
      <c r="F187" s="96"/>
      <c r="G187" s="97"/>
      <c r="H187" s="96"/>
      <c r="I187" s="96"/>
      <c r="J187" s="96"/>
      <c r="K187" s="96"/>
    </row>
    <row r="188" spans="2:11" ht="11.25" customHeight="1" x14ac:dyDescent="0.2">
      <c r="B188" s="96"/>
      <c r="D188" s="96"/>
      <c r="E188" s="96"/>
      <c r="F188" s="96"/>
      <c r="G188" s="97"/>
      <c r="H188" s="96"/>
      <c r="I188" s="96"/>
      <c r="J188" s="96"/>
      <c r="K188" s="96"/>
    </row>
    <row r="189" spans="2:11" ht="11.25" customHeight="1" x14ac:dyDescent="0.2">
      <c r="B189" s="96"/>
      <c r="D189" s="96"/>
      <c r="E189" s="96"/>
      <c r="F189" s="96"/>
      <c r="G189" s="97"/>
      <c r="H189" s="96"/>
      <c r="I189" s="96"/>
      <c r="J189" s="96"/>
      <c r="K189" s="96"/>
    </row>
    <row r="190" spans="2:11" ht="11.25" customHeight="1" x14ac:dyDescent="0.2">
      <c r="B190" s="96"/>
      <c r="D190" s="96"/>
      <c r="E190" s="96"/>
      <c r="F190" s="96"/>
      <c r="G190" s="97"/>
      <c r="H190" s="96"/>
      <c r="I190" s="96"/>
      <c r="J190" s="96"/>
      <c r="K190" s="96"/>
    </row>
    <row r="191" spans="2:11" ht="11.25" customHeight="1" x14ac:dyDescent="0.2">
      <c r="B191" s="96"/>
      <c r="D191" s="96"/>
      <c r="E191" s="96"/>
      <c r="F191" s="96"/>
      <c r="G191" s="97"/>
      <c r="H191" s="96"/>
      <c r="I191" s="96"/>
      <c r="J191" s="96"/>
      <c r="K191" s="96"/>
    </row>
    <row r="192" spans="2:11" ht="11.25" customHeight="1" x14ac:dyDescent="0.2">
      <c r="B192" s="96"/>
      <c r="D192" s="96"/>
      <c r="E192" s="96"/>
      <c r="F192" s="96"/>
      <c r="G192" s="97"/>
      <c r="H192" s="96"/>
      <c r="I192" s="96"/>
      <c r="J192" s="96"/>
      <c r="K192" s="96"/>
    </row>
    <row r="193" spans="2:11" ht="11.25" customHeight="1" x14ac:dyDescent="0.2">
      <c r="B193" s="96"/>
      <c r="D193" s="96"/>
      <c r="E193" s="96"/>
      <c r="F193" s="96"/>
      <c r="G193" s="97"/>
      <c r="H193" s="96"/>
      <c r="I193" s="96"/>
      <c r="J193" s="96"/>
      <c r="K193" s="96"/>
    </row>
    <row r="194" spans="2:11" ht="11.25" customHeight="1" x14ac:dyDescent="0.2">
      <c r="B194" s="96"/>
      <c r="D194" s="96"/>
      <c r="E194" s="96"/>
      <c r="F194" s="96"/>
      <c r="G194" s="97"/>
      <c r="H194" s="96"/>
      <c r="I194" s="96"/>
      <c r="J194" s="96"/>
      <c r="K194" s="96"/>
    </row>
    <row r="195" spans="2:11" ht="11.25" customHeight="1" x14ac:dyDescent="0.2">
      <c r="B195" s="96"/>
      <c r="D195" s="96"/>
      <c r="E195" s="96"/>
      <c r="F195" s="96"/>
      <c r="G195" s="97"/>
      <c r="H195" s="96"/>
      <c r="I195" s="96"/>
      <c r="J195" s="96"/>
      <c r="K195" s="96"/>
    </row>
    <row r="196" spans="2:11" ht="11.25" customHeight="1" x14ac:dyDescent="0.2">
      <c r="B196" s="96"/>
      <c r="D196" s="96"/>
      <c r="E196" s="96"/>
      <c r="F196" s="96"/>
      <c r="G196" s="97"/>
      <c r="H196" s="96"/>
      <c r="I196" s="96"/>
      <c r="J196" s="96"/>
      <c r="K196" s="96"/>
    </row>
    <row r="197" spans="2:11" ht="11.25" customHeight="1" x14ac:dyDescent="0.2">
      <c r="B197" s="96"/>
      <c r="D197" s="96"/>
      <c r="E197" s="96"/>
      <c r="F197" s="96"/>
      <c r="G197" s="97"/>
      <c r="H197" s="96"/>
      <c r="I197" s="96"/>
      <c r="J197" s="96"/>
      <c r="K197" s="96"/>
    </row>
    <row r="198" spans="2:11" ht="11.25" customHeight="1" x14ac:dyDescent="0.2">
      <c r="B198" s="96"/>
      <c r="D198" s="96"/>
      <c r="E198" s="96"/>
      <c r="F198" s="96"/>
      <c r="G198" s="97"/>
      <c r="H198" s="96"/>
      <c r="I198" s="96"/>
      <c r="J198" s="96"/>
      <c r="K198" s="96"/>
    </row>
    <row r="199" spans="2:11" ht="11.25" customHeight="1" x14ac:dyDescent="0.2">
      <c r="B199" s="96"/>
      <c r="D199" s="96"/>
      <c r="E199" s="96"/>
      <c r="F199" s="96"/>
      <c r="G199" s="97"/>
      <c r="H199" s="96"/>
      <c r="I199" s="96"/>
      <c r="J199" s="96"/>
      <c r="K199" s="96"/>
    </row>
    <row r="200" spans="2:11" ht="11.25" customHeight="1" x14ac:dyDescent="0.2">
      <c r="B200" s="96"/>
      <c r="D200" s="96"/>
      <c r="E200" s="96"/>
      <c r="F200" s="96"/>
      <c r="G200" s="97"/>
      <c r="H200" s="96"/>
      <c r="I200" s="96"/>
      <c r="J200" s="96"/>
      <c r="K200" s="96"/>
    </row>
    <row r="201" spans="2:11" ht="11.25" customHeight="1" x14ac:dyDescent="0.2">
      <c r="B201" s="96"/>
      <c r="D201" s="96"/>
      <c r="E201" s="96"/>
      <c r="F201" s="96"/>
      <c r="G201" s="97"/>
      <c r="H201" s="96"/>
      <c r="I201" s="96"/>
      <c r="J201" s="96"/>
      <c r="K201" s="96"/>
    </row>
    <row r="202" spans="2:11" ht="11.25" customHeight="1" x14ac:dyDescent="0.2">
      <c r="B202" s="96"/>
      <c r="D202" s="96"/>
      <c r="E202" s="96"/>
      <c r="F202" s="96"/>
      <c r="G202" s="97"/>
      <c r="H202" s="96"/>
      <c r="I202" s="96"/>
      <c r="J202" s="96"/>
      <c r="K202" s="96"/>
    </row>
    <row r="203" spans="2:11" ht="11.25" customHeight="1" x14ac:dyDescent="0.2">
      <c r="B203" s="96"/>
      <c r="D203" s="96"/>
      <c r="E203" s="96"/>
      <c r="F203" s="96"/>
      <c r="G203" s="97"/>
      <c r="H203" s="96"/>
      <c r="I203" s="96"/>
      <c r="J203" s="96"/>
      <c r="K203" s="96"/>
    </row>
    <row r="204" spans="2:11" ht="11.25" customHeight="1" x14ac:dyDescent="0.2">
      <c r="B204" s="96"/>
      <c r="D204" s="96"/>
      <c r="E204" s="96"/>
      <c r="F204" s="96"/>
      <c r="G204" s="97"/>
      <c r="H204" s="96"/>
      <c r="I204" s="96"/>
      <c r="J204" s="96"/>
      <c r="K204" s="96"/>
    </row>
    <row r="205" spans="2:11" ht="11.25" customHeight="1" x14ac:dyDescent="0.2">
      <c r="B205" s="96"/>
      <c r="D205" s="96"/>
      <c r="E205" s="96"/>
      <c r="F205" s="96"/>
      <c r="G205" s="97"/>
      <c r="H205" s="96"/>
      <c r="I205" s="96"/>
      <c r="J205" s="96"/>
      <c r="K205" s="96"/>
    </row>
    <row r="206" spans="2:11" ht="11.25" customHeight="1" x14ac:dyDescent="0.2">
      <c r="B206" s="96"/>
      <c r="D206" s="96"/>
      <c r="E206" s="96"/>
      <c r="F206" s="96"/>
      <c r="G206" s="97"/>
      <c r="H206" s="96"/>
      <c r="I206" s="96"/>
      <c r="J206" s="96"/>
      <c r="K206" s="96"/>
    </row>
    <row r="207" spans="2:11" ht="11.25" customHeight="1" x14ac:dyDescent="0.2">
      <c r="B207" s="96"/>
      <c r="D207" s="96"/>
      <c r="E207" s="96"/>
      <c r="F207" s="96"/>
      <c r="G207" s="97"/>
      <c r="H207" s="96"/>
      <c r="I207" s="96"/>
      <c r="J207" s="96"/>
      <c r="K207" s="96"/>
    </row>
    <row r="208" spans="2:11" ht="11.25" customHeight="1" x14ac:dyDescent="0.2">
      <c r="B208" s="96"/>
      <c r="D208" s="96"/>
      <c r="E208" s="96"/>
      <c r="F208" s="96"/>
      <c r="G208" s="97"/>
      <c r="H208" s="96"/>
      <c r="I208" s="96"/>
      <c r="J208" s="96"/>
      <c r="K208" s="96"/>
    </row>
    <row r="209" spans="2:11" ht="11.25" customHeight="1" x14ac:dyDescent="0.2">
      <c r="B209" s="96"/>
      <c r="D209" s="96"/>
      <c r="E209" s="96"/>
      <c r="F209" s="96"/>
      <c r="G209" s="97"/>
      <c r="H209" s="96"/>
      <c r="I209" s="96"/>
      <c r="J209" s="96"/>
      <c r="K209" s="96"/>
    </row>
    <row r="210" spans="2:11" ht="11.25" customHeight="1" x14ac:dyDescent="0.2">
      <c r="B210" s="96"/>
      <c r="D210" s="96"/>
      <c r="E210" s="96"/>
      <c r="F210" s="96"/>
      <c r="G210" s="97"/>
      <c r="H210" s="96"/>
      <c r="I210" s="96"/>
      <c r="J210" s="96"/>
      <c r="K210" s="96"/>
    </row>
    <row r="211" spans="2:11" ht="11.25" customHeight="1" x14ac:dyDescent="0.2">
      <c r="B211" s="96"/>
      <c r="D211" s="96"/>
      <c r="E211" s="96"/>
      <c r="F211" s="96"/>
      <c r="G211" s="97"/>
      <c r="H211" s="96"/>
      <c r="I211" s="96"/>
      <c r="J211" s="96"/>
      <c r="K211" s="96"/>
    </row>
    <row r="212" spans="2:11" ht="11.25" customHeight="1" x14ac:dyDescent="0.2">
      <c r="B212" s="96"/>
      <c r="D212" s="96"/>
      <c r="E212" s="96"/>
      <c r="F212" s="96"/>
      <c r="G212" s="97"/>
      <c r="H212" s="96"/>
      <c r="I212" s="96"/>
      <c r="J212" s="96"/>
      <c r="K212" s="96"/>
    </row>
    <row r="213" spans="2:11" ht="11.25" customHeight="1" x14ac:dyDescent="0.2">
      <c r="B213" s="96"/>
      <c r="D213" s="96"/>
      <c r="E213" s="96"/>
      <c r="F213" s="96"/>
      <c r="G213" s="97"/>
      <c r="H213" s="96"/>
      <c r="I213" s="96"/>
      <c r="J213" s="96"/>
      <c r="K213" s="96"/>
    </row>
    <row r="214" spans="2:11" ht="11.25" customHeight="1" x14ac:dyDescent="0.2">
      <c r="B214" s="96"/>
      <c r="D214" s="96"/>
      <c r="E214" s="96"/>
      <c r="F214" s="96"/>
      <c r="G214" s="97"/>
      <c r="H214" s="96"/>
      <c r="I214" s="96"/>
      <c r="J214" s="96"/>
      <c r="K214" s="96"/>
    </row>
    <row r="215" spans="2:11" ht="11.25" customHeight="1" x14ac:dyDescent="0.2">
      <c r="B215" s="96"/>
      <c r="D215" s="96"/>
      <c r="E215" s="96"/>
      <c r="F215" s="96"/>
      <c r="G215" s="97"/>
      <c r="H215" s="96"/>
      <c r="I215" s="96"/>
      <c r="J215" s="96"/>
      <c r="K215" s="96"/>
    </row>
    <row r="216" spans="2:11" ht="11.25" customHeight="1" x14ac:dyDescent="0.2">
      <c r="B216" s="96"/>
      <c r="D216" s="96"/>
      <c r="E216" s="96"/>
      <c r="F216" s="96"/>
      <c r="G216" s="97"/>
      <c r="H216" s="96"/>
      <c r="I216" s="96"/>
      <c r="J216" s="96"/>
      <c r="K216" s="96"/>
    </row>
    <row r="217" spans="2:11" ht="11.25" customHeight="1" x14ac:dyDescent="0.2">
      <c r="B217" s="96"/>
      <c r="D217" s="96"/>
      <c r="E217" s="96"/>
      <c r="F217" s="96"/>
      <c r="G217" s="97"/>
      <c r="H217" s="96"/>
      <c r="I217" s="96"/>
      <c r="J217" s="96"/>
      <c r="K217" s="96"/>
    </row>
    <row r="218" spans="2:11" ht="11.25" customHeight="1" x14ac:dyDescent="0.2">
      <c r="B218" s="96"/>
      <c r="D218" s="96"/>
      <c r="E218" s="96"/>
      <c r="F218" s="96"/>
      <c r="G218" s="97"/>
      <c r="H218" s="96"/>
      <c r="I218" s="96"/>
      <c r="J218" s="96"/>
      <c r="K218" s="96"/>
    </row>
    <row r="219" spans="2:11" ht="11.25" customHeight="1" x14ac:dyDescent="0.2">
      <c r="B219" s="96"/>
      <c r="D219" s="96"/>
      <c r="E219" s="96"/>
      <c r="F219" s="96"/>
      <c r="G219" s="97"/>
      <c r="H219" s="96"/>
      <c r="I219" s="96"/>
      <c r="J219" s="96"/>
      <c r="K219" s="96"/>
    </row>
    <row r="220" spans="2:11" ht="11.25" customHeight="1" x14ac:dyDescent="0.2">
      <c r="B220" s="96"/>
      <c r="D220" s="96"/>
      <c r="E220" s="96"/>
      <c r="F220" s="96"/>
      <c r="G220" s="97"/>
      <c r="H220" s="96"/>
      <c r="I220" s="96"/>
      <c r="J220" s="96"/>
      <c r="K220" s="96"/>
    </row>
    <row r="221" spans="2:11" ht="11.25" customHeight="1" x14ac:dyDescent="0.2">
      <c r="B221" s="96"/>
      <c r="D221" s="96"/>
      <c r="E221" s="96"/>
      <c r="F221" s="96"/>
      <c r="G221" s="97"/>
      <c r="H221" s="96"/>
      <c r="I221" s="96"/>
      <c r="J221" s="96"/>
      <c r="K221" s="96"/>
    </row>
    <row r="222" spans="2:11" ht="11.25" customHeight="1" x14ac:dyDescent="0.2">
      <c r="B222" s="96"/>
      <c r="D222" s="96"/>
      <c r="E222" s="96"/>
      <c r="F222" s="96"/>
      <c r="G222" s="97"/>
      <c r="H222" s="96"/>
      <c r="I222" s="96"/>
      <c r="J222" s="96"/>
      <c r="K222" s="96"/>
    </row>
    <row r="223" spans="2:11" ht="11.25" customHeight="1" x14ac:dyDescent="0.2">
      <c r="B223" s="96"/>
      <c r="D223" s="96"/>
      <c r="E223" s="96"/>
      <c r="F223" s="96"/>
      <c r="G223" s="97"/>
      <c r="H223" s="96"/>
      <c r="I223" s="96"/>
      <c r="J223" s="96"/>
      <c r="K223" s="96"/>
    </row>
    <row r="224" spans="2:11" ht="11.25" customHeight="1" x14ac:dyDescent="0.2">
      <c r="B224" s="96"/>
      <c r="D224" s="96"/>
      <c r="E224" s="96"/>
      <c r="F224" s="96"/>
      <c r="G224" s="97"/>
      <c r="H224" s="96"/>
      <c r="I224" s="96"/>
      <c r="J224" s="96"/>
      <c r="K224" s="96"/>
    </row>
    <row r="225" spans="2:11" ht="11.25" customHeight="1" x14ac:dyDescent="0.2">
      <c r="B225" s="96"/>
      <c r="D225" s="96"/>
      <c r="E225" s="96"/>
      <c r="F225" s="96"/>
      <c r="G225" s="97"/>
      <c r="H225" s="96"/>
      <c r="I225" s="96"/>
      <c r="J225" s="96"/>
      <c r="K225" s="96"/>
    </row>
    <row r="226" spans="2:11" ht="11.25" customHeight="1" x14ac:dyDescent="0.2">
      <c r="B226" s="96"/>
      <c r="D226" s="96"/>
      <c r="E226" s="96"/>
      <c r="F226" s="96"/>
      <c r="G226" s="97"/>
      <c r="H226" s="96"/>
      <c r="I226" s="96"/>
      <c r="J226" s="96"/>
      <c r="K226" s="96"/>
    </row>
    <row r="227" spans="2:11" ht="11.25" customHeight="1" x14ac:dyDescent="0.2">
      <c r="B227" s="96"/>
      <c r="D227" s="96"/>
      <c r="E227" s="96"/>
      <c r="F227" s="96"/>
      <c r="G227" s="97"/>
      <c r="H227" s="96"/>
      <c r="I227" s="96"/>
      <c r="J227" s="96"/>
      <c r="K227" s="96"/>
    </row>
    <row r="228" spans="2:11" ht="11.25" customHeight="1" x14ac:dyDescent="0.2">
      <c r="B228" s="96"/>
      <c r="D228" s="96"/>
      <c r="E228" s="96"/>
      <c r="F228" s="96"/>
      <c r="G228" s="97"/>
      <c r="H228" s="96"/>
      <c r="I228" s="96"/>
      <c r="J228" s="96"/>
      <c r="K228" s="96"/>
    </row>
    <row r="229" spans="2:11" ht="11.25" customHeight="1" x14ac:dyDescent="0.2">
      <c r="B229" s="96"/>
      <c r="D229" s="96"/>
      <c r="E229" s="96"/>
      <c r="F229" s="96"/>
      <c r="G229" s="97"/>
      <c r="H229" s="96"/>
      <c r="I229" s="96"/>
      <c r="J229" s="96"/>
      <c r="K229" s="96"/>
    </row>
    <row r="230" spans="2:11" ht="11.25" customHeight="1" x14ac:dyDescent="0.2">
      <c r="B230" s="96"/>
      <c r="D230" s="96"/>
      <c r="E230" s="96"/>
      <c r="F230" s="96"/>
      <c r="G230" s="97"/>
      <c r="H230" s="96"/>
      <c r="I230" s="96"/>
      <c r="J230" s="96"/>
      <c r="K230" s="96"/>
    </row>
    <row r="231" spans="2:11" ht="11.25" customHeight="1" x14ac:dyDescent="0.2">
      <c r="B231" s="96"/>
      <c r="D231" s="96"/>
      <c r="E231" s="96"/>
      <c r="F231" s="96"/>
      <c r="G231" s="97"/>
      <c r="H231" s="96"/>
      <c r="I231" s="96"/>
      <c r="J231" s="96"/>
      <c r="K231" s="96"/>
    </row>
    <row r="232" spans="2:11" ht="11.25" customHeight="1" x14ac:dyDescent="0.2">
      <c r="B232" s="96"/>
      <c r="D232" s="96"/>
      <c r="E232" s="96"/>
      <c r="F232" s="96"/>
      <c r="G232" s="97"/>
      <c r="H232" s="96"/>
      <c r="I232" s="96"/>
      <c r="J232" s="96"/>
      <c r="K232" s="96"/>
    </row>
    <row r="233" spans="2:11" ht="11.25" customHeight="1" x14ac:dyDescent="0.2">
      <c r="B233" s="96"/>
      <c r="D233" s="96"/>
      <c r="E233" s="96"/>
      <c r="F233" s="96"/>
      <c r="G233" s="97"/>
      <c r="H233" s="96"/>
      <c r="I233" s="96"/>
      <c r="J233" s="96"/>
      <c r="K233" s="96"/>
    </row>
    <row r="234" spans="2:11" ht="11.25" customHeight="1" x14ac:dyDescent="0.2">
      <c r="B234" s="96"/>
      <c r="D234" s="96"/>
      <c r="E234" s="96"/>
      <c r="F234" s="96"/>
      <c r="G234" s="97"/>
      <c r="H234" s="96"/>
      <c r="I234" s="96"/>
      <c r="J234" s="96"/>
      <c r="K234" s="96"/>
    </row>
    <row r="235" spans="2:11" ht="11.25" customHeight="1" x14ac:dyDescent="0.2">
      <c r="B235" s="96"/>
      <c r="D235" s="96"/>
      <c r="E235" s="96"/>
      <c r="F235" s="96"/>
      <c r="G235" s="97"/>
      <c r="H235" s="96"/>
      <c r="I235" s="96"/>
      <c r="J235" s="96"/>
      <c r="K235" s="96"/>
    </row>
    <row r="236" spans="2:11" ht="11.25" customHeight="1" x14ac:dyDescent="0.2">
      <c r="B236" s="96"/>
      <c r="D236" s="96"/>
      <c r="E236" s="96"/>
      <c r="F236" s="96"/>
      <c r="G236" s="97"/>
      <c r="H236" s="96"/>
      <c r="I236" s="96"/>
      <c r="J236" s="96"/>
      <c r="K236" s="96"/>
    </row>
    <row r="237" spans="2:11" ht="11.25" customHeight="1" x14ac:dyDescent="0.2">
      <c r="B237" s="96"/>
      <c r="D237" s="96"/>
      <c r="E237" s="96"/>
      <c r="F237" s="96"/>
      <c r="G237" s="97"/>
      <c r="H237" s="96"/>
      <c r="I237" s="96"/>
      <c r="J237" s="96"/>
      <c r="K237" s="96"/>
    </row>
    <row r="238" spans="2:11" ht="11.25" customHeight="1" x14ac:dyDescent="0.2">
      <c r="B238" s="96"/>
      <c r="D238" s="96"/>
      <c r="E238" s="96"/>
      <c r="F238" s="96"/>
      <c r="G238" s="97"/>
      <c r="H238" s="96"/>
      <c r="I238" s="96"/>
      <c r="J238" s="96"/>
      <c r="K238" s="96"/>
    </row>
    <row r="239" spans="2:11" ht="11.25" customHeight="1" x14ac:dyDescent="0.2">
      <c r="B239" s="96"/>
      <c r="D239" s="96"/>
      <c r="E239" s="96"/>
      <c r="F239" s="96"/>
      <c r="G239" s="97"/>
      <c r="H239" s="96"/>
      <c r="I239" s="96"/>
      <c r="J239" s="96"/>
      <c r="K239" s="96"/>
    </row>
    <row r="240" spans="2:11" ht="11.25" customHeight="1" x14ac:dyDescent="0.2">
      <c r="B240" s="96"/>
      <c r="D240" s="96"/>
      <c r="E240" s="96"/>
      <c r="F240" s="96"/>
      <c r="G240" s="97"/>
      <c r="H240" s="96"/>
      <c r="I240" s="96"/>
      <c r="J240" s="96"/>
      <c r="K240" s="96"/>
    </row>
    <row r="241" spans="2:11" ht="11.25" customHeight="1" x14ac:dyDescent="0.2">
      <c r="B241" s="96"/>
      <c r="D241" s="96"/>
      <c r="E241" s="96"/>
      <c r="F241" s="96"/>
      <c r="G241" s="97"/>
      <c r="H241" s="96"/>
      <c r="I241" s="96"/>
      <c r="J241" s="96"/>
      <c r="K241" s="96"/>
    </row>
    <row r="242" spans="2:11" ht="11.25" customHeight="1" x14ac:dyDescent="0.2">
      <c r="B242" s="96"/>
      <c r="D242" s="96"/>
      <c r="E242" s="96"/>
      <c r="F242" s="96"/>
      <c r="G242" s="97"/>
      <c r="H242" s="96"/>
      <c r="I242" s="96"/>
      <c r="J242" s="96"/>
      <c r="K242" s="96"/>
    </row>
    <row r="243" spans="2:11" ht="11.25" customHeight="1" x14ac:dyDescent="0.2">
      <c r="B243" s="96"/>
      <c r="D243" s="96"/>
      <c r="E243" s="96"/>
      <c r="F243" s="96"/>
      <c r="G243" s="97"/>
      <c r="H243" s="96"/>
      <c r="I243" s="96"/>
      <c r="J243" s="96"/>
      <c r="K243" s="96"/>
    </row>
    <row r="244" spans="2:11" ht="11.25" customHeight="1" x14ac:dyDescent="0.2">
      <c r="B244" s="96"/>
      <c r="D244" s="96"/>
      <c r="E244" s="96"/>
      <c r="F244" s="96"/>
      <c r="G244" s="97"/>
      <c r="H244" s="96"/>
      <c r="I244" s="96"/>
      <c r="J244" s="96"/>
      <c r="K244" s="96"/>
    </row>
    <row r="245" spans="2:11" ht="11.25" customHeight="1" x14ac:dyDescent="0.2">
      <c r="B245" s="96"/>
      <c r="D245" s="96"/>
      <c r="E245" s="96"/>
      <c r="F245" s="96"/>
      <c r="G245" s="97"/>
      <c r="H245" s="96"/>
      <c r="I245" s="96"/>
      <c r="J245" s="96"/>
      <c r="K245" s="96"/>
    </row>
    <row r="246" spans="2:11" ht="11.25" customHeight="1" x14ac:dyDescent="0.2">
      <c r="B246" s="96"/>
      <c r="D246" s="96"/>
      <c r="E246" s="96"/>
      <c r="F246" s="96"/>
      <c r="G246" s="97"/>
      <c r="H246" s="96"/>
      <c r="I246" s="96"/>
      <c r="J246" s="96"/>
      <c r="K246" s="96"/>
    </row>
    <row r="247" spans="2:11" ht="11.25" customHeight="1" x14ac:dyDescent="0.2">
      <c r="B247" s="96"/>
      <c r="D247" s="96"/>
      <c r="E247" s="96"/>
      <c r="F247" s="96"/>
      <c r="G247" s="97"/>
      <c r="H247" s="96"/>
      <c r="I247" s="96"/>
      <c r="J247" s="96"/>
      <c r="K247" s="96"/>
    </row>
    <row r="248" spans="2:11" ht="11.25" customHeight="1" x14ac:dyDescent="0.2">
      <c r="B248" s="96"/>
      <c r="D248" s="96"/>
      <c r="E248" s="96"/>
      <c r="F248" s="96"/>
      <c r="G248" s="97"/>
      <c r="H248" s="96"/>
      <c r="I248" s="96"/>
      <c r="J248" s="96"/>
      <c r="K248" s="96"/>
    </row>
    <row r="249" spans="2:11" ht="11.25" customHeight="1" x14ac:dyDescent="0.2">
      <c r="B249" s="96"/>
      <c r="D249" s="96"/>
      <c r="E249" s="96"/>
      <c r="F249" s="96"/>
      <c r="G249" s="97"/>
      <c r="H249" s="96"/>
      <c r="I249" s="96"/>
      <c r="J249" s="96"/>
      <c r="K249" s="96"/>
    </row>
    <row r="250" spans="2:11" ht="11.25" customHeight="1" x14ac:dyDescent="0.2">
      <c r="B250" s="96"/>
      <c r="D250" s="96"/>
      <c r="E250" s="96"/>
      <c r="F250" s="96"/>
      <c r="G250" s="97"/>
      <c r="H250" s="96"/>
      <c r="I250" s="96"/>
      <c r="J250" s="96"/>
      <c r="K250" s="96"/>
    </row>
    <row r="251" spans="2:11" ht="11.25" customHeight="1" x14ac:dyDescent="0.2">
      <c r="B251" s="96"/>
      <c r="D251" s="96"/>
      <c r="E251" s="96"/>
      <c r="F251" s="96"/>
      <c r="G251" s="97"/>
      <c r="H251" s="96"/>
      <c r="I251" s="96"/>
      <c r="J251" s="96"/>
      <c r="K251" s="96"/>
    </row>
    <row r="252" spans="2:11" ht="11.25" customHeight="1" x14ac:dyDescent="0.2">
      <c r="B252" s="96"/>
      <c r="D252" s="96"/>
      <c r="E252" s="96"/>
      <c r="F252" s="96"/>
      <c r="G252" s="97"/>
      <c r="H252" s="96"/>
      <c r="I252" s="96"/>
      <c r="J252" s="96"/>
      <c r="K252" s="96"/>
    </row>
    <row r="253" spans="2:11" ht="11.25" customHeight="1" x14ac:dyDescent="0.2">
      <c r="B253" s="96"/>
      <c r="D253" s="96"/>
      <c r="E253" s="96"/>
      <c r="F253" s="96"/>
      <c r="G253" s="97"/>
      <c r="H253" s="96"/>
      <c r="I253" s="96"/>
      <c r="J253" s="96"/>
      <c r="K253" s="96"/>
    </row>
    <row r="254" spans="2:11" ht="11.25" customHeight="1" x14ac:dyDescent="0.2">
      <c r="B254" s="96"/>
      <c r="D254" s="96"/>
      <c r="E254" s="96"/>
      <c r="F254" s="96"/>
      <c r="G254" s="97"/>
      <c r="H254" s="96"/>
      <c r="I254" s="96"/>
      <c r="J254" s="96"/>
      <c r="K254" s="96"/>
    </row>
    <row r="255" spans="2:11" ht="11.25" customHeight="1" x14ac:dyDescent="0.2">
      <c r="B255" s="96"/>
      <c r="D255" s="96"/>
      <c r="E255" s="96"/>
      <c r="F255" s="96"/>
      <c r="G255" s="97"/>
      <c r="H255" s="96"/>
      <c r="I255" s="96"/>
      <c r="J255" s="96"/>
      <c r="K255" s="96"/>
    </row>
    <row r="256" spans="2:11" ht="11.25" customHeight="1" x14ac:dyDescent="0.2">
      <c r="B256" s="96"/>
      <c r="D256" s="96"/>
      <c r="E256" s="96"/>
      <c r="F256" s="96"/>
      <c r="G256" s="97"/>
      <c r="H256" s="96"/>
      <c r="I256" s="96"/>
      <c r="J256" s="96"/>
      <c r="K256" s="96"/>
    </row>
    <row r="257" spans="2:11" ht="11.25" customHeight="1" x14ac:dyDescent="0.2">
      <c r="B257" s="96"/>
      <c r="D257" s="96"/>
      <c r="E257" s="96"/>
      <c r="F257" s="96"/>
      <c r="G257" s="97"/>
      <c r="H257" s="96"/>
      <c r="I257" s="96"/>
      <c r="J257" s="96"/>
      <c r="K257" s="96"/>
    </row>
    <row r="258" spans="2:11" ht="11.25" customHeight="1" x14ac:dyDescent="0.2">
      <c r="B258" s="96"/>
      <c r="D258" s="96"/>
      <c r="E258" s="96"/>
      <c r="F258" s="96"/>
      <c r="G258" s="97"/>
      <c r="H258" s="96"/>
      <c r="I258" s="96"/>
      <c r="J258" s="96"/>
      <c r="K258" s="96"/>
    </row>
    <row r="259" spans="2:11" ht="11.25" customHeight="1" x14ac:dyDescent="0.2">
      <c r="B259" s="96"/>
      <c r="D259" s="96"/>
      <c r="E259" s="96"/>
      <c r="F259" s="96"/>
      <c r="G259" s="97"/>
      <c r="H259" s="96"/>
      <c r="I259" s="96"/>
      <c r="J259" s="96"/>
      <c r="K259" s="96"/>
    </row>
    <row r="260" spans="2:11" ht="11.25" customHeight="1" x14ac:dyDescent="0.2">
      <c r="B260" s="96"/>
      <c r="D260" s="96"/>
      <c r="E260" s="96"/>
      <c r="F260" s="96"/>
      <c r="G260" s="97"/>
      <c r="H260" s="96"/>
      <c r="I260" s="96"/>
      <c r="J260" s="96"/>
      <c r="K260" s="96"/>
    </row>
    <row r="261" spans="2:11" ht="11.25" customHeight="1" x14ac:dyDescent="0.2">
      <c r="B261" s="96"/>
      <c r="D261" s="96"/>
      <c r="E261" s="96"/>
      <c r="F261" s="96"/>
      <c r="G261" s="97"/>
      <c r="H261" s="96"/>
      <c r="I261" s="96"/>
      <c r="J261" s="96"/>
      <c r="K261" s="96"/>
    </row>
    <row r="262" spans="2:11" ht="11.25" customHeight="1" x14ac:dyDescent="0.2">
      <c r="B262" s="96"/>
      <c r="D262" s="96"/>
      <c r="E262" s="96"/>
      <c r="F262" s="96"/>
      <c r="G262" s="97"/>
      <c r="H262" s="96"/>
      <c r="I262" s="96"/>
      <c r="J262" s="96"/>
      <c r="K262" s="96"/>
    </row>
    <row r="263" spans="2:11" ht="11.25" customHeight="1" x14ac:dyDescent="0.2">
      <c r="B263" s="96"/>
      <c r="D263" s="96"/>
      <c r="E263" s="96"/>
      <c r="F263" s="96"/>
      <c r="G263" s="97"/>
      <c r="H263" s="96"/>
      <c r="I263" s="96"/>
      <c r="J263" s="96"/>
      <c r="K263" s="96"/>
    </row>
    <row r="264" spans="2:11" ht="11.25" customHeight="1" x14ac:dyDescent="0.2">
      <c r="B264" s="96"/>
      <c r="D264" s="96"/>
      <c r="E264" s="96"/>
      <c r="F264" s="96"/>
      <c r="G264" s="97"/>
      <c r="H264" s="96"/>
      <c r="I264" s="96"/>
      <c r="J264" s="96"/>
      <c r="K264" s="96"/>
    </row>
    <row r="265" spans="2:11" ht="11.25" customHeight="1" x14ac:dyDescent="0.2">
      <c r="B265" s="96"/>
      <c r="D265" s="96"/>
      <c r="E265" s="96"/>
      <c r="F265" s="96"/>
      <c r="G265" s="97"/>
      <c r="H265" s="96"/>
      <c r="I265" s="96"/>
      <c r="J265" s="96"/>
      <c r="K265" s="96"/>
    </row>
    <row r="266" spans="2:11" ht="11.25" customHeight="1" x14ac:dyDescent="0.2">
      <c r="B266" s="96"/>
      <c r="D266" s="96"/>
      <c r="E266" s="96"/>
      <c r="F266" s="96"/>
      <c r="G266" s="97"/>
      <c r="H266" s="96"/>
      <c r="I266" s="96"/>
      <c r="J266" s="96"/>
      <c r="K266" s="96"/>
    </row>
    <row r="267" spans="2:11" ht="11.25" customHeight="1" x14ac:dyDescent="0.2">
      <c r="B267" s="96"/>
      <c r="D267" s="96"/>
      <c r="E267" s="96"/>
      <c r="F267" s="96"/>
      <c r="G267" s="97"/>
      <c r="H267" s="96"/>
      <c r="I267" s="96"/>
      <c r="J267" s="96"/>
      <c r="K267" s="96"/>
    </row>
    <row r="268" spans="2:11" ht="11.25" customHeight="1" x14ac:dyDescent="0.2">
      <c r="B268" s="96"/>
      <c r="D268" s="96"/>
      <c r="E268" s="96"/>
      <c r="F268" s="96"/>
      <c r="G268" s="97"/>
      <c r="H268" s="96"/>
      <c r="I268" s="96"/>
      <c r="J268" s="96"/>
      <c r="K268" s="96"/>
    </row>
    <row r="269" spans="2:11" ht="11.25" customHeight="1" x14ac:dyDescent="0.2">
      <c r="B269" s="96"/>
      <c r="D269" s="96"/>
      <c r="E269" s="96"/>
      <c r="F269" s="96"/>
      <c r="G269" s="97"/>
      <c r="H269" s="96"/>
      <c r="I269" s="96"/>
      <c r="J269" s="96"/>
      <c r="K269" s="96"/>
    </row>
    <row r="270" spans="2:11" ht="11.25" customHeight="1" x14ac:dyDescent="0.2">
      <c r="B270" s="96"/>
      <c r="D270" s="96"/>
      <c r="E270" s="96"/>
      <c r="F270" s="96"/>
      <c r="G270" s="97"/>
      <c r="H270" s="96"/>
      <c r="I270" s="96"/>
      <c r="J270" s="96"/>
      <c r="K270" s="96"/>
    </row>
    <row r="271" spans="2:11" ht="11.25" customHeight="1" x14ac:dyDescent="0.2">
      <c r="B271" s="96"/>
      <c r="D271" s="96"/>
      <c r="E271" s="96"/>
      <c r="F271" s="96"/>
      <c r="G271" s="97"/>
      <c r="H271" s="96"/>
      <c r="I271" s="96"/>
      <c r="J271" s="96"/>
      <c r="K271" s="96"/>
    </row>
    <row r="272" spans="2:11" ht="11.25" customHeight="1" x14ac:dyDescent="0.2">
      <c r="B272" s="96"/>
      <c r="D272" s="96"/>
      <c r="E272" s="96"/>
      <c r="F272" s="96"/>
      <c r="G272" s="97"/>
      <c r="H272" s="96"/>
      <c r="I272" s="96"/>
      <c r="J272" s="96"/>
      <c r="K272" s="96"/>
    </row>
    <row r="273" spans="2:11" ht="11.25" customHeight="1" x14ac:dyDescent="0.2">
      <c r="B273" s="96"/>
      <c r="D273" s="96"/>
      <c r="E273" s="96"/>
      <c r="F273" s="96"/>
      <c r="G273" s="97"/>
      <c r="H273" s="96"/>
      <c r="I273" s="96"/>
      <c r="J273" s="96"/>
      <c r="K273" s="96"/>
    </row>
    <row r="274" spans="2:11" ht="11.25" customHeight="1" x14ac:dyDescent="0.2">
      <c r="B274" s="96"/>
      <c r="D274" s="96"/>
      <c r="E274" s="96"/>
      <c r="F274" s="96"/>
      <c r="G274" s="97"/>
      <c r="H274" s="96"/>
      <c r="I274" s="96"/>
      <c r="J274" s="96"/>
      <c r="K274" s="96"/>
    </row>
    <row r="275" spans="2:11" ht="11.25" customHeight="1" x14ac:dyDescent="0.2">
      <c r="B275" s="96"/>
      <c r="D275" s="96"/>
      <c r="E275" s="96"/>
      <c r="F275" s="96"/>
      <c r="G275" s="97"/>
      <c r="H275" s="96"/>
      <c r="I275" s="96"/>
      <c r="J275" s="96"/>
      <c r="K275" s="96"/>
    </row>
    <row r="276" spans="2:11" ht="11.25" customHeight="1" x14ac:dyDescent="0.2">
      <c r="B276" s="96"/>
      <c r="D276" s="96"/>
      <c r="E276" s="96"/>
      <c r="F276" s="96"/>
      <c r="G276" s="97"/>
      <c r="H276" s="96"/>
      <c r="I276" s="96"/>
      <c r="J276" s="96"/>
      <c r="K276" s="96"/>
    </row>
    <row r="277" spans="2:11" ht="11.25" customHeight="1" x14ac:dyDescent="0.2">
      <c r="B277" s="96"/>
      <c r="D277" s="96"/>
      <c r="E277" s="96"/>
      <c r="F277" s="96"/>
      <c r="G277" s="97"/>
      <c r="H277" s="96"/>
      <c r="I277" s="96"/>
      <c r="J277" s="96"/>
      <c r="K277" s="96"/>
    </row>
    <row r="278" spans="2:11" ht="11.25" customHeight="1" x14ac:dyDescent="0.2">
      <c r="B278" s="96"/>
      <c r="D278" s="96"/>
      <c r="E278" s="96"/>
      <c r="F278" s="96"/>
      <c r="G278" s="97"/>
      <c r="H278" s="96"/>
      <c r="I278" s="96"/>
      <c r="J278" s="96"/>
      <c r="K278" s="96"/>
    </row>
    <row r="279" spans="2:11" ht="11.25" customHeight="1" x14ac:dyDescent="0.2">
      <c r="B279" s="96"/>
      <c r="D279" s="96"/>
      <c r="E279" s="96"/>
      <c r="F279" s="96"/>
      <c r="G279" s="97"/>
      <c r="H279" s="96"/>
      <c r="I279" s="96"/>
      <c r="J279" s="96"/>
      <c r="K279" s="96"/>
    </row>
    <row r="280" spans="2:11" ht="11.25" customHeight="1" x14ac:dyDescent="0.2">
      <c r="B280" s="96"/>
      <c r="D280" s="96"/>
      <c r="E280" s="96"/>
      <c r="F280" s="96"/>
      <c r="G280" s="97"/>
      <c r="H280" s="96"/>
      <c r="I280" s="96"/>
      <c r="J280" s="96"/>
      <c r="K280" s="96"/>
    </row>
    <row r="281" spans="2:11" ht="11.25" customHeight="1" x14ac:dyDescent="0.2">
      <c r="B281" s="96"/>
      <c r="D281" s="96"/>
      <c r="E281" s="96"/>
      <c r="F281" s="96"/>
      <c r="G281" s="97"/>
      <c r="H281" s="96"/>
      <c r="I281" s="96"/>
      <c r="J281" s="96"/>
      <c r="K281" s="96"/>
    </row>
    <row r="282" spans="2:11" ht="11.25" customHeight="1" x14ac:dyDescent="0.2">
      <c r="B282" s="96"/>
      <c r="D282" s="96"/>
      <c r="E282" s="96"/>
      <c r="F282" s="96"/>
      <c r="G282" s="97"/>
      <c r="H282" s="96"/>
      <c r="I282" s="96"/>
      <c r="J282" s="96"/>
      <c r="K282" s="96"/>
    </row>
    <row r="283" spans="2:11" ht="11.25" customHeight="1" x14ac:dyDescent="0.2">
      <c r="B283" s="96"/>
      <c r="D283" s="96"/>
      <c r="E283" s="96"/>
      <c r="F283" s="96"/>
      <c r="G283" s="97"/>
      <c r="H283" s="96"/>
      <c r="I283" s="96"/>
      <c r="J283" s="96"/>
      <c r="K283" s="96"/>
    </row>
    <row r="284" spans="2:11" ht="11.25" customHeight="1" x14ac:dyDescent="0.2">
      <c r="B284" s="96"/>
      <c r="D284" s="96"/>
      <c r="E284" s="96"/>
      <c r="F284" s="96"/>
      <c r="G284" s="97"/>
      <c r="H284" s="96"/>
      <c r="I284" s="96"/>
      <c r="J284" s="96"/>
      <c r="K284" s="96"/>
    </row>
    <row r="285" spans="2:11" ht="11.25" customHeight="1" x14ac:dyDescent="0.2">
      <c r="B285" s="96"/>
      <c r="D285" s="96"/>
      <c r="E285" s="96"/>
      <c r="F285" s="96"/>
      <c r="G285" s="97"/>
      <c r="H285" s="96"/>
      <c r="I285" s="96"/>
      <c r="J285" s="96"/>
      <c r="K285" s="96"/>
    </row>
    <row r="286" spans="2:11" ht="11.25" customHeight="1" x14ac:dyDescent="0.2">
      <c r="B286" s="96"/>
      <c r="D286" s="96"/>
      <c r="E286" s="96"/>
      <c r="F286" s="96"/>
      <c r="G286" s="97"/>
      <c r="H286" s="96"/>
      <c r="I286" s="96"/>
      <c r="J286" s="96"/>
      <c r="K286" s="96"/>
    </row>
    <row r="287" spans="2:11" ht="11.25" customHeight="1" x14ac:dyDescent="0.2">
      <c r="B287" s="96"/>
      <c r="D287" s="96"/>
      <c r="E287" s="96"/>
      <c r="F287" s="96"/>
      <c r="G287" s="97"/>
      <c r="H287" s="96"/>
      <c r="I287" s="96"/>
      <c r="J287" s="96"/>
      <c r="K287" s="96"/>
    </row>
    <row r="288" spans="2:11" ht="11.25" customHeight="1" x14ac:dyDescent="0.2">
      <c r="B288" s="96"/>
      <c r="D288" s="96"/>
      <c r="E288" s="96"/>
      <c r="F288" s="96"/>
      <c r="G288" s="97"/>
      <c r="H288" s="96"/>
      <c r="I288" s="96"/>
      <c r="J288" s="96"/>
      <c r="K288" s="96"/>
    </row>
    <row r="289" spans="2:11" ht="11.25" customHeight="1" x14ac:dyDescent="0.2">
      <c r="B289" s="96"/>
      <c r="D289" s="96"/>
      <c r="E289" s="96"/>
      <c r="F289" s="96"/>
      <c r="G289" s="97"/>
      <c r="H289" s="96"/>
      <c r="I289" s="96"/>
      <c r="J289" s="96"/>
      <c r="K289" s="96"/>
    </row>
    <row r="290" spans="2:11" ht="11.25" customHeight="1" x14ac:dyDescent="0.2">
      <c r="B290" s="96"/>
      <c r="D290" s="96"/>
      <c r="E290" s="96"/>
      <c r="F290" s="96"/>
      <c r="G290" s="97"/>
      <c r="H290" s="96"/>
      <c r="I290" s="96"/>
      <c r="J290" s="96"/>
      <c r="K290" s="96"/>
    </row>
    <row r="291" spans="2:11" ht="11.25" customHeight="1" x14ac:dyDescent="0.2">
      <c r="B291" s="96"/>
      <c r="D291" s="96"/>
      <c r="E291" s="96"/>
      <c r="F291" s="96"/>
      <c r="G291" s="97"/>
      <c r="H291" s="96"/>
      <c r="I291" s="96"/>
      <c r="J291" s="96"/>
      <c r="K291" s="96"/>
    </row>
    <row r="292" spans="2:11" ht="11.25" customHeight="1" x14ac:dyDescent="0.2">
      <c r="B292" s="96"/>
      <c r="D292" s="96"/>
      <c r="E292" s="96"/>
      <c r="F292" s="96"/>
      <c r="G292" s="97"/>
      <c r="H292" s="96"/>
      <c r="I292" s="96"/>
      <c r="J292" s="96"/>
      <c r="K292" s="96"/>
    </row>
    <row r="293" spans="2:11" ht="11.25" customHeight="1" x14ac:dyDescent="0.2">
      <c r="B293" s="96"/>
      <c r="D293" s="96"/>
      <c r="E293" s="96"/>
      <c r="F293" s="96"/>
      <c r="G293" s="97"/>
      <c r="H293" s="96"/>
      <c r="I293" s="96"/>
      <c r="J293" s="96"/>
      <c r="K293" s="96"/>
    </row>
    <row r="294" spans="2:11" ht="11.25" customHeight="1" x14ac:dyDescent="0.2">
      <c r="B294" s="96"/>
      <c r="D294" s="96"/>
      <c r="E294" s="96"/>
      <c r="F294" s="96"/>
      <c r="G294" s="97"/>
      <c r="H294" s="96"/>
      <c r="I294" s="96"/>
      <c r="J294" s="96"/>
      <c r="K294" s="96"/>
    </row>
    <row r="295" spans="2:11" ht="11.25" customHeight="1" x14ac:dyDescent="0.2">
      <c r="B295" s="96"/>
      <c r="D295" s="96"/>
      <c r="E295" s="96"/>
      <c r="F295" s="96"/>
      <c r="G295" s="97"/>
      <c r="H295" s="96"/>
      <c r="I295" s="96"/>
      <c r="J295" s="96"/>
      <c r="K295" s="96"/>
    </row>
    <row r="296" spans="2:11" ht="11.25" customHeight="1" x14ac:dyDescent="0.2">
      <c r="B296" s="96"/>
      <c r="D296" s="96"/>
      <c r="E296" s="96"/>
      <c r="F296" s="96"/>
      <c r="G296" s="97"/>
      <c r="H296" s="96"/>
      <c r="I296" s="96"/>
      <c r="J296" s="96"/>
      <c r="K296" s="96"/>
    </row>
    <row r="297" spans="2:11" ht="11.25" customHeight="1" x14ac:dyDescent="0.2">
      <c r="B297" s="96"/>
      <c r="D297" s="96"/>
      <c r="E297" s="96"/>
      <c r="F297" s="96"/>
      <c r="G297" s="97"/>
      <c r="H297" s="96"/>
      <c r="I297" s="96"/>
      <c r="J297" s="96"/>
      <c r="K297" s="96"/>
    </row>
    <row r="298" spans="2:11" ht="11.25" customHeight="1" x14ac:dyDescent="0.2">
      <c r="B298" s="96"/>
      <c r="D298" s="96"/>
      <c r="E298" s="96"/>
      <c r="F298" s="96"/>
      <c r="G298" s="97"/>
      <c r="H298" s="96"/>
      <c r="I298" s="96"/>
      <c r="J298" s="96"/>
      <c r="K298" s="96"/>
    </row>
    <row r="299" spans="2:11" ht="11.25" customHeight="1" x14ac:dyDescent="0.2">
      <c r="B299" s="96"/>
      <c r="D299" s="96"/>
      <c r="E299" s="96"/>
      <c r="F299" s="96"/>
      <c r="G299" s="97"/>
      <c r="H299" s="96"/>
      <c r="I299" s="96"/>
      <c r="J299" s="96"/>
      <c r="K299" s="96"/>
    </row>
    <row r="300" spans="2:11" ht="11.25" customHeight="1" x14ac:dyDescent="0.2">
      <c r="B300" s="96"/>
      <c r="D300" s="96"/>
      <c r="E300" s="96"/>
      <c r="F300" s="96"/>
      <c r="G300" s="97"/>
      <c r="H300" s="96"/>
      <c r="I300" s="96"/>
      <c r="J300" s="96"/>
      <c r="K300" s="96"/>
    </row>
    <row r="301" spans="2:11" ht="11.25" customHeight="1" x14ac:dyDescent="0.2">
      <c r="B301" s="96"/>
      <c r="D301" s="96"/>
      <c r="E301" s="96"/>
      <c r="F301" s="96"/>
      <c r="G301" s="97"/>
      <c r="H301" s="96"/>
      <c r="I301" s="96"/>
      <c r="J301" s="96"/>
      <c r="K301" s="96"/>
    </row>
    <row r="302" spans="2:11" ht="11.25" customHeight="1" x14ac:dyDescent="0.2">
      <c r="B302" s="96"/>
      <c r="D302" s="96"/>
      <c r="E302" s="96"/>
      <c r="F302" s="96"/>
      <c r="G302" s="97"/>
      <c r="H302" s="96"/>
      <c r="I302" s="96"/>
      <c r="J302" s="96"/>
      <c r="K302" s="96"/>
    </row>
  </sheetData>
  <mergeCells count="11">
    <mergeCell ref="H17:I17"/>
    <mergeCell ref="J17:K17"/>
    <mergeCell ref="H18:I18"/>
    <mergeCell ref="J18:K18"/>
    <mergeCell ref="B2:F2"/>
    <mergeCell ref="H4:K4"/>
    <mergeCell ref="H14:K14"/>
    <mergeCell ref="H15:I15"/>
    <mergeCell ref="J15:K15"/>
    <mergeCell ref="H16:I16"/>
    <mergeCell ref="J16:K16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0"/>
  <sheetViews>
    <sheetView zoomScale="130" zoomScaleNormal="130" zoomScalePageLayoutView="130" workbookViewId="0">
      <selection activeCell="I12" sqref="I12"/>
    </sheetView>
  </sheetViews>
  <sheetFormatPr baseColWidth="10" defaultColWidth="9" defaultRowHeight="11.25" customHeight="1" x14ac:dyDescent="0.2"/>
  <cols>
    <col min="1" max="1" width="2.5" style="1" customWidth="1"/>
    <col min="2" max="2" width="3.6640625" style="4" bestFit="1" customWidth="1"/>
    <col min="3" max="3" width="9" style="1"/>
    <col min="4" max="5" width="3.6640625" style="4" customWidth="1"/>
    <col min="6" max="6" width="4.5" style="4" customWidth="1"/>
    <col min="7" max="7" width="3.6640625" style="73" customWidth="1"/>
    <col min="8" max="8" width="16.5" style="4" customWidth="1"/>
    <col min="9" max="9" width="9" style="4" customWidth="1"/>
    <col min="10" max="11" width="8.5" style="1" customWidth="1"/>
    <col min="12" max="12" width="7.83203125" style="1" customWidth="1"/>
    <col min="13" max="13" width="5.5" style="1" customWidth="1"/>
    <col min="14" max="14" width="7.5" style="1" customWidth="1"/>
    <col min="15" max="15" width="3.33203125" style="1" customWidth="1"/>
    <col min="16" max="16" width="7.1640625" style="1" customWidth="1"/>
    <col min="17" max="17" width="8" style="1" customWidth="1"/>
    <col min="18" max="18" width="5.33203125" style="1" customWidth="1"/>
    <col min="19" max="19" width="2.5" style="1" customWidth="1"/>
    <col min="20" max="20" width="7.1640625" style="1" customWidth="1"/>
    <col min="21" max="21" width="7.6640625" style="1" customWidth="1"/>
    <col min="22" max="22" width="5.1640625" style="1" customWidth="1"/>
    <col min="23" max="23" width="2.33203125" style="1" customWidth="1"/>
    <col min="24" max="24" width="7.5" style="1" customWidth="1"/>
    <col min="25" max="25" width="6.6640625" style="1" customWidth="1"/>
    <col min="26" max="26" width="6.5" style="1" customWidth="1"/>
    <col min="27" max="16384" width="9" style="1"/>
  </cols>
  <sheetData>
    <row r="2" spans="2:26" ht="11.25" customHeight="1" x14ac:dyDescent="0.2">
      <c r="B2" s="282" t="s">
        <v>332</v>
      </c>
      <c r="C2" s="282"/>
      <c r="D2" s="282"/>
      <c r="E2" s="282"/>
      <c r="F2" s="282"/>
      <c r="G2" s="71"/>
    </row>
    <row r="3" spans="2:26" ht="6" customHeight="1" thickBot="1" x14ac:dyDescent="0.25">
      <c r="G3" s="71"/>
    </row>
    <row r="4" spans="2:26" ht="11.25" customHeight="1" thickTop="1" thickBot="1" x14ac:dyDescent="0.25">
      <c r="B4" s="8"/>
      <c r="C4" s="33"/>
      <c r="D4" s="6" t="s">
        <v>331</v>
      </c>
      <c r="E4" s="266" t="s">
        <v>19</v>
      </c>
      <c r="F4" s="266" t="s">
        <v>20</v>
      </c>
      <c r="H4" s="291" t="s">
        <v>21</v>
      </c>
      <c r="I4" s="292"/>
      <c r="L4" s="316" t="s">
        <v>171</v>
      </c>
      <c r="M4" s="317"/>
      <c r="N4" s="318"/>
      <c r="P4" s="316" t="s">
        <v>172</v>
      </c>
      <c r="Q4" s="317"/>
      <c r="R4" s="318"/>
      <c r="T4" s="312" t="s">
        <v>173</v>
      </c>
      <c r="U4" s="313"/>
      <c r="V4" s="314"/>
      <c r="X4" s="316" t="s">
        <v>174</v>
      </c>
      <c r="Y4" s="317"/>
      <c r="Z4" s="318"/>
    </row>
    <row r="5" spans="2:26" ht="11.25" customHeight="1" thickTop="1" thickBot="1" x14ac:dyDescent="0.25">
      <c r="B5" s="45">
        <v>1</v>
      </c>
      <c r="C5" s="281"/>
      <c r="D5" s="252" t="s">
        <v>326</v>
      </c>
      <c r="E5" s="252" t="s">
        <v>326</v>
      </c>
      <c r="F5" s="280" t="e">
        <f t="shared" ref="F5:F30" si="0">((D5-E5)^2)*(-0.1)</f>
        <v>#VALUE!</v>
      </c>
      <c r="G5" s="72" t="e">
        <f>0+D5</f>
        <v>#VALUE!</v>
      </c>
      <c r="H5" s="139" t="s">
        <v>330</v>
      </c>
      <c r="I5" s="138" t="e">
        <f>(6-G7)+(6-G8)+G14+G19+G20+G21+G22</f>
        <v>#VALUE!</v>
      </c>
      <c r="L5" s="267" t="s">
        <v>310</v>
      </c>
      <c r="M5" s="315" t="s">
        <v>311</v>
      </c>
      <c r="N5" s="315"/>
      <c r="P5" s="267" t="s">
        <v>310</v>
      </c>
      <c r="Q5" s="315" t="s">
        <v>311</v>
      </c>
      <c r="R5" s="315"/>
      <c r="T5" s="267" t="s">
        <v>310</v>
      </c>
      <c r="U5" s="315" t="s">
        <v>311</v>
      </c>
      <c r="V5" s="315"/>
      <c r="X5" s="267" t="s">
        <v>310</v>
      </c>
      <c r="Y5" s="315" t="s">
        <v>311</v>
      </c>
      <c r="Z5" s="315"/>
    </row>
    <row r="6" spans="2:26" ht="11.25" customHeight="1" thickTop="1" thickBot="1" x14ac:dyDescent="0.25">
      <c r="B6" s="133">
        <v>2</v>
      </c>
      <c r="C6" s="273"/>
      <c r="D6" s="252" t="s">
        <v>326</v>
      </c>
      <c r="E6" s="252" t="s">
        <v>326</v>
      </c>
      <c r="F6" s="272" t="e">
        <f t="shared" si="0"/>
        <v>#VALUE!</v>
      </c>
      <c r="G6" s="72" t="e">
        <f>0+D6</f>
        <v>#VALUE!</v>
      </c>
      <c r="H6" s="160" t="s">
        <v>329</v>
      </c>
      <c r="I6" s="161" t="e">
        <f>G9+G10+G11+G15+G23+(6-G30)</f>
        <v>#VALUE!</v>
      </c>
      <c r="L6" s="267"/>
      <c r="M6" s="254" t="s">
        <v>312</v>
      </c>
      <c r="N6" s="267" t="s">
        <v>307</v>
      </c>
      <c r="P6" s="267"/>
      <c r="Q6" s="254" t="s">
        <v>312</v>
      </c>
      <c r="R6" s="267" t="s">
        <v>307</v>
      </c>
      <c r="T6" s="267"/>
      <c r="U6" s="254" t="s">
        <v>312</v>
      </c>
      <c r="V6" s="267" t="s">
        <v>307</v>
      </c>
      <c r="X6" s="267"/>
      <c r="Y6" s="254" t="s">
        <v>312</v>
      </c>
      <c r="Z6" s="267" t="s">
        <v>307</v>
      </c>
    </row>
    <row r="7" spans="2:26" ht="11.25" customHeight="1" thickTop="1" x14ac:dyDescent="0.2">
      <c r="B7" s="133">
        <v>3</v>
      </c>
      <c r="C7" s="273"/>
      <c r="D7" s="252" t="s">
        <v>326</v>
      </c>
      <c r="E7" s="252" t="s">
        <v>326</v>
      </c>
      <c r="F7" s="272" t="e">
        <f t="shared" si="0"/>
        <v>#VALUE!</v>
      </c>
      <c r="G7" s="72" t="e">
        <f>6-D7</f>
        <v>#VALUE!</v>
      </c>
      <c r="H7" s="160" t="s">
        <v>328</v>
      </c>
      <c r="I7" s="161" t="e">
        <f>G24+G25+G26</f>
        <v>#VALUE!</v>
      </c>
      <c r="L7" s="251">
        <v>7</v>
      </c>
      <c r="M7" s="252">
        <v>4</v>
      </c>
      <c r="N7" s="253">
        <v>0</v>
      </c>
      <c r="P7" s="251">
        <v>6</v>
      </c>
      <c r="Q7" s="252">
        <v>4</v>
      </c>
      <c r="R7" s="253">
        <v>0</v>
      </c>
      <c r="T7" s="251">
        <v>3</v>
      </c>
      <c r="U7" s="252">
        <v>4</v>
      </c>
      <c r="V7" s="253">
        <v>0</v>
      </c>
      <c r="X7" s="160">
        <v>8</v>
      </c>
      <c r="Y7" s="249">
        <v>4</v>
      </c>
      <c r="Z7" s="161">
        <v>0</v>
      </c>
    </row>
    <row r="8" spans="2:26" ht="11.25" customHeight="1" thickBot="1" x14ac:dyDescent="0.25">
      <c r="B8" s="133">
        <v>4</v>
      </c>
      <c r="C8" s="273"/>
      <c r="D8" s="252" t="s">
        <v>326</v>
      </c>
      <c r="E8" s="252" t="s">
        <v>326</v>
      </c>
      <c r="F8" s="272" t="e">
        <f t="shared" si="0"/>
        <v>#VALUE!</v>
      </c>
      <c r="G8" s="72" t="e">
        <f>6-D8</f>
        <v>#VALUE!</v>
      </c>
      <c r="H8" s="162" t="s">
        <v>327</v>
      </c>
      <c r="I8" s="163" t="e">
        <f>G12+G13+G16+G17+G18+G27+G28+G29</f>
        <v>#VALUE!</v>
      </c>
      <c r="L8" s="160">
        <v>8</v>
      </c>
      <c r="M8" s="249">
        <v>5</v>
      </c>
      <c r="N8" s="161">
        <v>6</v>
      </c>
      <c r="P8" s="160">
        <v>7</v>
      </c>
      <c r="Q8" s="249">
        <v>5</v>
      </c>
      <c r="R8" s="161">
        <v>6</v>
      </c>
      <c r="T8" s="160">
        <v>4</v>
      </c>
      <c r="U8" s="249">
        <v>5</v>
      </c>
      <c r="V8" s="161">
        <v>6</v>
      </c>
      <c r="X8" s="160">
        <v>9</v>
      </c>
      <c r="Y8" s="249">
        <v>5</v>
      </c>
      <c r="Z8" s="161">
        <v>6</v>
      </c>
    </row>
    <row r="9" spans="2:26" ht="11.25" customHeight="1" thickTop="1" x14ac:dyDescent="0.2">
      <c r="B9" s="133">
        <v>5</v>
      </c>
      <c r="C9" s="273"/>
      <c r="D9" s="252" t="s">
        <v>326</v>
      </c>
      <c r="E9" s="252" t="s">
        <v>326</v>
      </c>
      <c r="F9" s="272" t="e">
        <f t="shared" si="0"/>
        <v>#VALUE!</v>
      </c>
      <c r="G9" s="72" t="e">
        <f t="shared" ref="G9:G29" si="1">0+D9</f>
        <v>#VALUE!</v>
      </c>
      <c r="H9" s="279"/>
      <c r="I9" s="279"/>
      <c r="L9" s="160">
        <v>9</v>
      </c>
      <c r="M9" s="249">
        <v>5</v>
      </c>
      <c r="N9" s="161">
        <v>6</v>
      </c>
      <c r="P9" s="160">
        <v>8</v>
      </c>
      <c r="Q9" s="249">
        <v>5</v>
      </c>
      <c r="R9" s="161">
        <v>6</v>
      </c>
      <c r="T9" s="160">
        <v>5</v>
      </c>
      <c r="U9" s="249">
        <v>7</v>
      </c>
      <c r="V9" s="161">
        <v>19</v>
      </c>
      <c r="X9" s="160">
        <v>1</v>
      </c>
      <c r="Y9" s="249">
        <v>5</v>
      </c>
      <c r="Z9" s="161">
        <v>6</v>
      </c>
    </row>
    <row r="10" spans="2:26" ht="11.25" customHeight="1" thickBot="1" x14ac:dyDescent="0.25">
      <c r="B10" s="133">
        <v>6</v>
      </c>
      <c r="C10" s="273"/>
      <c r="D10" s="252" t="s">
        <v>326</v>
      </c>
      <c r="E10" s="252" t="s">
        <v>326</v>
      </c>
      <c r="F10" s="272" t="e">
        <f t="shared" si="0"/>
        <v>#VALUE!</v>
      </c>
      <c r="G10" s="72" t="e">
        <f t="shared" si="1"/>
        <v>#VALUE!</v>
      </c>
      <c r="H10" s="279"/>
      <c r="I10" s="279"/>
      <c r="L10" s="160">
        <v>10</v>
      </c>
      <c r="M10" s="249">
        <v>6</v>
      </c>
      <c r="N10" s="161">
        <v>13</v>
      </c>
      <c r="P10" s="160">
        <v>9</v>
      </c>
      <c r="Q10" s="249">
        <v>6</v>
      </c>
      <c r="R10" s="161">
        <v>13</v>
      </c>
      <c r="T10" s="160">
        <v>6</v>
      </c>
      <c r="U10" s="249">
        <v>8</v>
      </c>
      <c r="V10" s="161">
        <v>25</v>
      </c>
      <c r="X10" s="160">
        <v>11</v>
      </c>
      <c r="Y10" s="249">
        <v>6</v>
      </c>
      <c r="Z10" s="161">
        <v>13</v>
      </c>
    </row>
    <row r="11" spans="2:26" ht="11.25" customHeight="1" thickTop="1" thickBot="1" x14ac:dyDescent="0.25">
      <c r="B11" s="133">
        <v>7</v>
      </c>
      <c r="C11" s="273"/>
      <c r="D11" s="252" t="s">
        <v>326</v>
      </c>
      <c r="E11" s="252" t="s">
        <v>326</v>
      </c>
      <c r="F11" s="272" t="e">
        <f t="shared" si="0"/>
        <v>#VALUE!</v>
      </c>
      <c r="G11" s="72" t="e">
        <f t="shared" si="1"/>
        <v>#VALUE!</v>
      </c>
      <c r="H11" s="259" t="s">
        <v>313</v>
      </c>
      <c r="I11" s="260" t="s">
        <v>314</v>
      </c>
      <c r="J11" s="278" t="s">
        <v>315</v>
      </c>
      <c r="K11" s="275"/>
      <c r="L11" s="274">
        <v>11</v>
      </c>
      <c r="M11" s="249">
        <v>6</v>
      </c>
      <c r="N11" s="161">
        <v>13</v>
      </c>
      <c r="P11" s="160">
        <v>10</v>
      </c>
      <c r="Q11" s="249">
        <v>7</v>
      </c>
      <c r="R11" s="161">
        <v>19</v>
      </c>
      <c r="T11" s="160">
        <v>7</v>
      </c>
      <c r="U11" s="249">
        <v>9</v>
      </c>
      <c r="V11" s="161">
        <v>31</v>
      </c>
      <c r="X11" s="160">
        <v>12</v>
      </c>
      <c r="Y11" s="249">
        <v>6</v>
      </c>
      <c r="Z11" s="161">
        <v>13</v>
      </c>
    </row>
    <row r="12" spans="2:26" ht="11.25" customHeight="1" thickTop="1" x14ac:dyDescent="0.2">
      <c r="B12" s="133">
        <v>8</v>
      </c>
      <c r="C12" s="273"/>
      <c r="D12" s="252" t="s">
        <v>326</v>
      </c>
      <c r="E12" s="252" t="s">
        <v>326</v>
      </c>
      <c r="F12" s="272" t="e">
        <f t="shared" si="0"/>
        <v>#VALUE!</v>
      </c>
      <c r="G12" s="72" t="e">
        <f t="shared" si="1"/>
        <v>#VALUE!</v>
      </c>
      <c r="H12" s="139" t="s">
        <v>171</v>
      </c>
      <c r="I12" s="256" t="e">
        <f>VLOOKUP(I5,L7:M35,2)</f>
        <v>#VALUE!</v>
      </c>
      <c r="J12" s="268" t="e">
        <f>VLOOKUP(I5,L7:N35,3)</f>
        <v>#VALUE!</v>
      </c>
      <c r="K12" s="275"/>
      <c r="L12" s="274">
        <v>12</v>
      </c>
      <c r="M12" s="249">
        <v>7</v>
      </c>
      <c r="N12" s="161">
        <v>19</v>
      </c>
      <c r="P12" s="160">
        <v>11</v>
      </c>
      <c r="Q12" s="249">
        <v>7</v>
      </c>
      <c r="R12" s="161">
        <v>19</v>
      </c>
      <c r="T12" s="160">
        <v>8</v>
      </c>
      <c r="U12" s="249">
        <v>11</v>
      </c>
      <c r="V12" s="161">
        <v>44</v>
      </c>
      <c r="X12" s="160">
        <v>13</v>
      </c>
      <c r="Y12" s="249">
        <v>7</v>
      </c>
      <c r="Z12" s="161">
        <v>19</v>
      </c>
    </row>
    <row r="13" spans="2:26" ht="11.25" customHeight="1" x14ac:dyDescent="0.2">
      <c r="B13" s="133">
        <v>9</v>
      </c>
      <c r="C13" s="273"/>
      <c r="D13" s="252" t="s">
        <v>326</v>
      </c>
      <c r="E13" s="252" t="s">
        <v>326</v>
      </c>
      <c r="F13" s="272" t="e">
        <f t="shared" si="0"/>
        <v>#VALUE!</v>
      </c>
      <c r="G13" s="72" t="e">
        <f t="shared" si="1"/>
        <v>#VALUE!</v>
      </c>
      <c r="H13" s="160" t="s">
        <v>172</v>
      </c>
      <c r="I13" s="257" t="e">
        <f>VLOOKUP(I6,P7:Q31,2)</f>
        <v>#VALUE!</v>
      </c>
      <c r="J13" s="269" t="e">
        <f>VLOOKUP(I6,P7:R31,3)</f>
        <v>#VALUE!</v>
      </c>
      <c r="K13" s="275"/>
      <c r="L13" s="274">
        <v>13</v>
      </c>
      <c r="M13" s="249">
        <v>7</v>
      </c>
      <c r="N13" s="161">
        <v>19</v>
      </c>
      <c r="P13" s="160">
        <v>12</v>
      </c>
      <c r="Q13" s="249">
        <v>8</v>
      </c>
      <c r="R13" s="161">
        <v>25</v>
      </c>
      <c r="T13" s="160">
        <v>9</v>
      </c>
      <c r="U13" s="249">
        <v>12</v>
      </c>
      <c r="V13" s="161">
        <v>50</v>
      </c>
      <c r="X13" s="160">
        <v>14</v>
      </c>
      <c r="Y13" s="249">
        <v>7</v>
      </c>
      <c r="Z13" s="161">
        <v>19</v>
      </c>
    </row>
    <row r="14" spans="2:26" ht="11.25" customHeight="1" x14ac:dyDescent="0.2">
      <c r="B14" s="133">
        <v>10</v>
      </c>
      <c r="C14" s="273"/>
      <c r="D14" s="252" t="s">
        <v>326</v>
      </c>
      <c r="E14" s="252" t="s">
        <v>326</v>
      </c>
      <c r="F14" s="272" t="e">
        <f t="shared" si="0"/>
        <v>#VALUE!</v>
      </c>
      <c r="G14" s="72" t="e">
        <f t="shared" si="1"/>
        <v>#VALUE!</v>
      </c>
      <c r="H14" s="160" t="s">
        <v>173</v>
      </c>
      <c r="I14" s="257" t="e">
        <f>VLOOKUP(I7,T7:U19,2)</f>
        <v>#VALUE!</v>
      </c>
      <c r="J14" s="270" t="e">
        <f>VLOOKUP(I7,T7:V19,3)</f>
        <v>#VALUE!</v>
      </c>
      <c r="K14" s="277"/>
      <c r="L14" s="274">
        <v>14</v>
      </c>
      <c r="M14" s="249">
        <v>8</v>
      </c>
      <c r="N14" s="161">
        <v>25</v>
      </c>
      <c r="P14" s="160">
        <v>13</v>
      </c>
      <c r="Q14" s="249">
        <v>9</v>
      </c>
      <c r="R14" s="161">
        <v>31</v>
      </c>
      <c r="T14" s="160">
        <v>10</v>
      </c>
      <c r="U14" s="249">
        <v>13</v>
      </c>
      <c r="V14" s="161">
        <v>56</v>
      </c>
      <c r="X14" s="160">
        <v>15</v>
      </c>
      <c r="Y14" s="249">
        <v>8</v>
      </c>
      <c r="Z14" s="161">
        <v>25</v>
      </c>
    </row>
    <row r="15" spans="2:26" ht="11.25" customHeight="1" thickBot="1" x14ac:dyDescent="0.25">
      <c r="B15" s="133">
        <v>11</v>
      </c>
      <c r="C15" s="273"/>
      <c r="D15" s="252" t="s">
        <v>326</v>
      </c>
      <c r="E15" s="252" t="s">
        <v>326</v>
      </c>
      <c r="F15" s="272" t="e">
        <f t="shared" si="0"/>
        <v>#VALUE!</v>
      </c>
      <c r="G15" s="72" t="e">
        <f t="shared" si="1"/>
        <v>#VALUE!</v>
      </c>
      <c r="H15" s="162" t="s">
        <v>174</v>
      </c>
      <c r="I15" s="74" t="e">
        <f>VLOOKUP(I8,X7:Y39,2)</f>
        <v>#VALUE!</v>
      </c>
      <c r="J15" s="271" t="e">
        <f>VLOOKUP(I8,X7:Z39,3)</f>
        <v>#VALUE!</v>
      </c>
      <c r="K15" s="275"/>
      <c r="L15" s="274">
        <v>15</v>
      </c>
      <c r="M15" s="249">
        <v>9</v>
      </c>
      <c r="N15" s="161">
        <v>31</v>
      </c>
      <c r="P15" s="160">
        <v>14</v>
      </c>
      <c r="Q15" s="249">
        <v>9</v>
      </c>
      <c r="R15" s="161">
        <v>31</v>
      </c>
      <c r="T15" s="160">
        <v>11</v>
      </c>
      <c r="U15" s="249">
        <v>15</v>
      </c>
      <c r="V15" s="161">
        <v>69</v>
      </c>
      <c r="X15" s="160">
        <v>16</v>
      </c>
      <c r="Y15" s="249">
        <v>8</v>
      </c>
      <c r="Z15" s="161">
        <v>25</v>
      </c>
    </row>
    <row r="16" spans="2:26" ht="11.25" customHeight="1" thickTop="1" thickBot="1" x14ac:dyDescent="0.25">
      <c r="B16" s="133">
        <v>12</v>
      </c>
      <c r="C16" s="273"/>
      <c r="D16" s="252" t="s">
        <v>326</v>
      </c>
      <c r="E16" s="252" t="s">
        <v>326</v>
      </c>
      <c r="F16" s="272" t="e">
        <f t="shared" si="0"/>
        <v>#VALUE!</v>
      </c>
      <c r="G16" s="72" t="e">
        <f t="shared" si="1"/>
        <v>#VALUE!</v>
      </c>
      <c r="H16" s="144" t="s">
        <v>175</v>
      </c>
      <c r="I16" s="258" t="e">
        <f>SUM(I12:I15)</f>
        <v>#VALUE!</v>
      </c>
      <c r="J16" s="276" t="e">
        <f>SUM(J12:J15)</f>
        <v>#VALUE!</v>
      </c>
      <c r="K16" s="275"/>
      <c r="L16" s="274">
        <v>16</v>
      </c>
      <c r="M16" s="249">
        <v>9</v>
      </c>
      <c r="N16" s="161">
        <v>31</v>
      </c>
      <c r="P16" s="160">
        <v>15</v>
      </c>
      <c r="Q16" s="249">
        <v>10</v>
      </c>
      <c r="R16" s="161">
        <v>38</v>
      </c>
      <c r="T16" s="160">
        <v>12</v>
      </c>
      <c r="U16" s="249">
        <v>16</v>
      </c>
      <c r="V16" s="161">
        <v>75</v>
      </c>
      <c r="X16" s="160">
        <v>17</v>
      </c>
      <c r="Y16" s="249">
        <v>9</v>
      </c>
      <c r="Z16" s="161">
        <v>31</v>
      </c>
    </row>
    <row r="17" spans="2:26" ht="11.25" customHeight="1" thickTop="1" x14ac:dyDescent="0.2">
      <c r="B17" s="133">
        <v>13</v>
      </c>
      <c r="C17" s="273"/>
      <c r="D17" s="252" t="s">
        <v>326</v>
      </c>
      <c r="E17" s="252" t="s">
        <v>326</v>
      </c>
      <c r="F17" s="272" t="e">
        <f t="shared" si="0"/>
        <v>#VALUE!</v>
      </c>
      <c r="G17" s="72" t="e">
        <f t="shared" si="1"/>
        <v>#VALUE!</v>
      </c>
      <c r="L17" s="160">
        <v>17</v>
      </c>
      <c r="M17" s="249">
        <v>10</v>
      </c>
      <c r="N17" s="161">
        <v>38</v>
      </c>
      <c r="P17" s="160">
        <v>16</v>
      </c>
      <c r="Q17" s="249">
        <v>11</v>
      </c>
      <c r="R17" s="161">
        <v>44</v>
      </c>
      <c r="T17" s="160">
        <v>13</v>
      </c>
      <c r="U17" s="249">
        <v>17</v>
      </c>
      <c r="V17" s="161">
        <v>81</v>
      </c>
      <c r="X17" s="160">
        <v>18</v>
      </c>
      <c r="Y17" s="249">
        <v>9</v>
      </c>
      <c r="Z17" s="161">
        <v>31</v>
      </c>
    </row>
    <row r="18" spans="2:26" ht="11.25" customHeight="1" x14ac:dyDescent="0.2">
      <c r="B18" s="133">
        <v>14</v>
      </c>
      <c r="C18" s="273"/>
      <c r="D18" s="252" t="s">
        <v>326</v>
      </c>
      <c r="E18" s="252" t="s">
        <v>326</v>
      </c>
      <c r="F18" s="272" t="e">
        <f t="shared" si="0"/>
        <v>#VALUE!</v>
      </c>
      <c r="G18" s="72" t="e">
        <f t="shared" si="1"/>
        <v>#VALUE!</v>
      </c>
      <c r="L18" s="160">
        <v>18</v>
      </c>
      <c r="M18" s="249">
        <v>10</v>
      </c>
      <c r="N18" s="161">
        <v>38</v>
      </c>
      <c r="P18" s="160">
        <v>17</v>
      </c>
      <c r="Q18" s="249">
        <v>11</v>
      </c>
      <c r="R18" s="161">
        <v>44</v>
      </c>
      <c r="T18" s="160">
        <v>14</v>
      </c>
      <c r="U18" s="249">
        <v>19</v>
      </c>
      <c r="V18" s="161">
        <v>94</v>
      </c>
      <c r="X18" s="160">
        <v>19</v>
      </c>
      <c r="Y18" s="249">
        <v>10</v>
      </c>
      <c r="Z18" s="161">
        <v>38</v>
      </c>
    </row>
    <row r="19" spans="2:26" ht="11.25" customHeight="1" thickBot="1" x14ac:dyDescent="0.25">
      <c r="B19" s="133">
        <v>15</v>
      </c>
      <c r="C19" s="273"/>
      <c r="D19" s="252" t="s">
        <v>326</v>
      </c>
      <c r="E19" s="252" t="s">
        <v>326</v>
      </c>
      <c r="F19" s="272" t="e">
        <f t="shared" si="0"/>
        <v>#VALUE!</v>
      </c>
      <c r="G19" s="72" t="e">
        <f t="shared" si="1"/>
        <v>#VALUE!</v>
      </c>
      <c r="L19" s="160">
        <v>19</v>
      </c>
      <c r="M19" s="249">
        <v>11</v>
      </c>
      <c r="N19" s="161">
        <v>44</v>
      </c>
      <c r="P19" s="160">
        <v>18</v>
      </c>
      <c r="Q19" s="249">
        <v>12</v>
      </c>
      <c r="R19" s="161">
        <v>50</v>
      </c>
      <c r="T19" s="162">
        <v>15</v>
      </c>
      <c r="U19" s="250">
        <v>20</v>
      </c>
      <c r="V19" s="163">
        <v>100</v>
      </c>
      <c r="X19" s="160">
        <v>20</v>
      </c>
      <c r="Y19" s="249">
        <v>10</v>
      </c>
      <c r="Z19" s="161">
        <v>38</v>
      </c>
    </row>
    <row r="20" spans="2:26" ht="11.25" customHeight="1" thickTop="1" x14ac:dyDescent="0.2">
      <c r="B20" s="133">
        <v>16</v>
      </c>
      <c r="C20" s="273"/>
      <c r="D20" s="252" t="s">
        <v>326</v>
      </c>
      <c r="E20" s="252" t="s">
        <v>326</v>
      </c>
      <c r="F20" s="272" t="e">
        <f t="shared" si="0"/>
        <v>#VALUE!</v>
      </c>
      <c r="G20" s="72" t="e">
        <f t="shared" si="1"/>
        <v>#VALUE!</v>
      </c>
      <c r="L20" s="160">
        <v>20</v>
      </c>
      <c r="M20" s="249">
        <v>11</v>
      </c>
      <c r="N20" s="161">
        <v>44</v>
      </c>
      <c r="P20" s="160">
        <v>19</v>
      </c>
      <c r="Q20" s="249">
        <v>13</v>
      </c>
      <c r="R20" s="161">
        <v>56</v>
      </c>
      <c r="X20" s="160">
        <v>21</v>
      </c>
      <c r="Y20" s="249">
        <v>11</v>
      </c>
      <c r="Z20" s="161">
        <v>44</v>
      </c>
    </row>
    <row r="21" spans="2:26" ht="11.25" customHeight="1" x14ac:dyDescent="0.2">
      <c r="B21" s="133">
        <v>17</v>
      </c>
      <c r="C21" s="273"/>
      <c r="D21" s="252" t="s">
        <v>326</v>
      </c>
      <c r="E21" s="252" t="s">
        <v>326</v>
      </c>
      <c r="F21" s="272" t="e">
        <f t="shared" si="0"/>
        <v>#VALUE!</v>
      </c>
      <c r="G21" s="72" t="e">
        <f t="shared" si="1"/>
        <v>#VALUE!</v>
      </c>
      <c r="L21" s="160">
        <v>21</v>
      </c>
      <c r="M21" s="249">
        <v>12</v>
      </c>
      <c r="N21" s="161">
        <v>50</v>
      </c>
      <c r="P21" s="160">
        <v>20</v>
      </c>
      <c r="Q21" s="249">
        <v>13</v>
      </c>
      <c r="R21" s="161">
        <v>56</v>
      </c>
      <c r="X21" s="160">
        <v>22</v>
      </c>
      <c r="Y21" s="249">
        <v>11</v>
      </c>
      <c r="Z21" s="161">
        <v>44</v>
      </c>
    </row>
    <row r="22" spans="2:26" ht="11.25" customHeight="1" x14ac:dyDescent="0.2">
      <c r="B22" s="133">
        <v>18</v>
      </c>
      <c r="C22" s="273"/>
      <c r="D22" s="252" t="s">
        <v>326</v>
      </c>
      <c r="E22" s="252" t="s">
        <v>326</v>
      </c>
      <c r="F22" s="272" t="e">
        <f t="shared" si="0"/>
        <v>#VALUE!</v>
      </c>
      <c r="G22" s="72" t="e">
        <f t="shared" si="1"/>
        <v>#VALUE!</v>
      </c>
      <c r="L22" s="160">
        <v>22</v>
      </c>
      <c r="M22" s="249">
        <v>13</v>
      </c>
      <c r="N22" s="161">
        <v>56</v>
      </c>
      <c r="P22" s="160">
        <v>21</v>
      </c>
      <c r="Q22" s="249">
        <v>14</v>
      </c>
      <c r="R22" s="161">
        <v>63</v>
      </c>
      <c r="X22" s="160">
        <v>23</v>
      </c>
      <c r="Y22" s="249">
        <v>12</v>
      </c>
      <c r="Z22" s="161">
        <v>50</v>
      </c>
    </row>
    <row r="23" spans="2:26" ht="11.25" customHeight="1" x14ac:dyDescent="0.2">
      <c r="B23" s="133">
        <v>19</v>
      </c>
      <c r="C23" s="273"/>
      <c r="D23" s="252" t="s">
        <v>326</v>
      </c>
      <c r="E23" s="252" t="s">
        <v>326</v>
      </c>
      <c r="F23" s="272" t="e">
        <f t="shared" si="0"/>
        <v>#VALUE!</v>
      </c>
      <c r="G23" s="72" t="e">
        <f t="shared" si="1"/>
        <v>#VALUE!</v>
      </c>
      <c r="L23" s="160">
        <v>23</v>
      </c>
      <c r="M23" s="249">
        <v>13</v>
      </c>
      <c r="N23" s="161">
        <v>56</v>
      </c>
      <c r="P23" s="160">
        <v>22</v>
      </c>
      <c r="Q23" s="249">
        <v>15</v>
      </c>
      <c r="R23" s="161">
        <v>69</v>
      </c>
      <c r="X23" s="160">
        <v>24</v>
      </c>
      <c r="Y23" s="249">
        <v>12</v>
      </c>
      <c r="Z23" s="161">
        <v>50</v>
      </c>
    </row>
    <row r="24" spans="2:26" ht="11.25" customHeight="1" x14ac:dyDescent="0.2">
      <c r="B24" s="133">
        <v>20</v>
      </c>
      <c r="C24" s="273"/>
      <c r="D24" s="252" t="s">
        <v>326</v>
      </c>
      <c r="E24" s="252" t="s">
        <v>326</v>
      </c>
      <c r="F24" s="272" t="e">
        <f t="shared" si="0"/>
        <v>#VALUE!</v>
      </c>
      <c r="G24" s="72" t="e">
        <f t="shared" si="1"/>
        <v>#VALUE!</v>
      </c>
      <c r="L24" s="160">
        <v>24</v>
      </c>
      <c r="M24" s="249">
        <v>14</v>
      </c>
      <c r="N24" s="161">
        <v>63</v>
      </c>
      <c r="P24" s="160">
        <v>23</v>
      </c>
      <c r="Q24" s="249">
        <v>15</v>
      </c>
      <c r="R24" s="161">
        <v>69</v>
      </c>
      <c r="X24" s="160">
        <v>25</v>
      </c>
      <c r="Y24" s="249">
        <v>13</v>
      </c>
      <c r="Z24" s="161">
        <v>56</v>
      </c>
    </row>
    <row r="25" spans="2:26" ht="11.25" customHeight="1" x14ac:dyDescent="0.2">
      <c r="B25" s="133">
        <v>21</v>
      </c>
      <c r="C25" s="273"/>
      <c r="D25" s="252" t="s">
        <v>326</v>
      </c>
      <c r="E25" s="252" t="s">
        <v>294</v>
      </c>
      <c r="F25" s="272" t="e">
        <f t="shared" si="0"/>
        <v>#VALUE!</v>
      </c>
      <c r="G25" s="72" t="e">
        <f t="shared" si="1"/>
        <v>#VALUE!</v>
      </c>
      <c r="L25" s="160">
        <v>25</v>
      </c>
      <c r="M25" s="249">
        <v>14</v>
      </c>
      <c r="N25" s="161">
        <v>63</v>
      </c>
      <c r="P25" s="160">
        <v>24</v>
      </c>
      <c r="Q25" s="249">
        <v>16</v>
      </c>
      <c r="R25" s="161">
        <v>75</v>
      </c>
      <c r="X25" s="160">
        <v>26</v>
      </c>
      <c r="Y25" s="249">
        <v>13</v>
      </c>
      <c r="Z25" s="161">
        <v>56</v>
      </c>
    </row>
    <row r="26" spans="2:26" ht="11.25" customHeight="1" x14ac:dyDescent="0.2">
      <c r="B26" s="133">
        <v>22</v>
      </c>
      <c r="C26" s="273"/>
      <c r="D26" s="252" t="s">
        <v>326</v>
      </c>
      <c r="E26" s="252" t="s">
        <v>326</v>
      </c>
      <c r="F26" s="272" t="e">
        <f t="shared" si="0"/>
        <v>#VALUE!</v>
      </c>
      <c r="G26" s="72" t="e">
        <f t="shared" si="1"/>
        <v>#VALUE!</v>
      </c>
      <c r="L26" s="160">
        <v>26</v>
      </c>
      <c r="M26" s="249">
        <v>15</v>
      </c>
      <c r="N26" s="161">
        <v>69</v>
      </c>
      <c r="P26" s="160">
        <v>25</v>
      </c>
      <c r="Q26" s="249">
        <v>17</v>
      </c>
      <c r="R26" s="161">
        <v>81</v>
      </c>
      <c r="X26" s="160">
        <v>27</v>
      </c>
      <c r="Y26" s="249">
        <v>14</v>
      </c>
      <c r="Z26" s="161">
        <v>63</v>
      </c>
    </row>
    <row r="27" spans="2:26" s="4" customFormat="1" ht="11.25" customHeight="1" x14ac:dyDescent="0.2">
      <c r="B27" s="133">
        <v>23</v>
      </c>
      <c r="C27" s="273"/>
      <c r="D27" s="252" t="s">
        <v>294</v>
      </c>
      <c r="E27" s="252" t="s">
        <v>294</v>
      </c>
      <c r="F27" s="272" t="e">
        <f t="shared" si="0"/>
        <v>#VALUE!</v>
      </c>
      <c r="G27" s="72" t="e">
        <f t="shared" si="1"/>
        <v>#VALUE!</v>
      </c>
      <c r="L27" s="160">
        <v>27</v>
      </c>
      <c r="M27" s="249">
        <v>15</v>
      </c>
      <c r="N27" s="161">
        <v>69</v>
      </c>
      <c r="P27" s="160">
        <v>26</v>
      </c>
      <c r="Q27" s="249">
        <v>17</v>
      </c>
      <c r="R27" s="161">
        <v>81</v>
      </c>
      <c r="X27" s="160">
        <v>28</v>
      </c>
      <c r="Y27" s="249">
        <v>14</v>
      </c>
      <c r="Z27" s="161">
        <v>63</v>
      </c>
    </row>
    <row r="28" spans="2:26" ht="11.25" customHeight="1" x14ac:dyDescent="0.2">
      <c r="B28" s="133">
        <v>24</v>
      </c>
      <c r="C28" s="273"/>
      <c r="D28" s="252" t="s">
        <v>294</v>
      </c>
      <c r="E28" s="252" t="s">
        <v>294</v>
      </c>
      <c r="F28" s="272" t="e">
        <f t="shared" si="0"/>
        <v>#VALUE!</v>
      </c>
      <c r="G28" s="72" t="e">
        <f t="shared" si="1"/>
        <v>#VALUE!</v>
      </c>
      <c r="L28" s="160">
        <v>28</v>
      </c>
      <c r="M28" s="249">
        <v>16</v>
      </c>
      <c r="N28" s="161">
        <v>75</v>
      </c>
      <c r="P28" s="160">
        <v>27</v>
      </c>
      <c r="Q28" s="249">
        <v>18</v>
      </c>
      <c r="R28" s="161">
        <v>88</v>
      </c>
      <c r="X28" s="160">
        <v>29</v>
      </c>
      <c r="Y28" s="249">
        <v>15</v>
      </c>
      <c r="Z28" s="161">
        <v>69</v>
      </c>
    </row>
    <row r="29" spans="2:26" ht="11.25" customHeight="1" x14ac:dyDescent="0.2">
      <c r="B29" s="133">
        <v>25</v>
      </c>
      <c r="C29" s="273"/>
      <c r="D29" s="252" t="s">
        <v>294</v>
      </c>
      <c r="E29" s="252" t="s">
        <v>294</v>
      </c>
      <c r="F29" s="272" t="e">
        <f t="shared" si="0"/>
        <v>#VALUE!</v>
      </c>
      <c r="G29" s="72" t="e">
        <f t="shared" si="1"/>
        <v>#VALUE!</v>
      </c>
      <c r="L29" s="160">
        <v>29</v>
      </c>
      <c r="M29" s="249">
        <v>17</v>
      </c>
      <c r="N29" s="161">
        <v>81</v>
      </c>
      <c r="P29" s="160">
        <v>28</v>
      </c>
      <c r="Q29" s="249">
        <v>19</v>
      </c>
      <c r="R29" s="161">
        <v>94</v>
      </c>
      <c r="X29" s="160">
        <v>30</v>
      </c>
      <c r="Y29" s="249">
        <v>15</v>
      </c>
      <c r="Z29" s="161">
        <v>69</v>
      </c>
    </row>
    <row r="30" spans="2:26" ht="11.25" customHeight="1" x14ac:dyDescent="0.2">
      <c r="B30" s="133">
        <v>26</v>
      </c>
      <c r="C30" s="273"/>
      <c r="D30" s="252" t="s">
        <v>294</v>
      </c>
      <c r="E30" s="252" t="s">
        <v>294</v>
      </c>
      <c r="F30" s="272" t="e">
        <f t="shared" si="0"/>
        <v>#VALUE!</v>
      </c>
      <c r="G30" s="72" t="e">
        <f>6-D30</f>
        <v>#VALUE!</v>
      </c>
      <c r="L30" s="160">
        <v>30</v>
      </c>
      <c r="M30" s="249">
        <v>17</v>
      </c>
      <c r="N30" s="161">
        <v>81</v>
      </c>
      <c r="P30" s="160">
        <v>29</v>
      </c>
      <c r="Q30" s="249">
        <v>19</v>
      </c>
      <c r="R30" s="161">
        <v>94</v>
      </c>
      <c r="X30" s="160">
        <v>31</v>
      </c>
      <c r="Y30" s="249">
        <v>16</v>
      </c>
      <c r="Z30" s="161">
        <v>75</v>
      </c>
    </row>
    <row r="31" spans="2:26" ht="11.25" customHeight="1" thickBot="1" x14ac:dyDescent="0.25">
      <c r="L31" s="160">
        <v>31</v>
      </c>
      <c r="M31" s="249">
        <v>18</v>
      </c>
      <c r="N31" s="161">
        <v>88</v>
      </c>
      <c r="P31" s="162">
        <v>30</v>
      </c>
      <c r="Q31" s="250">
        <v>20</v>
      </c>
      <c r="R31" s="163">
        <v>100</v>
      </c>
      <c r="X31" s="160">
        <v>32</v>
      </c>
      <c r="Y31" s="249">
        <v>16</v>
      </c>
      <c r="Z31" s="161">
        <v>75</v>
      </c>
    </row>
    <row r="32" spans="2:26" ht="11.25" customHeight="1" thickTop="1" x14ac:dyDescent="0.2">
      <c r="L32" s="160">
        <v>32</v>
      </c>
      <c r="M32" s="249">
        <v>18</v>
      </c>
      <c r="N32" s="161">
        <v>88</v>
      </c>
      <c r="X32" s="160">
        <v>33</v>
      </c>
      <c r="Y32" s="249">
        <v>17</v>
      </c>
      <c r="Z32" s="161">
        <v>81</v>
      </c>
    </row>
    <row r="33" spans="12:26" ht="11.25" customHeight="1" x14ac:dyDescent="0.2">
      <c r="L33" s="160">
        <v>33</v>
      </c>
      <c r="M33" s="249">
        <v>19</v>
      </c>
      <c r="N33" s="161">
        <v>94</v>
      </c>
      <c r="X33" s="160">
        <v>34</v>
      </c>
      <c r="Y33" s="249">
        <v>17</v>
      </c>
      <c r="Z33" s="161">
        <v>81</v>
      </c>
    </row>
    <row r="34" spans="12:26" ht="11.25" customHeight="1" x14ac:dyDescent="0.2">
      <c r="L34" s="160">
        <v>34</v>
      </c>
      <c r="M34" s="249">
        <v>19</v>
      </c>
      <c r="N34" s="161">
        <v>94</v>
      </c>
      <c r="X34" s="127">
        <v>35</v>
      </c>
      <c r="Y34" s="255">
        <v>18</v>
      </c>
      <c r="Z34" s="126">
        <v>88</v>
      </c>
    </row>
    <row r="35" spans="12:26" ht="11.25" customHeight="1" thickBot="1" x14ac:dyDescent="0.25">
      <c r="L35" s="162">
        <v>35</v>
      </c>
      <c r="M35" s="250">
        <v>20</v>
      </c>
      <c r="N35" s="163">
        <v>100</v>
      </c>
      <c r="X35" s="127">
        <v>36</v>
      </c>
      <c r="Y35" s="255">
        <v>18</v>
      </c>
      <c r="Z35" s="126">
        <v>88</v>
      </c>
    </row>
    <row r="36" spans="12:26" ht="11.25" customHeight="1" thickTop="1" x14ac:dyDescent="0.2">
      <c r="X36" s="127">
        <v>37</v>
      </c>
      <c r="Y36" s="255">
        <v>19</v>
      </c>
      <c r="Z36" s="126">
        <v>94</v>
      </c>
    </row>
    <row r="37" spans="12:26" ht="11.25" customHeight="1" x14ac:dyDescent="0.2">
      <c r="X37" s="127">
        <v>38</v>
      </c>
      <c r="Y37" s="255">
        <v>19</v>
      </c>
      <c r="Z37" s="126">
        <v>94</v>
      </c>
    </row>
    <row r="38" spans="12:26" ht="11.25" customHeight="1" x14ac:dyDescent="0.2">
      <c r="X38" s="127">
        <v>39</v>
      </c>
      <c r="Y38" s="255">
        <v>20</v>
      </c>
      <c r="Z38" s="126">
        <v>100</v>
      </c>
    </row>
    <row r="39" spans="12:26" ht="11.25" customHeight="1" thickBot="1" x14ac:dyDescent="0.25">
      <c r="X39" s="162">
        <v>40</v>
      </c>
      <c r="Y39" s="250">
        <v>20</v>
      </c>
      <c r="Z39" s="163">
        <v>100</v>
      </c>
    </row>
    <row r="40" spans="12:26" ht="11.25" customHeight="1" thickTop="1" x14ac:dyDescent="0.2"/>
  </sheetData>
  <mergeCells count="10">
    <mergeCell ref="T4:V4"/>
    <mergeCell ref="U5:V5"/>
    <mergeCell ref="X4:Z4"/>
    <mergeCell ref="Y5:Z5"/>
    <mergeCell ref="B2:F2"/>
    <mergeCell ref="H4:I4"/>
    <mergeCell ref="L4:N4"/>
    <mergeCell ref="M5:N5"/>
    <mergeCell ref="P4:R4"/>
    <mergeCell ref="Q5:R5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zoomScale="130" zoomScaleNormal="130" zoomScalePageLayoutView="130" workbookViewId="0">
      <selection activeCell="I6" sqref="I6"/>
    </sheetView>
  </sheetViews>
  <sheetFormatPr baseColWidth="10" defaultColWidth="8.83203125" defaultRowHeight="1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1:9" ht="11.25" customHeight="1" x14ac:dyDescent="0.2">
      <c r="B2" s="282" t="s">
        <v>111</v>
      </c>
      <c r="C2" s="282"/>
      <c r="D2" s="282"/>
      <c r="E2" s="282"/>
      <c r="F2" s="282"/>
    </row>
    <row r="3" spans="1:9" ht="6" customHeight="1" thickBot="1" x14ac:dyDescent="0.25"/>
    <row r="4" spans="1:9" ht="11.25" customHeight="1" thickTop="1" thickBot="1" x14ac:dyDescent="0.25">
      <c r="B4" s="8"/>
      <c r="C4" s="33"/>
      <c r="D4" s="6" t="s">
        <v>18</v>
      </c>
      <c r="E4" s="130" t="s">
        <v>19</v>
      </c>
      <c r="F4" s="130" t="s">
        <v>20</v>
      </c>
      <c r="H4" s="291" t="s">
        <v>21</v>
      </c>
      <c r="I4" s="292"/>
    </row>
    <row r="5" spans="1:9" ht="11.25" customHeight="1" thickTop="1" thickBot="1" x14ac:dyDescent="0.25">
      <c r="B5" s="36">
        <v>1</v>
      </c>
      <c r="C5" s="52"/>
      <c r="D5" s="37" t="s">
        <v>294</v>
      </c>
      <c r="E5" s="37" t="s">
        <v>294</v>
      </c>
      <c r="F5" s="12" t="e">
        <f t="shared" ref="F5:F14" si="0">((D5-E5)^2)*(-0.1)</f>
        <v>#VALUE!</v>
      </c>
      <c r="H5" s="128" t="s">
        <v>176</v>
      </c>
      <c r="I5" s="129" t="e">
        <f>SUM(D5:D6,G7,D8,G9,D10:D11,G13:G14)</f>
        <v>#VALUE!</v>
      </c>
    </row>
    <row r="6" spans="1:9" ht="11.25" customHeight="1" thickTop="1" thickBot="1" x14ac:dyDescent="0.25">
      <c r="B6" s="36">
        <v>2</v>
      </c>
      <c r="C6" s="52"/>
      <c r="D6" s="37" t="s">
        <v>294</v>
      </c>
      <c r="E6" s="37" t="s">
        <v>294</v>
      </c>
      <c r="F6" s="12" t="e">
        <f t="shared" si="0"/>
        <v>#VALUE!</v>
      </c>
      <c r="H6" s="164" t="s">
        <v>70</v>
      </c>
      <c r="I6" s="165" t="e">
        <f>SUM(D5:D6,G7,D8,G9,D10:D11,G12:G14)</f>
        <v>#VALUE!</v>
      </c>
    </row>
    <row r="7" spans="1:9" ht="11.25" customHeight="1" thickTop="1" x14ac:dyDescent="0.2">
      <c r="B7" s="36">
        <v>3</v>
      </c>
      <c r="C7" s="52"/>
      <c r="D7" s="37" t="s">
        <v>294</v>
      </c>
      <c r="E7" s="37" t="s">
        <v>294</v>
      </c>
      <c r="F7" s="12" t="e">
        <f t="shared" si="0"/>
        <v>#VALUE!</v>
      </c>
      <c r="G7" s="3" t="e">
        <f>6-D7</f>
        <v>#VALUE!</v>
      </c>
      <c r="I7" s="3">
        <f>IFERROR(SMALL(D5:E14,1),7777)</f>
        <v>7777</v>
      </c>
    </row>
    <row r="8" spans="1:9" ht="11.25" customHeight="1" x14ac:dyDescent="0.2">
      <c r="B8" s="36">
        <v>4</v>
      </c>
      <c r="C8" s="52"/>
      <c r="D8" s="37" t="s">
        <v>294</v>
      </c>
      <c r="E8" s="37" t="s">
        <v>294</v>
      </c>
      <c r="F8" s="12" t="e">
        <f t="shared" si="0"/>
        <v>#VALUE!</v>
      </c>
    </row>
    <row r="9" spans="1:9" ht="11.25" customHeight="1" x14ac:dyDescent="0.2">
      <c r="B9" s="36">
        <v>5</v>
      </c>
      <c r="C9" s="52"/>
      <c r="D9" s="37" t="s">
        <v>294</v>
      </c>
      <c r="E9" s="37" t="s">
        <v>294</v>
      </c>
      <c r="F9" s="12" t="e">
        <f t="shared" si="0"/>
        <v>#VALUE!</v>
      </c>
      <c r="G9" s="3" t="e">
        <f t="shared" ref="G9:G14" si="1">6-D9</f>
        <v>#VALUE!</v>
      </c>
    </row>
    <row r="10" spans="1:9" ht="11.25" customHeight="1" x14ac:dyDescent="0.2">
      <c r="B10" s="36">
        <v>6</v>
      </c>
      <c r="C10" s="52"/>
      <c r="D10" s="37" t="s">
        <v>294</v>
      </c>
      <c r="E10" s="37" t="s">
        <v>294</v>
      </c>
      <c r="F10" s="12" t="e">
        <f t="shared" si="0"/>
        <v>#VALUE!</v>
      </c>
    </row>
    <row r="11" spans="1:9" ht="11.25" customHeight="1" x14ac:dyDescent="0.2">
      <c r="B11" s="36">
        <v>7</v>
      </c>
      <c r="C11" s="134"/>
      <c r="D11" s="37" t="s">
        <v>294</v>
      </c>
      <c r="E11" s="37" t="s">
        <v>294</v>
      </c>
      <c r="F11" s="12" t="e">
        <f t="shared" si="0"/>
        <v>#VALUE!</v>
      </c>
    </row>
    <row r="12" spans="1:9" ht="11.25" customHeight="1" x14ac:dyDescent="0.2">
      <c r="B12" s="36">
        <v>8</v>
      </c>
      <c r="C12" s="134"/>
      <c r="D12" s="37" t="s">
        <v>294</v>
      </c>
      <c r="E12" s="37" t="s">
        <v>294</v>
      </c>
      <c r="F12" s="12" t="e">
        <f t="shared" si="0"/>
        <v>#VALUE!</v>
      </c>
      <c r="G12" s="3" t="e">
        <f t="shared" si="1"/>
        <v>#VALUE!</v>
      </c>
    </row>
    <row r="13" spans="1:9" ht="11.25" customHeight="1" x14ac:dyDescent="0.2">
      <c r="B13" s="36">
        <v>9</v>
      </c>
      <c r="C13" s="134"/>
      <c r="D13" s="37" t="s">
        <v>294</v>
      </c>
      <c r="E13" s="37" t="s">
        <v>294</v>
      </c>
      <c r="F13" s="12" t="e">
        <f t="shared" si="0"/>
        <v>#VALUE!</v>
      </c>
      <c r="G13" s="3" t="e">
        <f t="shared" si="1"/>
        <v>#VALUE!</v>
      </c>
    </row>
    <row r="14" spans="1:9" ht="11.25" customHeight="1" thickBot="1" x14ac:dyDescent="0.25">
      <c r="B14" s="114">
        <v>10</v>
      </c>
      <c r="C14" s="115"/>
      <c r="D14" s="105" t="s">
        <v>294</v>
      </c>
      <c r="E14" s="105" t="s">
        <v>294</v>
      </c>
      <c r="F14" s="106" t="e">
        <f t="shared" si="0"/>
        <v>#VALUE!</v>
      </c>
      <c r="G14" s="3" t="e">
        <f t="shared" si="1"/>
        <v>#VALUE!</v>
      </c>
    </row>
    <row r="15" spans="1:9" s="4" customFormat="1" ht="11.25" customHeight="1" thickTop="1" x14ac:dyDescent="0.2">
      <c r="A15" s="1"/>
      <c r="C15" s="1"/>
      <c r="G15" s="3"/>
    </row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zoomScale="130" zoomScaleNormal="130" zoomScalePageLayoutView="130" workbookViewId="0">
      <selection activeCell="F24" sqref="F24"/>
    </sheetView>
  </sheetViews>
  <sheetFormatPr baseColWidth="10" defaultColWidth="8.83203125" defaultRowHeight="1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17" ht="11.25" customHeight="1" x14ac:dyDescent="0.2">
      <c r="B2" s="282" t="s">
        <v>112</v>
      </c>
      <c r="C2" s="282"/>
      <c r="D2" s="282"/>
      <c r="E2" s="282"/>
      <c r="F2" s="282"/>
    </row>
    <row r="3" spans="2:17" ht="6" customHeight="1" thickBot="1" x14ac:dyDescent="0.25"/>
    <row r="4" spans="2:17" ht="11.25" customHeight="1" thickTop="1" thickBot="1" x14ac:dyDescent="0.25">
      <c r="B4" s="8"/>
      <c r="C4" s="33"/>
      <c r="D4" s="6" t="s">
        <v>18</v>
      </c>
      <c r="E4" s="130" t="s">
        <v>19</v>
      </c>
      <c r="F4" s="130" t="s">
        <v>20</v>
      </c>
      <c r="H4" s="291" t="s">
        <v>21</v>
      </c>
      <c r="I4" s="292"/>
    </row>
    <row r="5" spans="2:17" ht="11.25" customHeight="1" thickTop="1" thickBot="1" x14ac:dyDescent="0.25">
      <c r="B5" s="36">
        <v>1</v>
      </c>
      <c r="C5" s="52"/>
      <c r="D5" s="37" t="s">
        <v>294</v>
      </c>
      <c r="E5" s="37" t="s">
        <v>294</v>
      </c>
      <c r="F5" s="12" t="e">
        <f t="shared" ref="F5:F29" si="0">((D5-E5)^2)*(-0.1)</f>
        <v>#VALUE!</v>
      </c>
      <c r="H5" s="162" t="s">
        <v>70</v>
      </c>
      <c r="I5" s="163">
        <f>SUM(D5:D29)-25*Q5</f>
        <v>0</v>
      </c>
      <c r="J5" s="1" t="s">
        <v>187</v>
      </c>
      <c r="N5" s="184" t="s">
        <v>207</v>
      </c>
      <c r="O5" s="185"/>
      <c r="P5" s="185"/>
      <c r="Q5" s="168"/>
    </row>
    <row r="6" spans="2:17" ht="11.25" customHeight="1" thickTop="1" x14ac:dyDescent="0.2">
      <c r="B6" s="36">
        <v>2</v>
      </c>
      <c r="C6" s="52"/>
      <c r="D6" s="37" t="s">
        <v>294</v>
      </c>
      <c r="E6" s="37" t="s">
        <v>294</v>
      </c>
      <c r="F6" s="12" t="e">
        <f t="shared" si="0"/>
        <v>#VALUE!</v>
      </c>
    </row>
    <row r="7" spans="2:17" ht="11.25" customHeight="1" x14ac:dyDescent="0.2">
      <c r="B7" s="36">
        <v>3</v>
      </c>
      <c r="C7" s="52"/>
      <c r="D7" s="37" t="s">
        <v>294</v>
      </c>
      <c r="E7" s="37" t="s">
        <v>294</v>
      </c>
      <c r="F7" s="12" t="e">
        <f t="shared" si="0"/>
        <v>#VALUE!</v>
      </c>
      <c r="H7" s="1"/>
      <c r="I7" s="1"/>
    </row>
    <row r="8" spans="2:17" ht="11.25" customHeight="1" x14ac:dyDescent="0.2">
      <c r="B8" s="36">
        <v>4</v>
      </c>
      <c r="C8" s="52"/>
      <c r="D8" s="37" t="s">
        <v>294</v>
      </c>
      <c r="E8" s="37" t="s">
        <v>294</v>
      </c>
      <c r="F8" s="12" t="e">
        <f t="shared" si="0"/>
        <v>#VALUE!</v>
      </c>
      <c r="H8" s="1"/>
      <c r="I8" s="1"/>
    </row>
    <row r="9" spans="2:17" ht="11.25" customHeight="1" x14ac:dyDescent="0.2">
      <c r="B9" s="36">
        <v>5</v>
      </c>
      <c r="C9" s="52"/>
      <c r="D9" s="37" t="s">
        <v>294</v>
      </c>
      <c r="E9" s="37" t="s">
        <v>294</v>
      </c>
      <c r="F9" s="12" t="e">
        <f t="shared" si="0"/>
        <v>#VALUE!</v>
      </c>
    </row>
    <row r="10" spans="2:17" ht="11.25" customHeight="1" x14ac:dyDescent="0.2">
      <c r="B10" s="36">
        <v>6</v>
      </c>
      <c r="C10" s="52"/>
      <c r="D10" s="37" t="s">
        <v>294</v>
      </c>
      <c r="E10" s="37" t="s">
        <v>294</v>
      </c>
      <c r="F10" s="12" t="e">
        <f t="shared" si="0"/>
        <v>#VALUE!</v>
      </c>
    </row>
    <row r="11" spans="2:17" ht="11.25" customHeight="1" x14ac:dyDescent="0.2">
      <c r="B11" s="36">
        <v>7</v>
      </c>
      <c r="C11" s="134"/>
      <c r="D11" s="37" t="s">
        <v>294</v>
      </c>
      <c r="E11" s="37" t="s">
        <v>294</v>
      </c>
      <c r="F11" s="12" t="e">
        <f t="shared" si="0"/>
        <v>#VALUE!</v>
      </c>
    </row>
    <row r="12" spans="2:17" ht="11.25" customHeight="1" x14ac:dyDescent="0.2">
      <c r="B12" s="36">
        <v>8</v>
      </c>
      <c r="C12" s="134"/>
      <c r="D12" s="37" t="s">
        <v>294</v>
      </c>
      <c r="E12" s="37" t="s">
        <v>294</v>
      </c>
      <c r="F12" s="12" t="e">
        <f t="shared" si="0"/>
        <v>#VALUE!</v>
      </c>
    </row>
    <row r="13" spans="2:17" ht="11.25" customHeight="1" x14ac:dyDescent="0.2">
      <c r="B13" s="36">
        <v>9</v>
      </c>
      <c r="C13" s="134"/>
      <c r="D13" s="37" t="s">
        <v>294</v>
      </c>
      <c r="E13" s="37" t="s">
        <v>294</v>
      </c>
      <c r="F13" s="12" t="e">
        <f t="shared" si="0"/>
        <v>#VALUE!</v>
      </c>
    </row>
    <row r="14" spans="2:17" ht="11.25" customHeight="1" x14ac:dyDescent="0.2">
      <c r="B14" s="36">
        <v>10</v>
      </c>
      <c r="C14" s="134"/>
      <c r="D14" s="37" t="s">
        <v>294</v>
      </c>
      <c r="E14" s="37" t="s">
        <v>294</v>
      </c>
      <c r="F14" s="12" t="e">
        <f t="shared" si="0"/>
        <v>#VALUE!</v>
      </c>
    </row>
    <row r="15" spans="2:17" ht="11.25" customHeight="1" x14ac:dyDescent="0.2">
      <c r="B15" s="36">
        <v>11</v>
      </c>
      <c r="C15" s="134"/>
      <c r="D15" s="37" t="s">
        <v>294</v>
      </c>
      <c r="E15" s="37" t="s">
        <v>294</v>
      </c>
      <c r="F15" s="12" t="e">
        <f t="shared" si="0"/>
        <v>#VALUE!</v>
      </c>
    </row>
    <row r="16" spans="2:17" ht="11.25" customHeight="1" x14ac:dyDescent="0.2">
      <c r="B16" s="36">
        <v>12</v>
      </c>
      <c r="C16" s="52"/>
      <c r="D16" s="37" t="s">
        <v>294</v>
      </c>
      <c r="E16" s="37" t="s">
        <v>294</v>
      </c>
      <c r="F16" s="12" t="e">
        <f t="shared" si="0"/>
        <v>#VALUE!</v>
      </c>
    </row>
    <row r="17" spans="1:7" ht="11.25" customHeight="1" x14ac:dyDescent="0.2">
      <c r="B17" s="36">
        <v>13</v>
      </c>
      <c r="C17" s="52"/>
      <c r="D17" s="37" t="s">
        <v>294</v>
      </c>
      <c r="E17" s="37" t="s">
        <v>294</v>
      </c>
      <c r="F17" s="12" t="e">
        <f t="shared" si="0"/>
        <v>#VALUE!</v>
      </c>
    </row>
    <row r="18" spans="1:7" ht="11.25" customHeight="1" x14ac:dyDescent="0.2">
      <c r="B18" s="36">
        <v>14</v>
      </c>
      <c r="C18" s="52"/>
      <c r="D18" s="37" t="s">
        <v>294</v>
      </c>
      <c r="E18" s="37" t="s">
        <v>294</v>
      </c>
      <c r="F18" s="12" t="e">
        <f t="shared" si="0"/>
        <v>#VALUE!</v>
      </c>
    </row>
    <row r="19" spans="1:7" ht="11.25" customHeight="1" x14ac:dyDescent="0.2">
      <c r="B19" s="36">
        <v>15</v>
      </c>
      <c r="C19" s="52"/>
      <c r="D19" s="37" t="s">
        <v>294</v>
      </c>
      <c r="E19" s="37" t="s">
        <v>294</v>
      </c>
      <c r="F19" s="12" t="e">
        <f t="shared" si="0"/>
        <v>#VALUE!</v>
      </c>
    </row>
    <row r="20" spans="1:7" ht="11.25" customHeight="1" x14ac:dyDescent="0.2">
      <c r="B20" s="36">
        <v>16</v>
      </c>
      <c r="C20" s="52"/>
      <c r="D20" s="37" t="s">
        <v>294</v>
      </c>
      <c r="E20" s="37" t="s">
        <v>294</v>
      </c>
      <c r="F20" s="12" t="e">
        <f t="shared" si="0"/>
        <v>#VALUE!</v>
      </c>
    </row>
    <row r="21" spans="1:7" ht="11.25" customHeight="1" x14ac:dyDescent="0.2">
      <c r="B21" s="36">
        <v>17</v>
      </c>
      <c r="C21" s="52"/>
      <c r="D21" s="37" t="s">
        <v>294</v>
      </c>
      <c r="E21" s="37" t="s">
        <v>294</v>
      </c>
      <c r="F21" s="12" t="e">
        <f t="shared" si="0"/>
        <v>#VALUE!</v>
      </c>
    </row>
    <row r="22" spans="1:7" s="4" customFormat="1" ht="11.25" customHeight="1" x14ac:dyDescent="0.2">
      <c r="A22" s="1"/>
      <c r="B22" s="36">
        <v>18</v>
      </c>
      <c r="C22" s="52"/>
      <c r="D22" s="37" t="s">
        <v>294</v>
      </c>
      <c r="E22" s="37" t="s">
        <v>294</v>
      </c>
      <c r="F22" s="12" t="e">
        <f t="shared" si="0"/>
        <v>#VALUE!</v>
      </c>
      <c r="G22" s="3"/>
    </row>
    <row r="23" spans="1:7" s="4" customFormat="1" ht="11.25" customHeight="1" x14ac:dyDescent="0.2">
      <c r="A23" s="1"/>
      <c r="B23" s="36">
        <v>19</v>
      </c>
      <c r="C23" s="52"/>
      <c r="D23" s="37" t="s">
        <v>294</v>
      </c>
      <c r="E23" s="37" t="s">
        <v>294</v>
      </c>
      <c r="F23" s="12" t="e">
        <f t="shared" si="0"/>
        <v>#VALUE!</v>
      </c>
      <c r="G23" s="3"/>
    </row>
    <row r="24" spans="1:7" s="4" customFormat="1" ht="11.25" customHeight="1" x14ac:dyDescent="0.2">
      <c r="A24" s="1"/>
      <c r="B24" s="36">
        <v>20</v>
      </c>
      <c r="C24" s="52"/>
      <c r="D24" s="37" t="s">
        <v>294</v>
      </c>
      <c r="E24" s="37" t="s">
        <v>294</v>
      </c>
      <c r="F24" s="12" t="e">
        <f t="shared" si="0"/>
        <v>#VALUE!</v>
      </c>
      <c r="G24" s="3"/>
    </row>
    <row r="25" spans="1:7" s="4" customFormat="1" ht="11.25" customHeight="1" x14ac:dyDescent="0.2">
      <c r="A25" s="1"/>
      <c r="B25" s="36">
        <v>21</v>
      </c>
      <c r="C25" s="134"/>
      <c r="D25" s="37" t="s">
        <v>294</v>
      </c>
      <c r="E25" s="37" t="s">
        <v>294</v>
      </c>
      <c r="F25" s="12" t="e">
        <f t="shared" si="0"/>
        <v>#VALUE!</v>
      </c>
      <c r="G25" s="3"/>
    </row>
    <row r="26" spans="1:7" s="4" customFormat="1" ht="11.25" customHeight="1" x14ac:dyDescent="0.2">
      <c r="A26" s="1"/>
      <c r="B26" s="36">
        <v>22</v>
      </c>
      <c r="C26" s="52"/>
      <c r="D26" s="37" t="s">
        <v>294</v>
      </c>
      <c r="E26" s="37" t="s">
        <v>294</v>
      </c>
      <c r="F26" s="12" t="e">
        <f t="shared" si="0"/>
        <v>#VALUE!</v>
      </c>
      <c r="G26" s="3"/>
    </row>
    <row r="27" spans="1:7" s="4" customFormat="1" ht="11.25" customHeight="1" x14ac:dyDescent="0.2">
      <c r="A27" s="1"/>
      <c r="B27" s="36">
        <v>23</v>
      </c>
      <c r="C27" s="52"/>
      <c r="D27" s="37" t="s">
        <v>294</v>
      </c>
      <c r="E27" s="37" t="s">
        <v>294</v>
      </c>
      <c r="F27" s="12" t="e">
        <f t="shared" si="0"/>
        <v>#VALUE!</v>
      </c>
      <c r="G27" s="3"/>
    </row>
    <row r="28" spans="1:7" s="4" customFormat="1" ht="11.25" customHeight="1" x14ac:dyDescent="0.2">
      <c r="A28" s="1"/>
      <c r="B28" s="36">
        <v>24</v>
      </c>
      <c r="C28" s="52"/>
      <c r="D28" s="37" t="s">
        <v>294</v>
      </c>
      <c r="E28" s="37" t="s">
        <v>294</v>
      </c>
      <c r="F28" s="12" t="e">
        <f t="shared" si="0"/>
        <v>#VALUE!</v>
      </c>
      <c r="G28" s="3"/>
    </row>
    <row r="29" spans="1:7" s="4" customFormat="1" ht="11.25" customHeight="1" thickBot="1" x14ac:dyDescent="0.25">
      <c r="A29" s="1"/>
      <c r="B29" s="114">
        <v>25</v>
      </c>
      <c r="C29" s="115"/>
      <c r="D29" s="105" t="s">
        <v>294</v>
      </c>
      <c r="E29" s="105" t="s">
        <v>294</v>
      </c>
      <c r="F29" s="19" t="e">
        <f t="shared" si="0"/>
        <v>#VALUE!</v>
      </c>
      <c r="G29" s="3"/>
    </row>
    <row r="30" spans="1:7" s="4" customFormat="1" ht="11.25" customHeight="1" thickTop="1" x14ac:dyDescent="0.2">
      <c r="A30" s="1"/>
      <c r="C30" s="1"/>
      <c r="G30" s="3"/>
    </row>
  </sheetData>
  <mergeCells count="2">
    <mergeCell ref="B2:F2"/>
    <mergeCell ref="H4:I4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zoomScale="130" zoomScaleNormal="130" zoomScalePageLayoutView="130" workbookViewId="0">
      <selection activeCell="F5" sqref="F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10" ht="11.25" customHeight="1" x14ac:dyDescent="0.2">
      <c r="B2" s="282" t="s">
        <v>81</v>
      </c>
      <c r="C2" s="282"/>
      <c r="D2" s="282"/>
      <c r="E2" s="282"/>
      <c r="F2" s="282"/>
    </row>
    <row r="3" spans="2:10" ht="6" customHeight="1" thickBot="1" x14ac:dyDescent="0.25"/>
    <row r="4" spans="2:10" ht="11.25" customHeight="1" thickTop="1" thickBot="1" x14ac:dyDescent="0.25">
      <c r="B4" s="8"/>
      <c r="C4" s="33"/>
      <c r="D4" s="6" t="s">
        <v>18</v>
      </c>
      <c r="E4" s="113" t="s">
        <v>19</v>
      </c>
      <c r="F4" s="113" t="s">
        <v>20</v>
      </c>
      <c r="H4" s="291" t="s">
        <v>21</v>
      </c>
      <c r="I4" s="292"/>
    </row>
    <row r="5" spans="2:10" ht="11.25" customHeight="1" thickTop="1" x14ac:dyDescent="0.2">
      <c r="B5" s="45">
        <v>1</v>
      </c>
      <c r="C5" s="51"/>
      <c r="D5" s="43" t="s">
        <v>294</v>
      </c>
      <c r="E5" s="43" t="s">
        <v>294</v>
      </c>
      <c r="F5" s="12" t="e">
        <f t="shared" ref="F5:F9" si="0">((D5-E5)^2)*(-0.1)</f>
        <v>#VALUE!</v>
      </c>
      <c r="G5" s="3" t="e">
        <f>0+D5</f>
        <v>#VALUE!</v>
      </c>
      <c r="H5" s="112" t="s">
        <v>87</v>
      </c>
      <c r="I5" s="111" t="e">
        <f>SUM(G5:G9)</f>
        <v>#VALUE!</v>
      </c>
      <c r="J5" s="1" t="s">
        <v>188</v>
      </c>
    </row>
    <row r="6" spans="2:10" ht="11.25" customHeight="1" x14ac:dyDescent="0.2">
      <c r="B6" s="36">
        <v>2</v>
      </c>
      <c r="C6" s="52"/>
      <c r="D6" s="37" t="s">
        <v>294</v>
      </c>
      <c r="E6" s="37" t="s">
        <v>294</v>
      </c>
      <c r="F6" s="12" t="e">
        <f t="shared" si="0"/>
        <v>#VALUE!</v>
      </c>
      <c r="G6" s="3" t="e">
        <f t="shared" ref="G6:G9" si="1">0+D6</f>
        <v>#VALUE!</v>
      </c>
    </row>
    <row r="7" spans="2:10" ht="11.25" customHeight="1" x14ac:dyDescent="0.2">
      <c r="B7" s="36">
        <v>3</v>
      </c>
      <c r="C7" s="52"/>
      <c r="D7" s="37" t="s">
        <v>294</v>
      </c>
      <c r="E7" s="37" t="s">
        <v>294</v>
      </c>
      <c r="F7" s="12" t="e">
        <f t="shared" si="0"/>
        <v>#VALUE!</v>
      </c>
      <c r="G7" s="3" t="e">
        <f t="shared" si="1"/>
        <v>#VALUE!</v>
      </c>
    </row>
    <row r="8" spans="2:10" ht="11.25" customHeight="1" x14ac:dyDescent="0.2">
      <c r="B8" s="36">
        <v>4</v>
      </c>
      <c r="C8" s="52"/>
      <c r="D8" s="37" t="s">
        <v>294</v>
      </c>
      <c r="E8" s="37" t="s">
        <v>294</v>
      </c>
      <c r="F8" s="12" t="e">
        <f t="shared" si="0"/>
        <v>#VALUE!</v>
      </c>
      <c r="G8" s="3" t="e">
        <f t="shared" si="1"/>
        <v>#VALUE!</v>
      </c>
    </row>
    <row r="9" spans="2:10" ht="11.25" customHeight="1" thickBot="1" x14ac:dyDescent="0.25">
      <c r="B9" s="114">
        <v>5</v>
      </c>
      <c r="C9" s="115"/>
      <c r="D9" s="105" t="s">
        <v>294</v>
      </c>
      <c r="E9" s="105" t="s">
        <v>294</v>
      </c>
      <c r="F9" s="12" t="e">
        <f t="shared" si="0"/>
        <v>#VALUE!</v>
      </c>
      <c r="G9" s="3" t="e">
        <f t="shared" si="1"/>
        <v>#VALUE!</v>
      </c>
    </row>
    <row r="10" spans="2:10" ht="11.25" customHeight="1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zoomScale="130" zoomScaleNormal="130" zoomScalePageLayoutView="130" workbookViewId="0">
      <selection activeCell="L29" sqref="L29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10" ht="11.25" customHeight="1" x14ac:dyDescent="0.2">
      <c r="B2" s="282" t="s">
        <v>95</v>
      </c>
      <c r="C2" s="282"/>
      <c r="D2" s="282"/>
      <c r="E2" s="282"/>
      <c r="F2" s="282"/>
    </row>
    <row r="3" spans="2:10" ht="6" customHeight="1" thickBot="1" x14ac:dyDescent="0.25"/>
    <row r="4" spans="2:10" ht="11.25" customHeight="1" thickTop="1" thickBot="1" x14ac:dyDescent="0.25">
      <c r="B4" s="8"/>
      <c r="C4" s="33"/>
      <c r="D4" s="6" t="s">
        <v>18</v>
      </c>
      <c r="E4" s="113" t="s">
        <v>19</v>
      </c>
      <c r="F4" s="113" t="s">
        <v>20</v>
      </c>
      <c r="H4" s="291" t="s">
        <v>21</v>
      </c>
      <c r="I4" s="292"/>
    </row>
    <row r="5" spans="2:10" ht="11.25" customHeight="1" thickTop="1" x14ac:dyDescent="0.2">
      <c r="B5" s="45">
        <v>1</v>
      </c>
      <c r="C5" s="51"/>
      <c r="D5" s="43" t="s">
        <v>294</v>
      </c>
      <c r="E5" s="43" t="s">
        <v>294</v>
      </c>
      <c r="F5" s="12" t="e">
        <f t="shared" ref="F5:F14" si="0">((D5-E5)^2)*(-0.1)</f>
        <v>#VALUE!</v>
      </c>
      <c r="G5" s="3" t="e">
        <f>0+D5</f>
        <v>#VALUE!</v>
      </c>
      <c r="H5" s="112" t="s">
        <v>96</v>
      </c>
      <c r="I5" s="111" t="e">
        <f>SUM(G6:G13)</f>
        <v>#VALUE!</v>
      </c>
      <c r="J5" s="1" t="s">
        <v>189</v>
      </c>
    </row>
    <row r="6" spans="2:10" ht="11.25" customHeight="1" thickBot="1" x14ac:dyDescent="0.25">
      <c r="B6" s="36">
        <v>2</v>
      </c>
      <c r="C6" s="52"/>
      <c r="D6" s="37" t="s">
        <v>294</v>
      </c>
      <c r="E6" s="37" t="s">
        <v>294</v>
      </c>
      <c r="F6" s="12" t="e">
        <f t="shared" si="0"/>
        <v>#VALUE!</v>
      </c>
      <c r="G6" s="3" t="e">
        <f t="shared" ref="G6:G14" si="1">0+D6</f>
        <v>#VALUE!</v>
      </c>
      <c r="H6" s="119" t="s">
        <v>99</v>
      </c>
      <c r="I6" s="117" t="e">
        <f>SUM(G5:G14)</f>
        <v>#VALUE!</v>
      </c>
    </row>
    <row r="7" spans="2:10" ht="11.25" customHeight="1" thickTop="1" x14ac:dyDescent="0.2">
      <c r="B7" s="36">
        <v>3</v>
      </c>
      <c r="C7" s="52"/>
      <c r="D7" s="37" t="s">
        <v>294</v>
      </c>
      <c r="E7" s="37" t="s">
        <v>294</v>
      </c>
      <c r="F7" s="12" t="e">
        <f t="shared" si="0"/>
        <v>#VALUE!</v>
      </c>
      <c r="G7" s="3" t="e">
        <f t="shared" si="1"/>
        <v>#VALUE!</v>
      </c>
    </row>
    <row r="8" spans="2:10" ht="11.25" customHeight="1" x14ac:dyDescent="0.2">
      <c r="B8" s="36">
        <v>4</v>
      </c>
      <c r="C8" s="52"/>
      <c r="D8" s="37" t="s">
        <v>294</v>
      </c>
      <c r="E8" s="37" t="s">
        <v>294</v>
      </c>
      <c r="F8" s="12" t="e">
        <f t="shared" si="0"/>
        <v>#VALUE!</v>
      </c>
      <c r="G8" s="3" t="e">
        <f t="shared" si="1"/>
        <v>#VALUE!</v>
      </c>
      <c r="I8" s="3">
        <f>IFERROR(SMALL(D5:E14,1),7777)</f>
        <v>7777</v>
      </c>
    </row>
    <row r="9" spans="2:10" ht="11.25" customHeight="1" x14ac:dyDescent="0.2">
      <c r="B9" s="36">
        <v>5</v>
      </c>
      <c r="C9" s="52"/>
      <c r="D9" s="37" t="s">
        <v>294</v>
      </c>
      <c r="E9" s="37" t="s">
        <v>294</v>
      </c>
      <c r="F9" s="12" t="e">
        <f t="shared" si="0"/>
        <v>#VALUE!</v>
      </c>
      <c r="G9" s="3" t="e">
        <f t="shared" si="1"/>
        <v>#VALUE!</v>
      </c>
    </row>
    <row r="10" spans="2:10" ht="11.25" customHeight="1" x14ac:dyDescent="0.2">
      <c r="B10" s="36">
        <v>6</v>
      </c>
      <c r="C10" s="52"/>
      <c r="D10" s="37" t="s">
        <v>294</v>
      </c>
      <c r="E10" s="37" t="s">
        <v>294</v>
      </c>
      <c r="F10" s="12" t="e">
        <f t="shared" si="0"/>
        <v>#VALUE!</v>
      </c>
      <c r="G10" s="3" t="e">
        <f t="shared" si="1"/>
        <v>#VALUE!</v>
      </c>
    </row>
    <row r="11" spans="2:10" ht="11.25" customHeight="1" x14ac:dyDescent="0.2">
      <c r="B11" s="36">
        <v>7</v>
      </c>
      <c r="C11" s="52"/>
      <c r="D11" s="37" t="s">
        <v>294</v>
      </c>
      <c r="E11" s="37" t="s">
        <v>294</v>
      </c>
      <c r="F11" s="12" t="e">
        <f t="shared" si="0"/>
        <v>#VALUE!</v>
      </c>
      <c r="G11" s="3" t="e">
        <f t="shared" si="1"/>
        <v>#VALUE!</v>
      </c>
    </row>
    <row r="12" spans="2:10" ht="11.25" customHeight="1" x14ac:dyDescent="0.2">
      <c r="B12" s="36">
        <v>8</v>
      </c>
      <c r="C12" s="52"/>
      <c r="D12" s="37" t="s">
        <v>294</v>
      </c>
      <c r="E12" s="37" t="s">
        <v>294</v>
      </c>
      <c r="F12" s="12" t="e">
        <f t="shared" si="0"/>
        <v>#VALUE!</v>
      </c>
      <c r="G12" s="3" t="e">
        <f t="shared" si="1"/>
        <v>#VALUE!</v>
      </c>
    </row>
    <row r="13" spans="2:10" ht="11.25" customHeight="1" x14ac:dyDescent="0.2">
      <c r="B13" s="36">
        <v>9</v>
      </c>
      <c r="C13" s="52"/>
      <c r="D13" s="37" t="s">
        <v>294</v>
      </c>
      <c r="E13" s="37" t="s">
        <v>294</v>
      </c>
      <c r="F13" s="12" t="e">
        <f t="shared" si="0"/>
        <v>#VALUE!</v>
      </c>
      <c r="G13" s="3" t="e">
        <f t="shared" si="1"/>
        <v>#VALUE!</v>
      </c>
    </row>
    <row r="14" spans="2:10" ht="11.25" customHeight="1" thickBot="1" x14ac:dyDescent="0.25">
      <c r="B14" s="114">
        <v>10</v>
      </c>
      <c r="C14" s="115"/>
      <c r="D14" s="105" t="s">
        <v>294</v>
      </c>
      <c r="E14" s="105" t="s">
        <v>294</v>
      </c>
      <c r="F14" s="12" t="e">
        <f t="shared" si="0"/>
        <v>#VALUE!</v>
      </c>
      <c r="G14" s="3" t="e">
        <f t="shared" si="1"/>
        <v>#VALUE!</v>
      </c>
    </row>
    <row r="15" spans="2:10" ht="11.25" customHeight="1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zoomScale="130" zoomScaleNormal="130" zoomScalePageLayoutView="130" workbookViewId="0">
      <selection activeCell="C3" sqref="C3"/>
    </sheetView>
  </sheetViews>
  <sheetFormatPr baseColWidth="10" defaultColWidth="8.83203125" defaultRowHeight="14" x14ac:dyDescent="0.2"/>
  <cols>
    <col min="1" max="1" width="15.1640625" style="146" customWidth="1"/>
    <col min="2" max="2" width="5.1640625" style="146" customWidth="1"/>
    <col min="3" max="3" width="5.6640625" style="146" customWidth="1"/>
    <col min="4" max="4" width="5.33203125" style="146" customWidth="1"/>
    <col min="5" max="5" width="10.83203125" style="146" customWidth="1"/>
    <col min="6" max="6" width="8.83203125" style="146"/>
    <col min="7" max="8" width="6.33203125" style="147" customWidth="1"/>
    <col min="9" max="14" width="7.1640625" style="147" customWidth="1"/>
    <col min="15" max="15" width="8.83203125" style="146"/>
    <col min="16" max="16" width="5.1640625" style="146" customWidth="1"/>
    <col min="17" max="16384" width="8.83203125" style="146"/>
  </cols>
  <sheetData>
    <row r="1" spans="1:22" x14ac:dyDescent="0.2">
      <c r="C1" s="146" t="s">
        <v>113</v>
      </c>
      <c r="D1" s="146" t="s">
        <v>113</v>
      </c>
      <c r="E1" s="146" t="s">
        <v>30</v>
      </c>
      <c r="I1" s="289" t="s">
        <v>114</v>
      </c>
      <c r="J1" s="289"/>
      <c r="K1" s="289"/>
      <c r="L1" s="289" t="s">
        <v>115</v>
      </c>
      <c r="M1" s="289"/>
      <c r="N1" s="289"/>
      <c r="Q1" s="289" t="s">
        <v>114</v>
      </c>
      <c r="R1" s="289"/>
      <c r="S1" s="289"/>
      <c r="T1" s="289" t="s">
        <v>115</v>
      </c>
      <c r="U1" s="289"/>
      <c r="V1" s="289"/>
    </row>
    <row r="2" spans="1:22" x14ac:dyDescent="0.2">
      <c r="C2" s="146" t="s">
        <v>116</v>
      </c>
      <c r="D2" s="146" t="s">
        <v>117</v>
      </c>
      <c r="E2" s="146" t="s">
        <v>118</v>
      </c>
      <c r="G2" s="148" t="s">
        <v>119</v>
      </c>
      <c r="H2" s="148" t="s">
        <v>120</v>
      </c>
      <c r="I2" s="147" t="s">
        <v>121</v>
      </c>
      <c r="J2" s="147" t="s">
        <v>122</v>
      </c>
      <c r="K2" s="147" t="s">
        <v>123</v>
      </c>
      <c r="L2" s="147" t="s">
        <v>121</v>
      </c>
      <c r="M2" s="147" t="s">
        <v>122</v>
      </c>
      <c r="N2" s="147" t="s">
        <v>123</v>
      </c>
      <c r="Q2" s="147" t="s">
        <v>121</v>
      </c>
      <c r="R2" s="147" t="s">
        <v>122</v>
      </c>
      <c r="S2" s="147" t="s">
        <v>123</v>
      </c>
      <c r="T2" s="147" t="s">
        <v>121</v>
      </c>
      <c r="U2" s="147" t="s">
        <v>122</v>
      </c>
      <c r="V2" s="147" t="s">
        <v>123</v>
      </c>
    </row>
    <row r="3" spans="1:22" x14ac:dyDescent="0.2">
      <c r="A3" s="286" t="s">
        <v>124</v>
      </c>
      <c r="B3" s="149">
        <v>1</v>
      </c>
      <c r="C3" s="151"/>
      <c r="D3" s="150"/>
      <c r="E3" s="151"/>
      <c r="G3" s="148">
        <v>1</v>
      </c>
      <c r="H3" s="148">
        <v>1</v>
      </c>
      <c r="I3" s="147">
        <f>IF((C3=1)*AND(G3=1),1,0)</f>
        <v>0</v>
      </c>
      <c r="J3" s="147">
        <f>IF((C3=1)*AND(G3=0),1,0)</f>
        <v>0</v>
      </c>
      <c r="K3" s="147">
        <f>IF((C3=0)*AND(G3=1),1,0)</f>
        <v>1</v>
      </c>
      <c r="L3" s="147">
        <f>IF((D3=1)*AND(H3=1),1,0)</f>
        <v>0</v>
      </c>
      <c r="M3" s="147">
        <f>IF((D3=1)*AND(H3=0),1,0)</f>
        <v>0</v>
      </c>
      <c r="N3" s="147">
        <f>IF((D3=0)*AND(H3=1),1,0)</f>
        <v>1</v>
      </c>
      <c r="P3" s="146" t="s">
        <v>125</v>
      </c>
      <c r="Q3" s="146">
        <f>SUM(I3:I16)</f>
        <v>0</v>
      </c>
      <c r="R3" s="146">
        <f t="shared" ref="R3:V3" si="0">SUM(J3:J16)</f>
        <v>0</v>
      </c>
      <c r="S3" s="146">
        <f t="shared" si="0"/>
        <v>6</v>
      </c>
      <c r="T3" s="146">
        <f t="shared" si="0"/>
        <v>0</v>
      </c>
      <c r="U3" s="146">
        <f t="shared" si="0"/>
        <v>0</v>
      </c>
      <c r="V3" s="146">
        <f t="shared" si="0"/>
        <v>6</v>
      </c>
    </row>
    <row r="4" spans="1:22" ht="15" x14ac:dyDescent="0.2">
      <c r="A4" s="287"/>
      <c r="B4" s="152">
        <v>2</v>
      </c>
      <c r="C4" s="235"/>
      <c r="D4" s="153"/>
      <c r="E4" s="154"/>
      <c r="G4" s="148">
        <v>0</v>
      </c>
      <c r="H4" s="148">
        <v>0</v>
      </c>
      <c r="I4" s="147">
        <f t="shared" ref="I4:I67" si="1">IF((C4=1)*AND(G4=1),1,0)</f>
        <v>0</v>
      </c>
      <c r="J4" s="147">
        <f t="shared" ref="J4:J67" si="2">IF((C4=1)*AND(G4=0),1,0)</f>
        <v>0</v>
      </c>
      <c r="K4" s="147">
        <f t="shared" ref="K4:K67" si="3">IF((C4=0)*AND(G4=1),1,0)</f>
        <v>0</v>
      </c>
      <c r="L4" s="147">
        <f t="shared" ref="L4:L67" si="4">IF((D4=1)*AND(H4=1),1,0)</f>
        <v>0</v>
      </c>
      <c r="M4" s="147">
        <f t="shared" ref="M4:M67" si="5">IF((D4=1)*AND(H4=0),1,0)</f>
        <v>0</v>
      </c>
      <c r="N4" s="147">
        <f t="shared" ref="N4:N67" si="6">IF((D4=0)*AND(H4=1),1,0)</f>
        <v>0</v>
      </c>
      <c r="P4" s="155" t="s">
        <v>126</v>
      </c>
      <c r="Q4" s="146">
        <f>SUM(I17:I30)</f>
        <v>0</v>
      </c>
      <c r="R4" s="146">
        <f t="shared" ref="R4:V4" si="7">SUM(J17:J30)</f>
        <v>0</v>
      </c>
      <c r="S4" s="146">
        <f t="shared" si="7"/>
        <v>6</v>
      </c>
      <c r="T4" s="146">
        <f t="shared" si="7"/>
        <v>0</v>
      </c>
      <c r="U4" s="146">
        <f t="shared" si="7"/>
        <v>0</v>
      </c>
      <c r="V4" s="146">
        <f t="shared" si="7"/>
        <v>6</v>
      </c>
    </row>
    <row r="5" spans="1:22" x14ac:dyDescent="0.2">
      <c r="A5" s="287"/>
      <c r="B5" s="152">
        <v>3</v>
      </c>
      <c r="C5" s="235"/>
      <c r="D5" s="153"/>
      <c r="E5" s="154"/>
      <c r="G5" s="148">
        <v>0</v>
      </c>
      <c r="H5" s="148">
        <v>1</v>
      </c>
      <c r="I5" s="147">
        <f t="shared" si="1"/>
        <v>0</v>
      </c>
      <c r="J5" s="147">
        <f t="shared" si="2"/>
        <v>0</v>
      </c>
      <c r="K5" s="147">
        <f t="shared" si="3"/>
        <v>0</v>
      </c>
      <c r="L5" s="147">
        <f t="shared" si="4"/>
        <v>0</v>
      </c>
      <c r="M5" s="147">
        <f t="shared" si="5"/>
        <v>0</v>
      </c>
      <c r="N5" s="147">
        <f t="shared" si="6"/>
        <v>1</v>
      </c>
      <c r="P5" s="146" t="s">
        <v>127</v>
      </c>
      <c r="Q5" s="147">
        <f>SUM(I31:I44)</f>
        <v>0</v>
      </c>
      <c r="R5" s="147">
        <f t="shared" ref="R5:V5" si="8">SUM(J31:J44)</f>
        <v>0</v>
      </c>
      <c r="S5" s="147">
        <f t="shared" si="8"/>
        <v>6</v>
      </c>
      <c r="T5" s="147">
        <f t="shared" si="8"/>
        <v>0</v>
      </c>
      <c r="U5" s="147">
        <f t="shared" si="8"/>
        <v>0</v>
      </c>
      <c r="V5" s="147">
        <f t="shared" si="8"/>
        <v>6</v>
      </c>
    </row>
    <row r="6" spans="1:22" ht="15" x14ac:dyDescent="0.2">
      <c r="A6" s="287"/>
      <c r="B6" s="152">
        <v>4</v>
      </c>
      <c r="C6" s="235"/>
      <c r="D6" s="153"/>
      <c r="E6" s="154"/>
      <c r="G6" s="148">
        <v>0</v>
      </c>
      <c r="H6" s="148">
        <v>0</v>
      </c>
      <c r="I6" s="147">
        <f t="shared" si="1"/>
        <v>0</v>
      </c>
      <c r="J6" s="147">
        <f t="shared" si="2"/>
        <v>0</v>
      </c>
      <c r="K6" s="147">
        <f t="shared" si="3"/>
        <v>0</v>
      </c>
      <c r="L6" s="147">
        <f t="shared" si="4"/>
        <v>0</v>
      </c>
      <c r="M6" s="147">
        <f t="shared" si="5"/>
        <v>0</v>
      </c>
      <c r="N6" s="147">
        <f t="shared" si="6"/>
        <v>0</v>
      </c>
      <c r="P6" s="155" t="s">
        <v>128</v>
      </c>
      <c r="Q6" s="146">
        <f>SUM(I45:I58)</f>
        <v>0</v>
      </c>
      <c r="R6" s="146">
        <f t="shared" ref="R6:V6" si="9">SUM(J45:J58)</f>
        <v>0</v>
      </c>
      <c r="S6" s="146">
        <f t="shared" si="9"/>
        <v>6</v>
      </c>
      <c r="T6" s="146">
        <f t="shared" si="9"/>
        <v>0</v>
      </c>
      <c r="U6" s="146">
        <f t="shared" si="9"/>
        <v>0</v>
      </c>
      <c r="V6" s="146">
        <f t="shared" si="9"/>
        <v>6</v>
      </c>
    </row>
    <row r="7" spans="1:22" x14ac:dyDescent="0.2">
      <c r="A7" s="287"/>
      <c r="B7" s="152">
        <v>5</v>
      </c>
      <c r="C7" s="235"/>
      <c r="D7" s="153"/>
      <c r="E7" s="154"/>
      <c r="G7" s="148">
        <v>0</v>
      </c>
      <c r="H7" s="148">
        <v>1</v>
      </c>
      <c r="I7" s="147">
        <f t="shared" si="1"/>
        <v>0</v>
      </c>
      <c r="J7" s="147">
        <f t="shared" si="2"/>
        <v>0</v>
      </c>
      <c r="K7" s="147">
        <f t="shared" si="3"/>
        <v>0</v>
      </c>
      <c r="L7" s="147">
        <f t="shared" si="4"/>
        <v>0</v>
      </c>
      <c r="M7" s="147">
        <f t="shared" si="5"/>
        <v>0</v>
      </c>
      <c r="N7" s="147">
        <f t="shared" si="6"/>
        <v>1</v>
      </c>
      <c r="P7" s="146" t="s">
        <v>129</v>
      </c>
      <c r="Q7" s="146">
        <f>SUM(I59:I72)</f>
        <v>0</v>
      </c>
      <c r="R7" s="146">
        <f t="shared" ref="R7:V7" si="10">SUM(J59:J72)</f>
        <v>0</v>
      </c>
      <c r="S7" s="146">
        <f t="shared" si="10"/>
        <v>6</v>
      </c>
      <c r="T7" s="146">
        <f t="shared" si="10"/>
        <v>0</v>
      </c>
      <c r="U7" s="146">
        <f t="shared" si="10"/>
        <v>0</v>
      </c>
      <c r="V7" s="146">
        <f t="shared" si="10"/>
        <v>6</v>
      </c>
    </row>
    <row r="8" spans="1:22" x14ac:dyDescent="0.2">
      <c r="A8" s="287"/>
      <c r="B8" s="152">
        <v>6</v>
      </c>
      <c r="C8" s="235"/>
      <c r="D8" s="153"/>
      <c r="E8" s="154"/>
      <c r="G8" s="148">
        <v>0</v>
      </c>
      <c r="H8" s="148">
        <v>0</v>
      </c>
      <c r="I8" s="147">
        <f t="shared" si="1"/>
        <v>0</v>
      </c>
      <c r="J8" s="147">
        <f t="shared" si="2"/>
        <v>0</v>
      </c>
      <c r="K8" s="147">
        <f t="shared" si="3"/>
        <v>0</v>
      </c>
      <c r="L8" s="147">
        <f t="shared" si="4"/>
        <v>0</v>
      </c>
      <c r="M8" s="147">
        <f t="shared" si="5"/>
        <v>0</v>
      </c>
      <c r="N8" s="147">
        <f t="shared" si="6"/>
        <v>0</v>
      </c>
      <c r="P8" s="146" t="s">
        <v>130</v>
      </c>
      <c r="Q8" s="146">
        <f>SUM(I73:I86)</f>
        <v>0</v>
      </c>
      <c r="R8" s="146">
        <f t="shared" ref="R8:V8" si="11">SUM(J73:J86)</f>
        <v>0</v>
      </c>
      <c r="S8" s="146">
        <f t="shared" si="11"/>
        <v>6</v>
      </c>
      <c r="T8" s="146">
        <f t="shared" si="11"/>
        <v>0</v>
      </c>
      <c r="U8" s="146">
        <f t="shared" si="11"/>
        <v>0</v>
      </c>
      <c r="V8" s="146">
        <f t="shared" si="11"/>
        <v>6</v>
      </c>
    </row>
    <row r="9" spans="1:22" ht="15" x14ac:dyDescent="0.2">
      <c r="A9" s="287"/>
      <c r="B9" s="152">
        <v>7</v>
      </c>
      <c r="C9" s="235"/>
      <c r="D9" s="153"/>
      <c r="E9" s="154"/>
      <c r="G9" s="148">
        <v>1</v>
      </c>
      <c r="H9" s="148">
        <v>0</v>
      </c>
      <c r="I9" s="147">
        <f t="shared" si="1"/>
        <v>0</v>
      </c>
      <c r="J9" s="147">
        <f t="shared" si="2"/>
        <v>0</v>
      </c>
      <c r="K9" s="147">
        <f t="shared" si="3"/>
        <v>1</v>
      </c>
      <c r="L9" s="147">
        <f t="shared" si="4"/>
        <v>0</v>
      </c>
      <c r="M9" s="147">
        <f t="shared" si="5"/>
        <v>0</v>
      </c>
      <c r="N9" s="147">
        <f t="shared" si="6"/>
        <v>0</v>
      </c>
      <c r="P9" s="155" t="s">
        <v>131</v>
      </c>
      <c r="Q9" s="146">
        <f>SUM(I87:I100)</f>
        <v>0</v>
      </c>
      <c r="R9" s="146">
        <f t="shared" ref="R9:V9" si="12">SUM(J87:J100)</f>
        <v>0</v>
      </c>
      <c r="S9" s="146">
        <f t="shared" si="12"/>
        <v>6</v>
      </c>
      <c r="T9" s="146">
        <f t="shared" si="12"/>
        <v>0</v>
      </c>
      <c r="U9" s="146">
        <f t="shared" si="12"/>
        <v>0</v>
      </c>
      <c r="V9" s="146">
        <f t="shared" si="12"/>
        <v>6</v>
      </c>
    </row>
    <row r="10" spans="1:22" x14ac:dyDescent="0.2">
      <c r="A10" s="287"/>
      <c r="B10" s="152">
        <v>8</v>
      </c>
      <c r="C10" s="235"/>
      <c r="D10" s="153"/>
      <c r="E10" s="154"/>
      <c r="G10" s="148">
        <v>0</v>
      </c>
      <c r="H10" s="148">
        <v>1</v>
      </c>
      <c r="I10" s="147">
        <f t="shared" si="1"/>
        <v>0</v>
      </c>
      <c r="J10" s="147">
        <f t="shared" si="2"/>
        <v>0</v>
      </c>
      <c r="K10" s="147">
        <f t="shared" si="3"/>
        <v>0</v>
      </c>
      <c r="L10" s="147">
        <f t="shared" si="4"/>
        <v>0</v>
      </c>
      <c r="M10" s="147">
        <f t="shared" si="5"/>
        <v>0</v>
      </c>
      <c r="N10" s="147">
        <f t="shared" si="6"/>
        <v>1</v>
      </c>
      <c r="P10" s="146" t="s">
        <v>132</v>
      </c>
      <c r="Q10" s="146">
        <f>SUM(I101:I114)</f>
        <v>0</v>
      </c>
      <c r="R10" s="146">
        <f t="shared" ref="R10:V10" si="13">SUM(J101:J114)</f>
        <v>0</v>
      </c>
      <c r="S10" s="146">
        <f t="shared" si="13"/>
        <v>6</v>
      </c>
      <c r="T10" s="146">
        <f t="shared" si="13"/>
        <v>0</v>
      </c>
      <c r="U10" s="146">
        <f t="shared" si="13"/>
        <v>0</v>
      </c>
      <c r="V10" s="146">
        <f t="shared" si="13"/>
        <v>6</v>
      </c>
    </row>
    <row r="11" spans="1:22" ht="15" x14ac:dyDescent="0.2">
      <c r="A11" s="287"/>
      <c r="B11" s="152">
        <v>9</v>
      </c>
      <c r="C11" s="235"/>
      <c r="D11" s="153"/>
      <c r="E11" s="154"/>
      <c r="G11" s="148">
        <v>1</v>
      </c>
      <c r="H11" s="148">
        <v>0</v>
      </c>
      <c r="I11" s="147">
        <f t="shared" si="1"/>
        <v>0</v>
      </c>
      <c r="J11" s="147">
        <f t="shared" si="2"/>
        <v>0</v>
      </c>
      <c r="K11" s="147">
        <f t="shared" si="3"/>
        <v>1</v>
      </c>
      <c r="L11" s="147">
        <f t="shared" si="4"/>
        <v>0</v>
      </c>
      <c r="M11" s="147">
        <f t="shared" si="5"/>
        <v>0</v>
      </c>
      <c r="N11" s="147">
        <f t="shared" si="6"/>
        <v>0</v>
      </c>
      <c r="P11" s="155" t="s">
        <v>133</v>
      </c>
      <c r="Q11" s="146">
        <f>SUM(I115:I128)</f>
        <v>0</v>
      </c>
      <c r="R11" s="146">
        <f t="shared" ref="R11:V11" si="14">SUM(J115:J128)</f>
        <v>0</v>
      </c>
      <c r="S11" s="146">
        <f t="shared" si="14"/>
        <v>6</v>
      </c>
      <c r="T11" s="146">
        <f t="shared" si="14"/>
        <v>0</v>
      </c>
      <c r="U11" s="146">
        <f t="shared" si="14"/>
        <v>0</v>
      </c>
      <c r="V11" s="146">
        <f t="shared" si="14"/>
        <v>6</v>
      </c>
    </row>
    <row r="12" spans="1:22" x14ac:dyDescent="0.2">
      <c r="A12" s="287"/>
      <c r="B12" s="152">
        <v>10</v>
      </c>
      <c r="C12" s="235"/>
      <c r="D12" s="153"/>
      <c r="E12" s="154"/>
      <c r="G12" s="148">
        <v>0</v>
      </c>
      <c r="H12" s="148">
        <v>1</v>
      </c>
      <c r="I12" s="147">
        <f t="shared" si="1"/>
        <v>0</v>
      </c>
      <c r="J12" s="147">
        <f t="shared" si="2"/>
        <v>0</v>
      </c>
      <c r="K12" s="147">
        <f t="shared" si="3"/>
        <v>0</v>
      </c>
      <c r="L12" s="147">
        <f t="shared" si="4"/>
        <v>0</v>
      </c>
      <c r="M12" s="147">
        <f t="shared" si="5"/>
        <v>0</v>
      </c>
      <c r="N12" s="147">
        <f t="shared" si="6"/>
        <v>1</v>
      </c>
    </row>
    <row r="13" spans="1:22" x14ac:dyDescent="0.2">
      <c r="A13" s="287"/>
      <c r="B13" s="152">
        <v>11</v>
      </c>
      <c r="C13" s="235"/>
      <c r="D13" s="153"/>
      <c r="E13" s="154"/>
      <c r="G13" s="148">
        <v>1</v>
      </c>
      <c r="H13" s="148">
        <v>0</v>
      </c>
      <c r="I13" s="147">
        <f t="shared" si="1"/>
        <v>0</v>
      </c>
      <c r="J13" s="147">
        <f t="shared" si="2"/>
        <v>0</v>
      </c>
      <c r="K13" s="147">
        <f t="shared" si="3"/>
        <v>1</v>
      </c>
      <c r="L13" s="147">
        <f t="shared" si="4"/>
        <v>0</v>
      </c>
      <c r="M13" s="147">
        <f t="shared" si="5"/>
        <v>0</v>
      </c>
      <c r="N13" s="147">
        <f t="shared" si="6"/>
        <v>0</v>
      </c>
    </row>
    <row r="14" spans="1:22" x14ac:dyDescent="0.2">
      <c r="A14" s="287"/>
      <c r="B14" s="152">
        <v>12</v>
      </c>
      <c r="C14" s="235"/>
      <c r="D14" s="153"/>
      <c r="E14" s="154"/>
      <c r="G14" s="148">
        <v>1</v>
      </c>
      <c r="H14" s="148">
        <v>1</v>
      </c>
      <c r="I14" s="147">
        <f t="shared" si="1"/>
        <v>0</v>
      </c>
      <c r="J14" s="147">
        <f t="shared" si="2"/>
        <v>0</v>
      </c>
      <c r="K14" s="147">
        <f t="shared" si="3"/>
        <v>1</v>
      </c>
      <c r="L14" s="147">
        <f t="shared" si="4"/>
        <v>0</v>
      </c>
      <c r="M14" s="147">
        <f t="shared" si="5"/>
        <v>0</v>
      </c>
      <c r="N14" s="147">
        <f t="shared" si="6"/>
        <v>1</v>
      </c>
    </row>
    <row r="15" spans="1:22" x14ac:dyDescent="0.2">
      <c r="A15" s="287"/>
      <c r="B15" s="152">
        <v>13</v>
      </c>
      <c r="C15" s="235"/>
      <c r="D15" s="153"/>
      <c r="E15" s="154"/>
      <c r="G15" s="148">
        <v>1</v>
      </c>
      <c r="H15" s="148">
        <v>0</v>
      </c>
      <c r="I15" s="147">
        <f t="shared" si="1"/>
        <v>0</v>
      </c>
      <c r="J15" s="147">
        <f t="shared" si="2"/>
        <v>0</v>
      </c>
      <c r="K15" s="147">
        <f t="shared" si="3"/>
        <v>1</v>
      </c>
      <c r="L15" s="147">
        <f t="shared" si="4"/>
        <v>0</v>
      </c>
      <c r="M15" s="147">
        <f t="shared" si="5"/>
        <v>0</v>
      </c>
      <c r="N15" s="147">
        <f t="shared" si="6"/>
        <v>0</v>
      </c>
    </row>
    <row r="16" spans="1:22" ht="15" thickBot="1" x14ac:dyDescent="0.25">
      <c r="A16" s="288"/>
      <c r="B16" s="156">
        <v>14</v>
      </c>
      <c r="C16" s="236"/>
      <c r="D16" s="157"/>
      <c r="E16" s="158"/>
      <c r="G16" s="148">
        <v>0</v>
      </c>
      <c r="H16" s="148">
        <v>0</v>
      </c>
      <c r="I16" s="147">
        <f t="shared" si="1"/>
        <v>0</v>
      </c>
      <c r="J16" s="147">
        <f t="shared" si="2"/>
        <v>0</v>
      </c>
      <c r="K16" s="147">
        <f t="shared" si="3"/>
        <v>0</v>
      </c>
      <c r="L16" s="147">
        <f t="shared" si="4"/>
        <v>0</v>
      </c>
      <c r="M16" s="147">
        <f t="shared" si="5"/>
        <v>0</v>
      </c>
      <c r="N16" s="147">
        <f t="shared" si="6"/>
        <v>0</v>
      </c>
    </row>
    <row r="17" spans="1:21" ht="16" thickTop="1" thickBot="1" x14ac:dyDescent="0.25">
      <c r="A17" s="283" t="s">
        <v>134</v>
      </c>
      <c r="B17" s="149">
        <v>1</v>
      </c>
      <c r="C17" s="151"/>
      <c r="D17" s="150"/>
      <c r="E17" s="151"/>
      <c r="G17" s="148">
        <v>1</v>
      </c>
      <c r="H17" s="148">
        <v>1</v>
      </c>
      <c r="I17" s="147">
        <f t="shared" si="1"/>
        <v>0</v>
      </c>
      <c r="J17" s="147">
        <f t="shared" si="2"/>
        <v>0</v>
      </c>
      <c r="K17" s="147">
        <f t="shared" si="3"/>
        <v>1</v>
      </c>
      <c r="L17" s="147">
        <f t="shared" si="4"/>
        <v>0</v>
      </c>
      <c r="M17" s="147">
        <f t="shared" si="5"/>
        <v>0</v>
      </c>
      <c r="N17" s="147">
        <f t="shared" si="6"/>
        <v>1</v>
      </c>
      <c r="Q17" s="159"/>
      <c r="R17" s="159"/>
      <c r="S17" s="159" t="s">
        <v>135</v>
      </c>
      <c r="T17" s="159" t="s">
        <v>136</v>
      </c>
      <c r="U17" s="159" t="s">
        <v>137</v>
      </c>
    </row>
    <row r="18" spans="1:21" ht="16" thickTop="1" thickBot="1" x14ac:dyDescent="0.25">
      <c r="A18" s="284"/>
      <c r="B18" s="152">
        <v>2</v>
      </c>
      <c r="C18" s="235"/>
      <c r="D18" s="153"/>
      <c r="E18" s="154"/>
      <c r="G18" s="148">
        <v>0</v>
      </c>
      <c r="H18" s="148">
        <v>1</v>
      </c>
      <c r="I18" s="147">
        <f t="shared" si="1"/>
        <v>0</v>
      </c>
      <c r="J18" s="147">
        <f t="shared" si="2"/>
        <v>0</v>
      </c>
      <c r="K18" s="147">
        <f t="shared" si="3"/>
        <v>0</v>
      </c>
      <c r="L18" s="147">
        <f t="shared" si="4"/>
        <v>0</v>
      </c>
      <c r="M18" s="147">
        <f t="shared" si="5"/>
        <v>0</v>
      </c>
      <c r="N18" s="147">
        <f t="shared" si="6"/>
        <v>1</v>
      </c>
      <c r="Q18" s="159" t="s">
        <v>138</v>
      </c>
      <c r="R18" s="159"/>
      <c r="S18" s="159">
        <f>(Q3+Q5+Q7+Q8+Q10)/30</f>
        <v>0</v>
      </c>
      <c r="T18" s="159">
        <f>(R3+R5+R7+R8+R10)/40</f>
        <v>0</v>
      </c>
      <c r="U18" s="159">
        <f t="shared" ref="U18" si="15">(S3+S5+S7+S8+S10)/30</f>
        <v>1</v>
      </c>
    </row>
    <row r="19" spans="1:21" ht="16" thickTop="1" thickBot="1" x14ac:dyDescent="0.25">
      <c r="A19" s="284"/>
      <c r="B19" s="152">
        <v>3</v>
      </c>
      <c r="C19" s="235"/>
      <c r="D19" s="153"/>
      <c r="E19" s="154"/>
      <c r="G19" s="148">
        <v>0</v>
      </c>
      <c r="H19" s="148">
        <v>0</v>
      </c>
      <c r="I19" s="147">
        <f t="shared" si="1"/>
        <v>0</v>
      </c>
      <c r="J19" s="147">
        <f t="shared" si="2"/>
        <v>0</v>
      </c>
      <c r="K19" s="147">
        <f t="shared" si="3"/>
        <v>0</v>
      </c>
      <c r="L19" s="147">
        <f t="shared" si="4"/>
        <v>0</v>
      </c>
      <c r="M19" s="147">
        <f t="shared" si="5"/>
        <v>0</v>
      </c>
      <c r="N19" s="147">
        <f t="shared" si="6"/>
        <v>0</v>
      </c>
      <c r="Q19" s="159" t="s">
        <v>139</v>
      </c>
      <c r="R19" s="159"/>
      <c r="S19" s="159">
        <f>(T3+T5+T7+T8+T10)/30</f>
        <v>0</v>
      </c>
      <c r="T19" s="159">
        <f>(U3+U5+U7+U8+U10)/40</f>
        <v>0</v>
      </c>
      <c r="U19" s="159">
        <f>(V3+V5+V7+V8+V10)/30</f>
        <v>1</v>
      </c>
    </row>
    <row r="20" spans="1:21" ht="16" thickTop="1" thickBot="1" x14ac:dyDescent="0.25">
      <c r="A20" s="284"/>
      <c r="B20" s="152">
        <v>4</v>
      </c>
      <c r="C20" s="235"/>
      <c r="D20" s="153"/>
      <c r="E20" s="154"/>
      <c r="G20" s="148">
        <v>0</v>
      </c>
      <c r="H20" s="148">
        <v>1</v>
      </c>
      <c r="I20" s="147">
        <f t="shared" si="1"/>
        <v>0</v>
      </c>
      <c r="J20" s="147">
        <f t="shared" si="2"/>
        <v>0</v>
      </c>
      <c r="K20" s="147">
        <f t="shared" si="3"/>
        <v>0</v>
      </c>
      <c r="L20" s="147">
        <f t="shared" si="4"/>
        <v>0</v>
      </c>
      <c r="M20" s="147">
        <f t="shared" si="5"/>
        <v>0</v>
      </c>
      <c r="N20" s="147">
        <f t="shared" si="6"/>
        <v>1</v>
      </c>
      <c r="Q20" s="159" t="s">
        <v>140</v>
      </c>
      <c r="R20" s="159"/>
      <c r="S20" s="159">
        <f>(Q4+Q6+Q9+Q11)/24</f>
        <v>0</v>
      </c>
      <c r="T20" s="159">
        <f>(R4+R6+R9+R11)/32</f>
        <v>0</v>
      </c>
      <c r="U20" s="159">
        <f>(S4+S6+S9+S11)/24</f>
        <v>1</v>
      </c>
    </row>
    <row r="21" spans="1:21" ht="16" thickTop="1" thickBot="1" x14ac:dyDescent="0.25">
      <c r="A21" s="284"/>
      <c r="B21" s="152">
        <v>5</v>
      </c>
      <c r="C21" s="235"/>
      <c r="D21" s="153"/>
      <c r="E21" s="154"/>
      <c r="G21" s="148">
        <v>1</v>
      </c>
      <c r="H21" s="148">
        <v>0</v>
      </c>
      <c r="I21" s="147">
        <f t="shared" si="1"/>
        <v>0</v>
      </c>
      <c r="J21" s="147">
        <f t="shared" si="2"/>
        <v>0</v>
      </c>
      <c r="K21" s="147">
        <f t="shared" si="3"/>
        <v>1</v>
      </c>
      <c r="L21" s="147">
        <f t="shared" si="4"/>
        <v>0</v>
      </c>
      <c r="M21" s="147">
        <f t="shared" si="5"/>
        <v>0</v>
      </c>
      <c r="N21" s="147">
        <f t="shared" si="6"/>
        <v>0</v>
      </c>
      <c r="Q21" s="159" t="s">
        <v>141</v>
      </c>
      <c r="R21" s="159"/>
      <c r="S21" s="159">
        <f>(T4+T6+T9+T11)/24</f>
        <v>0</v>
      </c>
      <c r="T21" s="159">
        <f>(U4+U6+U9+U11)/32</f>
        <v>0</v>
      </c>
      <c r="U21" s="159">
        <f>(V4+V6+V9+V11)/24</f>
        <v>1</v>
      </c>
    </row>
    <row r="22" spans="1:21" ht="15" thickTop="1" x14ac:dyDescent="0.2">
      <c r="A22" s="284"/>
      <c r="B22" s="152">
        <v>6</v>
      </c>
      <c r="C22" s="235"/>
      <c r="D22" s="153"/>
      <c r="E22" s="154"/>
      <c r="G22" s="148">
        <v>1</v>
      </c>
      <c r="H22" s="148">
        <v>1</v>
      </c>
      <c r="I22" s="147">
        <f t="shared" si="1"/>
        <v>0</v>
      </c>
      <c r="J22" s="147">
        <f t="shared" si="2"/>
        <v>0</v>
      </c>
      <c r="K22" s="147">
        <f t="shared" si="3"/>
        <v>1</v>
      </c>
      <c r="L22" s="147">
        <f t="shared" si="4"/>
        <v>0</v>
      </c>
      <c r="M22" s="147">
        <f t="shared" si="5"/>
        <v>0</v>
      </c>
      <c r="N22" s="147">
        <f t="shared" si="6"/>
        <v>1</v>
      </c>
    </row>
    <row r="23" spans="1:21" ht="15" thickBot="1" x14ac:dyDescent="0.25">
      <c r="A23" s="284"/>
      <c r="B23" s="152">
        <v>7</v>
      </c>
      <c r="C23" s="235"/>
      <c r="D23" s="153"/>
      <c r="E23" s="154"/>
      <c r="G23" s="148">
        <v>1</v>
      </c>
      <c r="H23" s="148">
        <v>1</v>
      </c>
      <c r="I23" s="147">
        <f t="shared" si="1"/>
        <v>0</v>
      </c>
      <c r="J23" s="147">
        <f t="shared" si="2"/>
        <v>0</v>
      </c>
      <c r="K23" s="147">
        <f t="shared" si="3"/>
        <v>1</v>
      </c>
      <c r="L23" s="147">
        <f t="shared" si="4"/>
        <v>0</v>
      </c>
      <c r="M23" s="147">
        <f t="shared" si="5"/>
        <v>0</v>
      </c>
      <c r="N23" s="147">
        <f t="shared" si="6"/>
        <v>1</v>
      </c>
    </row>
    <row r="24" spans="1:21" ht="16" thickTop="1" thickBot="1" x14ac:dyDescent="0.25">
      <c r="A24" s="284"/>
      <c r="B24" s="152">
        <v>8</v>
      </c>
      <c r="C24" s="235"/>
      <c r="D24" s="153"/>
      <c r="E24" s="154"/>
      <c r="G24" s="148">
        <v>0</v>
      </c>
      <c r="H24" s="148">
        <v>0</v>
      </c>
      <c r="I24" s="147">
        <f t="shared" si="1"/>
        <v>0</v>
      </c>
      <c r="J24" s="147">
        <f t="shared" si="2"/>
        <v>0</v>
      </c>
      <c r="K24" s="147">
        <f t="shared" si="3"/>
        <v>0</v>
      </c>
      <c r="L24" s="147">
        <f t="shared" si="4"/>
        <v>0</v>
      </c>
      <c r="M24" s="147">
        <f t="shared" si="5"/>
        <v>0</v>
      </c>
      <c r="N24" s="147">
        <f t="shared" si="6"/>
        <v>0</v>
      </c>
      <c r="Q24" s="159" t="s">
        <v>292</v>
      </c>
      <c r="R24" s="159"/>
      <c r="S24" s="159" t="s">
        <v>135</v>
      </c>
      <c r="T24" s="159" t="s">
        <v>136</v>
      </c>
      <c r="U24" s="159" t="s">
        <v>137</v>
      </c>
    </row>
    <row r="25" spans="1:21" ht="16" thickTop="1" thickBot="1" x14ac:dyDescent="0.25">
      <c r="A25" s="284"/>
      <c r="B25" s="152">
        <v>9</v>
      </c>
      <c r="C25" s="235"/>
      <c r="D25" s="153"/>
      <c r="E25" s="154"/>
      <c r="G25" s="148">
        <v>0</v>
      </c>
      <c r="H25" s="148">
        <v>0</v>
      </c>
      <c r="I25" s="147">
        <f t="shared" si="1"/>
        <v>0</v>
      </c>
      <c r="J25" s="147">
        <f t="shared" si="2"/>
        <v>0</v>
      </c>
      <c r="K25" s="147">
        <f t="shared" si="3"/>
        <v>0</v>
      </c>
      <c r="L25" s="147">
        <f t="shared" si="4"/>
        <v>0</v>
      </c>
      <c r="M25" s="147">
        <f t="shared" si="5"/>
        <v>0</v>
      </c>
      <c r="N25" s="147">
        <f t="shared" si="6"/>
        <v>0</v>
      </c>
      <c r="Q25" s="159" t="s">
        <v>138</v>
      </c>
      <c r="R25" s="159"/>
      <c r="S25" s="231">
        <f>S18*100</f>
        <v>0</v>
      </c>
      <c r="T25" s="231">
        <f t="shared" ref="T25:U26" si="16">T18*100</f>
        <v>0</v>
      </c>
      <c r="U25" s="231">
        <f t="shared" si="16"/>
        <v>100</v>
      </c>
    </row>
    <row r="26" spans="1:21" ht="16" thickTop="1" thickBot="1" x14ac:dyDescent="0.25">
      <c r="A26" s="284"/>
      <c r="B26" s="152">
        <v>10</v>
      </c>
      <c r="C26" s="235"/>
      <c r="D26" s="153"/>
      <c r="E26" s="154"/>
      <c r="G26" s="148">
        <v>0</v>
      </c>
      <c r="H26" s="148">
        <v>0</v>
      </c>
      <c r="I26" s="147">
        <f t="shared" si="1"/>
        <v>0</v>
      </c>
      <c r="J26" s="147">
        <f t="shared" si="2"/>
        <v>0</v>
      </c>
      <c r="K26" s="147">
        <f t="shared" si="3"/>
        <v>0</v>
      </c>
      <c r="L26" s="147">
        <f t="shared" si="4"/>
        <v>0</v>
      </c>
      <c r="M26" s="147">
        <f t="shared" si="5"/>
        <v>0</v>
      </c>
      <c r="N26" s="147">
        <f t="shared" si="6"/>
        <v>0</v>
      </c>
      <c r="Q26" s="159" t="s">
        <v>139</v>
      </c>
      <c r="R26" s="159"/>
      <c r="S26" s="231">
        <f>S19*100</f>
        <v>0</v>
      </c>
      <c r="T26" s="231">
        <f t="shared" si="16"/>
        <v>0</v>
      </c>
      <c r="U26" s="231">
        <f t="shared" si="16"/>
        <v>100</v>
      </c>
    </row>
    <row r="27" spans="1:21" ht="16" thickTop="1" thickBot="1" x14ac:dyDescent="0.25">
      <c r="A27" s="284"/>
      <c r="B27" s="152">
        <v>11</v>
      </c>
      <c r="C27" s="235"/>
      <c r="D27" s="153"/>
      <c r="E27" s="154"/>
      <c r="G27" s="148">
        <v>1</v>
      </c>
      <c r="H27" s="148">
        <v>0</v>
      </c>
      <c r="I27" s="147">
        <f t="shared" si="1"/>
        <v>0</v>
      </c>
      <c r="J27" s="147">
        <f t="shared" si="2"/>
        <v>0</v>
      </c>
      <c r="K27" s="147">
        <f t="shared" si="3"/>
        <v>1</v>
      </c>
      <c r="L27" s="147">
        <f t="shared" si="4"/>
        <v>0</v>
      </c>
      <c r="M27" s="147">
        <f t="shared" si="5"/>
        <v>0</v>
      </c>
      <c r="N27" s="147">
        <f t="shared" si="6"/>
        <v>0</v>
      </c>
      <c r="Q27" s="159" t="s">
        <v>140</v>
      </c>
      <c r="R27" s="159"/>
      <c r="S27" s="231">
        <f t="shared" ref="S27:U27" si="17">S20*100</f>
        <v>0</v>
      </c>
      <c r="T27" s="231">
        <f t="shared" si="17"/>
        <v>0</v>
      </c>
      <c r="U27" s="231">
        <f t="shared" si="17"/>
        <v>100</v>
      </c>
    </row>
    <row r="28" spans="1:21" ht="16" thickTop="1" thickBot="1" x14ac:dyDescent="0.25">
      <c r="A28" s="284"/>
      <c r="B28" s="152">
        <v>12</v>
      </c>
      <c r="C28" s="235"/>
      <c r="D28" s="153"/>
      <c r="E28" s="154"/>
      <c r="G28" s="148">
        <v>0</v>
      </c>
      <c r="H28" s="148">
        <v>1</v>
      </c>
      <c r="I28" s="147">
        <f t="shared" si="1"/>
        <v>0</v>
      </c>
      <c r="J28" s="147">
        <f t="shared" si="2"/>
        <v>0</v>
      </c>
      <c r="K28" s="147">
        <f t="shared" si="3"/>
        <v>0</v>
      </c>
      <c r="L28" s="147">
        <f t="shared" si="4"/>
        <v>0</v>
      </c>
      <c r="M28" s="147">
        <f t="shared" si="5"/>
        <v>0</v>
      </c>
      <c r="N28" s="147">
        <f t="shared" si="6"/>
        <v>1</v>
      </c>
      <c r="Q28" s="159" t="s">
        <v>141</v>
      </c>
      <c r="R28" s="159"/>
      <c r="S28" s="231">
        <f t="shared" ref="S28:U28" si="18">S21*100</f>
        <v>0</v>
      </c>
      <c r="T28" s="231">
        <f t="shared" si="18"/>
        <v>0</v>
      </c>
      <c r="U28" s="231">
        <f t="shared" si="18"/>
        <v>100</v>
      </c>
    </row>
    <row r="29" spans="1:21" ht="15" thickTop="1" x14ac:dyDescent="0.2">
      <c r="A29" s="284"/>
      <c r="B29" s="152">
        <v>13</v>
      </c>
      <c r="C29" s="235"/>
      <c r="D29" s="153"/>
      <c r="E29" s="154"/>
      <c r="G29" s="148">
        <v>0</v>
      </c>
      <c r="H29" s="148">
        <v>0</v>
      </c>
      <c r="I29" s="147">
        <f t="shared" si="1"/>
        <v>0</v>
      </c>
      <c r="J29" s="147">
        <f t="shared" si="2"/>
        <v>0</v>
      </c>
      <c r="K29" s="147">
        <f t="shared" si="3"/>
        <v>0</v>
      </c>
      <c r="L29" s="147">
        <f t="shared" si="4"/>
        <v>0</v>
      </c>
      <c r="M29" s="147">
        <f t="shared" si="5"/>
        <v>0</v>
      </c>
      <c r="N29" s="147">
        <f t="shared" si="6"/>
        <v>0</v>
      </c>
    </row>
    <row r="30" spans="1:21" x14ac:dyDescent="0.2">
      <c r="A30" s="285"/>
      <c r="B30" s="156">
        <v>14</v>
      </c>
      <c r="C30" s="236"/>
      <c r="D30" s="157"/>
      <c r="E30" s="158"/>
      <c r="G30" s="148">
        <v>1</v>
      </c>
      <c r="H30" s="148">
        <v>0</v>
      </c>
      <c r="I30" s="147">
        <f t="shared" si="1"/>
        <v>0</v>
      </c>
      <c r="J30" s="147">
        <f t="shared" si="2"/>
        <v>0</v>
      </c>
      <c r="K30" s="147">
        <f t="shared" si="3"/>
        <v>1</v>
      </c>
      <c r="L30" s="147">
        <f t="shared" si="4"/>
        <v>0</v>
      </c>
      <c r="M30" s="147">
        <f t="shared" si="5"/>
        <v>0</v>
      </c>
      <c r="N30" s="147">
        <f t="shared" si="6"/>
        <v>0</v>
      </c>
    </row>
    <row r="31" spans="1:21" x14ac:dyDescent="0.2">
      <c r="A31" s="286" t="s">
        <v>142</v>
      </c>
      <c r="B31" s="149">
        <v>1</v>
      </c>
      <c r="C31" s="151"/>
      <c r="D31" s="150"/>
      <c r="E31" s="151"/>
      <c r="G31" s="148">
        <v>0</v>
      </c>
      <c r="H31" s="148">
        <v>0</v>
      </c>
      <c r="I31" s="147">
        <f t="shared" si="1"/>
        <v>0</v>
      </c>
      <c r="J31" s="147">
        <f t="shared" si="2"/>
        <v>0</v>
      </c>
      <c r="K31" s="147">
        <f t="shared" si="3"/>
        <v>0</v>
      </c>
      <c r="L31" s="147">
        <f t="shared" si="4"/>
        <v>0</v>
      </c>
      <c r="M31" s="147">
        <f t="shared" si="5"/>
        <v>0</v>
      </c>
      <c r="N31" s="147">
        <f t="shared" si="6"/>
        <v>0</v>
      </c>
    </row>
    <row r="32" spans="1:21" x14ac:dyDescent="0.2">
      <c r="A32" s="287"/>
      <c r="B32" s="152">
        <v>2</v>
      </c>
      <c r="C32" s="235"/>
      <c r="D32" s="153"/>
      <c r="E32" s="154"/>
      <c r="G32" s="148">
        <v>1</v>
      </c>
      <c r="H32" s="148">
        <v>1</v>
      </c>
      <c r="I32" s="147">
        <f t="shared" si="1"/>
        <v>0</v>
      </c>
      <c r="J32" s="147">
        <f t="shared" si="2"/>
        <v>0</v>
      </c>
      <c r="K32" s="147">
        <f t="shared" si="3"/>
        <v>1</v>
      </c>
      <c r="L32" s="147">
        <f t="shared" si="4"/>
        <v>0</v>
      </c>
      <c r="M32" s="147">
        <f t="shared" si="5"/>
        <v>0</v>
      </c>
      <c r="N32" s="147">
        <f t="shared" si="6"/>
        <v>1</v>
      </c>
    </row>
    <row r="33" spans="1:14" x14ac:dyDescent="0.2">
      <c r="A33" s="287"/>
      <c r="B33" s="152">
        <v>3</v>
      </c>
      <c r="C33" s="235"/>
      <c r="D33" s="153"/>
      <c r="E33" s="154"/>
      <c r="G33" s="148">
        <v>0</v>
      </c>
      <c r="H33" s="148">
        <v>1</v>
      </c>
      <c r="I33" s="147">
        <f t="shared" si="1"/>
        <v>0</v>
      </c>
      <c r="J33" s="147">
        <f t="shared" si="2"/>
        <v>0</v>
      </c>
      <c r="K33" s="147">
        <f t="shared" si="3"/>
        <v>0</v>
      </c>
      <c r="L33" s="147">
        <f t="shared" si="4"/>
        <v>0</v>
      </c>
      <c r="M33" s="147">
        <f t="shared" si="5"/>
        <v>0</v>
      </c>
      <c r="N33" s="147">
        <f t="shared" si="6"/>
        <v>1</v>
      </c>
    </row>
    <row r="34" spans="1:14" x14ac:dyDescent="0.2">
      <c r="A34" s="287"/>
      <c r="B34" s="152">
        <v>4</v>
      </c>
      <c r="C34" s="235"/>
      <c r="D34" s="153"/>
      <c r="E34" s="154"/>
      <c r="G34" s="148">
        <v>0</v>
      </c>
      <c r="H34" s="148">
        <v>1</v>
      </c>
      <c r="I34" s="147">
        <f t="shared" si="1"/>
        <v>0</v>
      </c>
      <c r="J34" s="147">
        <f t="shared" si="2"/>
        <v>0</v>
      </c>
      <c r="K34" s="147">
        <f t="shared" si="3"/>
        <v>0</v>
      </c>
      <c r="L34" s="147">
        <f t="shared" si="4"/>
        <v>0</v>
      </c>
      <c r="M34" s="147">
        <f t="shared" si="5"/>
        <v>0</v>
      </c>
      <c r="N34" s="147">
        <f t="shared" si="6"/>
        <v>1</v>
      </c>
    </row>
    <row r="35" spans="1:14" x14ac:dyDescent="0.2">
      <c r="A35" s="287"/>
      <c r="B35" s="152">
        <v>5</v>
      </c>
      <c r="C35" s="235"/>
      <c r="D35" s="153"/>
      <c r="E35" s="154"/>
      <c r="G35" s="148">
        <v>1</v>
      </c>
      <c r="H35" s="148">
        <v>1</v>
      </c>
      <c r="I35" s="147">
        <f t="shared" si="1"/>
        <v>0</v>
      </c>
      <c r="J35" s="147">
        <f t="shared" si="2"/>
        <v>0</v>
      </c>
      <c r="K35" s="147">
        <f t="shared" si="3"/>
        <v>1</v>
      </c>
      <c r="L35" s="147">
        <f t="shared" si="4"/>
        <v>0</v>
      </c>
      <c r="M35" s="147">
        <f t="shared" si="5"/>
        <v>0</v>
      </c>
      <c r="N35" s="147">
        <f t="shared" si="6"/>
        <v>1</v>
      </c>
    </row>
    <row r="36" spans="1:14" x14ac:dyDescent="0.2">
      <c r="A36" s="287"/>
      <c r="B36" s="152">
        <v>6</v>
      </c>
      <c r="C36" s="235"/>
      <c r="D36" s="153"/>
      <c r="E36" s="154"/>
      <c r="G36" s="148">
        <v>1</v>
      </c>
      <c r="H36" s="148">
        <v>0</v>
      </c>
      <c r="I36" s="147">
        <f t="shared" si="1"/>
        <v>0</v>
      </c>
      <c r="J36" s="147">
        <f t="shared" si="2"/>
        <v>0</v>
      </c>
      <c r="K36" s="147">
        <f t="shared" si="3"/>
        <v>1</v>
      </c>
      <c r="L36" s="147">
        <f t="shared" si="4"/>
        <v>0</v>
      </c>
      <c r="M36" s="147">
        <f t="shared" si="5"/>
        <v>0</v>
      </c>
      <c r="N36" s="147">
        <f t="shared" si="6"/>
        <v>0</v>
      </c>
    </row>
    <row r="37" spans="1:14" x14ac:dyDescent="0.2">
      <c r="A37" s="287"/>
      <c r="B37" s="152">
        <v>7</v>
      </c>
      <c r="C37" s="235"/>
      <c r="D37" s="153"/>
      <c r="E37" s="154"/>
      <c r="G37" s="148">
        <v>1</v>
      </c>
      <c r="H37" s="148">
        <v>1</v>
      </c>
      <c r="I37" s="147">
        <f t="shared" si="1"/>
        <v>0</v>
      </c>
      <c r="J37" s="147">
        <f t="shared" si="2"/>
        <v>0</v>
      </c>
      <c r="K37" s="147">
        <f t="shared" si="3"/>
        <v>1</v>
      </c>
      <c r="L37" s="147">
        <f t="shared" si="4"/>
        <v>0</v>
      </c>
      <c r="M37" s="147">
        <f t="shared" si="5"/>
        <v>0</v>
      </c>
      <c r="N37" s="147">
        <f t="shared" si="6"/>
        <v>1</v>
      </c>
    </row>
    <row r="38" spans="1:14" x14ac:dyDescent="0.2">
      <c r="A38" s="287"/>
      <c r="B38" s="152">
        <v>8</v>
      </c>
      <c r="C38" s="235"/>
      <c r="D38" s="153"/>
      <c r="E38" s="154"/>
      <c r="G38" s="148">
        <v>0</v>
      </c>
      <c r="H38" s="148">
        <v>0</v>
      </c>
      <c r="I38" s="147">
        <f t="shared" si="1"/>
        <v>0</v>
      </c>
      <c r="J38" s="147">
        <f t="shared" si="2"/>
        <v>0</v>
      </c>
      <c r="K38" s="147">
        <f t="shared" si="3"/>
        <v>0</v>
      </c>
      <c r="L38" s="147">
        <f t="shared" si="4"/>
        <v>0</v>
      </c>
      <c r="M38" s="147">
        <f t="shared" si="5"/>
        <v>0</v>
      </c>
      <c r="N38" s="147">
        <f t="shared" si="6"/>
        <v>0</v>
      </c>
    </row>
    <row r="39" spans="1:14" x14ac:dyDescent="0.2">
      <c r="A39" s="287"/>
      <c r="B39" s="152">
        <v>9</v>
      </c>
      <c r="C39" s="235"/>
      <c r="D39" s="153"/>
      <c r="E39" s="154"/>
      <c r="G39" s="148">
        <v>0</v>
      </c>
      <c r="H39" s="148">
        <v>1</v>
      </c>
      <c r="I39" s="147">
        <f t="shared" si="1"/>
        <v>0</v>
      </c>
      <c r="J39" s="147">
        <f t="shared" si="2"/>
        <v>0</v>
      </c>
      <c r="K39" s="147">
        <f t="shared" si="3"/>
        <v>0</v>
      </c>
      <c r="L39" s="147">
        <f t="shared" si="4"/>
        <v>0</v>
      </c>
      <c r="M39" s="147">
        <f t="shared" si="5"/>
        <v>0</v>
      </c>
      <c r="N39" s="147">
        <f t="shared" si="6"/>
        <v>1</v>
      </c>
    </row>
    <row r="40" spans="1:14" x14ac:dyDescent="0.2">
      <c r="A40" s="287"/>
      <c r="B40" s="152">
        <v>10</v>
      </c>
      <c r="C40" s="235"/>
      <c r="D40" s="153"/>
      <c r="E40" s="154"/>
      <c r="G40" s="148">
        <v>0</v>
      </c>
      <c r="H40" s="148">
        <v>0</v>
      </c>
      <c r="I40" s="147">
        <f t="shared" si="1"/>
        <v>0</v>
      </c>
      <c r="J40" s="147">
        <f t="shared" si="2"/>
        <v>0</v>
      </c>
      <c r="K40" s="147">
        <f t="shared" si="3"/>
        <v>0</v>
      </c>
      <c r="L40" s="147">
        <f t="shared" si="4"/>
        <v>0</v>
      </c>
      <c r="M40" s="147">
        <f t="shared" si="5"/>
        <v>0</v>
      </c>
      <c r="N40" s="147">
        <f t="shared" si="6"/>
        <v>0</v>
      </c>
    </row>
    <row r="41" spans="1:14" x14ac:dyDescent="0.2">
      <c r="A41" s="287"/>
      <c r="B41" s="152">
        <v>11</v>
      </c>
      <c r="C41" s="235"/>
      <c r="D41" s="153"/>
      <c r="E41" s="154"/>
      <c r="G41" s="148">
        <v>0</v>
      </c>
      <c r="H41" s="148">
        <v>0</v>
      </c>
      <c r="I41" s="147">
        <f t="shared" si="1"/>
        <v>0</v>
      </c>
      <c r="J41" s="147">
        <f t="shared" si="2"/>
        <v>0</v>
      </c>
      <c r="K41" s="147">
        <f t="shared" si="3"/>
        <v>0</v>
      </c>
      <c r="L41" s="147">
        <f t="shared" si="4"/>
        <v>0</v>
      </c>
      <c r="M41" s="147">
        <f t="shared" si="5"/>
        <v>0</v>
      </c>
      <c r="N41" s="147">
        <f t="shared" si="6"/>
        <v>0</v>
      </c>
    </row>
    <row r="42" spans="1:14" x14ac:dyDescent="0.2">
      <c r="A42" s="287"/>
      <c r="B42" s="152">
        <v>12</v>
      </c>
      <c r="C42" s="235"/>
      <c r="D42" s="153"/>
      <c r="E42" s="154"/>
      <c r="G42" s="148">
        <v>1</v>
      </c>
      <c r="H42" s="148">
        <v>0</v>
      </c>
      <c r="I42" s="147">
        <f t="shared" si="1"/>
        <v>0</v>
      </c>
      <c r="J42" s="147">
        <f t="shared" si="2"/>
        <v>0</v>
      </c>
      <c r="K42" s="147">
        <f t="shared" si="3"/>
        <v>1</v>
      </c>
      <c r="L42" s="147">
        <f t="shared" si="4"/>
        <v>0</v>
      </c>
      <c r="M42" s="147">
        <f t="shared" si="5"/>
        <v>0</v>
      </c>
      <c r="N42" s="147">
        <f t="shared" si="6"/>
        <v>0</v>
      </c>
    </row>
    <row r="43" spans="1:14" x14ac:dyDescent="0.2">
      <c r="A43" s="287"/>
      <c r="B43" s="152">
        <v>13</v>
      </c>
      <c r="C43" s="235"/>
      <c r="D43" s="153"/>
      <c r="E43" s="154"/>
      <c r="G43" s="148">
        <v>1</v>
      </c>
      <c r="H43" s="148">
        <v>0</v>
      </c>
      <c r="I43" s="147">
        <f t="shared" si="1"/>
        <v>0</v>
      </c>
      <c r="J43" s="147">
        <f t="shared" si="2"/>
        <v>0</v>
      </c>
      <c r="K43" s="147">
        <f t="shared" si="3"/>
        <v>1</v>
      </c>
      <c r="L43" s="147">
        <f t="shared" si="4"/>
        <v>0</v>
      </c>
      <c r="M43" s="147">
        <f t="shared" si="5"/>
        <v>0</v>
      </c>
      <c r="N43" s="147">
        <f t="shared" si="6"/>
        <v>0</v>
      </c>
    </row>
    <row r="44" spans="1:14" x14ac:dyDescent="0.2">
      <c r="A44" s="288"/>
      <c r="B44" s="156">
        <v>14</v>
      </c>
      <c r="C44" s="236"/>
      <c r="D44" s="157"/>
      <c r="E44" s="158"/>
      <c r="G44" s="148">
        <v>0</v>
      </c>
      <c r="H44" s="148">
        <v>0</v>
      </c>
      <c r="I44" s="147">
        <f t="shared" si="1"/>
        <v>0</v>
      </c>
      <c r="J44" s="147">
        <f t="shared" si="2"/>
        <v>0</v>
      </c>
      <c r="K44" s="147">
        <f t="shared" si="3"/>
        <v>0</v>
      </c>
      <c r="L44" s="147">
        <f t="shared" si="4"/>
        <v>0</v>
      </c>
      <c r="M44" s="147">
        <f t="shared" si="5"/>
        <v>0</v>
      </c>
      <c r="N44" s="147">
        <f t="shared" si="6"/>
        <v>0</v>
      </c>
    </row>
    <row r="45" spans="1:14" x14ac:dyDescent="0.2">
      <c r="A45" s="283" t="s">
        <v>143</v>
      </c>
      <c r="B45" s="149">
        <v>1</v>
      </c>
      <c r="C45" s="151"/>
      <c r="D45" s="150"/>
      <c r="E45" s="151"/>
      <c r="G45" s="148">
        <v>1</v>
      </c>
      <c r="H45" s="148">
        <v>0</v>
      </c>
      <c r="I45" s="147">
        <f t="shared" si="1"/>
        <v>0</v>
      </c>
      <c r="J45" s="147">
        <f t="shared" si="2"/>
        <v>0</v>
      </c>
      <c r="K45" s="147">
        <f t="shared" si="3"/>
        <v>1</v>
      </c>
      <c r="L45" s="147">
        <f t="shared" si="4"/>
        <v>0</v>
      </c>
      <c r="M45" s="147">
        <f t="shared" si="5"/>
        <v>0</v>
      </c>
      <c r="N45" s="147">
        <f t="shared" si="6"/>
        <v>0</v>
      </c>
    </row>
    <row r="46" spans="1:14" x14ac:dyDescent="0.2">
      <c r="A46" s="284"/>
      <c r="B46" s="152">
        <v>2</v>
      </c>
      <c r="C46" s="235"/>
      <c r="D46" s="153"/>
      <c r="E46" s="154"/>
      <c r="G46" s="148">
        <v>0</v>
      </c>
      <c r="H46" s="148">
        <v>0</v>
      </c>
      <c r="I46" s="147">
        <f t="shared" si="1"/>
        <v>0</v>
      </c>
      <c r="J46" s="147">
        <f t="shared" si="2"/>
        <v>0</v>
      </c>
      <c r="K46" s="147">
        <f t="shared" si="3"/>
        <v>0</v>
      </c>
      <c r="L46" s="147">
        <f t="shared" si="4"/>
        <v>0</v>
      </c>
      <c r="M46" s="147">
        <f t="shared" si="5"/>
        <v>0</v>
      </c>
      <c r="N46" s="147">
        <f t="shared" si="6"/>
        <v>0</v>
      </c>
    </row>
    <row r="47" spans="1:14" x14ac:dyDescent="0.2">
      <c r="A47" s="284"/>
      <c r="B47" s="152">
        <v>3</v>
      </c>
      <c r="C47" s="235"/>
      <c r="D47" s="153"/>
      <c r="E47" s="154"/>
      <c r="G47" s="148">
        <v>0</v>
      </c>
      <c r="H47" s="148">
        <v>1</v>
      </c>
      <c r="I47" s="147">
        <f t="shared" si="1"/>
        <v>0</v>
      </c>
      <c r="J47" s="147">
        <f t="shared" si="2"/>
        <v>0</v>
      </c>
      <c r="K47" s="147">
        <f t="shared" si="3"/>
        <v>0</v>
      </c>
      <c r="L47" s="147">
        <f t="shared" si="4"/>
        <v>0</v>
      </c>
      <c r="M47" s="147">
        <f t="shared" si="5"/>
        <v>0</v>
      </c>
      <c r="N47" s="147">
        <f t="shared" si="6"/>
        <v>1</v>
      </c>
    </row>
    <row r="48" spans="1:14" x14ac:dyDescent="0.2">
      <c r="A48" s="284"/>
      <c r="B48" s="152">
        <v>4</v>
      </c>
      <c r="C48" s="235"/>
      <c r="D48" s="153"/>
      <c r="E48" s="154"/>
      <c r="G48" s="148">
        <v>0</v>
      </c>
      <c r="H48" s="148">
        <v>0</v>
      </c>
      <c r="I48" s="147">
        <f t="shared" si="1"/>
        <v>0</v>
      </c>
      <c r="J48" s="147">
        <f t="shared" si="2"/>
        <v>0</v>
      </c>
      <c r="K48" s="147">
        <f t="shared" si="3"/>
        <v>0</v>
      </c>
      <c r="L48" s="147">
        <f t="shared" si="4"/>
        <v>0</v>
      </c>
      <c r="M48" s="147">
        <f t="shared" si="5"/>
        <v>0</v>
      </c>
      <c r="N48" s="147">
        <f t="shared" si="6"/>
        <v>0</v>
      </c>
    </row>
    <row r="49" spans="1:14" x14ac:dyDescent="0.2">
      <c r="A49" s="284"/>
      <c r="B49" s="152">
        <v>5</v>
      </c>
      <c r="C49" s="235"/>
      <c r="D49" s="153"/>
      <c r="E49" s="154"/>
      <c r="G49" s="148">
        <v>0</v>
      </c>
      <c r="H49" s="148">
        <v>1</v>
      </c>
      <c r="I49" s="147">
        <f t="shared" si="1"/>
        <v>0</v>
      </c>
      <c r="J49" s="147">
        <f t="shared" si="2"/>
        <v>0</v>
      </c>
      <c r="K49" s="147">
        <f t="shared" si="3"/>
        <v>0</v>
      </c>
      <c r="L49" s="147">
        <f t="shared" si="4"/>
        <v>0</v>
      </c>
      <c r="M49" s="147">
        <f t="shared" si="5"/>
        <v>0</v>
      </c>
      <c r="N49" s="147">
        <f t="shared" si="6"/>
        <v>1</v>
      </c>
    </row>
    <row r="50" spans="1:14" x14ac:dyDescent="0.2">
      <c r="A50" s="284"/>
      <c r="B50" s="152">
        <v>6</v>
      </c>
      <c r="C50" s="235"/>
      <c r="D50" s="153"/>
      <c r="E50" s="154"/>
      <c r="G50" s="148">
        <v>0</v>
      </c>
      <c r="H50" s="148">
        <v>0</v>
      </c>
      <c r="I50" s="147">
        <f t="shared" si="1"/>
        <v>0</v>
      </c>
      <c r="J50" s="147">
        <f t="shared" si="2"/>
        <v>0</v>
      </c>
      <c r="K50" s="147">
        <f t="shared" si="3"/>
        <v>0</v>
      </c>
      <c r="L50" s="147">
        <f t="shared" si="4"/>
        <v>0</v>
      </c>
      <c r="M50" s="147">
        <f t="shared" si="5"/>
        <v>0</v>
      </c>
      <c r="N50" s="147">
        <f t="shared" si="6"/>
        <v>0</v>
      </c>
    </row>
    <row r="51" spans="1:14" x14ac:dyDescent="0.2">
      <c r="A51" s="284"/>
      <c r="B51" s="152">
        <v>7</v>
      </c>
      <c r="C51" s="235"/>
      <c r="D51" s="153"/>
      <c r="E51" s="154"/>
      <c r="G51" s="148">
        <v>0</v>
      </c>
      <c r="H51" s="148">
        <v>0</v>
      </c>
      <c r="I51" s="147">
        <f t="shared" si="1"/>
        <v>0</v>
      </c>
      <c r="J51" s="147">
        <f t="shared" si="2"/>
        <v>0</v>
      </c>
      <c r="K51" s="147">
        <f t="shared" si="3"/>
        <v>0</v>
      </c>
      <c r="L51" s="147">
        <f t="shared" si="4"/>
        <v>0</v>
      </c>
      <c r="M51" s="147">
        <f t="shared" si="5"/>
        <v>0</v>
      </c>
      <c r="N51" s="147">
        <f t="shared" si="6"/>
        <v>0</v>
      </c>
    </row>
    <row r="52" spans="1:14" x14ac:dyDescent="0.2">
      <c r="A52" s="284"/>
      <c r="B52" s="152">
        <v>8</v>
      </c>
      <c r="C52" s="235"/>
      <c r="D52" s="153"/>
      <c r="E52" s="154"/>
      <c r="G52" s="148">
        <v>0</v>
      </c>
      <c r="H52" s="148">
        <v>0</v>
      </c>
      <c r="I52" s="147">
        <f t="shared" si="1"/>
        <v>0</v>
      </c>
      <c r="J52" s="147">
        <f t="shared" si="2"/>
        <v>0</v>
      </c>
      <c r="K52" s="147">
        <f t="shared" si="3"/>
        <v>0</v>
      </c>
      <c r="L52" s="147">
        <f t="shared" si="4"/>
        <v>0</v>
      </c>
      <c r="M52" s="147">
        <f t="shared" si="5"/>
        <v>0</v>
      </c>
      <c r="N52" s="147">
        <f t="shared" si="6"/>
        <v>0</v>
      </c>
    </row>
    <row r="53" spans="1:14" x14ac:dyDescent="0.2">
      <c r="A53" s="284"/>
      <c r="B53" s="152">
        <v>9</v>
      </c>
      <c r="C53" s="235"/>
      <c r="D53" s="153"/>
      <c r="E53" s="154"/>
      <c r="G53" s="148">
        <v>1</v>
      </c>
      <c r="H53" s="148">
        <v>1</v>
      </c>
      <c r="I53" s="147">
        <f t="shared" si="1"/>
        <v>0</v>
      </c>
      <c r="J53" s="147">
        <f t="shared" si="2"/>
        <v>0</v>
      </c>
      <c r="K53" s="147">
        <f t="shared" si="3"/>
        <v>1</v>
      </c>
      <c r="L53" s="147">
        <f t="shared" si="4"/>
        <v>0</v>
      </c>
      <c r="M53" s="147">
        <f t="shared" si="5"/>
        <v>0</v>
      </c>
      <c r="N53" s="147">
        <f t="shared" si="6"/>
        <v>1</v>
      </c>
    </row>
    <row r="54" spans="1:14" x14ac:dyDescent="0.2">
      <c r="A54" s="284"/>
      <c r="B54" s="152">
        <v>10</v>
      </c>
      <c r="C54" s="235"/>
      <c r="D54" s="153"/>
      <c r="E54" s="154"/>
      <c r="G54" s="148">
        <v>1</v>
      </c>
      <c r="H54" s="148">
        <v>1</v>
      </c>
      <c r="I54" s="147">
        <f t="shared" si="1"/>
        <v>0</v>
      </c>
      <c r="J54" s="147">
        <f t="shared" si="2"/>
        <v>0</v>
      </c>
      <c r="K54" s="147">
        <f t="shared" si="3"/>
        <v>1</v>
      </c>
      <c r="L54" s="147">
        <f t="shared" si="4"/>
        <v>0</v>
      </c>
      <c r="M54" s="147">
        <f t="shared" si="5"/>
        <v>0</v>
      </c>
      <c r="N54" s="147">
        <f t="shared" si="6"/>
        <v>1</v>
      </c>
    </row>
    <row r="55" spans="1:14" x14ac:dyDescent="0.2">
      <c r="A55" s="284"/>
      <c r="B55" s="152">
        <v>11</v>
      </c>
      <c r="C55" s="235"/>
      <c r="D55" s="153"/>
      <c r="E55" s="154"/>
      <c r="G55" s="148">
        <v>1</v>
      </c>
      <c r="H55" s="148">
        <v>1</v>
      </c>
      <c r="I55" s="147">
        <f t="shared" si="1"/>
        <v>0</v>
      </c>
      <c r="J55" s="147">
        <f t="shared" si="2"/>
        <v>0</v>
      </c>
      <c r="K55" s="147">
        <f t="shared" si="3"/>
        <v>1</v>
      </c>
      <c r="L55" s="147">
        <f t="shared" si="4"/>
        <v>0</v>
      </c>
      <c r="M55" s="147">
        <f t="shared" si="5"/>
        <v>0</v>
      </c>
      <c r="N55" s="147">
        <f t="shared" si="6"/>
        <v>1</v>
      </c>
    </row>
    <row r="56" spans="1:14" x14ac:dyDescent="0.2">
      <c r="A56" s="284"/>
      <c r="B56" s="152">
        <v>12</v>
      </c>
      <c r="C56" s="235"/>
      <c r="D56" s="153"/>
      <c r="E56" s="154"/>
      <c r="G56" s="148">
        <v>1</v>
      </c>
      <c r="H56" s="148">
        <v>0</v>
      </c>
      <c r="I56" s="147">
        <f t="shared" si="1"/>
        <v>0</v>
      </c>
      <c r="J56" s="147">
        <f t="shared" si="2"/>
        <v>0</v>
      </c>
      <c r="K56" s="147">
        <f t="shared" si="3"/>
        <v>1</v>
      </c>
      <c r="L56" s="147">
        <f t="shared" si="4"/>
        <v>0</v>
      </c>
      <c r="M56" s="147">
        <f t="shared" si="5"/>
        <v>0</v>
      </c>
      <c r="N56" s="147">
        <f t="shared" si="6"/>
        <v>0</v>
      </c>
    </row>
    <row r="57" spans="1:14" x14ac:dyDescent="0.2">
      <c r="A57" s="284"/>
      <c r="B57" s="152">
        <v>13</v>
      </c>
      <c r="C57" s="235"/>
      <c r="D57" s="153"/>
      <c r="E57" s="154"/>
      <c r="G57" s="148">
        <v>1</v>
      </c>
      <c r="H57" s="148">
        <v>1</v>
      </c>
      <c r="I57" s="147">
        <f t="shared" si="1"/>
        <v>0</v>
      </c>
      <c r="J57" s="147">
        <f t="shared" si="2"/>
        <v>0</v>
      </c>
      <c r="K57" s="147">
        <f t="shared" si="3"/>
        <v>1</v>
      </c>
      <c r="L57" s="147">
        <f t="shared" si="4"/>
        <v>0</v>
      </c>
      <c r="M57" s="147">
        <f t="shared" si="5"/>
        <v>0</v>
      </c>
      <c r="N57" s="147">
        <f t="shared" si="6"/>
        <v>1</v>
      </c>
    </row>
    <row r="58" spans="1:14" x14ac:dyDescent="0.2">
      <c r="A58" s="285"/>
      <c r="B58" s="156">
        <v>14</v>
      </c>
      <c r="C58" s="236"/>
      <c r="D58" s="157"/>
      <c r="E58" s="158"/>
      <c r="G58" s="148">
        <v>0</v>
      </c>
      <c r="H58" s="148">
        <v>0</v>
      </c>
      <c r="I58" s="147">
        <f t="shared" si="1"/>
        <v>0</v>
      </c>
      <c r="J58" s="147">
        <f t="shared" si="2"/>
        <v>0</v>
      </c>
      <c r="K58" s="147">
        <f t="shared" si="3"/>
        <v>0</v>
      </c>
      <c r="L58" s="147">
        <f t="shared" si="4"/>
        <v>0</v>
      </c>
      <c r="M58" s="147">
        <f t="shared" si="5"/>
        <v>0</v>
      </c>
      <c r="N58" s="147">
        <f t="shared" si="6"/>
        <v>0</v>
      </c>
    </row>
    <row r="59" spans="1:14" x14ac:dyDescent="0.2">
      <c r="A59" s="286" t="s">
        <v>144</v>
      </c>
      <c r="B59" s="149">
        <v>1</v>
      </c>
      <c r="C59" s="151"/>
      <c r="D59" s="150"/>
      <c r="E59" s="151"/>
      <c r="G59" s="148">
        <v>0</v>
      </c>
      <c r="H59" s="148">
        <v>0</v>
      </c>
      <c r="I59" s="147">
        <f t="shared" si="1"/>
        <v>0</v>
      </c>
      <c r="J59" s="147">
        <f t="shared" si="2"/>
        <v>0</v>
      </c>
      <c r="K59" s="147">
        <f t="shared" si="3"/>
        <v>0</v>
      </c>
      <c r="L59" s="147">
        <f t="shared" si="4"/>
        <v>0</v>
      </c>
      <c r="M59" s="147">
        <f t="shared" si="5"/>
        <v>0</v>
      </c>
      <c r="N59" s="147">
        <f t="shared" si="6"/>
        <v>0</v>
      </c>
    </row>
    <row r="60" spans="1:14" x14ac:dyDescent="0.2">
      <c r="A60" s="287"/>
      <c r="B60" s="152">
        <v>2</v>
      </c>
      <c r="C60" s="235"/>
      <c r="D60" s="153"/>
      <c r="E60" s="154"/>
      <c r="G60" s="148">
        <v>0</v>
      </c>
      <c r="H60" s="148">
        <v>1</v>
      </c>
      <c r="I60" s="147">
        <f t="shared" si="1"/>
        <v>0</v>
      </c>
      <c r="J60" s="147">
        <f t="shared" si="2"/>
        <v>0</v>
      </c>
      <c r="K60" s="147">
        <f t="shared" si="3"/>
        <v>0</v>
      </c>
      <c r="L60" s="147">
        <f t="shared" si="4"/>
        <v>0</v>
      </c>
      <c r="M60" s="147">
        <f t="shared" si="5"/>
        <v>0</v>
      </c>
      <c r="N60" s="147">
        <f t="shared" si="6"/>
        <v>1</v>
      </c>
    </row>
    <row r="61" spans="1:14" x14ac:dyDescent="0.2">
      <c r="A61" s="287"/>
      <c r="B61" s="152">
        <v>3</v>
      </c>
      <c r="C61" s="235"/>
      <c r="D61" s="153"/>
      <c r="E61" s="154"/>
      <c r="G61" s="148">
        <v>0</v>
      </c>
      <c r="H61" s="148">
        <v>1</v>
      </c>
      <c r="I61" s="147">
        <f t="shared" si="1"/>
        <v>0</v>
      </c>
      <c r="J61" s="147">
        <f t="shared" si="2"/>
        <v>0</v>
      </c>
      <c r="K61" s="147">
        <f t="shared" si="3"/>
        <v>0</v>
      </c>
      <c r="L61" s="147">
        <f t="shared" si="4"/>
        <v>0</v>
      </c>
      <c r="M61" s="147">
        <f t="shared" si="5"/>
        <v>0</v>
      </c>
      <c r="N61" s="147">
        <f t="shared" si="6"/>
        <v>1</v>
      </c>
    </row>
    <row r="62" spans="1:14" x14ac:dyDescent="0.2">
      <c r="A62" s="287"/>
      <c r="B62" s="152">
        <v>4</v>
      </c>
      <c r="C62" s="235"/>
      <c r="D62" s="153"/>
      <c r="E62" s="154"/>
      <c r="G62" s="148">
        <v>0</v>
      </c>
      <c r="H62" s="148">
        <v>0</v>
      </c>
      <c r="I62" s="147">
        <f t="shared" si="1"/>
        <v>0</v>
      </c>
      <c r="J62" s="147">
        <f t="shared" si="2"/>
        <v>0</v>
      </c>
      <c r="K62" s="147">
        <f t="shared" si="3"/>
        <v>0</v>
      </c>
      <c r="L62" s="147">
        <f t="shared" si="4"/>
        <v>0</v>
      </c>
      <c r="M62" s="147">
        <f t="shared" si="5"/>
        <v>0</v>
      </c>
      <c r="N62" s="147">
        <f t="shared" si="6"/>
        <v>0</v>
      </c>
    </row>
    <row r="63" spans="1:14" x14ac:dyDescent="0.2">
      <c r="A63" s="287"/>
      <c r="B63" s="152">
        <v>5</v>
      </c>
      <c r="C63" s="235"/>
      <c r="D63" s="153"/>
      <c r="E63" s="154"/>
      <c r="G63" s="148">
        <v>0</v>
      </c>
      <c r="H63" s="148">
        <v>0</v>
      </c>
      <c r="I63" s="147">
        <f t="shared" si="1"/>
        <v>0</v>
      </c>
      <c r="J63" s="147">
        <f t="shared" si="2"/>
        <v>0</v>
      </c>
      <c r="K63" s="147">
        <f t="shared" si="3"/>
        <v>0</v>
      </c>
      <c r="L63" s="147">
        <f t="shared" si="4"/>
        <v>0</v>
      </c>
      <c r="M63" s="147">
        <f t="shared" si="5"/>
        <v>0</v>
      </c>
      <c r="N63" s="147">
        <f t="shared" si="6"/>
        <v>0</v>
      </c>
    </row>
    <row r="64" spans="1:14" x14ac:dyDescent="0.2">
      <c r="A64" s="287"/>
      <c r="B64" s="152">
        <v>6</v>
      </c>
      <c r="C64" s="235"/>
      <c r="D64" s="153"/>
      <c r="E64" s="154"/>
      <c r="G64" s="148">
        <v>0</v>
      </c>
      <c r="H64" s="148">
        <v>0</v>
      </c>
      <c r="I64" s="147">
        <f t="shared" si="1"/>
        <v>0</v>
      </c>
      <c r="J64" s="147">
        <f t="shared" si="2"/>
        <v>0</v>
      </c>
      <c r="K64" s="147">
        <f t="shared" si="3"/>
        <v>0</v>
      </c>
      <c r="L64" s="147">
        <f t="shared" si="4"/>
        <v>0</v>
      </c>
      <c r="M64" s="147">
        <f t="shared" si="5"/>
        <v>0</v>
      </c>
      <c r="N64" s="147">
        <f t="shared" si="6"/>
        <v>0</v>
      </c>
    </row>
    <row r="65" spans="1:14" x14ac:dyDescent="0.2">
      <c r="A65" s="287"/>
      <c r="B65" s="152">
        <v>7</v>
      </c>
      <c r="C65" s="235"/>
      <c r="D65" s="153"/>
      <c r="E65" s="154"/>
      <c r="G65" s="148">
        <v>1</v>
      </c>
      <c r="H65" s="148">
        <v>1</v>
      </c>
      <c r="I65" s="147">
        <f t="shared" si="1"/>
        <v>0</v>
      </c>
      <c r="J65" s="147">
        <f t="shared" si="2"/>
        <v>0</v>
      </c>
      <c r="K65" s="147">
        <f t="shared" si="3"/>
        <v>1</v>
      </c>
      <c r="L65" s="147">
        <f t="shared" si="4"/>
        <v>0</v>
      </c>
      <c r="M65" s="147">
        <f t="shared" si="5"/>
        <v>0</v>
      </c>
      <c r="N65" s="147">
        <f t="shared" si="6"/>
        <v>1</v>
      </c>
    </row>
    <row r="66" spans="1:14" x14ac:dyDescent="0.2">
      <c r="A66" s="287"/>
      <c r="B66" s="152">
        <v>8</v>
      </c>
      <c r="C66" s="235"/>
      <c r="D66" s="153"/>
      <c r="E66" s="154"/>
      <c r="G66" s="148">
        <v>0</v>
      </c>
      <c r="H66" s="148">
        <v>0</v>
      </c>
      <c r="I66" s="147">
        <f t="shared" si="1"/>
        <v>0</v>
      </c>
      <c r="J66" s="147">
        <f t="shared" si="2"/>
        <v>0</v>
      </c>
      <c r="K66" s="147">
        <f t="shared" si="3"/>
        <v>0</v>
      </c>
      <c r="L66" s="147">
        <f t="shared" si="4"/>
        <v>0</v>
      </c>
      <c r="M66" s="147">
        <f t="shared" si="5"/>
        <v>0</v>
      </c>
      <c r="N66" s="147">
        <f t="shared" si="6"/>
        <v>0</v>
      </c>
    </row>
    <row r="67" spans="1:14" x14ac:dyDescent="0.2">
      <c r="A67" s="287"/>
      <c r="B67" s="152">
        <v>9</v>
      </c>
      <c r="C67" s="235"/>
      <c r="D67" s="153"/>
      <c r="E67" s="154"/>
      <c r="G67" s="148">
        <v>1</v>
      </c>
      <c r="H67" s="148">
        <v>1</v>
      </c>
      <c r="I67" s="147">
        <f t="shared" si="1"/>
        <v>0</v>
      </c>
      <c r="J67" s="147">
        <f t="shared" si="2"/>
        <v>0</v>
      </c>
      <c r="K67" s="147">
        <f t="shared" si="3"/>
        <v>1</v>
      </c>
      <c r="L67" s="147">
        <f t="shared" si="4"/>
        <v>0</v>
      </c>
      <c r="M67" s="147">
        <f t="shared" si="5"/>
        <v>0</v>
      </c>
      <c r="N67" s="147">
        <f t="shared" si="6"/>
        <v>1</v>
      </c>
    </row>
    <row r="68" spans="1:14" x14ac:dyDescent="0.2">
      <c r="A68" s="287"/>
      <c r="B68" s="152">
        <v>10</v>
      </c>
      <c r="C68" s="235"/>
      <c r="D68" s="153"/>
      <c r="E68" s="154"/>
      <c r="G68" s="148">
        <v>1</v>
      </c>
      <c r="H68" s="148">
        <v>1</v>
      </c>
      <c r="I68" s="147">
        <f t="shared" ref="I68:I128" si="19">IF((C68=1)*AND(G68=1),1,0)</f>
        <v>0</v>
      </c>
      <c r="J68" s="147">
        <f t="shared" ref="J68:J128" si="20">IF((C68=1)*AND(G68=0),1,0)</f>
        <v>0</v>
      </c>
      <c r="K68" s="147">
        <f t="shared" ref="K68:K128" si="21">IF((C68=0)*AND(G68=1),1,0)</f>
        <v>1</v>
      </c>
      <c r="L68" s="147">
        <f t="shared" ref="L68:L128" si="22">IF((D68=1)*AND(H68=1),1,0)</f>
        <v>0</v>
      </c>
      <c r="M68" s="147">
        <f t="shared" ref="M68:M128" si="23">IF((D68=1)*AND(H68=0),1,0)</f>
        <v>0</v>
      </c>
      <c r="N68" s="147">
        <f t="shared" ref="N68:N128" si="24">IF((D68=0)*AND(H68=1),1,0)</f>
        <v>1</v>
      </c>
    </row>
    <row r="69" spans="1:14" x14ac:dyDescent="0.2">
      <c r="A69" s="287"/>
      <c r="B69" s="152">
        <v>11</v>
      </c>
      <c r="C69" s="235"/>
      <c r="D69" s="153"/>
      <c r="E69" s="154"/>
      <c r="G69" s="148">
        <v>1</v>
      </c>
      <c r="H69" s="148">
        <v>1</v>
      </c>
      <c r="I69" s="147">
        <f t="shared" si="19"/>
        <v>0</v>
      </c>
      <c r="J69" s="147">
        <f t="shared" si="20"/>
        <v>0</v>
      </c>
      <c r="K69" s="147">
        <f t="shared" si="21"/>
        <v>1</v>
      </c>
      <c r="L69" s="147">
        <f t="shared" si="22"/>
        <v>0</v>
      </c>
      <c r="M69" s="147">
        <f t="shared" si="23"/>
        <v>0</v>
      </c>
      <c r="N69" s="147">
        <f t="shared" si="24"/>
        <v>1</v>
      </c>
    </row>
    <row r="70" spans="1:14" x14ac:dyDescent="0.2">
      <c r="A70" s="287"/>
      <c r="B70" s="152">
        <v>12</v>
      </c>
      <c r="C70" s="235"/>
      <c r="D70" s="153"/>
      <c r="E70" s="154"/>
      <c r="G70" s="148">
        <v>1</v>
      </c>
      <c r="H70" s="148">
        <v>0</v>
      </c>
      <c r="I70" s="147">
        <f t="shared" si="19"/>
        <v>0</v>
      </c>
      <c r="J70" s="147">
        <f t="shared" si="20"/>
        <v>0</v>
      </c>
      <c r="K70" s="147">
        <f t="shared" si="21"/>
        <v>1</v>
      </c>
      <c r="L70" s="147">
        <f t="shared" si="22"/>
        <v>0</v>
      </c>
      <c r="M70" s="147">
        <f t="shared" si="23"/>
        <v>0</v>
      </c>
      <c r="N70" s="147">
        <f t="shared" si="24"/>
        <v>0</v>
      </c>
    </row>
    <row r="71" spans="1:14" x14ac:dyDescent="0.2">
      <c r="A71" s="287"/>
      <c r="B71" s="152">
        <v>13</v>
      </c>
      <c r="C71" s="235"/>
      <c r="D71" s="153"/>
      <c r="E71" s="154"/>
      <c r="G71" s="148">
        <v>1</v>
      </c>
      <c r="H71" s="148">
        <v>0</v>
      </c>
      <c r="I71" s="147">
        <f t="shared" si="19"/>
        <v>0</v>
      </c>
      <c r="J71" s="147">
        <f t="shared" si="20"/>
        <v>0</v>
      </c>
      <c r="K71" s="147">
        <f t="shared" si="21"/>
        <v>1</v>
      </c>
      <c r="L71" s="147">
        <f t="shared" si="22"/>
        <v>0</v>
      </c>
      <c r="M71" s="147">
        <f t="shared" si="23"/>
        <v>0</v>
      </c>
      <c r="N71" s="147">
        <f t="shared" si="24"/>
        <v>0</v>
      </c>
    </row>
    <row r="72" spans="1:14" x14ac:dyDescent="0.2">
      <c r="A72" s="288"/>
      <c r="B72" s="156">
        <v>14</v>
      </c>
      <c r="C72" s="236"/>
      <c r="D72" s="157"/>
      <c r="E72" s="158"/>
      <c r="G72" s="148">
        <v>0</v>
      </c>
      <c r="H72" s="148">
        <v>0</v>
      </c>
      <c r="I72" s="147">
        <f t="shared" si="19"/>
        <v>0</v>
      </c>
      <c r="J72" s="147">
        <f t="shared" si="20"/>
        <v>0</v>
      </c>
      <c r="K72" s="147">
        <f t="shared" si="21"/>
        <v>0</v>
      </c>
      <c r="L72" s="147">
        <f t="shared" si="22"/>
        <v>0</v>
      </c>
      <c r="M72" s="147">
        <f t="shared" si="23"/>
        <v>0</v>
      </c>
      <c r="N72" s="147">
        <f t="shared" si="24"/>
        <v>0</v>
      </c>
    </row>
    <row r="73" spans="1:14" x14ac:dyDescent="0.2">
      <c r="A73" s="286" t="s">
        <v>145</v>
      </c>
      <c r="B73" s="149">
        <v>1</v>
      </c>
      <c r="C73" s="151"/>
      <c r="D73" s="150"/>
      <c r="E73" s="151"/>
      <c r="G73" s="148">
        <v>1</v>
      </c>
      <c r="H73" s="148">
        <v>1</v>
      </c>
      <c r="I73" s="147">
        <f t="shared" si="19"/>
        <v>0</v>
      </c>
      <c r="J73" s="147">
        <f t="shared" si="20"/>
        <v>0</v>
      </c>
      <c r="K73" s="147">
        <f t="shared" si="21"/>
        <v>1</v>
      </c>
      <c r="L73" s="147">
        <f t="shared" si="22"/>
        <v>0</v>
      </c>
      <c r="M73" s="147">
        <f t="shared" si="23"/>
        <v>0</v>
      </c>
      <c r="N73" s="147">
        <f t="shared" si="24"/>
        <v>1</v>
      </c>
    </row>
    <row r="74" spans="1:14" x14ac:dyDescent="0.2">
      <c r="A74" s="287"/>
      <c r="B74" s="152">
        <v>2</v>
      </c>
      <c r="C74" s="235"/>
      <c r="D74" s="153"/>
      <c r="E74" s="154"/>
      <c r="G74" s="148">
        <v>0</v>
      </c>
      <c r="H74" s="148">
        <v>1</v>
      </c>
      <c r="I74" s="147">
        <f t="shared" si="19"/>
        <v>0</v>
      </c>
      <c r="J74" s="147">
        <f t="shared" si="20"/>
        <v>0</v>
      </c>
      <c r="K74" s="147">
        <f t="shared" si="21"/>
        <v>0</v>
      </c>
      <c r="L74" s="147">
        <f t="shared" si="22"/>
        <v>0</v>
      </c>
      <c r="M74" s="147">
        <f t="shared" si="23"/>
        <v>0</v>
      </c>
      <c r="N74" s="147">
        <f t="shared" si="24"/>
        <v>1</v>
      </c>
    </row>
    <row r="75" spans="1:14" x14ac:dyDescent="0.2">
      <c r="A75" s="287"/>
      <c r="B75" s="152">
        <v>3</v>
      </c>
      <c r="C75" s="235"/>
      <c r="D75" s="153"/>
      <c r="E75" s="154"/>
      <c r="G75" s="148">
        <v>0</v>
      </c>
      <c r="H75" s="148">
        <v>0</v>
      </c>
      <c r="I75" s="147">
        <f t="shared" si="19"/>
        <v>0</v>
      </c>
      <c r="J75" s="147">
        <f t="shared" si="20"/>
        <v>0</v>
      </c>
      <c r="K75" s="147">
        <f t="shared" si="21"/>
        <v>0</v>
      </c>
      <c r="L75" s="147">
        <f t="shared" si="22"/>
        <v>0</v>
      </c>
      <c r="M75" s="147">
        <f t="shared" si="23"/>
        <v>0</v>
      </c>
      <c r="N75" s="147">
        <f t="shared" si="24"/>
        <v>0</v>
      </c>
    </row>
    <row r="76" spans="1:14" x14ac:dyDescent="0.2">
      <c r="A76" s="287"/>
      <c r="B76" s="152">
        <v>4</v>
      </c>
      <c r="C76" s="235"/>
      <c r="D76" s="153"/>
      <c r="E76" s="154"/>
      <c r="G76" s="148">
        <v>0</v>
      </c>
      <c r="H76" s="148">
        <v>0</v>
      </c>
      <c r="I76" s="147">
        <f t="shared" si="19"/>
        <v>0</v>
      </c>
      <c r="J76" s="147">
        <f t="shared" si="20"/>
        <v>0</v>
      </c>
      <c r="K76" s="147">
        <f t="shared" si="21"/>
        <v>0</v>
      </c>
      <c r="L76" s="147">
        <f t="shared" si="22"/>
        <v>0</v>
      </c>
      <c r="M76" s="147">
        <f t="shared" si="23"/>
        <v>0</v>
      </c>
      <c r="N76" s="147">
        <f t="shared" si="24"/>
        <v>0</v>
      </c>
    </row>
    <row r="77" spans="1:14" x14ac:dyDescent="0.2">
      <c r="A77" s="287"/>
      <c r="B77" s="152">
        <v>5</v>
      </c>
      <c r="C77" s="235"/>
      <c r="D77" s="153"/>
      <c r="E77" s="154"/>
      <c r="G77" s="148">
        <v>0</v>
      </c>
      <c r="H77" s="148">
        <v>0</v>
      </c>
      <c r="I77" s="147">
        <f t="shared" si="19"/>
        <v>0</v>
      </c>
      <c r="J77" s="147">
        <f t="shared" si="20"/>
        <v>0</v>
      </c>
      <c r="K77" s="147">
        <f t="shared" si="21"/>
        <v>0</v>
      </c>
      <c r="L77" s="147">
        <f t="shared" si="22"/>
        <v>0</v>
      </c>
      <c r="M77" s="147">
        <f t="shared" si="23"/>
        <v>0</v>
      </c>
      <c r="N77" s="147">
        <f t="shared" si="24"/>
        <v>0</v>
      </c>
    </row>
    <row r="78" spans="1:14" x14ac:dyDescent="0.2">
      <c r="A78" s="287"/>
      <c r="B78" s="152">
        <v>6</v>
      </c>
      <c r="C78" s="235"/>
      <c r="D78" s="153"/>
      <c r="E78" s="154"/>
      <c r="G78" s="148">
        <v>0</v>
      </c>
      <c r="H78" s="148">
        <v>0</v>
      </c>
      <c r="I78" s="147">
        <f t="shared" si="19"/>
        <v>0</v>
      </c>
      <c r="J78" s="147">
        <f t="shared" si="20"/>
        <v>0</v>
      </c>
      <c r="K78" s="147">
        <f t="shared" si="21"/>
        <v>0</v>
      </c>
      <c r="L78" s="147">
        <f t="shared" si="22"/>
        <v>0</v>
      </c>
      <c r="M78" s="147">
        <f t="shared" si="23"/>
        <v>0</v>
      </c>
      <c r="N78" s="147">
        <f t="shared" si="24"/>
        <v>0</v>
      </c>
    </row>
    <row r="79" spans="1:14" x14ac:dyDescent="0.2">
      <c r="A79" s="287"/>
      <c r="B79" s="152">
        <v>7</v>
      </c>
      <c r="C79" s="235"/>
      <c r="D79" s="153"/>
      <c r="E79" s="154"/>
      <c r="G79" s="148">
        <v>1</v>
      </c>
      <c r="H79" s="148">
        <v>1</v>
      </c>
      <c r="I79" s="147">
        <f t="shared" si="19"/>
        <v>0</v>
      </c>
      <c r="J79" s="147">
        <f t="shared" si="20"/>
        <v>0</v>
      </c>
      <c r="K79" s="147">
        <f t="shared" si="21"/>
        <v>1</v>
      </c>
      <c r="L79" s="147">
        <f t="shared" si="22"/>
        <v>0</v>
      </c>
      <c r="M79" s="147">
        <f t="shared" si="23"/>
        <v>0</v>
      </c>
      <c r="N79" s="147">
        <f t="shared" si="24"/>
        <v>1</v>
      </c>
    </row>
    <row r="80" spans="1:14" x14ac:dyDescent="0.2">
      <c r="A80" s="287"/>
      <c r="B80" s="152">
        <v>8</v>
      </c>
      <c r="C80" s="235"/>
      <c r="D80" s="153"/>
      <c r="E80" s="154"/>
      <c r="G80" s="148">
        <v>1</v>
      </c>
      <c r="H80" s="148">
        <v>0</v>
      </c>
      <c r="I80" s="147">
        <f t="shared" si="19"/>
        <v>0</v>
      </c>
      <c r="J80" s="147">
        <f t="shared" si="20"/>
        <v>0</v>
      </c>
      <c r="K80" s="147">
        <f t="shared" si="21"/>
        <v>1</v>
      </c>
      <c r="L80" s="147">
        <f t="shared" si="22"/>
        <v>0</v>
      </c>
      <c r="M80" s="147">
        <f t="shared" si="23"/>
        <v>0</v>
      </c>
      <c r="N80" s="147">
        <f t="shared" si="24"/>
        <v>0</v>
      </c>
    </row>
    <row r="81" spans="1:14" x14ac:dyDescent="0.2">
      <c r="A81" s="287"/>
      <c r="B81" s="152">
        <v>9</v>
      </c>
      <c r="C81" s="235"/>
      <c r="D81" s="153"/>
      <c r="E81" s="154"/>
      <c r="G81" s="148">
        <v>0</v>
      </c>
      <c r="H81" s="148">
        <v>1</v>
      </c>
      <c r="I81" s="147">
        <f t="shared" si="19"/>
        <v>0</v>
      </c>
      <c r="J81" s="147">
        <f t="shared" si="20"/>
        <v>0</v>
      </c>
      <c r="K81" s="147">
        <f t="shared" si="21"/>
        <v>0</v>
      </c>
      <c r="L81" s="147">
        <f t="shared" si="22"/>
        <v>0</v>
      </c>
      <c r="M81" s="147">
        <f t="shared" si="23"/>
        <v>0</v>
      </c>
      <c r="N81" s="147">
        <f t="shared" si="24"/>
        <v>1</v>
      </c>
    </row>
    <row r="82" spans="1:14" x14ac:dyDescent="0.2">
      <c r="A82" s="287"/>
      <c r="B82" s="152">
        <v>10</v>
      </c>
      <c r="C82" s="235"/>
      <c r="D82" s="153"/>
      <c r="E82" s="154"/>
      <c r="G82" s="148">
        <v>1</v>
      </c>
      <c r="H82" s="148">
        <v>0</v>
      </c>
      <c r="I82" s="147">
        <f t="shared" si="19"/>
        <v>0</v>
      </c>
      <c r="J82" s="147">
        <f t="shared" si="20"/>
        <v>0</v>
      </c>
      <c r="K82" s="147">
        <f t="shared" si="21"/>
        <v>1</v>
      </c>
      <c r="L82" s="147">
        <f t="shared" si="22"/>
        <v>0</v>
      </c>
      <c r="M82" s="147">
        <f t="shared" si="23"/>
        <v>0</v>
      </c>
      <c r="N82" s="147">
        <f t="shared" si="24"/>
        <v>0</v>
      </c>
    </row>
    <row r="83" spans="1:14" x14ac:dyDescent="0.2">
      <c r="A83" s="287"/>
      <c r="B83" s="152">
        <v>11</v>
      </c>
      <c r="C83" s="235"/>
      <c r="D83" s="153"/>
      <c r="E83" s="154"/>
      <c r="G83" s="148">
        <v>0</v>
      </c>
      <c r="H83" s="148">
        <v>1</v>
      </c>
      <c r="I83" s="147">
        <f t="shared" si="19"/>
        <v>0</v>
      </c>
      <c r="J83" s="147">
        <f t="shared" si="20"/>
        <v>0</v>
      </c>
      <c r="K83" s="147">
        <f t="shared" si="21"/>
        <v>0</v>
      </c>
      <c r="L83" s="147">
        <f t="shared" si="22"/>
        <v>0</v>
      </c>
      <c r="M83" s="147">
        <f t="shared" si="23"/>
        <v>0</v>
      </c>
      <c r="N83" s="147">
        <f t="shared" si="24"/>
        <v>1</v>
      </c>
    </row>
    <row r="84" spans="1:14" x14ac:dyDescent="0.2">
      <c r="A84" s="287"/>
      <c r="B84" s="152">
        <v>12</v>
      </c>
      <c r="C84" s="235"/>
      <c r="D84" s="153"/>
      <c r="E84" s="154"/>
      <c r="G84" s="148">
        <v>1</v>
      </c>
      <c r="H84" s="148">
        <v>0</v>
      </c>
      <c r="I84" s="147">
        <f t="shared" si="19"/>
        <v>0</v>
      </c>
      <c r="J84" s="147">
        <f t="shared" si="20"/>
        <v>0</v>
      </c>
      <c r="K84" s="147">
        <f t="shared" si="21"/>
        <v>1</v>
      </c>
      <c r="L84" s="147">
        <f t="shared" si="22"/>
        <v>0</v>
      </c>
      <c r="M84" s="147">
        <f t="shared" si="23"/>
        <v>0</v>
      </c>
      <c r="N84" s="147">
        <f t="shared" si="24"/>
        <v>0</v>
      </c>
    </row>
    <row r="85" spans="1:14" x14ac:dyDescent="0.2">
      <c r="A85" s="287"/>
      <c r="B85" s="152">
        <v>13</v>
      </c>
      <c r="C85" s="235"/>
      <c r="D85" s="153"/>
      <c r="E85" s="154"/>
      <c r="G85" s="148">
        <v>0</v>
      </c>
      <c r="H85" s="148">
        <v>0</v>
      </c>
      <c r="I85" s="147">
        <f t="shared" si="19"/>
        <v>0</v>
      </c>
      <c r="J85" s="147">
        <f t="shared" si="20"/>
        <v>0</v>
      </c>
      <c r="K85" s="147">
        <f t="shared" si="21"/>
        <v>0</v>
      </c>
      <c r="L85" s="147">
        <f t="shared" si="22"/>
        <v>0</v>
      </c>
      <c r="M85" s="147">
        <f t="shared" si="23"/>
        <v>0</v>
      </c>
      <c r="N85" s="147">
        <f t="shared" si="24"/>
        <v>0</v>
      </c>
    </row>
    <row r="86" spans="1:14" x14ac:dyDescent="0.2">
      <c r="A86" s="288"/>
      <c r="B86" s="156">
        <v>14</v>
      </c>
      <c r="C86" s="236"/>
      <c r="D86" s="157"/>
      <c r="E86" s="158"/>
      <c r="G86" s="148">
        <v>1</v>
      </c>
      <c r="H86" s="148">
        <v>1</v>
      </c>
      <c r="I86" s="147">
        <f t="shared" si="19"/>
        <v>0</v>
      </c>
      <c r="J86" s="147">
        <f t="shared" si="20"/>
        <v>0</v>
      </c>
      <c r="K86" s="147">
        <f t="shared" si="21"/>
        <v>1</v>
      </c>
      <c r="L86" s="147">
        <f t="shared" si="22"/>
        <v>0</v>
      </c>
      <c r="M86" s="147">
        <f t="shared" si="23"/>
        <v>0</v>
      </c>
      <c r="N86" s="147">
        <f t="shared" si="24"/>
        <v>1</v>
      </c>
    </row>
    <row r="87" spans="1:14" x14ac:dyDescent="0.2">
      <c r="A87" s="283" t="s">
        <v>146</v>
      </c>
      <c r="B87" s="149">
        <v>1</v>
      </c>
      <c r="C87" s="151"/>
      <c r="D87" s="150"/>
      <c r="E87" s="151"/>
      <c r="G87" s="148">
        <v>1</v>
      </c>
      <c r="H87" s="148">
        <v>1</v>
      </c>
      <c r="I87" s="147">
        <f t="shared" si="19"/>
        <v>0</v>
      </c>
      <c r="J87" s="147">
        <f t="shared" si="20"/>
        <v>0</v>
      </c>
      <c r="K87" s="147">
        <f t="shared" si="21"/>
        <v>1</v>
      </c>
      <c r="L87" s="147">
        <f t="shared" si="22"/>
        <v>0</v>
      </c>
      <c r="M87" s="147">
        <f t="shared" si="23"/>
        <v>0</v>
      </c>
      <c r="N87" s="147">
        <f t="shared" si="24"/>
        <v>1</v>
      </c>
    </row>
    <row r="88" spans="1:14" x14ac:dyDescent="0.2">
      <c r="A88" s="284"/>
      <c r="B88" s="152">
        <v>2</v>
      </c>
      <c r="C88" s="235"/>
      <c r="D88" s="153"/>
      <c r="E88" s="154"/>
      <c r="G88" s="148">
        <v>0</v>
      </c>
      <c r="H88" s="148">
        <v>0</v>
      </c>
      <c r="I88" s="147">
        <f t="shared" si="19"/>
        <v>0</v>
      </c>
      <c r="J88" s="147">
        <f t="shared" si="20"/>
        <v>0</v>
      </c>
      <c r="K88" s="147">
        <f t="shared" si="21"/>
        <v>0</v>
      </c>
      <c r="L88" s="147">
        <f t="shared" si="22"/>
        <v>0</v>
      </c>
      <c r="M88" s="147">
        <f t="shared" si="23"/>
        <v>0</v>
      </c>
      <c r="N88" s="147">
        <f t="shared" si="24"/>
        <v>0</v>
      </c>
    </row>
    <row r="89" spans="1:14" x14ac:dyDescent="0.2">
      <c r="A89" s="284"/>
      <c r="B89" s="152">
        <v>3</v>
      </c>
      <c r="C89" s="235"/>
      <c r="D89" s="153"/>
      <c r="E89" s="154"/>
      <c r="G89" s="148">
        <v>0</v>
      </c>
      <c r="H89" s="148">
        <v>0</v>
      </c>
      <c r="I89" s="147">
        <f t="shared" si="19"/>
        <v>0</v>
      </c>
      <c r="J89" s="147">
        <f t="shared" si="20"/>
        <v>0</v>
      </c>
      <c r="K89" s="147">
        <f t="shared" si="21"/>
        <v>0</v>
      </c>
      <c r="L89" s="147">
        <f t="shared" si="22"/>
        <v>0</v>
      </c>
      <c r="M89" s="147">
        <f t="shared" si="23"/>
        <v>0</v>
      </c>
      <c r="N89" s="147">
        <f t="shared" si="24"/>
        <v>0</v>
      </c>
    </row>
    <row r="90" spans="1:14" x14ac:dyDescent="0.2">
      <c r="A90" s="284"/>
      <c r="B90" s="152">
        <v>4</v>
      </c>
      <c r="C90" s="235"/>
      <c r="D90" s="153"/>
      <c r="E90" s="154"/>
      <c r="G90" s="148">
        <v>1</v>
      </c>
      <c r="H90" s="148">
        <v>1</v>
      </c>
      <c r="I90" s="147">
        <f t="shared" si="19"/>
        <v>0</v>
      </c>
      <c r="J90" s="147">
        <f t="shared" si="20"/>
        <v>0</v>
      </c>
      <c r="K90" s="147">
        <f t="shared" si="21"/>
        <v>1</v>
      </c>
      <c r="L90" s="147">
        <f t="shared" si="22"/>
        <v>0</v>
      </c>
      <c r="M90" s="147">
        <f t="shared" si="23"/>
        <v>0</v>
      </c>
      <c r="N90" s="147">
        <f t="shared" si="24"/>
        <v>1</v>
      </c>
    </row>
    <row r="91" spans="1:14" x14ac:dyDescent="0.2">
      <c r="A91" s="284"/>
      <c r="B91" s="152">
        <v>5</v>
      </c>
      <c r="C91" s="235"/>
      <c r="D91" s="153"/>
      <c r="E91" s="154"/>
      <c r="G91" s="148">
        <v>0</v>
      </c>
      <c r="H91" s="148">
        <v>1</v>
      </c>
      <c r="I91" s="147">
        <f t="shared" si="19"/>
        <v>0</v>
      </c>
      <c r="J91" s="147">
        <f t="shared" si="20"/>
        <v>0</v>
      </c>
      <c r="K91" s="147">
        <f t="shared" si="21"/>
        <v>0</v>
      </c>
      <c r="L91" s="147">
        <f t="shared" si="22"/>
        <v>0</v>
      </c>
      <c r="M91" s="147">
        <f t="shared" si="23"/>
        <v>0</v>
      </c>
      <c r="N91" s="147">
        <f t="shared" si="24"/>
        <v>1</v>
      </c>
    </row>
    <row r="92" spans="1:14" x14ac:dyDescent="0.2">
      <c r="A92" s="284"/>
      <c r="B92" s="152">
        <v>6</v>
      </c>
      <c r="C92" s="235"/>
      <c r="D92" s="153"/>
      <c r="E92" s="154"/>
      <c r="G92" s="148">
        <v>0</v>
      </c>
      <c r="H92" s="148">
        <v>0</v>
      </c>
      <c r="I92" s="147">
        <f t="shared" si="19"/>
        <v>0</v>
      </c>
      <c r="J92" s="147">
        <f t="shared" si="20"/>
        <v>0</v>
      </c>
      <c r="K92" s="147">
        <f t="shared" si="21"/>
        <v>0</v>
      </c>
      <c r="L92" s="147">
        <f t="shared" si="22"/>
        <v>0</v>
      </c>
      <c r="M92" s="147">
        <f t="shared" si="23"/>
        <v>0</v>
      </c>
      <c r="N92" s="147">
        <f t="shared" si="24"/>
        <v>0</v>
      </c>
    </row>
    <row r="93" spans="1:14" x14ac:dyDescent="0.2">
      <c r="A93" s="284"/>
      <c r="B93" s="152">
        <v>7</v>
      </c>
      <c r="C93" s="235"/>
      <c r="D93" s="153"/>
      <c r="E93" s="154"/>
      <c r="G93" s="148">
        <v>1</v>
      </c>
      <c r="H93" s="148">
        <v>0</v>
      </c>
      <c r="I93" s="147">
        <f t="shared" si="19"/>
        <v>0</v>
      </c>
      <c r="J93" s="147">
        <f t="shared" si="20"/>
        <v>0</v>
      </c>
      <c r="K93" s="147">
        <f t="shared" si="21"/>
        <v>1</v>
      </c>
      <c r="L93" s="147">
        <f t="shared" si="22"/>
        <v>0</v>
      </c>
      <c r="M93" s="147">
        <f t="shared" si="23"/>
        <v>0</v>
      </c>
      <c r="N93" s="147">
        <f t="shared" si="24"/>
        <v>0</v>
      </c>
    </row>
    <row r="94" spans="1:14" x14ac:dyDescent="0.2">
      <c r="A94" s="284"/>
      <c r="B94" s="152">
        <v>8</v>
      </c>
      <c r="C94" s="235"/>
      <c r="D94" s="153"/>
      <c r="E94" s="154"/>
      <c r="G94" s="148">
        <v>1</v>
      </c>
      <c r="H94" s="148">
        <v>1</v>
      </c>
      <c r="I94" s="147">
        <f t="shared" si="19"/>
        <v>0</v>
      </c>
      <c r="J94" s="147">
        <f t="shared" si="20"/>
        <v>0</v>
      </c>
      <c r="K94" s="147">
        <f t="shared" si="21"/>
        <v>1</v>
      </c>
      <c r="L94" s="147">
        <f t="shared" si="22"/>
        <v>0</v>
      </c>
      <c r="M94" s="147">
        <f t="shared" si="23"/>
        <v>0</v>
      </c>
      <c r="N94" s="147">
        <f t="shared" si="24"/>
        <v>1</v>
      </c>
    </row>
    <row r="95" spans="1:14" x14ac:dyDescent="0.2">
      <c r="A95" s="284"/>
      <c r="B95" s="152">
        <v>9</v>
      </c>
      <c r="C95" s="235"/>
      <c r="D95" s="153"/>
      <c r="E95" s="154"/>
      <c r="G95" s="148">
        <v>0</v>
      </c>
      <c r="H95" s="148">
        <v>1</v>
      </c>
      <c r="I95" s="147">
        <f t="shared" si="19"/>
        <v>0</v>
      </c>
      <c r="J95" s="147">
        <f t="shared" si="20"/>
        <v>0</v>
      </c>
      <c r="K95" s="147">
        <f t="shared" si="21"/>
        <v>0</v>
      </c>
      <c r="L95" s="147">
        <f t="shared" si="22"/>
        <v>0</v>
      </c>
      <c r="M95" s="147">
        <f t="shared" si="23"/>
        <v>0</v>
      </c>
      <c r="N95" s="147">
        <f t="shared" si="24"/>
        <v>1</v>
      </c>
    </row>
    <row r="96" spans="1:14" x14ac:dyDescent="0.2">
      <c r="A96" s="284"/>
      <c r="B96" s="152">
        <v>10</v>
      </c>
      <c r="C96" s="235"/>
      <c r="D96" s="153"/>
      <c r="E96" s="154"/>
      <c r="G96" s="148">
        <v>0</v>
      </c>
      <c r="H96" s="148">
        <v>0</v>
      </c>
      <c r="I96" s="147">
        <f t="shared" si="19"/>
        <v>0</v>
      </c>
      <c r="J96" s="147">
        <f t="shared" si="20"/>
        <v>0</v>
      </c>
      <c r="K96" s="147">
        <f t="shared" si="21"/>
        <v>0</v>
      </c>
      <c r="L96" s="147">
        <f t="shared" si="22"/>
        <v>0</v>
      </c>
      <c r="M96" s="147">
        <f t="shared" si="23"/>
        <v>0</v>
      </c>
      <c r="N96" s="147">
        <f t="shared" si="24"/>
        <v>0</v>
      </c>
    </row>
    <row r="97" spans="1:14" x14ac:dyDescent="0.2">
      <c r="A97" s="284"/>
      <c r="B97" s="152">
        <v>11</v>
      </c>
      <c r="C97" s="235"/>
      <c r="D97" s="153"/>
      <c r="E97" s="154"/>
      <c r="G97" s="148">
        <v>1</v>
      </c>
      <c r="H97" s="148">
        <v>0</v>
      </c>
      <c r="I97" s="147">
        <f t="shared" si="19"/>
        <v>0</v>
      </c>
      <c r="J97" s="147">
        <f t="shared" si="20"/>
        <v>0</v>
      </c>
      <c r="K97" s="147">
        <f t="shared" si="21"/>
        <v>1</v>
      </c>
      <c r="L97" s="147">
        <f t="shared" si="22"/>
        <v>0</v>
      </c>
      <c r="M97" s="147">
        <f t="shared" si="23"/>
        <v>0</v>
      </c>
      <c r="N97" s="147">
        <f t="shared" si="24"/>
        <v>0</v>
      </c>
    </row>
    <row r="98" spans="1:14" x14ac:dyDescent="0.2">
      <c r="A98" s="284"/>
      <c r="B98" s="152">
        <v>12</v>
      </c>
      <c r="C98" s="235"/>
      <c r="D98" s="153"/>
      <c r="E98" s="154"/>
      <c r="G98" s="148">
        <v>1</v>
      </c>
      <c r="H98" s="148">
        <v>0</v>
      </c>
      <c r="I98" s="147">
        <f t="shared" si="19"/>
        <v>0</v>
      </c>
      <c r="J98" s="147">
        <f t="shared" si="20"/>
        <v>0</v>
      </c>
      <c r="K98" s="147">
        <f t="shared" si="21"/>
        <v>1</v>
      </c>
      <c r="L98" s="147">
        <f t="shared" si="22"/>
        <v>0</v>
      </c>
      <c r="M98" s="147">
        <f t="shared" si="23"/>
        <v>0</v>
      </c>
      <c r="N98" s="147">
        <f t="shared" si="24"/>
        <v>0</v>
      </c>
    </row>
    <row r="99" spans="1:14" x14ac:dyDescent="0.2">
      <c r="A99" s="284"/>
      <c r="B99" s="152">
        <v>13</v>
      </c>
      <c r="C99" s="235"/>
      <c r="D99" s="153"/>
      <c r="E99" s="154"/>
      <c r="G99" s="148">
        <v>0</v>
      </c>
      <c r="H99" s="148">
        <v>1</v>
      </c>
      <c r="I99" s="147">
        <f t="shared" si="19"/>
        <v>0</v>
      </c>
      <c r="J99" s="147">
        <f t="shared" si="20"/>
        <v>0</v>
      </c>
      <c r="K99" s="147">
        <f t="shared" si="21"/>
        <v>0</v>
      </c>
      <c r="L99" s="147">
        <f t="shared" si="22"/>
        <v>0</v>
      </c>
      <c r="M99" s="147">
        <f t="shared" si="23"/>
        <v>0</v>
      </c>
      <c r="N99" s="147">
        <f t="shared" si="24"/>
        <v>1</v>
      </c>
    </row>
    <row r="100" spans="1:14" x14ac:dyDescent="0.2">
      <c r="A100" s="285"/>
      <c r="B100" s="156">
        <v>14</v>
      </c>
      <c r="C100" s="236"/>
      <c r="D100" s="157"/>
      <c r="E100" s="158"/>
      <c r="G100" s="148">
        <v>0</v>
      </c>
      <c r="H100" s="148">
        <v>0</v>
      </c>
      <c r="I100" s="147">
        <f t="shared" si="19"/>
        <v>0</v>
      </c>
      <c r="J100" s="147">
        <f t="shared" si="20"/>
        <v>0</v>
      </c>
      <c r="K100" s="147">
        <f t="shared" si="21"/>
        <v>0</v>
      </c>
      <c r="L100" s="147">
        <f t="shared" si="22"/>
        <v>0</v>
      </c>
      <c r="M100" s="147">
        <f t="shared" si="23"/>
        <v>0</v>
      </c>
      <c r="N100" s="147">
        <f t="shared" si="24"/>
        <v>0</v>
      </c>
    </row>
    <row r="101" spans="1:14" x14ac:dyDescent="0.2">
      <c r="A101" s="286" t="s">
        <v>147</v>
      </c>
      <c r="B101" s="149">
        <v>1</v>
      </c>
      <c r="C101" s="151"/>
      <c r="D101" s="150"/>
      <c r="E101" s="151"/>
      <c r="G101" s="148">
        <v>0</v>
      </c>
      <c r="H101" s="148">
        <v>0</v>
      </c>
      <c r="I101" s="147">
        <f t="shared" si="19"/>
        <v>0</v>
      </c>
      <c r="J101" s="147">
        <f t="shared" si="20"/>
        <v>0</v>
      </c>
      <c r="K101" s="147">
        <f t="shared" si="21"/>
        <v>0</v>
      </c>
      <c r="L101" s="147">
        <f t="shared" si="22"/>
        <v>0</v>
      </c>
      <c r="M101" s="147">
        <f t="shared" si="23"/>
        <v>0</v>
      </c>
      <c r="N101" s="147">
        <f t="shared" si="24"/>
        <v>0</v>
      </c>
    </row>
    <row r="102" spans="1:14" x14ac:dyDescent="0.2">
      <c r="A102" s="287"/>
      <c r="B102" s="152">
        <v>2</v>
      </c>
      <c r="C102" s="235"/>
      <c r="D102" s="153"/>
      <c r="E102" s="154"/>
      <c r="G102" s="148">
        <v>1</v>
      </c>
      <c r="H102" s="148">
        <v>0</v>
      </c>
      <c r="I102" s="147">
        <f t="shared" si="19"/>
        <v>0</v>
      </c>
      <c r="J102" s="147">
        <f t="shared" si="20"/>
        <v>0</v>
      </c>
      <c r="K102" s="147">
        <f t="shared" si="21"/>
        <v>1</v>
      </c>
      <c r="L102" s="147">
        <f t="shared" si="22"/>
        <v>0</v>
      </c>
      <c r="M102" s="147">
        <f t="shared" si="23"/>
        <v>0</v>
      </c>
      <c r="N102" s="147">
        <f t="shared" si="24"/>
        <v>0</v>
      </c>
    </row>
    <row r="103" spans="1:14" x14ac:dyDescent="0.2">
      <c r="A103" s="287"/>
      <c r="B103" s="152">
        <v>3</v>
      </c>
      <c r="C103" s="235"/>
      <c r="D103" s="153"/>
      <c r="E103" s="154"/>
      <c r="G103" s="148">
        <v>1</v>
      </c>
      <c r="H103" s="148">
        <v>1</v>
      </c>
      <c r="I103" s="147">
        <f t="shared" si="19"/>
        <v>0</v>
      </c>
      <c r="J103" s="147">
        <f t="shared" si="20"/>
        <v>0</v>
      </c>
      <c r="K103" s="147">
        <f t="shared" si="21"/>
        <v>1</v>
      </c>
      <c r="L103" s="147">
        <f t="shared" si="22"/>
        <v>0</v>
      </c>
      <c r="M103" s="147">
        <f t="shared" si="23"/>
        <v>0</v>
      </c>
      <c r="N103" s="147">
        <f t="shared" si="24"/>
        <v>1</v>
      </c>
    </row>
    <row r="104" spans="1:14" x14ac:dyDescent="0.2">
      <c r="A104" s="287"/>
      <c r="B104" s="152">
        <v>4</v>
      </c>
      <c r="C104" s="235"/>
      <c r="D104" s="153"/>
      <c r="E104" s="154"/>
      <c r="G104" s="148">
        <v>0</v>
      </c>
      <c r="H104" s="148">
        <v>1</v>
      </c>
      <c r="I104" s="147">
        <f t="shared" si="19"/>
        <v>0</v>
      </c>
      <c r="J104" s="147">
        <f t="shared" si="20"/>
        <v>0</v>
      </c>
      <c r="K104" s="147">
        <f t="shared" si="21"/>
        <v>0</v>
      </c>
      <c r="L104" s="147">
        <f t="shared" si="22"/>
        <v>0</v>
      </c>
      <c r="M104" s="147">
        <f t="shared" si="23"/>
        <v>0</v>
      </c>
      <c r="N104" s="147">
        <f t="shared" si="24"/>
        <v>1</v>
      </c>
    </row>
    <row r="105" spans="1:14" x14ac:dyDescent="0.2">
      <c r="A105" s="287"/>
      <c r="B105" s="152">
        <v>5</v>
      </c>
      <c r="C105" s="235"/>
      <c r="D105" s="153"/>
      <c r="E105" s="154"/>
      <c r="G105" s="148">
        <v>0</v>
      </c>
      <c r="H105" s="148">
        <v>0</v>
      </c>
      <c r="I105" s="147">
        <f t="shared" si="19"/>
        <v>0</v>
      </c>
      <c r="J105" s="147">
        <f t="shared" si="20"/>
        <v>0</v>
      </c>
      <c r="K105" s="147">
        <f t="shared" si="21"/>
        <v>0</v>
      </c>
      <c r="L105" s="147">
        <f t="shared" si="22"/>
        <v>0</v>
      </c>
      <c r="M105" s="147">
        <f t="shared" si="23"/>
        <v>0</v>
      </c>
      <c r="N105" s="147">
        <f t="shared" si="24"/>
        <v>0</v>
      </c>
    </row>
    <row r="106" spans="1:14" x14ac:dyDescent="0.2">
      <c r="A106" s="287"/>
      <c r="B106" s="152">
        <v>6</v>
      </c>
      <c r="C106" s="235"/>
      <c r="D106" s="153"/>
      <c r="E106" s="154"/>
      <c r="G106" s="148">
        <v>1</v>
      </c>
      <c r="H106" s="148">
        <v>1</v>
      </c>
      <c r="I106" s="147">
        <f t="shared" si="19"/>
        <v>0</v>
      </c>
      <c r="J106" s="147">
        <f t="shared" si="20"/>
        <v>0</v>
      </c>
      <c r="K106" s="147">
        <f t="shared" si="21"/>
        <v>1</v>
      </c>
      <c r="L106" s="147">
        <f t="shared" si="22"/>
        <v>0</v>
      </c>
      <c r="M106" s="147">
        <f t="shared" si="23"/>
        <v>0</v>
      </c>
      <c r="N106" s="147">
        <f t="shared" si="24"/>
        <v>1</v>
      </c>
    </row>
    <row r="107" spans="1:14" x14ac:dyDescent="0.2">
      <c r="A107" s="287"/>
      <c r="B107" s="152">
        <v>7</v>
      </c>
      <c r="C107" s="235"/>
      <c r="D107" s="153"/>
      <c r="E107" s="154"/>
      <c r="G107" s="148">
        <v>0</v>
      </c>
      <c r="H107" s="148">
        <v>0</v>
      </c>
      <c r="I107" s="147">
        <f t="shared" si="19"/>
        <v>0</v>
      </c>
      <c r="J107" s="147">
        <f t="shared" si="20"/>
        <v>0</v>
      </c>
      <c r="K107" s="147">
        <f t="shared" si="21"/>
        <v>0</v>
      </c>
      <c r="L107" s="147">
        <f t="shared" si="22"/>
        <v>0</v>
      </c>
      <c r="M107" s="147">
        <f t="shared" si="23"/>
        <v>0</v>
      </c>
      <c r="N107" s="147">
        <f t="shared" si="24"/>
        <v>0</v>
      </c>
    </row>
    <row r="108" spans="1:14" x14ac:dyDescent="0.2">
      <c r="A108" s="287"/>
      <c r="B108" s="152">
        <v>8</v>
      </c>
      <c r="C108" s="235"/>
      <c r="D108" s="153"/>
      <c r="E108" s="154"/>
      <c r="G108" s="148">
        <v>0</v>
      </c>
      <c r="H108" s="148">
        <v>0</v>
      </c>
      <c r="I108" s="147">
        <f t="shared" si="19"/>
        <v>0</v>
      </c>
      <c r="J108" s="147">
        <f t="shared" si="20"/>
        <v>0</v>
      </c>
      <c r="K108" s="147">
        <f t="shared" si="21"/>
        <v>0</v>
      </c>
      <c r="L108" s="147">
        <f t="shared" si="22"/>
        <v>0</v>
      </c>
      <c r="M108" s="147">
        <f t="shared" si="23"/>
        <v>0</v>
      </c>
      <c r="N108" s="147">
        <f t="shared" si="24"/>
        <v>0</v>
      </c>
    </row>
    <row r="109" spans="1:14" x14ac:dyDescent="0.2">
      <c r="A109" s="287"/>
      <c r="B109" s="152">
        <v>9</v>
      </c>
      <c r="C109" s="235"/>
      <c r="D109" s="153"/>
      <c r="E109" s="154"/>
      <c r="G109" s="148">
        <v>0</v>
      </c>
      <c r="H109" s="148">
        <v>1</v>
      </c>
      <c r="I109" s="147">
        <f t="shared" si="19"/>
        <v>0</v>
      </c>
      <c r="J109" s="147">
        <f t="shared" si="20"/>
        <v>0</v>
      </c>
      <c r="K109" s="147">
        <f t="shared" si="21"/>
        <v>0</v>
      </c>
      <c r="L109" s="147">
        <f t="shared" si="22"/>
        <v>0</v>
      </c>
      <c r="M109" s="147">
        <f t="shared" si="23"/>
        <v>0</v>
      </c>
      <c r="N109" s="147">
        <f t="shared" si="24"/>
        <v>1</v>
      </c>
    </row>
    <row r="110" spans="1:14" x14ac:dyDescent="0.2">
      <c r="A110" s="287"/>
      <c r="B110" s="152">
        <v>10</v>
      </c>
      <c r="C110" s="235"/>
      <c r="D110" s="153"/>
      <c r="E110" s="154"/>
      <c r="G110" s="148">
        <v>0</v>
      </c>
      <c r="H110" s="148">
        <v>0</v>
      </c>
      <c r="I110" s="147">
        <f t="shared" si="19"/>
        <v>0</v>
      </c>
      <c r="J110" s="147">
        <f t="shared" si="20"/>
        <v>0</v>
      </c>
      <c r="K110" s="147">
        <f t="shared" si="21"/>
        <v>0</v>
      </c>
      <c r="L110" s="147">
        <f t="shared" si="22"/>
        <v>0</v>
      </c>
      <c r="M110" s="147">
        <f t="shared" si="23"/>
        <v>0</v>
      </c>
      <c r="N110" s="147">
        <f t="shared" si="24"/>
        <v>0</v>
      </c>
    </row>
    <row r="111" spans="1:14" x14ac:dyDescent="0.2">
      <c r="A111" s="287"/>
      <c r="B111" s="152">
        <v>11</v>
      </c>
      <c r="C111" s="235"/>
      <c r="D111" s="153"/>
      <c r="E111" s="154"/>
      <c r="G111" s="148">
        <v>1</v>
      </c>
      <c r="H111" s="148">
        <v>0</v>
      </c>
      <c r="I111" s="147">
        <f t="shared" si="19"/>
        <v>0</v>
      </c>
      <c r="J111" s="147">
        <f t="shared" si="20"/>
        <v>0</v>
      </c>
      <c r="K111" s="147">
        <f t="shared" si="21"/>
        <v>1</v>
      </c>
      <c r="L111" s="147">
        <f t="shared" si="22"/>
        <v>0</v>
      </c>
      <c r="M111" s="147">
        <f t="shared" si="23"/>
        <v>0</v>
      </c>
      <c r="N111" s="147">
        <f t="shared" si="24"/>
        <v>0</v>
      </c>
    </row>
    <row r="112" spans="1:14" x14ac:dyDescent="0.2">
      <c r="A112" s="287"/>
      <c r="B112" s="152">
        <v>12</v>
      </c>
      <c r="C112" s="235"/>
      <c r="D112" s="153"/>
      <c r="E112" s="154"/>
      <c r="G112" s="148">
        <v>1</v>
      </c>
      <c r="H112" s="148">
        <v>0</v>
      </c>
      <c r="I112" s="147">
        <f t="shared" si="19"/>
        <v>0</v>
      </c>
      <c r="J112" s="147">
        <f t="shared" si="20"/>
        <v>0</v>
      </c>
      <c r="K112" s="147">
        <f t="shared" si="21"/>
        <v>1</v>
      </c>
      <c r="L112" s="147">
        <f t="shared" si="22"/>
        <v>0</v>
      </c>
      <c r="M112" s="147">
        <f t="shared" si="23"/>
        <v>0</v>
      </c>
      <c r="N112" s="147">
        <f t="shared" si="24"/>
        <v>0</v>
      </c>
    </row>
    <row r="113" spans="1:14" x14ac:dyDescent="0.2">
      <c r="A113" s="287"/>
      <c r="B113" s="152">
        <v>13</v>
      </c>
      <c r="C113" s="235"/>
      <c r="D113" s="153"/>
      <c r="E113" s="154"/>
      <c r="G113" s="148">
        <v>1</v>
      </c>
      <c r="H113" s="148">
        <v>1</v>
      </c>
      <c r="I113" s="147">
        <f t="shared" si="19"/>
        <v>0</v>
      </c>
      <c r="J113" s="147">
        <f t="shared" si="20"/>
        <v>0</v>
      </c>
      <c r="K113" s="147">
        <f t="shared" si="21"/>
        <v>1</v>
      </c>
      <c r="L113" s="147">
        <f t="shared" si="22"/>
        <v>0</v>
      </c>
      <c r="M113" s="147">
        <f t="shared" si="23"/>
        <v>0</v>
      </c>
      <c r="N113" s="147">
        <f t="shared" si="24"/>
        <v>1</v>
      </c>
    </row>
    <row r="114" spans="1:14" x14ac:dyDescent="0.2">
      <c r="A114" s="288"/>
      <c r="B114" s="156">
        <v>14</v>
      </c>
      <c r="C114" s="236"/>
      <c r="D114" s="157"/>
      <c r="E114" s="158"/>
      <c r="G114" s="148">
        <v>0</v>
      </c>
      <c r="H114" s="148">
        <v>1</v>
      </c>
      <c r="I114" s="147">
        <f t="shared" si="19"/>
        <v>0</v>
      </c>
      <c r="J114" s="147">
        <f t="shared" si="20"/>
        <v>0</v>
      </c>
      <c r="K114" s="147">
        <f t="shared" si="21"/>
        <v>0</v>
      </c>
      <c r="L114" s="147">
        <f t="shared" si="22"/>
        <v>0</v>
      </c>
      <c r="M114" s="147">
        <f t="shared" si="23"/>
        <v>0</v>
      </c>
      <c r="N114" s="147">
        <f t="shared" si="24"/>
        <v>1</v>
      </c>
    </row>
    <row r="115" spans="1:14" x14ac:dyDescent="0.2">
      <c r="A115" s="283" t="s">
        <v>148</v>
      </c>
      <c r="B115" s="149">
        <v>1</v>
      </c>
      <c r="C115" s="151"/>
      <c r="D115" s="150"/>
      <c r="E115" s="151"/>
      <c r="G115" s="148">
        <v>0</v>
      </c>
      <c r="H115" s="148">
        <v>1</v>
      </c>
      <c r="I115" s="147">
        <f t="shared" si="19"/>
        <v>0</v>
      </c>
      <c r="J115" s="147">
        <f t="shared" si="20"/>
        <v>0</v>
      </c>
      <c r="K115" s="147">
        <f t="shared" si="21"/>
        <v>0</v>
      </c>
      <c r="L115" s="147">
        <f t="shared" si="22"/>
        <v>0</v>
      </c>
      <c r="M115" s="147">
        <f t="shared" si="23"/>
        <v>0</v>
      </c>
      <c r="N115" s="147">
        <f t="shared" si="24"/>
        <v>1</v>
      </c>
    </row>
    <row r="116" spans="1:14" x14ac:dyDescent="0.2">
      <c r="A116" s="284"/>
      <c r="B116" s="152">
        <v>2</v>
      </c>
      <c r="C116" s="235"/>
      <c r="D116" s="153"/>
      <c r="E116" s="154"/>
      <c r="G116" s="148">
        <v>0</v>
      </c>
      <c r="H116" s="148">
        <v>1</v>
      </c>
      <c r="I116" s="147">
        <f t="shared" si="19"/>
        <v>0</v>
      </c>
      <c r="J116" s="147">
        <f t="shared" si="20"/>
        <v>0</v>
      </c>
      <c r="K116" s="147">
        <f t="shared" si="21"/>
        <v>0</v>
      </c>
      <c r="L116" s="147">
        <f t="shared" si="22"/>
        <v>0</v>
      </c>
      <c r="M116" s="147">
        <f t="shared" si="23"/>
        <v>0</v>
      </c>
      <c r="N116" s="147">
        <f t="shared" si="24"/>
        <v>1</v>
      </c>
    </row>
    <row r="117" spans="1:14" x14ac:dyDescent="0.2">
      <c r="A117" s="284"/>
      <c r="B117" s="152">
        <v>3</v>
      </c>
      <c r="C117" s="235"/>
      <c r="D117" s="153"/>
      <c r="E117" s="154"/>
      <c r="G117" s="148">
        <v>1</v>
      </c>
      <c r="H117" s="148">
        <v>0</v>
      </c>
      <c r="I117" s="147">
        <f t="shared" si="19"/>
        <v>0</v>
      </c>
      <c r="J117" s="147">
        <f t="shared" si="20"/>
        <v>0</v>
      </c>
      <c r="K117" s="147">
        <f t="shared" si="21"/>
        <v>1</v>
      </c>
      <c r="L117" s="147">
        <f t="shared" si="22"/>
        <v>0</v>
      </c>
      <c r="M117" s="147">
        <f t="shared" si="23"/>
        <v>0</v>
      </c>
      <c r="N117" s="147">
        <f t="shared" si="24"/>
        <v>0</v>
      </c>
    </row>
    <row r="118" spans="1:14" x14ac:dyDescent="0.2">
      <c r="A118" s="284"/>
      <c r="B118" s="152">
        <v>4</v>
      </c>
      <c r="C118" s="235"/>
      <c r="D118" s="153"/>
      <c r="E118" s="154"/>
      <c r="G118" s="148">
        <v>0</v>
      </c>
      <c r="H118" s="148">
        <v>0</v>
      </c>
      <c r="I118" s="147">
        <f t="shared" si="19"/>
        <v>0</v>
      </c>
      <c r="J118" s="147">
        <f t="shared" si="20"/>
        <v>0</v>
      </c>
      <c r="K118" s="147">
        <f t="shared" si="21"/>
        <v>0</v>
      </c>
      <c r="L118" s="147">
        <f t="shared" si="22"/>
        <v>0</v>
      </c>
      <c r="M118" s="147">
        <f t="shared" si="23"/>
        <v>0</v>
      </c>
      <c r="N118" s="147">
        <f t="shared" si="24"/>
        <v>0</v>
      </c>
    </row>
    <row r="119" spans="1:14" x14ac:dyDescent="0.2">
      <c r="A119" s="284"/>
      <c r="B119" s="152">
        <v>5</v>
      </c>
      <c r="C119" s="235"/>
      <c r="D119" s="153"/>
      <c r="E119" s="154"/>
      <c r="G119" s="148">
        <v>1</v>
      </c>
      <c r="H119" s="148">
        <v>1</v>
      </c>
      <c r="I119" s="147">
        <f t="shared" si="19"/>
        <v>0</v>
      </c>
      <c r="J119" s="147">
        <f t="shared" si="20"/>
        <v>0</v>
      </c>
      <c r="K119" s="147">
        <f t="shared" si="21"/>
        <v>1</v>
      </c>
      <c r="L119" s="147">
        <f t="shared" si="22"/>
        <v>0</v>
      </c>
      <c r="M119" s="147">
        <f t="shared" si="23"/>
        <v>0</v>
      </c>
      <c r="N119" s="147">
        <f t="shared" si="24"/>
        <v>1</v>
      </c>
    </row>
    <row r="120" spans="1:14" x14ac:dyDescent="0.2">
      <c r="A120" s="284"/>
      <c r="B120" s="152">
        <v>6</v>
      </c>
      <c r="C120" s="235"/>
      <c r="D120" s="153"/>
      <c r="E120" s="154"/>
      <c r="G120" s="148">
        <v>1</v>
      </c>
      <c r="H120" s="148">
        <v>1</v>
      </c>
      <c r="I120" s="147">
        <f t="shared" si="19"/>
        <v>0</v>
      </c>
      <c r="J120" s="147">
        <f t="shared" si="20"/>
        <v>0</v>
      </c>
      <c r="K120" s="147">
        <f t="shared" si="21"/>
        <v>1</v>
      </c>
      <c r="L120" s="147">
        <f t="shared" si="22"/>
        <v>0</v>
      </c>
      <c r="M120" s="147">
        <f t="shared" si="23"/>
        <v>0</v>
      </c>
      <c r="N120" s="147">
        <f t="shared" si="24"/>
        <v>1</v>
      </c>
    </row>
    <row r="121" spans="1:14" x14ac:dyDescent="0.2">
      <c r="A121" s="284"/>
      <c r="B121" s="152">
        <v>7</v>
      </c>
      <c r="C121" s="235"/>
      <c r="D121" s="153"/>
      <c r="E121" s="154"/>
      <c r="G121" s="148">
        <v>1</v>
      </c>
      <c r="H121" s="148">
        <v>1</v>
      </c>
      <c r="I121" s="147">
        <f t="shared" si="19"/>
        <v>0</v>
      </c>
      <c r="J121" s="147">
        <f t="shared" si="20"/>
        <v>0</v>
      </c>
      <c r="K121" s="147">
        <f t="shared" si="21"/>
        <v>1</v>
      </c>
      <c r="L121" s="147">
        <f t="shared" si="22"/>
        <v>0</v>
      </c>
      <c r="M121" s="147">
        <f t="shared" si="23"/>
        <v>0</v>
      </c>
      <c r="N121" s="147">
        <f t="shared" si="24"/>
        <v>1</v>
      </c>
    </row>
    <row r="122" spans="1:14" x14ac:dyDescent="0.2">
      <c r="A122" s="284"/>
      <c r="B122" s="152">
        <v>8</v>
      </c>
      <c r="C122" s="235"/>
      <c r="D122" s="153"/>
      <c r="E122" s="154"/>
      <c r="G122" s="148">
        <v>0</v>
      </c>
      <c r="H122" s="148">
        <v>0</v>
      </c>
      <c r="I122" s="147">
        <f t="shared" si="19"/>
        <v>0</v>
      </c>
      <c r="J122" s="147">
        <f t="shared" si="20"/>
        <v>0</v>
      </c>
      <c r="K122" s="147">
        <f t="shared" si="21"/>
        <v>0</v>
      </c>
      <c r="L122" s="147">
        <f t="shared" si="22"/>
        <v>0</v>
      </c>
      <c r="M122" s="147">
        <f t="shared" si="23"/>
        <v>0</v>
      </c>
      <c r="N122" s="147">
        <f t="shared" si="24"/>
        <v>0</v>
      </c>
    </row>
    <row r="123" spans="1:14" x14ac:dyDescent="0.2">
      <c r="A123" s="284"/>
      <c r="B123" s="152">
        <v>9</v>
      </c>
      <c r="C123" s="235"/>
      <c r="D123" s="153"/>
      <c r="E123" s="154"/>
      <c r="G123" s="148">
        <v>0</v>
      </c>
      <c r="H123" s="148">
        <v>1</v>
      </c>
      <c r="I123" s="147">
        <f t="shared" si="19"/>
        <v>0</v>
      </c>
      <c r="J123" s="147">
        <f t="shared" si="20"/>
        <v>0</v>
      </c>
      <c r="K123" s="147">
        <f t="shared" si="21"/>
        <v>0</v>
      </c>
      <c r="L123" s="147">
        <f t="shared" si="22"/>
        <v>0</v>
      </c>
      <c r="M123" s="147">
        <f t="shared" si="23"/>
        <v>0</v>
      </c>
      <c r="N123" s="147">
        <f t="shared" si="24"/>
        <v>1</v>
      </c>
    </row>
    <row r="124" spans="1:14" x14ac:dyDescent="0.2">
      <c r="A124" s="284"/>
      <c r="B124" s="152">
        <v>10</v>
      </c>
      <c r="C124" s="235"/>
      <c r="D124" s="153"/>
      <c r="E124" s="154"/>
      <c r="G124" s="148">
        <v>0</v>
      </c>
      <c r="H124" s="148">
        <v>0</v>
      </c>
      <c r="I124" s="147">
        <f t="shared" si="19"/>
        <v>0</v>
      </c>
      <c r="J124" s="147">
        <f t="shared" si="20"/>
        <v>0</v>
      </c>
      <c r="K124" s="147">
        <f t="shared" si="21"/>
        <v>0</v>
      </c>
      <c r="L124" s="147">
        <f t="shared" si="22"/>
        <v>0</v>
      </c>
      <c r="M124" s="147">
        <f t="shared" si="23"/>
        <v>0</v>
      </c>
      <c r="N124" s="147">
        <f t="shared" si="24"/>
        <v>0</v>
      </c>
    </row>
    <row r="125" spans="1:14" x14ac:dyDescent="0.2">
      <c r="A125" s="284"/>
      <c r="B125" s="152">
        <v>11</v>
      </c>
      <c r="C125" s="235"/>
      <c r="D125" s="153"/>
      <c r="E125" s="154"/>
      <c r="G125" s="148">
        <v>0</v>
      </c>
      <c r="H125" s="148">
        <v>0</v>
      </c>
      <c r="I125" s="147">
        <f t="shared" si="19"/>
        <v>0</v>
      </c>
      <c r="J125" s="147">
        <f t="shared" si="20"/>
        <v>0</v>
      </c>
      <c r="K125" s="147">
        <f t="shared" si="21"/>
        <v>0</v>
      </c>
      <c r="L125" s="147">
        <f t="shared" si="22"/>
        <v>0</v>
      </c>
      <c r="M125" s="147">
        <f t="shared" si="23"/>
        <v>0</v>
      </c>
      <c r="N125" s="147">
        <f t="shared" si="24"/>
        <v>0</v>
      </c>
    </row>
    <row r="126" spans="1:14" x14ac:dyDescent="0.2">
      <c r="A126" s="284"/>
      <c r="B126" s="152">
        <v>12</v>
      </c>
      <c r="C126" s="235"/>
      <c r="D126" s="153"/>
      <c r="E126" s="154"/>
      <c r="G126" s="148">
        <v>1</v>
      </c>
      <c r="H126" s="148">
        <v>0</v>
      </c>
      <c r="I126" s="147">
        <f t="shared" si="19"/>
        <v>0</v>
      </c>
      <c r="J126" s="147">
        <f t="shared" si="20"/>
        <v>0</v>
      </c>
      <c r="K126" s="147">
        <f t="shared" si="21"/>
        <v>1</v>
      </c>
      <c r="L126" s="147">
        <f t="shared" si="22"/>
        <v>0</v>
      </c>
      <c r="M126" s="147">
        <f t="shared" si="23"/>
        <v>0</v>
      </c>
      <c r="N126" s="147">
        <f t="shared" si="24"/>
        <v>0</v>
      </c>
    </row>
    <row r="127" spans="1:14" x14ac:dyDescent="0.2">
      <c r="A127" s="284"/>
      <c r="B127" s="152">
        <v>13</v>
      </c>
      <c r="C127" s="235"/>
      <c r="D127" s="153"/>
      <c r="E127" s="154"/>
      <c r="G127" s="148">
        <v>1</v>
      </c>
      <c r="H127" s="148">
        <v>0</v>
      </c>
      <c r="I127" s="147">
        <f t="shared" si="19"/>
        <v>0</v>
      </c>
      <c r="J127" s="147">
        <f t="shared" si="20"/>
        <v>0</v>
      </c>
      <c r="K127" s="147">
        <f t="shared" si="21"/>
        <v>1</v>
      </c>
      <c r="L127" s="147">
        <f t="shared" si="22"/>
        <v>0</v>
      </c>
      <c r="M127" s="147">
        <f t="shared" si="23"/>
        <v>0</v>
      </c>
      <c r="N127" s="147">
        <f t="shared" si="24"/>
        <v>0</v>
      </c>
    </row>
    <row r="128" spans="1:14" x14ac:dyDescent="0.2">
      <c r="A128" s="285"/>
      <c r="B128" s="156">
        <v>14</v>
      </c>
      <c r="C128" s="236"/>
      <c r="D128" s="157"/>
      <c r="E128" s="158"/>
      <c r="G128" s="148">
        <v>0</v>
      </c>
      <c r="H128" s="148">
        <v>0</v>
      </c>
      <c r="I128" s="147">
        <f t="shared" si="19"/>
        <v>0</v>
      </c>
      <c r="J128" s="147">
        <f t="shared" si="20"/>
        <v>0</v>
      </c>
      <c r="K128" s="147">
        <f t="shared" si="21"/>
        <v>0</v>
      </c>
      <c r="L128" s="147">
        <f t="shared" si="22"/>
        <v>0</v>
      </c>
      <c r="M128" s="147">
        <f t="shared" si="23"/>
        <v>0</v>
      </c>
      <c r="N128" s="147">
        <f t="shared" si="24"/>
        <v>0</v>
      </c>
    </row>
  </sheetData>
  <mergeCells count="13">
    <mergeCell ref="A17:A30"/>
    <mergeCell ref="I1:K1"/>
    <mergeCell ref="L1:N1"/>
    <mergeCell ref="Q1:S1"/>
    <mergeCell ref="T1:V1"/>
    <mergeCell ref="A3:A16"/>
    <mergeCell ref="A115:A128"/>
    <mergeCell ref="A31:A44"/>
    <mergeCell ref="A45:A58"/>
    <mergeCell ref="A59:A72"/>
    <mergeCell ref="A73:A86"/>
    <mergeCell ref="A87:A100"/>
    <mergeCell ref="A101:A114"/>
  </mergeCells>
  <phoneticPr fontId="2" type="noConversion"/>
  <pageMargins left="0.7" right="0.7" top="0.75" bottom="0.75" header="0.3" footer="0.3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B1:I28"/>
  <sheetViews>
    <sheetView zoomScale="130" zoomScaleNormal="130" zoomScalePageLayoutView="130"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82" t="s">
        <v>98</v>
      </c>
      <c r="C2" s="282"/>
      <c r="D2" s="282"/>
      <c r="E2" s="282"/>
      <c r="F2" s="282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8"/>
      <c r="C4" s="33"/>
      <c r="D4" s="6" t="s">
        <v>18</v>
      </c>
      <c r="E4" s="21" t="s">
        <v>19</v>
      </c>
      <c r="F4" s="21" t="s">
        <v>20</v>
      </c>
      <c r="H4" s="291" t="s">
        <v>21</v>
      </c>
      <c r="I4" s="292"/>
    </row>
    <row r="5" spans="2:9" ht="11.25" customHeight="1" thickTop="1" x14ac:dyDescent="0.2">
      <c r="B5" s="45">
        <v>1</v>
      </c>
      <c r="C5" s="51"/>
      <c r="D5" s="43" t="s">
        <v>294</v>
      </c>
      <c r="E5" s="43" t="s">
        <v>294</v>
      </c>
      <c r="F5" s="12" t="e">
        <f t="shared" ref="F5:F27" si="0">((D5-E5)^2)*(-0.1)</f>
        <v>#VALUE!</v>
      </c>
      <c r="G5" s="3" t="e">
        <f>6-D5</f>
        <v>#VALUE!</v>
      </c>
      <c r="H5" s="44" t="s">
        <v>10</v>
      </c>
      <c r="I5" s="111" t="e">
        <f>G9+G12+G15+G18+G20+G25</f>
        <v>#VALUE!</v>
      </c>
    </row>
    <row r="6" spans="2:9" ht="11.25" customHeight="1" x14ac:dyDescent="0.2">
      <c r="B6" s="36">
        <v>2</v>
      </c>
      <c r="C6" s="52"/>
      <c r="D6" s="37" t="s">
        <v>294</v>
      </c>
      <c r="E6" s="37" t="s">
        <v>294</v>
      </c>
      <c r="F6" s="12" t="e">
        <f t="shared" si="0"/>
        <v>#VALUE!</v>
      </c>
      <c r="G6" s="3" t="e">
        <f>D6+0</f>
        <v>#VALUE!</v>
      </c>
      <c r="H6" s="13" t="s">
        <v>11</v>
      </c>
      <c r="I6" s="110" t="e">
        <f>G6+G8+G11+G14+G17+G19+G22+G26</f>
        <v>#VALUE!</v>
      </c>
    </row>
    <row r="7" spans="2:9" ht="11.25" customHeight="1" thickBot="1" x14ac:dyDescent="0.25">
      <c r="B7" s="36">
        <v>3</v>
      </c>
      <c r="C7" s="52"/>
      <c r="D7" s="37" t="s">
        <v>294</v>
      </c>
      <c r="E7" s="37" t="s">
        <v>294</v>
      </c>
      <c r="F7" s="12" t="e">
        <f t="shared" si="0"/>
        <v>#VALUE!</v>
      </c>
      <c r="G7" s="3" t="e">
        <f t="shared" ref="G7:G27" si="1">6-D7</f>
        <v>#VALUE!</v>
      </c>
      <c r="H7" s="17" t="s">
        <v>12</v>
      </c>
      <c r="I7" s="117" t="e">
        <f>G5+G7+G10+G13+G16+G21+G23+G24+G27</f>
        <v>#VALUE!</v>
      </c>
    </row>
    <row r="8" spans="2:9" ht="11.25" customHeight="1" thickTop="1" x14ac:dyDescent="0.2">
      <c r="B8" s="36">
        <v>4</v>
      </c>
      <c r="C8" s="52"/>
      <c r="D8" s="37" t="s">
        <v>294</v>
      </c>
      <c r="E8" s="37" t="s">
        <v>294</v>
      </c>
      <c r="F8" s="12" t="e">
        <f t="shared" si="0"/>
        <v>#VALUE!</v>
      </c>
      <c r="G8" s="3" t="e">
        <f t="shared" si="1"/>
        <v>#VALUE!</v>
      </c>
    </row>
    <row r="9" spans="2:9" ht="11.25" customHeight="1" x14ac:dyDescent="0.2">
      <c r="B9" s="36">
        <v>5</v>
      </c>
      <c r="C9" s="52"/>
      <c r="D9" s="37" t="s">
        <v>294</v>
      </c>
      <c r="E9" s="37" t="s">
        <v>294</v>
      </c>
      <c r="F9" s="12" t="e">
        <f>((D9-E9)^2)*(-0.1)</f>
        <v>#VALUE!</v>
      </c>
      <c r="G9" s="3" t="e">
        <f t="shared" si="1"/>
        <v>#VALUE!</v>
      </c>
      <c r="I9" s="3">
        <f>IFERROR(SMALL(D5:E27,1),7777)</f>
        <v>7777</v>
      </c>
    </row>
    <row r="10" spans="2:9" ht="11.25" customHeight="1" x14ac:dyDescent="0.2">
      <c r="B10" s="36">
        <v>6</v>
      </c>
      <c r="C10" s="52"/>
      <c r="D10" s="37" t="s">
        <v>294</v>
      </c>
      <c r="E10" s="37" t="s">
        <v>294</v>
      </c>
      <c r="F10" s="12" t="e">
        <f t="shared" si="0"/>
        <v>#VALUE!</v>
      </c>
      <c r="G10" s="3" t="e">
        <f t="shared" si="1"/>
        <v>#VALUE!</v>
      </c>
    </row>
    <row r="11" spans="2:9" ht="11.25" customHeight="1" x14ac:dyDescent="0.2">
      <c r="B11" s="36">
        <v>7</v>
      </c>
      <c r="C11" s="52"/>
      <c r="D11" s="37" t="s">
        <v>294</v>
      </c>
      <c r="E11" s="37" t="s">
        <v>294</v>
      </c>
      <c r="F11" s="12" t="e">
        <f t="shared" si="0"/>
        <v>#VALUE!</v>
      </c>
      <c r="G11" s="3" t="e">
        <f>D11+0</f>
        <v>#VALUE!</v>
      </c>
    </row>
    <row r="12" spans="2:9" ht="11.25" customHeight="1" x14ac:dyDescent="0.2">
      <c r="B12" s="36">
        <v>8</v>
      </c>
      <c r="C12" s="52"/>
      <c r="D12" s="37" t="s">
        <v>294</v>
      </c>
      <c r="E12" s="37" t="s">
        <v>294</v>
      </c>
      <c r="F12" s="12" t="e">
        <f t="shared" si="0"/>
        <v>#VALUE!</v>
      </c>
      <c r="G12" s="3" t="e">
        <f t="shared" si="1"/>
        <v>#VALUE!</v>
      </c>
    </row>
    <row r="13" spans="2:9" ht="11.25" customHeight="1" x14ac:dyDescent="0.2">
      <c r="B13" s="36">
        <v>9</v>
      </c>
      <c r="C13" s="52"/>
      <c r="D13" s="37" t="s">
        <v>294</v>
      </c>
      <c r="E13" s="37" t="s">
        <v>294</v>
      </c>
      <c r="F13" s="12" t="e">
        <f t="shared" si="0"/>
        <v>#VALUE!</v>
      </c>
      <c r="G13" s="3" t="e">
        <f t="shared" si="1"/>
        <v>#VALUE!</v>
      </c>
    </row>
    <row r="14" spans="2:9" ht="11.25" customHeight="1" x14ac:dyDescent="0.2">
      <c r="B14" s="36">
        <v>10</v>
      </c>
      <c r="C14" s="52"/>
      <c r="D14" s="37" t="s">
        <v>294</v>
      </c>
      <c r="E14" s="37" t="s">
        <v>294</v>
      </c>
      <c r="F14" s="12" t="e">
        <f t="shared" si="0"/>
        <v>#VALUE!</v>
      </c>
      <c r="G14" s="3" t="e">
        <f>D14+0</f>
        <v>#VALUE!</v>
      </c>
    </row>
    <row r="15" spans="2:9" ht="11.25" customHeight="1" x14ac:dyDescent="0.2">
      <c r="B15" s="36">
        <v>11</v>
      </c>
      <c r="C15" s="52"/>
      <c r="D15" s="37" t="s">
        <v>294</v>
      </c>
      <c r="E15" s="37" t="s">
        <v>294</v>
      </c>
      <c r="F15" s="12" t="e">
        <f t="shared" si="0"/>
        <v>#VALUE!</v>
      </c>
      <c r="G15" s="3" t="e">
        <f t="shared" si="1"/>
        <v>#VALUE!</v>
      </c>
    </row>
    <row r="16" spans="2:9" ht="11.25" customHeight="1" x14ac:dyDescent="0.2">
      <c r="B16" s="36">
        <v>12</v>
      </c>
      <c r="C16" s="52"/>
      <c r="D16" s="37" t="s">
        <v>294</v>
      </c>
      <c r="E16" s="37" t="s">
        <v>294</v>
      </c>
      <c r="F16" s="12" t="e">
        <f t="shared" si="0"/>
        <v>#VALUE!</v>
      </c>
      <c r="G16" s="3" t="e">
        <f>D16+0</f>
        <v>#VALUE!</v>
      </c>
    </row>
    <row r="17" spans="2:7" ht="11.25" customHeight="1" x14ac:dyDescent="0.2">
      <c r="B17" s="36">
        <v>13</v>
      </c>
      <c r="C17" s="52"/>
      <c r="D17" s="37" t="s">
        <v>294</v>
      </c>
      <c r="E17" s="37" t="s">
        <v>294</v>
      </c>
      <c r="F17" s="12" t="e">
        <f t="shared" si="0"/>
        <v>#VALUE!</v>
      </c>
      <c r="G17" s="3" t="e">
        <f>D17+0</f>
        <v>#VALUE!</v>
      </c>
    </row>
    <row r="18" spans="2:7" ht="11.25" customHeight="1" x14ac:dyDescent="0.2">
      <c r="B18" s="36">
        <v>14</v>
      </c>
      <c r="C18" s="52"/>
      <c r="D18" s="37" t="s">
        <v>294</v>
      </c>
      <c r="E18" s="37" t="s">
        <v>294</v>
      </c>
      <c r="F18" s="12" t="e">
        <f t="shared" si="0"/>
        <v>#VALUE!</v>
      </c>
      <c r="G18" s="3" t="e">
        <f>D18+0</f>
        <v>#VALUE!</v>
      </c>
    </row>
    <row r="19" spans="2:7" ht="11.25" customHeight="1" x14ac:dyDescent="0.2">
      <c r="B19" s="36">
        <v>15</v>
      </c>
      <c r="C19" s="52"/>
      <c r="D19" s="37" t="s">
        <v>294</v>
      </c>
      <c r="E19" s="37" t="s">
        <v>294</v>
      </c>
      <c r="F19" s="12" t="e">
        <f t="shared" si="0"/>
        <v>#VALUE!</v>
      </c>
      <c r="G19" s="3" t="e">
        <f>D19+0</f>
        <v>#VALUE!</v>
      </c>
    </row>
    <row r="20" spans="2:7" ht="11.25" customHeight="1" x14ac:dyDescent="0.2">
      <c r="B20" s="36">
        <v>16</v>
      </c>
      <c r="C20" s="52"/>
      <c r="D20" s="37" t="s">
        <v>294</v>
      </c>
      <c r="E20" s="37" t="s">
        <v>294</v>
      </c>
      <c r="F20" s="12" t="e">
        <f t="shared" si="0"/>
        <v>#VALUE!</v>
      </c>
      <c r="G20" s="3" t="e">
        <f t="shared" si="1"/>
        <v>#VALUE!</v>
      </c>
    </row>
    <row r="21" spans="2:7" ht="11.25" customHeight="1" x14ac:dyDescent="0.2">
      <c r="B21" s="36">
        <v>17</v>
      </c>
      <c r="C21" s="52"/>
      <c r="D21" s="37" t="s">
        <v>294</v>
      </c>
      <c r="E21" s="37" t="s">
        <v>294</v>
      </c>
      <c r="F21" s="12" t="e">
        <f t="shared" si="0"/>
        <v>#VALUE!</v>
      </c>
      <c r="G21" s="3" t="e">
        <f>D21+0</f>
        <v>#VALUE!</v>
      </c>
    </row>
    <row r="22" spans="2:7" ht="11.25" customHeight="1" x14ac:dyDescent="0.2">
      <c r="B22" s="36">
        <v>18</v>
      </c>
      <c r="C22" s="52"/>
      <c r="D22" s="37" t="s">
        <v>294</v>
      </c>
      <c r="E22" s="37" t="s">
        <v>294</v>
      </c>
      <c r="F22" s="12" t="e">
        <f t="shared" si="0"/>
        <v>#VALUE!</v>
      </c>
      <c r="G22" s="3" t="e">
        <f>D22+0</f>
        <v>#VALUE!</v>
      </c>
    </row>
    <row r="23" spans="2:7" ht="11.25" customHeight="1" x14ac:dyDescent="0.2">
      <c r="B23" s="36">
        <v>19</v>
      </c>
      <c r="C23" s="52"/>
      <c r="D23" s="37" t="s">
        <v>294</v>
      </c>
      <c r="E23" s="37" t="s">
        <v>294</v>
      </c>
      <c r="F23" s="12" t="e">
        <f t="shared" si="0"/>
        <v>#VALUE!</v>
      </c>
      <c r="G23" s="3" t="e">
        <f t="shared" si="1"/>
        <v>#VALUE!</v>
      </c>
    </row>
    <row r="24" spans="2:7" ht="11.25" customHeight="1" x14ac:dyDescent="0.2">
      <c r="B24" s="36">
        <v>20</v>
      </c>
      <c r="C24" s="52"/>
      <c r="D24" s="37" t="s">
        <v>294</v>
      </c>
      <c r="E24" s="37" t="s">
        <v>294</v>
      </c>
      <c r="F24" s="12" t="e">
        <f t="shared" si="0"/>
        <v>#VALUE!</v>
      </c>
      <c r="G24" s="3" t="e">
        <f>D24+0</f>
        <v>#VALUE!</v>
      </c>
    </row>
    <row r="25" spans="2:7" ht="11.25" customHeight="1" x14ac:dyDescent="0.2">
      <c r="B25" s="36">
        <v>21</v>
      </c>
      <c r="C25" s="52"/>
      <c r="D25" s="37" t="s">
        <v>294</v>
      </c>
      <c r="E25" s="37" t="s">
        <v>294</v>
      </c>
      <c r="F25" s="12" t="e">
        <f t="shared" si="0"/>
        <v>#VALUE!</v>
      </c>
      <c r="G25" s="3" t="e">
        <f>D25+0</f>
        <v>#VALUE!</v>
      </c>
    </row>
    <row r="26" spans="2:7" ht="11.25" customHeight="1" x14ac:dyDescent="0.2">
      <c r="B26" s="36">
        <v>22</v>
      </c>
      <c r="C26" s="52"/>
      <c r="D26" s="37" t="s">
        <v>294</v>
      </c>
      <c r="E26" s="37" t="s">
        <v>294</v>
      </c>
      <c r="F26" s="12" t="e">
        <f t="shared" si="0"/>
        <v>#VALUE!</v>
      </c>
      <c r="G26" s="3" t="e">
        <f>D26+0</f>
        <v>#VALUE!</v>
      </c>
    </row>
    <row r="27" spans="2:7" ht="11.25" customHeight="1" thickBot="1" x14ac:dyDescent="0.25">
      <c r="B27" s="39">
        <v>23</v>
      </c>
      <c r="C27" s="53"/>
      <c r="D27" s="40" t="s">
        <v>27</v>
      </c>
      <c r="E27" s="40" t="s">
        <v>27</v>
      </c>
      <c r="F27" s="12" t="e">
        <f t="shared" si="0"/>
        <v>#VALUE!</v>
      </c>
      <c r="G27" s="3" t="e">
        <f t="shared" si="1"/>
        <v>#VALUE!</v>
      </c>
    </row>
    <row r="28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zoomScale="130" zoomScaleNormal="130" zoomScalePageLayoutView="130" workbookViewId="0">
      <selection activeCell="E8" sqref="E8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10" ht="11.25" customHeight="1" x14ac:dyDescent="0.2">
      <c r="B2" s="282" t="s">
        <v>82</v>
      </c>
      <c r="C2" s="282"/>
      <c r="D2" s="282"/>
      <c r="E2" s="282"/>
      <c r="F2" s="282"/>
    </row>
    <row r="3" spans="2:10" ht="6" customHeight="1" thickBot="1" x14ac:dyDescent="0.25"/>
    <row r="4" spans="2:10" ht="11.25" customHeight="1" thickTop="1" thickBot="1" x14ac:dyDescent="0.25">
      <c r="B4" s="8"/>
      <c r="C4" s="33"/>
      <c r="D4" s="6" t="s">
        <v>18</v>
      </c>
      <c r="E4" s="113" t="s">
        <v>19</v>
      </c>
      <c r="F4" s="113" t="s">
        <v>20</v>
      </c>
      <c r="H4" s="291" t="s">
        <v>21</v>
      </c>
      <c r="I4" s="292"/>
    </row>
    <row r="5" spans="2:10" ht="11.25" customHeight="1" thickTop="1" thickBot="1" x14ac:dyDescent="0.25">
      <c r="B5" s="45">
        <v>1</v>
      </c>
      <c r="C5" s="51"/>
      <c r="D5" s="43" t="s">
        <v>294</v>
      </c>
      <c r="E5" s="43" t="s">
        <v>294</v>
      </c>
      <c r="F5" s="12" t="e">
        <f t="shared" ref="F5:F14" si="0">((D5-E5)^2)*(-0.1)</f>
        <v>#VALUE!</v>
      </c>
      <c r="G5" s="3" t="e">
        <f>0+D5</f>
        <v>#VALUE!</v>
      </c>
      <c r="H5" s="25" t="s">
        <v>86</v>
      </c>
      <c r="I5" s="26" t="e">
        <f>SUM(G5:G14)</f>
        <v>#VALUE!</v>
      </c>
      <c r="J5" s="1" t="s">
        <v>190</v>
      </c>
    </row>
    <row r="6" spans="2:10" ht="11.25" customHeight="1" thickTop="1" x14ac:dyDescent="0.2">
      <c r="B6" s="36">
        <v>2</v>
      </c>
      <c r="C6" s="52"/>
      <c r="D6" s="37" t="s">
        <v>294</v>
      </c>
      <c r="E6" s="37" t="s">
        <v>294</v>
      </c>
      <c r="F6" s="12" t="e">
        <f t="shared" si="0"/>
        <v>#VALUE!</v>
      </c>
      <c r="G6" s="3" t="e">
        <f t="shared" ref="G6:G14" si="1">0+D6</f>
        <v>#VALUE!</v>
      </c>
    </row>
    <row r="7" spans="2:10" ht="11.25" customHeight="1" x14ac:dyDescent="0.2">
      <c r="B7" s="36">
        <v>3</v>
      </c>
      <c r="C7" s="52"/>
      <c r="D7" s="37" t="s">
        <v>294</v>
      </c>
      <c r="E7" s="37" t="s">
        <v>294</v>
      </c>
      <c r="F7" s="12" t="e">
        <f t="shared" si="0"/>
        <v>#VALUE!</v>
      </c>
      <c r="G7" s="3" t="e">
        <f t="shared" si="1"/>
        <v>#VALUE!</v>
      </c>
      <c r="I7" s="3"/>
    </row>
    <row r="8" spans="2:10" ht="11.25" customHeight="1" x14ac:dyDescent="0.2">
      <c r="B8" s="36">
        <v>4</v>
      </c>
      <c r="C8" s="52"/>
      <c r="D8" s="37" t="s">
        <v>294</v>
      </c>
      <c r="E8" s="37" t="s">
        <v>294</v>
      </c>
      <c r="F8" s="12" t="e">
        <f t="shared" si="0"/>
        <v>#VALUE!</v>
      </c>
      <c r="G8" s="3" t="e">
        <f t="shared" si="1"/>
        <v>#VALUE!</v>
      </c>
    </row>
    <row r="9" spans="2:10" ht="11.25" customHeight="1" x14ac:dyDescent="0.2">
      <c r="B9" s="36">
        <v>5</v>
      </c>
      <c r="C9" s="52"/>
      <c r="D9" s="37" t="s">
        <v>294</v>
      </c>
      <c r="E9" s="37" t="s">
        <v>294</v>
      </c>
      <c r="F9" s="12" t="e">
        <f t="shared" si="0"/>
        <v>#VALUE!</v>
      </c>
      <c r="G9" s="3" t="e">
        <f t="shared" si="1"/>
        <v>#VALUE!</v>
      </c>
    </row>
    <row r="10" spans="2:10" ht="11.25" customHeight="1" x14ac:dyDescent="0.2">
      <c r="B10" s="36">
        <v>6</v>
      </c>
      <c r="C10" s="52"/>
      <c r="D10" s="37" t="s">
        <v>294</v>
      </c>
      <c r="E10" s="37" t="s">
        <v>294</v>
      </c>
      <c r="F10" s="12" t="e">
        <f t="shared" si="0"/>
        <v>#VALUE!</v>
      </c>
      <c r="G10" s="3" t="e">
        <f t="shared" si="1"/>
        <v>#VALUE!</v>
      </c>
    </row>
    <row r="11" spans="2:10" ht="11.25" customHeight="1" x14ac:dyDescent="0.2">
      <c r="B11" s="36">
        <v>7</v>
      </c>
      <c r="C11" s="52"/>
      <c r="D11" s="37" t="s">
        <v>294</v>
      </c>
      <c r="E11" s="37" t="s">
        <v>294</v>
      </c>
      <c r="F11" s="12" t="e">
        <f t="shared" si="0"/>
        <v>#VALUE!</v>
      </c>
      <c r="G11" s="3" t="e">
        <f t="shared" si="1"/>
        <v>#VALUE!</v>
      </c>
    </row>
    <row r="12" spans="2:10" ht="11.25" customHeight="1" x14ac:dyDescent="0.2">
      <c r="B12" s="36">
        <v>8</v>
      </c>
      <c r="C12" s="52"/>
      <c r="D12" s="37" t="s">
        <v>294</v>
      </c>
      <c r="E12" s="37" t="s">
        <v>294</v>
      </c>
      <c r="F12" s="12" t="e">
        <f t="shared" si="0"/>
        <v>#VALUE!</v>
      </c>
      <c r="G12" s="3" t="e">
        <f t="shared" si="1"/>
        <v>#VALUE!</v>
      </c>
    </row>
    <row r="13" spans="2:10" ht="11.25" customHeight="1" x14ac:dyDescent="0.2">
      <c r="B13" s="36">
        <v>9</v>
      </c>
      <c r="C13" s="52"/>
      <c r="D13" s="37" t="s">
        <v>294</v>
      </c>
      <c r="E13" s="37" t="s">
        <v>294</v>
      </c>
      <c r="F13" s="12" t="e">
        <f t="shared" si="0"/>
        <v>#VALUE!</v>
      </c>
      <c r="G13" s="3" t="e">
        <f t="shared" si="1"/>
        <v>#VALUE!</v>
      </c>
    </row>
    <row r="14" spans="2:10" ht="11.25" customHeight="1" thickBot="1" x14ac:dyDescent="0.25">
      <c r="B14" s="114">
        <v>10</v>
      </c>
      <c r="C14" s="115"/>
      <c r="D14" s="105" t="s">
        <v>294</v>
      </c>
      <c r="E14" s="105" t="s">
        <v>294</v>
      </c>
      <c r="F14" s="12" t="e">
        <f t="shared" si="0"/>
        <v>#VALUE!</v>
      </c>
      <c r="G14" s="3" t="e">
        <f t="shared" si="1"/>
        <v>#VALUE!</v>
      </c>
    </row>
    <row r="15" spans="2:10" ht="11.25" customHeight="1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opLeftCell="B1" zoomScale="130" zoomScaleNormal="130" zoomScalePageLayoutView="130"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71" customWidth="1"/>
    <col min="8" max="8" width="12.5" style="4" customWidth="1"/>
    <col min="9" max="9" width="3.6640625" style="4" customWidth="1"/>
    <col min="10" max="16384" width="8.83203125" style="1"/>
  </cols>
  <sheetData>
    <row r="2" spans="2:10" ht="11.25" customHeight="1" x14ac:dyDescent="0.2">
      <c r="B2" s="282" t="s">
        <v>83</v>
      </c>
      <c r="C2" s="282"/>
      <c r="D2" s="282"/>
      <c r="E2" s="282"/>
      <c r="F2" s="282"/>
    </row>
    <row r="3" spans="2:10" ht="6" customHeight="1" thickBot="1" x14ac:dyDescent="0.25"/>
    <row r="4" spans="2:10" ht="11.25" customHeight="1" thickTop="1" thickBot="1" x14ac:dyDescent="0.25">
      <c r="B4" s="8"/>
      <c r="C4" s="33"/>
      <c r="D4" s="6" t="s">
        <v>18</v>
      </c>
      <c r="E4" s="113" t="s">
        <v>19</v>
      </c>
      <c r="F4" s="113" t="s">
        <v>20</v>
      </c>
      <c r="H4" s="291" t="s">
        <v>21</v>
      </c>
      <c r="I4" s="292"/>
    </row>
    <row r="5" spans="2:10" ht="11.25" customHeight="1" thickTop="1" x14ac:dyDescent="0.2">
      <c r="B5" s="45">
        <v>1</v>
      </c>
      <c r="C5" s="51"/>
      <c r="D5" s="43" t="s">
        <v>294</v>
      </c>
      <c r="E5" s="43" t="s">
        <v>294</v>
      </c>
      <c r="F5" s="12" t="e">
        <f t="shared" ref="F5:F19" si="0">((D5-E5)^2)*(-0.1)</f>
        <v>#VALUE!</v>
      </c>
      <c r="G5" s="71" t="e">
        <f>0+D5</f>
        <v>#VALUE!</v>
      </c>
      <c r="H5" s="112" t="s">
        <v>101</v>
      </c>
      <c r="I5" s="111" t="e">
        <f>G6+G11+G13+G14+G15+G17</f>
        <v>#VALUE!</v>
      </c>
      <c r="J5" s="1" t="s">
        <v>194</v>
      </c>
    </row>
    <row r="6" spans="2:10" ht="11.25" customHeight="1" x14ac:dyDescent="0.2">
      <c r="B6" s="36">
        <v>2</v>
      </c>
      <c r="C6" s="52"/>
      <c r="D6" s="37" t="s">
        <v>294</v>
      </c>
      <c r="E6" s="37" t="s">
        <v>294</v>
      </c>
      <c r="F6" s="12" t="e">
        <f t="shared" si="0"/>
        <v>#VALUE!</v>
      </c>
      <c r="G6" s="71" t="e">
        <f t="shared" ref="G6:G19" si="1">0+D6</f>
        <v>#VALUE!</v>
      </c>
      <c r="H6" s="13" t="s">
        <v>100</v>
      </c>
      <c r="I6" s="14" t="e">
        <f>G5+G7+G8+G9+G10+G12+G16+G18+G19</f>
        <v>#VALUE!</v>
      </c>
      <c r="J6" s="1" t="s">
        <v>192</v>
      </c>
    </row>
    <row r="7" spans="2:10" ht="11.25" customHeight="1" thickBot="1" x14ac:dyDescent="0.25">
      <c r="B7" s="36">
        <v>3</v>
      </c>
      <c r="C7" s="52"/>
      <c r="D7" s="37" t="s">
        <v>294</v>
      </c>
      <c r="E7" s="37" t="s">
        <v>294</v>
      </c>
      <c r="F7" s="12" t="e">
        <f t="shared" si="0"/>
        <v>#VALUE!</v>
      </c>
      <c r="G7" s="71" t="e">
        <f t="shared" si="1"/>
        <v>#VALUE!</v>
      </c>
      <c r="H7" s="108" t="s">
        <v>197</v>
      </c>
      <c r="I7" s="109" t="e">
        <f>I6-I5</f>
        <v>#VALUE!</v>
      </c>
      <c r="J7" s="1" t="s">
        <v>196</v>
      </c>
    </row>
    <row r="8" spans="2:10" ht="11.25" customHeight="1" thickTop="1" x14ac:dyDescent="0.2">
      <c r="B8" s="36">
        <v>4</v>
      </c>
      <c r="C8" s="52"/>
      <c r="D8" s="37" t="s">
        <v>294</v>
      </c>
      <c r="E8" s="37" t="s">
        <v>294</v>
      </c>
      <c r="F8" s="12" t="e">
        <f t="shared" si="0"/>
        <v>#VALUE!</v>
      </c>
      <c r="G8" s="71" t="e">
        <f t="shared" si="1"/>
        <v>#VALUE!</v>
      </c>
    </row>
    <row r="9" spans="2:10" ht="11.25" customHeight="1" x14ac:dyDescent="0.2">
      <c r="B9" s="36">
        <v>5</v>
      </c>
      <c r="C9" s="52"/>
      <c r="D9" s="37" t="s">
        <v>294</v>
      </c>
      <c r="E9" s="37" t="s">
        <v>294</v>
      </c>
      <c r="F9" s="12" t="e">
        <f t="shared" si="0"/>
        <v>#VALUE!</v>
      </c>
      <c r="G9" s="71" t="e">
        <f t="shared" si="1"/>
        <v>#VALUE!</v>
      </c>
      <c r="I9" s="3"/>
    </row>
    <row r="10" spans="2:10" ht="11.25" customHeight="1" x14ac:dyDescent="0.2">
      <c r="B10" s="36">
        <v>6</v>
      </c>
      <c r="C10" s="52"/>
      <c r="D10" s="37" t="s">
        <v>294</v>
      </c>
      <c r="E10" s="37" t="s">
        <v>294</v>
      </c>
      <c r="F10" s="12" t="e">
        <f t="shared" si="0"/>
        <v>#VALUE!</v>
      </c>
      <c r="G10" s="71" t="e">
        <f t="shared" si="1"/>
        <v>#VALUE!</v>
      </c>
    </row>
    <row r="11" spans="2:10" ht="11.25" customHeight="1" x14ac:dyDescent="0.2">
      <c r="B11" s="36">
        <v>7</v>
      </c>
      <c r="C11" s="52"/>
      <c r="D11" s="37" t="s">
        <v>294</v>
      </c>
      <c r="E11" s="37" t="s">
        <v>294</v>
      </c>
      <c r="F11" s="12" t="e">
        <f t="shared" si="0"/>
        <v>#VALUE!</v>
      </c>
      <c r="G11" s="71" t="e">
        <f t="shared" si="1"/>
        <v>#VALUE!</v>
      </c>
    </row>
    <row r="12" spans="2:10" ht="11.25" customHeight="1" x14ac:dyDescent="0.2">
      <c r="B12" s="36">
        <v>8</v>
      </c>
      <c r="C12" s="52"/>
      <c r="D12" s="37" t="s">
        <v>294</v>
      </c>
      <c r="E12" s="37" t="s">
        <v>294</v>
      </c>
      <c r="F12" s="12" t="e">
        <f t="shared" si="0"/>
        <v>#VALUE!</v>
      </c>
      <c r="G12" s="71" t="e">
        <f t="shared" si="1"/>
        <v>#VALUE!</v>
      </c>
    </row>
    <row r="13" spans="2:10" ht="11.25" customHeight="1" x14ac:dyDescent="0.2">
      <c r="B13" s="36">
        <v>9</v>
      </c>
      <c r="C13" s="52"/>
      <c r="D13" s="37" t="s">
        <v>294</v>
      </c>
      <c r="E13" s="37" t="s">
        <v>294</v>
      </c>
      <c r="F13" s="12" t="e">
        <f t="shared" si="0"/>
        <v>#VALUE!</v>
      </c>
      <c r="G13" s="71" t="e">
        <f t="shared" si="1"/>
        <v>#VALUE!</v>
      </c>
    </row>
    <row r="14" spans="2:10" ht="11.25" customHeight="1" x14ac:dyDescent="0.2">
      <c r="B14" s="36">
        <v>10</v>
      </c>
      <c r="C14" s="52"/>
      <c r="D14" s="37" t="s">
        <v>294</v>
      </c>
      <c r="E14" s="37" t="s">
        <v>294</v>
      </c>
      <c r="F14" s="12" t="e">
        <f t="shared" si="0"/>
        <v>#VALUE!</v>
      </c>
      <c r="G14" s="71" t="e">
        <f t="shared" si="1"/>
        <v>#VALUE!</v>
      </c>
    </row>
    <row r="15" spans="2:10" ht="11.25" customHeight="1" x14ac:dyDescent="0.2">
      <c r="B15" s="36">
        <v>11</v>
      </c>
      <c r="C15" s="52"/>
      <c r="D15" s="37" t="s">
        <v>294</v>
      </c>
      <c r="E15" s="37" t="s">
        <v>294</v>
      </c>
      <c r="F15" s="12" t="e">
        <f t="shared" si="0"/>
        <v>#VALUE!</v>
      </c>
      <c r="G15" s="71" t="e">
        <f t="shared" si="1"/>
        <v>#VALUE!</v>
      </c>
    </row>
    <row r="16" spans="2:10" ht="11.25" customHeight="1" x14ac:dyDescent="0.2">
      <c r="B16" s="36">
        <v>12</v>
      </c>
      <c r="C16" s="52"/>
      <c r="D16" s="37" t="s">
        <v>294</v>
      </c>
      <c r="E16" s="37" t="s">
        <v>294</v>
      </c>
      <c r="F16" s="12" t="e">
        <f t="shared" si="0"/>
        <v>#VALUE!</v>
      </c>
      <c r="G16" s="71" t="e">
        <f t="shared" si="1"/>
        <v>#VALUE!</v>
      </c>
    </row>
    <row r="17" spans="2:7" ht="11.25" customHeight="1" x14ac:dyDescent="0.2">
      <c r="B17" s="36">
        <v>13</v>
      </c>
      <c r="C17" s="52"/>
      <c r="D17" s="37" t="s">
        <v>294</v>
      </c>
      <c r="E17" s="37" t="s">
        <v>294</v>
      </c>
      <c r="F17" s="12" t="e">
        <f t="shared" si="0"/>
        <v>#VALUE!</v>
      </c>
      <c r="G17" s="71" t="e">
        <f t="shared" si="1"/>
        <v>#VALUE!</v>
      </c>
    </row>
    <row r="18" spans="2:7" ht="11.25" customHeight="1" x14ac:dyDescent="0.2">
      <c r="B18" s="36">
        <v>14</v>
      </c>
      <c r="C18" s="52"/>
      <c r="D18" s="37" t="s">
        <v>294</v>
      </c>
      <c r="E18" s="37" t="s">
        <v>294</v>
      </c>
      <c r="F18" s="12" t="e">
        <f t="shared" si="0"/>
        <v>#VALUE!</v>
      </c>
      <c r="G18" s="71" t="e">
        <f t="shared" si="1"/>
        <v>#VALUE!</v>
      </c>
    </row>
    <row r="19" spans="2:7" ht="11.25" customHeight="1" thickBot="1" x14ac:dyDescent="0.25">
      <c r="B19" s="114">
        <v>15</v>
      </c>
      <c r="C19" s="115"/>
      <c r="D19" s="105" t="s">
        <v>294</v>
      </c>
      <c r="E19" s="105" t="s">
        <v>294</v>
      </c>
      <c r="F19" s="12" t="e">
        <f t="shared" si="0"/>
        <v>#VALUE!</v>
      </c>
      <c r="G19" s="71" t="e">
        <f t="shared" si="1"/>
        <v>#VALUE!</v>
      </c>
    </row>
    <row r="20" spans="2:7" ht="11.25" customHeight="1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zoomScale="130" zoomScaleNormal="130" zoomScalePageLayoutView="130"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82" t="s">
        <v>85</v>
      </c>
      <c r="C2" s="282"/>
      <c r="D2" s="282"/>
      <c r="E2" s="282"/>
      <c r="F2" s="282"/>
    </row>
    <row r="3" spans="2:9" ht="6" customHeight="1" thickBot="1" x14ac:dyDescent="0.25"/>
    <row r="4" spans="2:9" ht="11.25" customHeight="1" thickTop="1" thickBot="1" x14ac:dyDescent="0.25">
      <c r="B4" s="8"/>
      <c r="C4" s="33"/>
      <c r="D4" s="6" t="s">
        <v>18</v>
      </c>
      <c r="E4" s="113" t="s">
        <v>19</v>
      </c>
      <c r="F4" s="113" t="s">
        <v>20</v>
      </c>
      <c r="H4" s="291" t="s">
        <v>21</v>
      </c>
      <c r="I4" s="292"/>
    </row>
    <row r="5" spans="2:9" ht="11.25" customHeight="1" thickTop="1" x14ac:dyDescent="0.2">
      <c r="B5" s="45">
        <v>1</v>
      </c>
      <c r="C5" s="51"/>
      <c r="D5" s="43" t="s">
        <v>294</v>
      </c>
      <c r="E5" s="43" t="s">
        <v>294</v>
      </c>
      <c r="F5" s="12" t="e">
        <f t="shared" ref="F5:F16" si="0">((D5-E5)^2)*(-0.1)</f>
        <v>#VALUE!</v>
      </c>
      <c r="G5" s="3" t="e">
        <f>0+D5</f>
        <v>#VALUE!</v>
      </c>
      <c r="H5" s="112" t="s">
        <v>88</v>
      </c>
      <c r="I5" s="111" t="e">
        <f>(G6+G13+G14+G16)</f>
        <v>#VALUE!</v>
      </c>
    </row>
    <row r="6" spans="2:9" ht="11.25" customHeight="1" thickBot="1" x14ac:dyDescent="0.25">
      <c r="B6" s="36">
        <v>2</v>
      </c>
      <c r="C6" s="52"/>
      <c r="D6" s="37" t="s">
        <v>294</v>
      </c>
      <c r="E6" s="37" t="s">
        <v>294</v>
      </c>
      <c r="F6" s="12" t="e">
        <f t="shared" si="0"/>
        <v>#VALUE!</v>
      </c>
      <c r="G6" s="3" t="e">
        <f t="shared" ref="G6:G16" si="1">0+D6</f>
        <v>#VALUE!</v>
      </c>
      <c r="H6" s="119" t="s">
        <v>89</v>
      </c>
      <c r="I6" s="117" t="e">
        <f>(G5+G8+G10+G12)</f>
        <v>#VALUE!</v>
      </c>
    </row>
    <row r="7" spans="2:9" ht="11.25" customHeight="1" thickTop="1" x14ac:dyDescent="0.2">
      <c r="B7" s="36">
        <v>3</v>
      </c>
      <c r="C7" s="52"/>
      <c r="D7" s="37" t="s">
        <v>294</v>
      </c>
      <c r="E7" s="37" t="s">
        <v>294</v>
      </c>
      <c r="F7" s="12" t="e">
        <f t="shared" si="0"/>
        <v>#VALUE!</v>
      </c>
      <c r="G7" s="3" t="e">
        <f t="shared" si="1"/>
        <v>#VALUE!</v>
      </c>
      <c r="H7" s="4" t="s">
        <v>99</v>
      </c>
      <c r="I7" s="4" t="e">
        <f>I5+I6</f>
        <v>#VALUE!</v>
      </c>
    </row>
    <row r="8" spans="2:9" ht="11.25" customHeight="1" x14ac:dyDescent="0.2">
      <c r="B8" s="36">
        <v>4</v>
      </c>
      <c r="C8" s="52"/>
      <c r="D8" s="37" t="s">
        <v>294</v>
      </c>
      <c r="E8" s="37" t="s">
        <v>294</v>
      </c>
      <c r="F8" s="12" t="e">
        <f t="shared" si="0"/>
        <v>#VALUE!</v>
      </c>
      <c r="G8" s="3" t="e">
        <f t="shared" si="1"/>
        <v>#VALUE!</v>
      </c>
      <c r="I8" s="3">
        <f>IFERROR(SMALL(D5:E16,1),7777)</f>
        <v>7777</v>
      </c>
    </row>
    <row r="9" spans="2:9" ht="11.25" customHeight="1" x14ac:dyDescent="0.2">
      <c r="B9" s="36">
        <v>5</v>
      </c>
      <c r="C9" s="52"/>
      <c r="D9" s="37" t="s">
        <v>294</v>
      </c>
      <c r="E9" s="37" t="s">
        <v>294</v>
      </c>
      <c r="F9" s="12" t="e">
        <f t="shared" si="0"/>
        <v>#VALUE!</v>
      </c>
      <c r="G9" s="3" t="e">
        <f t="shared" si="1"/>
        <v>#VALUE!</v>
      </c>
    </row>
    <row r="10" spans="2:9" ht="11.25" customHeight="1" x14ac:dyDescent="0.2">
      <c r="B10" s="36">
        <v>6</v>
      </c>
      <c r="C10" s="52"/>
      <c r="D10" s="37" t="s">
        <v>294</v>
      </c>
      <c r="E10" s="37" t="s">
        <v>294</v>
      </c>
      <c r="F10" s="12" t="e">
        <f t="shared" si="0"/>
        <v>#VALUE!</v>
      </c>
      <c r="G10" s="3" t="e">
        <f t="shared" si="1"/>
        <v>#VALUE!</v>
      </c>
    </row>
    <row r="11" spans="2:9" ht="11.25" customHeight="1" x14ac:dyDescent="0.2">
      <c r="B11" s="36">
        <v>7</v>
      </c>
      <c r="C11" s="52"/>
      <c r="D11" s="37" t="s">
        <v>294</v>
      </c>
      <c r="E11" s="37" t="s">
        <v>294</v>
      </c>
      <c r="F11" s="12" t="e">
        <f t="shared" si="0"/>
        <v>#VALUE!</v>
      </c>
      <c r="G11" s="3" t="e">
        <f t="shared" si="1"/>
        <v>#VALUE!</v>
      </c>
    </row>
    <row r="12" spans="2:9" ht="11.25" customHeight="1" x14ac:dyDescent="0.2">
      <c r="B12" s="36">
        <v>8</v>
      </c>
      <c r="C12" s="52"/>
      <c r="D12" s="37" t="s">
        <v>294</v>
      </c>
      <c r="E12" s="37" t="s">
        <v>294</v>
      </c>
      <c r="F12" s="12" t="e">
        <f t="shared" si="0"/>
        <v>#VALUE!</v>
      </c>
      <c r="G12" s="3" t="e">
        <f t="shared" si="1"/>
        <v>#VALUE!</v>
      </c>
    </row>
    <row r="13" spans="2:9" ht="11.25" customHeight="1" x14ac:dyDescent="0.2">
      <c r="B13" s="36">
        <v>9</v>
      </c>
      <c r="C13" s="52"/>
      <c r="D13" s="37" t="s">
        <v>294</v>
      </c>
      <c r="E13" s="37" t="s">
        <v>294</v>
      </c>
      <c r="F13" s="12" t="e">
        <f t="shared" si="0"/>
        <v>#VALUE!</v>
      </c>
      <c r="G13" s="3" t="e">
        <f t="shared" si="1"/>
        <v>#VALUE!</v>
      </c>
    </row>
    <row r="14" spans="2:9" ht="11.25" customHeight="1" x14ac:dyDescent="0.2">
      <c r="B14" s="36">
        <v>10</v>
      </c>
      <c r="C14" s="52"/>
      <c r="D14" s="37" t="s">
        <v>294</v>
      </c>
      <c r="E14" s="37" t="s">
        <v>294</v>
      </c>
      <c r="F14" s="12" t="e">
        <f t="shared" si="0"/>
        <v>#VALUE!</v>
      </c>
      <c r="G14" s="3" t="e">
        <f t="shared" si="1"/>
        <v>#VALUE!</v>
      </c>
    </row>
    <row r="15" spans="2:9" ht="11.25" customHeight="1" x14ac:dyDescent="0.2">
      <c r="B15" s="36">
        <v>11</v>
      </c>
      <c r="C15" s="52"/>
      <c r="D15" s="37" t="s">
        <v>294</v>
      </c>
      <c r="E15" s="37" t="s">
        <v>294</v>
      </c>
      <c r="F15" s="12" t="e">
        <f t="shared" si="0"/>
        <v>#VALUE!</v>
      </c>
      <c r="G15" s="3" t="e">
        <f t="shared" si="1"/>
        <v>#VALUE!</v>
      </c>
    </row>
    <row r="16" spans="2:9" ht="11.25" customHeight="1" thickBot="1" x14ac:dyDescent="0.25">
      <c r="B16" s="114">
        <v>12</v>
      </c>
      <c r="C16" s="115"/>
      <c r="D16" s="105" t="s">
        <v>294</v>
      </c>
      <c r="E16" s="105" t="s">
        <v>294</v>
      </c>
      <c r="F16" s="12" t="e">
        <f t="shared" si="0"/>
        <v>#VALUE!</v>
      </c>
      <c r="G16" s="3" t="e">
        <f t="shared" si="1"/>
        <v>#VALUE!</v>
      </c>
    </row>
    <row r="17" ht="11.25" customHeight="1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opLeftCell="B1" zoomScale="130" zoomScaleNormal="130" zoomScalePageLayoutView="130" workbookViewId="0">
      <selection activeCell="L20" sqref="L20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6" width="3.6640625" style="4" customWidth="1"/>
    <col min="7" max="7" width="4.6640625" style="4" bestFit="1" customWidth="1"/>
    <col min="8" max="8" width="3.6640625" style="3" customWidth="1"/>
    <col min="9" max="9" width="12.5" style="4" customWidth="1"/>
    <col min="10" max="10" width="3.6640625" style="4" customWidth="1"/>
    <col min="11" max="16384" width="8.83203125" style="1"/>
  </cols>
  <sheetData>
    <row r="2" spans="2:10" ht="11.25" customHeight="1" x14ac:dyDescent="0.2">
      <c r="B2" s="282" t="s">
        <v>97</v>
      </c>
      <c r="C2" s="282"/>
      <c r="D2" s="282"/>
      <c r="E2" s="282"/>
      <c r="F2" s="282"/>
      <c r="G2" s="3"/>
      <c r="H2" s="4"/>
      <c r="J2" s="1"/>
    </row>
    <row r="3" spans="2:10" ht="6" customHeight="1" thickBot="1" x14ac:dyDescent="0.25">
      <c r="G3" s="3"/>
      <c r="H3" s="4"/>
      <c r="J3" s="1"/>
    </row>
    <row r="4" spans="2:10" ht="11.25" customHeight="1" thickTop="1" thickBot="1" x14ac:dyDescent="0.25">
      <c r="B4" s="22"/>
      <c r="C4" s="59"/>
      <c r="D4" s="5" t="s">
        <v>18</v>
      </c>
      <c r="E4" s="20" t="s">
        <v>22</v>
      </c>
      <c r="F4" s="21" t="s">
        <v>19</v>
      </c>
      <c r="G4" s="22" t="s">
        <v>20</v>
      </c>
      <c r="I4" s="291" t="s">
        <v>21</v>
      </c>
      <c r="J4" s="292"/>
    </row>
    <row r="5" spans="2:10" ht="11.25" customHeight="1" thickTop="1" thickBot="1" x14ac:dyDescent="0.25">
      <c r="B5" s="63">
        <v>1</v>
      </c>
      <c r="C5" s="60"/>
      <c r="D5" s="23"/>
      <c r="E5" s="103"/>
      <c r="F5" s="23"/>
      <c r="G5" s="24">
        <f>((D5-F5)^2)*(-0.1)</f>
        <v>0</v>
      </c>
      <c r="H5" s="3">
        <f>((((13.5-E5)^2^0.5)+(13.5-E5))/(2*(13.5-E5))/((E5+(D5-1)^2)/(E5+(D5-1)^2)))*D5</f>
        <v>0</v>
      </c>
      <c r="I5" s="25" t="s">
        <v>9</v>
      </c>
      <c r="J5" s="26">
        <f>SUM(H5:H23)</f>
        <v>0</v>
      </c>
    </row>
    <row r="6" spans="2:10" ht="11.25" customHeight="1" thickTop="1" x14ac:dyDescent="0.2">
      <c r="B6" s="64">
        <v>2</v>
      </c>
      <c r="C6" s="61"/>
      <c r="D6" s="27"/>
      <c r="E6" s="28"/>
      <c r="F6" s="27"/>
      <c r="G6" s="29">
        <f t="shared" ref="G6:G23" si="0">((D6-F6)^2)*(-0.1)</f>
        <v>0</v>
      </c>
      <c r="H6" s="3">
        <f t="shared" ref="H6:H23" si="1">((((13.5-E6)^2^0.5)+(13.5-E6))/(2*(13.5-E6))/((E6+(D6-1)^2)/(E6+(D6-1)^2)))*D6</f>
        <v>0</v>
      </c>
    </row>
    <row r="7" spans="2:10" ht="11.25" customHeight="1" x14ac:dyDescent="0.2">
      <c r="B7" s="64">
        <v>3</v>
      </c>
      <c r="C7" s="61"/>
      <c r="D7" s="27"/>
      <c r="E7" s="28"/>
      <c r="F7" s="27"/>
      <c r="G7" s="29">
        <f t="shared" si="0"/>
        <v>0</v>
      </c>
      <c r="H7" s="3">
        <f t="shared" si="1"/>
        <v>0</v>
      </c>
      <c r="J7" s="3">
        <f>IFERROR(SMALL(D5:D23,1),7777)</f>
        <v>7777</v>
      </c>
    </row>
    <row r="8" spans="2:10" ht="11.25" customHeight="1" x14ac:dyDescent="0.2">
      <c r="B8" s="64">
        <v>4</v>
      </c>
      <c r="C8" s="61"/>
      <c r="D8" s="27"/>
      <c r="E8" s="28"/>
      <c r="F8" s="27"/>
      <c r="G8" s="29">
        <f t="shared" si="0"/>
        <v>0</v>
      </c>
      <c r="H8" s="3">
        <f t="shared" si="1"/>
        <v>0</v>
      </c>
    </row>
    <row r="9" spans="2:10" ht="11.25" customHeight="1" x14ac:dyDescent="0.2">
      <c r="B9" s="64">
        <v>5</v>
      </c>
      <c r="C9" s="61"/>
      <c r="D9" s="27"/>
      <c r="E9" s="28"/>
      <c r="F9" s="27"/>
      <c r="G9" s="29">
        <f t="shared" si="0"/>
        <v>0</v>
      </c>
      <c r="H9" s="3">
        <f t="shared" si="1"/>
        <v>0</v>
      </c>
    </row>
    <row r="10" spans="2:10" ht="11.25" customHeight="1" x14ac:dyDescent="0.2">
      <c r="B10" s="64">
        <v>6</v>
      </c>
      <c r="C10" s="61"/>
      <c r="D10" s="27"/>
      <c r="E10" s="28"/>
      <c r="F10" s="27"/>
      <c r="G10" s="29">
        <f t="shared" si="0"/>
        <v>0</v>
      </c>
      <c r="H10" s="3">
        <f t="shared" si="1"/>
        <v>0</v>
      </c>
    </row>
    <row r="11" spans="2:10" ht="11.25" customHeight="1" x14ac:dyDescent="0.2">
      <c r="B11" s="64">
        <v>7</v>
      </c>
      <c r="C11" s="61"/>
      <c r="D11" s="27"/>
      <c r="E11" s="28"/>
      <c r="F11" s="27"/>
      <c r="G11" s="29">
        <f t="shared" si="0"/>
        <v>0</v>
      </c>
      <c r="H11" s="3">
        <f t="shared" si="1"/>
        <v>0</v>
      </c>
    </row>
    <row r="12" spans="2:10" ht="11.25" customHeight="1" x14ac:dyDescent="0.2">
      <c r="B12" s="64">
        <v>8</v>
      </c>
      <c r="C12" s="61"/>
      <c r="D12" s="27"/>
      <c r="E12" s="28"/>
      <c r="F12" s="27"/>
      <c r="G12" s="29">
        <f t="shared" si="0"/>
        <v>0</v>
      </c>
      <c r="H12" s="3">
        <f t="shared" si="1"/>
        <v>0</v>
      </c>
    </row>
    <row r="13" spans="2:10" ht="11.25" customHeight="1" x14ac:dyDescent="0.2">
      <c r="B13" s="64">
        <v>9</v>
      </c>
      <c r="C13" s="61"/>
      <c r="D13" s="27"/>
      <c r="E13" s="28"/>
      <c r="F13" s="27"/>
      <c r="G13" s="29">
        <f t="shared" si="0"/>
        <v>0</v>
      </c>
      <c r="H13" s="3">
        <f t="shared" si="1"/>
        <v>0</v>
      </c>
    </row>
    <row r="14" spans="2:10" ht="11.25" customHeight="1" x14ac:dyDescent="0.2">
      <c r="B14" s="64">
        <v>10</v>
      </c>
      <c r="C14" s="61"/>
      <c r="D14" s="27"/>
      <c r="E14" s="28"/>
      <c r="F14" s="27"/>
      <c r="G14" s="29">
        <f t="shared" si="0"/>
        <v>0</v>
      </c>
      <c r="H14" s="3">
        <f t="shared" si="1"/>
        <v>0</v>
      </c>
    </row>
    <row r="15" spans="2:10" ht="11.25" customHeight="1" x14ac:dyDescent="0.2">
      <c r="B15" s="64">
        <v>11</v>
      </c>
      <c r="C15" s="61"/>
      <c r="D15" s="27"/>
      <c r="E15" s="28"/>
      <c r="F15" s="27"/>
      <c r="G15" s="29">
        <f t="shared" si="0"/>
        <v>0</v>
      </c>
      <c r="H15" s="3">
        <f t="shared" si="1"/>
        <v>0</v>
      </c>
    </row>
    <row r="16" spans="2:10" ht="11.25" customHeight="1" x14ac:dyDescent="0.2">
      <c r="B16" s="64">
        <v>12</v>
      </c>
      <c r="C16" s="61"/>
      <c r="D16" s="27"/>
      <c r="E16" s="28"/>
      <c r="F16" s="27"/>
      <c r="G16" s="29">
        <f t="shared" si="0"/>
        <v>0</v>
      </c>
      <c r="H16" s="3">
        <f t="shared" si="1"/>
        <v>0</v>
      </c>
    </row>
    <row r="17" spans="2:8" ht="11.25" customHeight="1" x14ac:dyDescent="0.2">
      <c r="B17" s="64">
        <v>13</v>
      </c>
      <c r="C17" s="61"/>
      <c r="D17" s="27"/>
      <c r="E17" s="28"/>
      <c r="F17" s="27"/>
      <c r="G17" s="29">
        <f t="shared" si="0"/>
        <v>0</v>
      </c>
      <c r="H17" s="3">
        <f t="shared" si="1"/>
        <v>0</v>
      </c>
    </row>
    <row r="18" spans="2:8" ht="11.25" customHeight="1" x14ac:dyDescent="0.2">
      <c r="B18" s="64">
        <v>14</v>
      </c>
      <c r="C18" s="61"/>
      <c r="D18" s="27"/>
      <c r="E18" s="28"/>
      <c r="F18" s="27"/>
      <c r="G18" s="29">
        <f t="shared" si="0"/>
        <v>0</v>
      </c>
      <c r="H18" s="3">
        <f t="shared" si="1"/>
        <v>0</v>
      </c>
    </row>
    <row r="19" spans="2:8" ht="11.25" customHeight="1" x14ac:dyDescent="0.2">
      <c r="B19" s="64">
        <v>15</v>
      </c>
      <c r="C19" s="61"/>
      <c r="D19" s="27"/>
      <c r="E19" s="28"/>
      <c r="F19" s="27"/>
      <c r="G19" s="29">
        <f t="shared" si="0"/>
        <v>0</v>
      </c>
      <c r="H19" s="3">
        <f t="shared" si="1"/>
        <v>0</v>
      </c>
    </row>
    <row r="20" spans="2:8" ht="11.25" customHeight="1" x14ac:dyDescent="0.2">
      <c r="B20" s="64">
        <v>16</v>
      </c>
      <c r="C20" s="61"/>
      <c r="D20" s="27"/>
      <c r="E20" s="28"/>
      <c r="F20" s="27"/>
      <c r="G20" s="29">
        <f t="shared" si="0"/>
        <v>0</v>
      </c>
      <c r="H20" s="3">
        <f t="shared" si="1"/>
        <v>0</v>
      </c>
    </row>
    <row r="21" spans="2:8" ht="11.25" customHeight="1" x14ac:dyDescent="0.2">
      <c r="B21" s="64">
        <v>17</v>
      </c>
      <c r="C21" s="61"/>
      <c r="D21" s="27"/>
      <c r="E21" s="28"/>
      <c r="F21" s="27"/>
      <c r="G21" s="29">
        <f t="shared" si="0"/>
        <v>0</v>
      </c>
      <c r="H21" s="3">
        <f t="shared" si="1"/>
        <v>0</v>
      </c>
    </row>
    <row r="22" spans="2:8" ht="11.25" customHeight="1" x14ac:dyDescent="0.2">
      <c r="B22" s="64">
        <v>18</v>
      </c>
      <c r="C22" s="61"/>
      <c r="D22" s="27"/>
      <c r="E22" s="28"/>
      <c r="F22" s="27"/>
      <c r="G22" s="29">
        <f t="shared" si="0"/>
        <v>0</v>
      </c>
      <c r="H22" s="3">
        <f t="shared" si="1"/>
        <v>0</v>
      </c>
    </row>
    <row r="23" spans="2:8" ht="11.25" customHeight="1" thickBot="1" x14ac:dyDescent="0.25">
      <c r="B23" s="65">
        <v>19</v>
      </c>
      <c r="C23" s="62"/>
      <c r="D23" s="30"/>
      <c r="E23" s="31"/>
      <c r="F23" s="30"/>
      <c r="G23" s="32">
        <f t="shared" si="0"/>
        <v>0</v>
      </c>
      <c r="H23" s="3">
        <f t="shared" si="1"/>
        <v>0</v>
      </c>
    </row>
    <row r="24" spans="2:8" ht="11.25" customHeight="1" thickTop="1" x14ac:dyDescent="0.2"/>
  </sheetData>
  <mergeCells count="2">
    <mergeCell ref="I4:J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7"/>
  <sheetViews>
    <sheetView zoomScale="130" zoomScaleNormal="130" zoomScalePageLayoutView="130" workbookViewId="0">
      <selection activeCell="O24" sqref="O24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82" t="s">
        <v>84</v>
      </c>
      <c r="C2" s="282"/>
      <c r="D2" s="282"/>
      <c r="E2" s="282"/>
      <c r="F2" s="282"/>
    </row>
    <row r="3" spans="2:9" ht="6" customHeight="1" thickBot="1" x14ac:dyDescent="0.25"/>
    <row r="4" spans="2:9" ht="11.25" customHeight="1" thickTop="1" thickBot="1" x14ac:dyDescent="0.25">
      <c r="B4" s="8"/>
      <c r="C4" s="33"/>
      <c r="D4" s="6" t="s">
        <v>18</v>
      </c>
      <c r="E4" s="113" t="s">
        <v>19</v>
      </c>
      <c r="F4" s="113" t="s">
        <v>20</v>
      </c>
      <c r="H4" s="291" t="s">
        <v>21</v>
      </c>
      <c r="I4" s="292"/>
    </row>
    <row r="5" spans="2:9" ht="11.25" customHeight="1" thickTop="1" x14ac:dyDescent="0.2">
      <c r="B5" s="45">
        <v>1</v>
      </c>
      <c r="C5" s="46"/>
      <c r="D5" s="23" t="s">
        <v>294</v>
      </c>
      <c r="E5" s="23" t="s">
        <v>294</v>
      </c>
      <c r="F5" s="12" t="e">
        <f t="shared" ref="F5:F56" si="0">((D5-E5)^2)*(-0.1)</f>
        <v>#VALUE!</v>
      </c>
      <c r="G5" s="3" t="e">
        <f>4-D5</f>
        <v>#VALUE!</v>
      </c>
      <c r="H5" s="112" t="s">
        <v>90</v>
      </c>
      <c r="I5" s="111" t="e">
        <f>G11+G13+G23+G32+G42</f>
        <v>#VALUE!</v>
      </c>
    </row>
    <row r="6" spans="2:9" ht="11.25" customHeight="1" x14ac:dyDescent="0.2">
      <c r="B6" s="36">
        <v>2</v>
      </c>
      <c r="C6" s="47"/>
      <c r="D6" s="27" t="s">
        <v>294</v>
      </c>
      <c r="E6" s="27" t="s">
        <v>294</v>
      </c>
      <c r="F6" s="12" t="e">
        <f t="shared" si="0"/>
        <v>#VALUE!</v>
      </c>
      <c r="G6" s="3" t="e">
        <f t="shared" ref="G6:G8" si="1">4-D6</f>
        <v>#VALUE!</v>
      </c>
      <c r="H6" s="13" t="s">
        <v>91</v>
      </c>
      <c r="I6" s="14" t="e">
        <f>G5+G6+G10+G16+G17+G21+G36+G40+G45+G54</f>
        <v>#VALUE!</v>
      </c>
    </row>
    <row r="7" spans="2:9" ht="11.25" customHeight="1" x14ac:dyDescent="0.2">
      <c r="B7" s="36">
        <v>3</v>
      </c>
      <c r="C7" s="47"/>
      <c r="D7" s="27" t="s">
        <v>294</v>
      </c>
      <c r="E7" s="27" t="s">
        <v>294</v>
      </c>
      <c r="F7" s="12" t="e">
        <f t="shared" si="0"/>
        <v>#VALUE!</v>
      </c>
      <c r="G7" s="3" t="e">
        <f t="shared" si="1"/>
        <v>#VALUE!</v>
      </c>
      <c r="H7" s="13" t="s">
        <v>92</v>
      </c>
      <c r="I7" s="14" t="e">
        <f>G9+G15+G22+G24+G28+G29+G30+G31+G33+G37+G39+G41+G43+G44+G47+G48+G50+G51+G52+G53</f>
        <v>#VALUE!</v>
      </c>
    </row>
    <row r="8" spans="2:9" ht="11.25" customHeight="1" x14ac:dyDescent="0.2">
      <c r="B8" s="36">
        <v>4</v>
      </c>
      <c r="C8" s="47"/>
      <c r="D8" s="27" t="s">
        <v>294</v>
      </c>
      <c r="E8" s="27" t="s">
        <v>294</v>
      </c>
      <c r="F8" s="12" t="e">
        <f t="shared" si="0"/>
        <v>#VALUE!</v>
      </c>
      <c r="G8" s="3" t="e">
        <f t="shared" si="1"/>
        <v>#VALUE!</v>
      </c>
      <c r="H8" s="13" t="s">
        <v>93</v>
      </c>
      <c r="I8" s="14" t="e">
        <f>G7+G8+G12+G19+G25+G26+G38+G49+G55+G56</f>
        <v>#VALUE!</v>
      </c>
    </row>
    <row r="9" spans="2:9" ht="11.25" customHeight="1" thickBot="1" x14ac:dyDescent="0.25">
      <c r="B9" s="36">
        <v>5</v>
      </c>
      <c r="C9" s="47"/>
      <c r="D9" s="27" t="s">
        <v>294</v>
      </c>
      <c r="E9" s="27" t="s">
        <v>294</v>
      </c>
      <c r="F9" s="12" t="e">
        <f t="shared" si="0"/>
        <v>#VALUE!</v>
      </c>
      <c r="G9" s="3" t="e">
        <f t="shared" ref="G9:G54" si="2">0+D9</f>
        <v>#VALUE!</v>
      </c>
      <c r="H9" s="108" t="s">
        <v>94</v>
      </c>
      <c r="I9" s="109" t="e">
        <f>G14+G18+G20+G27+G34+G35+G46</f>
        <v>#VALUE!</v>
      </c>
    </row>
    <row r="10" spans="2:9" ht="11.25" customHeight="1" thickTop="1" x14ac:dyDescent="0.2">
      <c r="B10" s="36">
        <v>6</v>
      </c>
      <c r="C10" s="47"/>
      <c r="D10" s="27" t="s">
        <v>294</v>
      </c>
      <c r="E10" s="27" t="s">
        <v>294</v>
      </c>
      <c r="F10" s="12" t="e">
        <f t="shared" si="0"/>
        <v>#VALUE!</v>
      </c>
      <c r="G10" s="3" t="e">
        <f>4-D10</f>
        <v>#VALUE!</v>
      </c>
      <c r="H10" s="4" t="s">
        <v>102</v>
      </c>
      <c r="I10" s="3" t="e">
        <f>(I5/5)+(I7/20)+(I6/10)+(I8/10)+(I9/7)</f>
        <v>#VALUE!</v>
      </c>
    </row>
    <row r="11" spans="2:9" ht="11.25" customHeight="1" x14ac:dyDescent="0.2">
      <c r="B11" s="36">
        <v>7</v>
      </c>
      <c r="C11" s="47"/>
      <c r="D11" s="27" t="s">
        <v>294</v>
      </c>
      <c r="E11" s="27" t="s">
        <v>294</v>
      </c>
      <c r="F11" s="12" t="e">
        <f t="shared" si="0"/>
        <v>#VALUE!</v>
      </c>
      <c r="G11" s="3" t="e">
        <f t="shared" si="2"/>
        <v>#VALUE!</v>
      </c>
      <c r="I11" s="3"/>
    </row>
    <row r="12" spans="2:9" ht="11.25" customHeight="1" x14ac:dyDescent="0.2">
      <c r="B12" s="36">
        <v>8</v>
      </c>
      <c r="C12" s="47"/>
      <c r="D12" s="27" t="s">
        <v>294</v>
      </c>
      <c r="E12" s="27" t="s">
        <v>294</v>
      </c>
      <c r="F12" s="12" t="e">
        <f t="shared" si="0"/>
        <v>#VALUE!</v>
      </c>
      <c r="G12" s="3" t="e">
        <f>4-D12</f>
        <v>#VALUE!</v>
      </c>
    </row>
    <row r="13" spans="2:9" ht="11.25" customHeight="1" x14ac:dyDescent="0.2">
      <c r="B13" s="36">
        <v>9</v>
      </c>
      <c r="C13" s="47"/>
      <c r="D13" s="27" t="s">
        <v>294</v>
      </c>
      <c r="E13" s="27" t="s">
        <v>294</v>
      </c>
      <c r="F13" s="12" t="e">
        <f t="shared" si="0"/>
        <v>#VALUE!</v>
      </c>
      <c r="G13" s="3" t="e">
        <f t="shared" si="2"/>
        <v>#VALUE!</v>
      </c>
    </row>
    <row r="14" spans="2:9" ht="11.25" customHeight="1" x14ac:dyDescent="0.2">
      <c r="B14" s="36">
        <v>10</v>
      </c>
      <c r="C14" s="47"/>
      <c r="D14" s="27" t="s">
        <v>294</v>
      </c>
      <c r="E14" s="27" t="s">
        <v>294</v>
      </c>
      <c r="F14" s="12" t="e">
        <f t="shared" si="0"/>
        <v>#VALUE!</v>
      </c>
      <c r="G14" s="3" t="e">
        <f>4-D14</f>
        <v>#VALUE!</v>
      </c>
    </row>
    <row r="15" spans="2:9" ht="11.25" customHeight="1" x14ac:dyDescent="0.2">
      <c r="B15" s="36">
        <v>11</v>
      </c>
      <c r="C15" s="47"/>
      <c r="D15" s="27" t="s">
        <v>294</v>
      </c>
      <c r="E15" s="27" t="s">
        <v>294</v>
      </c>
      <c r="F15" s="12" t="e">
        <f t="shared" si="0"/>
        <v>#VALUE!</v>
      </c>
      <c r="G15" s="3" t="e">
        <f t="shared" si="2"/>
        <v>#VALUE!</v>
      </c>
    </row>
    <row r="16" spans="2:9" ht="11.25" customHeight="1" x14ac:dyDescent="0.2">
      <c r="B16" s="36">
        <v>12</v>
      </c>
      <c r="C16" s="47"/>
      <c r="D16" s="27" t="s">
        <v>294</v>
      </c>
      <c r="E16" s="27" t="s">
        <v>294</v>
      </c>
      <c r="F16" s="12" t="e">
        <f t="shared" si="0"/>
        <v>#VALUE!</v>
      </c>
      <c r="G16" s="3" t="e">
        <f>4-D16</f>
        <v>#VALUE!</v>
      </c>
    </row>
    <row r="17" spans="2:7" ht="11.25" customHeight="1" x14ac:dyDescent="0.2">
      <c r="B17" s="36">
        <v>13</v>
      </c>
      <c r="C17" s="47"/>
      <c r="D17" s="27" t="s">
        <v>294</v>
      </c>
      <c r="E17" s="27" t="s">
        <v>294</v>
      </c>
      <c r="F17" s="12" t="e">
        <f t="shared" si="0"/>
        <v>#VALUE!</v>
      </c>
      <c r="G17" s="3" t="e">
        <f t="shared" ref="G17:G21" si="3">4-D17</f>
        <v>#VALUE!</v>
      </c>
    </row>
    <row r="18" spans="2:7" ht="11.25" customHeight="1" x14ac:dyDescent="0.2">
      <c r="B18" s="36">
        <v>14</v>
      </c>
      <c r="C18" s="47"/>
      <c r="D18" s="27" t="s">
        <v>294</v>
      </c>
      <c r="E18" s="27" t="s">
        <v>294</v>
      </c>
      <c r="F18" s="12" t="e">
        <f t="shared" si="0"/>
        <v>#VALUE!</v>
      </c>
      <c r="G18" s="3" t="e">
        <f t="shared" si="3"/>
        <v>#VALUE!</v>
      </c>
    </row>
    <row r="19" spans="2:7" ht="11.25" customHeight="1" x14ac:dyDescent="0.2">
      <c r="B19" s="36">
        <v>15</v>
      </c>
      <c r="C19" s="47"/>
      <c r="D19" s="27" t="s">
        <v>294</v>
      </c>
      <c r="E19" s="27" t="s">
        <v>294</v>
      </c>
      <c r="F19" s="12" t="e">
        <f t="shared" si="0"/>
        <v>#VALUE!</v>
      </c>
      <c r="G19" s="3" t="e">
        <f t="shared" si="3"/>
        <v>#VALUE!</v>
      </c>
    </row>
    <row r="20" spans="2:7" ht="11.25" customHeight="1" x14ac:dyDescent="0.2">
      <c r="B20" s="36">
        <v>16</v>
      </c>
      <c r="C20" s="47"/>
      <c r="D20" s="27" t="s">
        <v>294</v>
      </c>
      <c r="E20" s="27" t="s">
        <v>294</v>
      </c>
      <c r="F20" s="12" t="e">
        <f t="shared" si="0"/>
        <v>#VALUE!</v>
      </c>
      <c r="G20" s="3" t="e">
        <f t="shared" si="3"/>
        <v>#VALUE!</v>
      </c>
    </row>
    <row r="21" spans="2:7" ht="11.25" customHeight="1" x14ac:dyDescent="0.2">
      <c r="B21" s="36">
        <v>17</v>
      </c>
      <c r="C21" s="47"/>
      <c r="D21" s="27" t="s">
        <v>294</v>
      </c>
      <c r="E21" s="27" t="s">
        <v>294</v>
      </c>
      <c r="F21" s="12" t="e">
        <f t="shared" si="0"/>
        <v>#VALUE!</v>
      </c>
      <c r="G21" s="3" t="e">
        <f t="shared" si="3"/>
        <v>#VALUE!</v>
      </c>
    </row>
    <row r="22" spans="2:7" ht="11.25" customHeight="1" x14ac:dyDescent="0.2">
      <c r="B22" s="36">
        <v>18</v>
      </c>
      <c r="C22" s="47"/>
      <c r="D22" s="27" t="s">
        <v>294</v>
      </c>
      <c r="E22" s="27" t="s">
        <v>294</v>
      </c>
      <c r="F22" s="12" t="e">
        <f t="shared" si="0"/>
        <v>#VALUE!</v>
      </c>
      <c r="G22" s="3" t="e">
        <f t="shared" si="2"/>
        <v>#VALUE!</v>
      </c>
    </row>
    <row r="23" spans="2:7" ht="11.25" customHeight="1" x14ac:dyDescent="0.2">
      <c r="B23" s="36">
        <v>19</v>
      </c>
      <c r="C23" s="47"/>
      <c r="D23" s="23" t="s">
        <v>294</v>
      </c>
      <c r="E23" s="23" t="s">
        <v>294</v>
      </c>
      <c r="F23" s="12" t="e">
        <f t="shared" si="0"/>
        <v>#VALUE!</v>
      </c>
      <c r="G23" s="3" t="e">
        <f t="shared" si="2"/>
        <v>#VALUE!</v>
      </c>
    </row>
    <row r="24" spans="2:7" ht="11.25" customHeight="1" x14ac:dyDescent="0.2">
      <c r="B24" s="36">
        <v>20</v>
      </c>
      <c r="C24" s="47"/>
      <c r="D24" s="27" t="s">
        <v>294</v>
      </c>
      <c r="E24" s="27" t="s">
        <v>294</v>
      </c>
      <c r="F24" s="12" t="e">
        <f t="shared" si="0"/>
        <v>#VALUE!</v>
      </c>
      <c r="G24" s="3" t="e">
        <f t="shared" si="2"/>
        <v>#VALUE!</v>
      </c>
    </row>
    <row r="25" spans="2:7" ht="11.25" customHeight="1" x14ac:dyDescent="0.2">
      <c r="B25" s="36">
        <v>21</v>
      </c>
      <c r="C25" s="47"/>
      <c r="D25" s="27" t="s">
        <v>294</v>
      </c>
      <c r="E25" s="27" t="s">
        <v>294</v>
      </c>
      <c r="F25" s="12" t="e">
        <f t="shared" si="0"/>
        <v>#VALUE!</v>
      </c>
      <c r="G25" s="3" t="e">
        <f>4-D25</f>
        <v>#VALUE!</v>
      </c>
    </row>
    <row r="26" spans="2:7" ht="11.25" customHeight="1" x14ac:dyDescent="0.2">
      <c r="B26" s="36">
        <v>22</v>
      </c>
      <c r="C26" s="47"/>
      <c r="D26" s="27" t="s">
        <v>294</v>
      </c>
      <c r="E26" s="27" t="s">
        <v>294</v>
      </c>
      <c r="F26" s="12" t="e">
        <f t="shared" si="0"/>
        <v>#VALUE!</v>
      </c>
      <c r="G26" s="3" t="e">
        <f t="shared" ref="G26:G27" si="4">4-D26</f>
        <v>#VALUE!</v>
      </c>
    </row>
    <row r="27" spans="2:7" ht="11.25" customHeight="1" x14ac:dyDescent="0.2">
      <c r="B27" s="36">
        <v>23</v>
      </c>
      <c r="C27" s="47"/>
      <c r="D27" s="27" t="s">
        <v>294</v>
      </c>
      <c r="E27" s="27" t="s">
        <v>294</v>
      </c>
      <c r="F27" s="12" t="e">
        <f t="shared" si="0"/>
        <v>#VALUE!</v>
      </c>
      <c r="G27" s="3" t="e">
        <f t="shared" si="4"/>
        <v>#VALUE!</v>
      </c>
    </row>
    <row r="28" spans="2:7" ht="11.25" customHeight="1" x14ac:dyDescent="0.2">
      <c r="B28" s="36">
        <v>24</v>
      </c>
      <c r="C28" s="47"/>
      <c r="D28" s="27" t="s">
        <v>294</v>
      </c>
      <c r="E28" s="27" t="s">
        <v>294</v>
      </c>
      <c r="F28" s="12" t="e">
        <f t="shared" si="0"/>
        <v>#VALUE!</v>
      </c>
      <c r="G28" s="3" t="e">
        <f t="shared" si="2"/>
        <v>#VALUE!</v>
      </c>
    </row>
    <row r="29" spans="2:7" ht="11.25" customHeight="1" x14ac:dyDescent="0.2">
      <c r="B29" s="36">
        <v>25</v>
      </c>
      <c r="C29" s="47"/>
      <c r="D29" s="27" t="s">
        <v>294</v>
      </c>
      <c r="E29" s="27" t="s">
        <v>294</v>
      </c>
      <c r="F29" s="12" t="e">
        <f t="shared" si="0"/>
        <v>#VALUE!</v>
      </c>
      <c r="G29" s="3" t="e">
        <f t="shared" si="2"/>
        <v>#VALUE!</v>
      </c>
    </row>
    <row r="30" spans="2:7" ht="11.25" customHeight="1" x14ac:dyDescent="0.2">
      <c r="B30" s="36">
        <v>26</v>
      </c>
      <c r="C30" s="47"/>
      <c r="D30" s="27" t="s">
        <v>294</v>
      </c>
      <c r="E30" s="27" t="s">
        <v>294</v>
      </c>
      <c r="F30" s="12" t="e">
        <f t="shared" si="0"/>
        <v>#VALUE!</v>
      </c>
      <c r="G30" s="3" t="e">
        <f t="shared" si="2"/>
        <v>#VALUE!</v>
      </c>
    </row>
    <row r="31" spans="2:7" ht="11.25" customHeight="1" x14ac:dyDescent="0.2">
      <c r="B31" s="36">
        <v>27</v>
      </c>
      <c r="C31" s="47"/>
      <c r="D31" s="27" t="s">
        <v>294</v>
      </c>
      <c r="E31" s="27" t="s">
        <v>294</v>
      </c>
      <c r="F31" s="12" t="e">
        <f t="shared" si="0"/>
        <v>#VALUE!</v>
      </c>
      <c r="G31" s="3" t="e">
        <f t="shared" si="2"/>
        <v>#VALUE!</v>
      </c>
    </row>
    <row r="32" spans="2:7" ht="11.25" customHeight="1" x14ac:dyDescent="0.2">
      <c r="B32" s="36">
        <v>28</v>
      </c>
      <c r="C32" s="47"/>
      <c r="D32" s="27" t="s">
        <v>294</v>
      </c>
      <c r="E32" s="27" t="s">
        <v>294</v>
      </c>
      <c r="F32" s="12" t="e">
        <f t="shared" si="0"/>
        <v>#VALUE!</v>
      </c>
      <c r="G32" s="3" t="e">
        <f t="shared" si="2"/>
        <v>#VALUE!</v>
      </c>
    </row>
    <row r="33" spans="2:7" ht="11.25" customHeight="1" x14ac:dyDescent="0.2">
      <c r="B33" s="36">
        <v>29</v>
      </c>
      <c r="C33" s="47"/>
      <c r="D33" s="27" t="s">
        <v>294</v>
      </c>
      <c r="E33" s="27" t="s">
        <v>294</v>
      </c>
      <c r="F33" s="12" t="e">
        <f t="shared" si="0"/>
        <v>#VALUE!</v>
      </c>
      <c r="G33" s="3" t="e">
        <f t="shared" si="2"/>
        <v>#VALUE!</v>
      </c>
    </row>
    <row r="34" spans="2:7" ht="11.25" customHeight="1" x14ac:dyDescent="0.2">
      <c r="B34" s="36">
        <v>30</v>
      </c>
      <c r="C34" s="47"/>
      <c r="D34" s="27" t="s">
        <v>294</v>
      </c>
      <c r="E34" s="27" t="s">
        <v>294</v>
      </c>
      <c r="F34" s="12" t="e">
        <f t="shared" si="0"/>
        <v>#VALUE!</v>
      </c>
      <c r="G34" s="3" t="e">
        <f>4-D34</f>
        <v>#VALUE!</v>
      </c>
    </row>
    <row r="35" spans="2:7" ht="11.25" customHeight="1" x14ac:dyDescent="0.2">
      <c r="B35" s="36">
        <v>31</v>
      </c>
      <c r="C35" s="47"/>
      <c r="D35" s="27" t="s">
        <v>294</v>
      </c>
      <c r="E35" s="27" t="s">
        <v>294</v>
      </c>
      <c r="F35" s="12" t="e">
        <f t="shared" si="0"/>
        <v>#VALUE!</v>
      </c>
      <c r="G35" s="3" t="e">
        <f t="shared" ref="G35:G36" si="5">4-D35</f>
        <v>#VALUE!</v>
      </c>
    </row>
    <row r="36" spans="2:7" ht="11.25" customHeight="1" x14ac:dyDescent="0.2">
      <c r="B36" s="36">
        <v>32</v>
      </c>
      <c r="C36" s="47"/>
      <c r="D36" s="27" t="s">
        <v>294</v>
      </c>
      <c r="E36" s="27" t="s">
        <v>294</v>
      </c>
      <c r="F36" s="12" t="e">
        <f t="shared" si="0"/>
        <v>#VALUE!</v>
      </c>
      <c r="G36" s="3" t="e">
        <f t="shared" si="5"/>
        <v>#VALUE!</v>
      </c>
    </row>
    <row r="37" spans="2:7" ht="11.25" customHeight="1" x14ac:dyDescent="0.2">
      <c r="B37" s="36">
        <v>33</v>
      </c>
      <c r="C37" s="47"/>
      <c r="D37" s="27" t="s">
        <v>294</v>
      </c>
      <c r="E37" s="27" t="s">
        <v>294</v>
      </c>
      <c r="F37" s="12" t="e">
        <f t="shared" si="0"/>
        <v>#VALUE!</v>
      </c>
      <c r="G37" s="3" t="e">
        <f t="shared" si="2"/>
        <v>#VALUE!</v>
      </c>
    </row>
    <row r="38" spans="2:7" ht="11.25" customHeight="1" x14ac:dyDescent="0.2">
      <c r="B38" s="36">
        <v>34</v>
      </c>
      <c r="C38" s="47"/>
      <c r="D38" s="27" t="s">
        <v>294</v>
      </c>
      <c r="E38" s="27" t="s">
        <v>294</v>
      </c>
      <c r="F38" s="12" t="e">
        <f t="shared" si="0"/>
        <v>#VALUE!</v>
      </c>
      <c r="G38" s="3" t="e">
        <f>4-D38</f>
        <v>#VALUE!</v>
      </c>
    </row>
    <row r="39" spans="2:7" ht="11.25" customHeight="1" x14ac:dyDescent="0.2">
      <c r="B39" s="36">
        <v>35</v>
      </c>
      <c r="C39" s="47"/>
      <c r="D39" s="23" t="s">
        <v>294</v>
      </c>
      <c r="E39" s="23" t="s">
        <v>294</v>
      </c>
      <c r="F39" s="12" t="e">
        <f t="shared" si="0"/>
        <v>#VALUE!</v>
      </c>
      <c r="G39" s="3" t="e">
        <f t="shared" si="2"/>
        <v>#VALUE!</v>
      </c>
    </row>
    <row r="40" spans="2:7" ht="11.25" customHeight="1" x14ac:dyDescent="0.2">
      <c r="B40" s="36">
        <v>36</v>
      </c>
      <c r="C40" s="47"/>
      <c r="D40" s="27" t="s">
        <v>294</v>
      </c>
      <c r="E40" s="27" t="s">
        <v>294</v>
      </c>
      <c r="F40" s="12" t="e">
        <f t="shared" si="0"/>
        <v>#VALUE!</v>
      </c>
      <c r="G40" s="3" t="e">
        <f>4-D40</f>
        <v>#VALUE!</v>
      </c>
    </row>
    <row r="41" spans="2:7" ht="11.25" customHeight="1" x14ac:dyDescent="0.2">
      <c r="B41" s="36">
        <v>37</v>
      </c>
      <c r="C41" s="47"/>
      <c r="D41" s="27" t="s">
        <v>294</v>
      </c>
      <c r="E41" s="27" t="s">
        <v>294</v>
      </c>
      <c r="F41" s="12" t="e">
        <f t="shared" si="0"/>
        <v>#VALUE!</v>
      </c>
      <c r="G41" s="3" t="e">
        <f t="shared" si="2"/>
        <v>#VALUE!</v>
      </c>
    </row>
    <row r="42" spans="2:7" ht="11.25" customHeight="1" x14ac:dyDescent="0.2">
      <c r="B42" s="36">
        <v>38</v>
      </c>
      <c r="C42" s="47"/>
      <c r="D42" s="27" t="s">
        <v>294</v>
      </c>
      <c r="E42" s="27" t="s">
        <v>294</v>
      </c>
      <c r="F42" s="12" t="e">
        <f t="shared" si="0"/>
        <v>#VALUE!</v>
      </c>
      <c r="G42" s="3" t="e">
        <f t="shared" si="2"/>
        <v>#VALUE!</v>
      </c>
    </row>
    <row r="43" spans="2:7" ht="11.25" customHeight="1" x14ac:dyDescent="0.2">
      <c r="B43" s="36">
        <v>39</v>
      </c>
      <c r="C43" s="47"/>
      <c r="D43" s="27" t="s">
        <v>294</v>
      </c>
      <c r="E43" s="27" t="s">
        <v>294</v>
      </c>
      <c r="F43" s="12" t="e">
        <f t="shared" si="0"/>
        <v>#VALUE!</v>
      </c>
      <c r="G43" s="3" t="e">
        <f t="shared" si="2"/>
        <v>#VALUE!</v>
      </c>
    </row>
    <row r="44" spans="2:7" ht="11.25" customHeight="1" x14ac:dyDescent="0.2">
      <c r="B44" s="36">
        <v>40</v>
      </c>
      <c r="C44" s="47"/>
      <c r="D44" s="27" t="s">
        <v>294</v>
      </c>
      <c r="E44" s="27" t="s">
        <v>294</v>
      </c>
      <c r="F44" s="12" t="e">
        <f t="shared" si="0"/>
        <v>#VALUE!</v>
      </c>
      <c r="G44" s="3" t="e">
        <f t="shared" si="2"/>
        <v>#VALUE!</v>
      </c>
    </row>
    <row r="45" spans="2:7" ht="11.25" customHeight="1" x14ac:dyDescent="0.2">
      <c r="B45" s="36">
        <v>41</v>
      </c>
      <c r="C45" s="47"/>
      <c r="D45" s="27" t="s">
        <v>294</v>
      </c>
      <c r="E45" s="27" t="s">
        <v>294</v>
      </c>
      <c r="F45" s="12" t="e">
        <f t="shared" si="0"/>
        <v>#VALUE!</v>
      </c>
      <c r="G45" s="3" t="e">
        <f>4-D45</f>
        <v>#VALUE!</v>
      </c>
    </row>
    <row r="46" spans="2:7" ht="11.25" customHeight="1" x14ac:dyDescent="0.2">
      <c r="B46" s="36">
        <v>42</v>
      </c>
      <c r="C46" s="47"/>
      <c r="D46" s="27" t="s">
        <v>294</v>
      </c>
      <c r="E46" s="27" t="s">
        <v>294</v>
      </c>
      <c r="F46" s="12" t="e">
        <f t="shared" si="0"/>
        <v>#VALUE!</v>
      </c>
      <c r="G46" s="3" t="e">
        <f>4-D46</f>
        <v>#VALUE!</v>
      </c>
    </row>
    <row r="47" spans="2:7" ht="11.25" customHeight="1" x14ac:dyDescent="0.2">
      <c r="B47" s="36">
        <v>43</v>
      </c>
      <c r="C47" s="47"/>
      <c r="D47" s="27" t="s">
        <v>294</v>
      </c>
      <c r="E47" s="27" t="s">
        <v>294</v>
      </c>
      <c r="F47" s="12" t="e">
        <f t="shared" si="0"/>
        <v>#VALUE!</v>
      </c>
      <c r="G47" s="3" t="e">
        <f t="shared" si="2"/>
        <v>#VALUE!</v>
      </c>
    </row>
    <row r="48" spans="2:7" ht="11.25" customHeight="1" x14ac:dyDescent="0.2">
      <c r="B48" s="36">
        <v>44</v>
      </c>
      <c r="C48" s="47"/>
      <c r="D48" s="27" t="s">
        <v>294</v>
      </c>
      <c r="E48" s="27" t="s">
        <v>294</v>
      </c>
      <c r="F48" s="12" t="e">
        <f t="shared" si="0"/>
        <v>#VALUE!</v>
      </c>
      <c r="G48" s="3" t="e">
        <f t="shared" si="2"/>
        <v>#VALUE!</v>
      </c>
    </row>
    <row r="49" spans="2:7" ht="11.25" customHeight="1" x14ac:dyDescent="0.2">
      <c r="B49" s="36">
        <v>45</v>
      </c>
      <c r="C49" s="47"/>
      <c r="D49" s="27" t="s">
        <v>294</v>
      </c>
      <c r="E49" s="27" t="s">
        <v>294</v>
      </c>
      <c r="F49" s="12" t="e">
        <f t="shared" si="0"/>
        <v>#VALUE!</v>
      </c>
      <c r="G49" s="3" t="e">
        <f>4-D49</f>
        <v>#VALUE!</v>
      </c>
    </row>
    <row r="50" spans="2:7" ht="11.25" customHeight="1" x14ac:dyDescent="0.2">
      <c r="B50" s="36">
        <v>46</v>
      </c>
      <c r="C50" s="47"/>
      <c r="D50" s="27" t="s">
        <v>294</v>
      </c>
      <c r="E50" s="27" t="s">
        <v>294</v>
      </c>
      <c r="F50" s="12" t="e">
        <f t="shared" si="0"/>
        <v>#VALUE!</v>
      </c>
      <c r="G50" s="3" t="e">
        <f t="shared" si="2"/>
        <v>#VALUE!</v>
      </c>
    </row>
    <row r="51" spans="2:7" ht="11.25" customHeight="1" x14ac:dyDescent="0.2">
      <c r="B51" s="36">
        <v>47</v>
      </c>
      <c r="C51" s="47"/>
      <c r="D51" s="27" t="s">
        <v>294</v>
      </c>
      <c r="E51" s="27" t="s">
        <v>294</v>
      </c>
      <c r="F51" s="12" t="e">
        <f t="shared" si="0"/>
        <v>#VALUE!</v>
      </c>
      <c r="G51" s="3" t="e">
        <f t="shared" si="2"/>
        <v>#VALUE!</v>
      </c>
    </row>
    <row r="52" spans="2:7" ht="11.25" customHeight="1" x14ac:dyDescent="0.2">
      <c r="B52" s="36">
        <v>48</v>
      </c>
      <c r="C52" s="47"/>
      <c r="D52" s="27" t="s">
        <v>294</v>
      </c>
      <c r="E52" s="27" t="s">
        <v>294</v>
      </c>
      <c r="F52" s="12" t="e">
        <f t="shared" si="0"/>
        <v>#VALUE!</v>
      </c>
      <c r="G52" s="3" t="e">
        <f t="shared" si="2"/>
        <v>#VALUE!</v>
      </c>
    </row>
    <row r="53" spans="2:7" ht="11.25" customHeight="1" x14ac:dyDescent="0.2">
      <c r="B53" s="36">
        <v>49</v>
      </c>
      <c r="C53" s="47"/>
      <c r="D53" s="27" t="s">
        <v>294</v>
      </c>
      <c r="E53" s="27" t="s">
        <v>294</v>
      </c>
      <c r="F53" s="12" t="e">
        <f t="shared" si="0"/>
        <v>#VALUE!</v>
      </c>
      <c r="G53" s="3" t="e">
        <f t="shared" si="2"/>
        <v>#VALUE!</v>
      </c>
    </row>
    <row r="54" spans="2:7" ht="11.25" customHeight="1" x14ac:dyDescent="0.2">
      <c r="B54" s="36">
        <v>50</v>
      </c>
      <c r="C54" s="47"/>
      <c r="D54" s="27" t="s">
        <v>294</v>
      </c>
      <c r="E54" s="27" t="s">
        <v>294</v>
      </c>
      <c r="F54" s="12" t="e">
        <f t="shared" si="0"/>
        <v>#VALUE!</v>
      </c>
      <c r="G54" s="3" t="e">
        <f t="shared" si="2"/>
        <v>#VALUE!</v>
      </c>
    </row>
    <row r="55" spans="2:7" ht="11.25" customHeight="1" x14ac:dyDescent="0.2">
      <c r="B55" s="36">
        <v>51</v>
      </c>
      <c r="C55" s="47"/>
      <c r="D55" s="27" t="s">
        <v>294</v>
      </c>
      <c r="E55" s="27" t="s">
        <v>294</v>
      </c>
      <c r="F55" s="12" t="e">
        <f t="shared" si="0"/>
        <v>#VALUE!</v>
      </c>
      <c r="G55" s="3" t="e">
        <f>4-D55</f>
        <v>#VALUE!</v>
      </c>
    </row>
    <row r="56" spans="2:7" ht="11.25" customHeight="1" thickBot="1" x14ac:dyDescent="0.25">
      <c r="B56" s="114">
        <v>52</v>
      </c>
      <c r="C56" s="116"/>
      <c r="D56" s="238" t="s">
        <v>294</v>
      </c>
      <c r="E56" s="239" t="s">
        <v>294</v>
      </c>
      <c r="F56" s="106" t="e">
        <f t="shared" si="0"/>
        <v>#VALUE!</v>
      </c>
      <c r="G56" s="3" t="e">
        <f>4-D56</f>
        <v>#VALUE!</v>
      </c>
    </row>
    <row r="57" spans="2:7" ht="11.25" customHeight="1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D5" sqref="D5"/>
    </sheetView>
  </sheetViews>
  <sheetFormatPr baseColWidth="10" defaultColWidth="8.83203125" defaultRowHeight="11" x14ac:dyDescent="0.2"/>
  <cols>
    <col min="1" max="1" width="2.5" style="1" customWidth="1"/>
    <col min="2" max="2" width="3.5" style="4" bestFit="1" customWidth="1"/>
    <col min="3" max="3" width="8.83203125" style="1"/>
    <col min="4" max="5" width="3.5" style="4" customWidth="1"/>
    <col min="6" max="6" width="4.5" style="4" customWidth="1"/>
    <col min="7" max="7" width="3.5" style="3" customWidth="1"/>
    <col min="8" max="8" width="12.5" style="4" customWidth="1"/>
    <col min="9" max="9" width="3.5" style="4" customWidth="1"/>
    <col min="10" max="16384" width="8.83203125" style="1"/>
  </cols>
  <sheetData>
    <row r="2" spans="2:9" ht="11.25" customHeight="1" x14ac:dyDescent="0.2">
      <c r="B2" s="282" t="s">
        <v>306</v>
      </c>
      <c r="C2" s="282"/>
      <c r="D2" s="282"/>
      <c r="E2" s="282"/>
      <c r="F2" s="282"/>
    </row>
    <row r="3" spans="2:9" ht="6" customHeight="1" thickBot="1" x14ac:dyDescent="0.25"/>
    <row r="4" spans="2:9" ht="11.25" customHeight="1" thickTop="1" thickBot="1" x14ac:dyDescent="0.25">
      <c r="B4" s="8"/>
      <c r="C4" s="33"/>
      <c r="D4" s="6" t="s">
        <v>305</v>
      </c>
      <c r="E4" s="244" t="s">
        <v>19</v>
      </c>
      <c r="F4" s="244" t="s">
        <v>304</v>
      </c>
      <c r="H4" s="291" t="s">
        <v>303</v>
      </c>
      <c r="I4" s="292"/>
    </row>
    <row r="5" spans="2:9" ht="11.25" customHeight="1" thickTop="1" x14ac:dyDescent="0.2">
      <c r="B5" s="45">
        <v>1</v>
      </c>
      <c r="C5" s="46"/>
      <c r="D5" s="23">
        <v>0</v>
      </c>
      <c r="E5" s="23">
        <v>0</v>
      </c>
      <c r="F5" s="135">
        <f t="shared" ref="F5:F31" si="0">((D5-E5)^2)*(-0.1)</f>
        <v>0</v>
      </c>
      <c r="H5" s="248" t="s">
        <v>302</v>
      </c>
      <c r="I5" s="138">
        <f>D6+D15+D17+D18+D20+D22+D24+D29+D31</f>
        <v>0</v>
      </c>
    </row>
    <row r="6" spans="2:9" ht="11.25" customHeight="1" x14ac:dyDescent="0.2">
      <c r="B6" s="133">
        <v>2</v>
      </c>
      <c r="C6" s="246"/>
      <c r="D6" s="23">
        <v>0</v>
      </c>
      <c r="E6" s="245">
        <v>0</v>
      </c>
      <c r="F6" s="135">
        <f t="shared" si="0"/>
        <v>0</v>
      </c>
      <c r="H6" s="160" t="s">
        <v>301</v>
      </c>
      <c r="I6" s="161">
        <f>D5+D9+D12+D13+D16+D19+D25+D26+D27+D28</f>
        <v>0</v>
      </c>
    </row>
    <row r="7" spans="2:9" ht="11.25" customHeight="1" thickBot="1" x14ac:dyDescent="0.25">
      <c r="B7" s="133">
        <v>3</v>
      </c>
      <c r="C7" s="246"/>
      <c r="D7" s="23">
        <v>0</v>
      </c>
      <c r="E7" s="245">
        <v>0</v>
      </c>
      <c r="F7" s="135">
        <f t="shared" si="0"/>
        <v>0</v>
      </c>
      <c r="H7" s="247" t="s">
        <v>300</v>
      </c>
      <c r="I7" s="163">
        <f>D7+D8+D10+D11+D14+D21+D23+D30</f>
        <v>0</v>
      </c>
    </row>
    <row r="8" spans="2:9" ht="11.25" customHeight="1" thickTop="1" x14ac:dyDescent="0.2">
      <c r="B8" s="133">
        <v>4</v>
      </c>
      <c r="C8" s="246"/>
      <c r="D8" s="23">
        <v>0</v>
      </c>
      <c r="E8" s="245">
        <v>0</v>
      </c>
      <c r="F8" s="135">
        <f t="shared" si="0"/>
        <v>0</v>
      </c>
      <c r="H8" s="4" t="s">
        <v>102</v>
      </c>
      <c r="I8" s="3">
        <f>I5+I6+I7</f>
        <v>0</v>
      </c>
    </row>
    <row r="9" spans="2:9" ht="11.25" customHeight="1" x14ac:dyDescent="0.2">
      <c r="B9" s="133">
        <v>5</v>
      </c>
      <c r="C9" s="246"/>
      <c r="D9" s="23">
        <v>0</v>
      </c>
      <c r="E9" s="245">
        <v>0</v>
      </c>
      <c r="F9" s="135">
        <f t="shared" si="0"/>
        <v>0</v>
      </c>
      <c r="I9" s="3"/>
    </row>
    <row r="10" spans="2:9" ht="11.25" customHeight="1" x14ac:dyDescent="0.2">
      <c r="B10" s="133">
        <v>6</v>
      </c>
      <c r="C10" s="246"/>
      <c r="D10" s="23">
        <v>0</v>
      </c>
      <c r="E10" s="245">
        <v>0</v>
      </c>
      <c r="F10" s="135">
        <f t="shared" si="0"/>
        <v>0</v>
      </c>
    </row>
    <row r="11" spans="2:9" ht="11.25" customHeight="1" x14ac:dyDescent="0.2">
      <c r="B11" s="133">
        <v>7</v>
      </c>
      <c r="C11" s="246"/>
      <c r="D11" s="23">
        <v>0</v>
      </c>
      <c r="E11" s="245">
        <v>0</v>
      </c>
      <c r="F11" s="135">
        <f t="shared" si="0"/>
        <v>0</v>
      </c>
    </row>
    <row r="12" spans="2:9" ht="11.25" customHeight="1" x14ac:dyDescent="0.2">
      <c r="B12" s="133">
        <v>8</v>
      </c>
      <c r="C12" s="246"/>
      <c r="D12" s="23">
        <v>0</v>
      </c>
      <c r="E12" s="245">
        <v>0</v>
      </c>
      <c r="F12" s="135">
        <f t="shared" si="0"/>
        <v>0</v>
      </c>
    </row>
    <row r="13" spans="2:9" ht="11.25" customHeight="1" x14ac:dyDescent="0.2">
      <c r="B13" s="133">
        <v>9</v>
      </c>
      <c r="C13" s="246"/>
      <c r="D13" s="23">
        <v>0</v>
      </c>
      <c r="E13" s="245">
        <v>0</v>
      </c>
      <c r="F13" s="135">
        <f t="shared" si="0"/>
        <v>0</v>
      </c>
    </row>
    <row r="14" spans="2:9" ht="11.25" customHeight="1" x14ac:dyDescent="0.2">
      <c r="B14" s="133">
        <v>10</v>
      </c>
      <c r="C14" s="246"/>
      <c r="D14" s="23">
        <v>0</v>
      </c>
      <c r="E14" s="245">
        <v>0</v>
      </c>
      <c r="F14" s="135">
        <f t="shared" si="0"/>
        <v>0</v>
      </c>
    </row>
    <row r="15" spans="2:9" ht="11.25" customHeight="1" x14ac:dyDescent="0.2">
      <c r="B15" s="133">
        <v>11</v>
      </c>
      <c r="C15" s="246"/>
      <c r="D15" s="23">
        <v>0</v>
      </c>
      <c r="E15" s="245">
        <v>0</v>
      </c>
      <c r="F15" s="135">
        <f t="shared" si="0"/>
        <v>0</v>
      </c>
    </row>
    <row r="16" spans="2:9" ht="11.25" customHeight="1" x14ac:dyDescent="0.2">
      <c r="B16" s="133">
        <v>12</v>
      </c>
      <c r="C16" s="246"/>
      <c r="D16" s="23">
        <v>0</v>
      </c>
      <c r="E16" s="245">
        <v>0</v>
      </c>
      <c r="F16" s="135">
        <f t="shared" si="0"/>
        <v>0</v>
      </c>
    </row>
    <row r="17" spans="1:7" s="1" customFormat="1" x14ac:dyDescent="0.2">
      <c r="B17" s="133">
        <v>13</v>
      </c>
      <c r="C17" s="246"/>
      <c r="D17" s="23">
        <v>0</v>
      </c>
      <c r="E17" s="245">
        <v>0</v>
      </c>
      <c r="F17" s="135">
        <f t="shared" si="0"/>
        <v>0</v>
      </c>
      <c r="G17" s="3"/>
    </row>
    <row r="18" spans="1:7" s="1" customFormat="1" x14ac:dyDescent="0.2">
      <c r="B18" s="133">
        <v>14</v>
      </c>
      <c r="C18" s="246"/>
      <c r="D18" s="23">
        <v>0</v>
      </c>
      <c r="E18" s="245">
        <v>0</v>
      </c>
      <c r="F18" s="135">
        <f t="shared" si="0"/>
        <v>0</v>
      </c>
      <c r="G18" s="3"/>
    </row>
    <row r="19" spans="1:7" s="1" customFormat="1" x14ac:dyDescent="0.2">
      <c r="B19" s="133">
        <v>15</v>
      </c>
      <c r="C19" s="246"/>
      <c r="D19" s="23">
        <v>0</v>
      </c>
      <c r="E19" s="245">
        <v>0</v>
      </c>
      <c r="F19" s="135">
        <f t="shared" si="0"/>
        <v>0</v>
      </c>
      <c r="G19" s="3"/>
    </row>
    <row r="20" spans="1:7" s="1" customFormat="1" x14ac:dyDescent="0.2">
      <c r="B20" s="133">
        <v>16</v>
      </c>
      <c r="C20" s="246"/>
      <c r="D20" s="23">
        <v>0</v>
      </c>
      <c r="E20" s="245">
        <v>0</v>
      </c>
      <c r="F20" s="135">
        <f t="shared" si="0"/>
        <v>0</v>
      </c>
      <c r="G20" s="3"/>
    </row>
    <row r="21" spans="1:7" s="1" customFormat="1" x14ac:dyDescent="0.2">
      <c r="B21" s="133">
        <v>17</v>
      </c>
      <c r="C21" s="246"/>
      <c r="D21" s="23">
        <v>0</v>
      </c>
      <c r="E21" s="245">
        <v>0</v>
      </c>
      <c r="F21" s="135">
        <f t="shared" si="0"/>
        <v>0</v>
      </c>
      <c r="G21" s="3"/>
    </row>
    <row r="22" spans="1:7" s="1" customFormat="1" x14ac:dyDescent="0.2">
      <c r="B22" s="133">
        <v>18</v>
      </c>
      <c r="C22" s="246"/>
      <c r="D22" s="23">
        <v>0</v>
      </c>
      <c r="E22" s="245">
        <v>0</v>
      </c>
      <c r="F22" s="135">
        <f t="shared" si="0"/>
        <v>0</v>
      </c>
      <c r="G22" s="3"/>
    </row>
    <row r="23" spans="1:7" s="1" customFormat="1" x14ac:dyDescent="0.2">
      <c r="B23" s="133">
        <v>19</v>
      </c>
      <c r="C23" s="246"/>
      <c r="D23" s="23">
        <v>0</v>
      </c>
      <c r="E23" s="23">
        <v>0</v>
      </c>
      <c r="F23" s="135">
        <f t="shared" si="0"/>
        <v>0</v>
      </c>
      <c r="G23" s="3"/>
    </row>
    <row r="24" spans="1:7" s="1" customFormat="1" x14ac:dyDescent="0.2">
      <c r="B24" s="133">
        <v>20</v>
      </c>
      <c r="C24" s="246"/>
      <c r="D24" s="23">
        <v>0</v>
      </c>
      <c r="E24" s="245">
        <v>0</v>
      </c>
      <c r="F24" s="135">
        <f t="shared" si="0"/>
        <v>0</v>
      </c>
      <c r="G24" s="3"/>
    </row>
    <row r="25" spans="1:7" s="1" customFormat="1" x14ac:dyDescent="0.2">
      <c r="B25" s="133">
        <v>21</v>
      </c>
      <c r="C25" s="246"/>
      <c r="D25" s="23">
        <v>0</v>
      </c>
      <c r="E25" s="245">
        <v>0</v>
      </c>
      <c r="F25" s="135">
        <f t="shared" si="0"/>
        <v>0</v>
      </c>
      <c r="G25" s="3"/>
    </row>
    <row r="26" spans="1:7" s="1" customFormat="1" x14ac:dyDescent="0.2">
      <c r="B26" s="133">
        <v>22</v>
      </c>
      <c r="C26" s="246"/>
      <c r="D26" s="23">
        <v>0</v>
      </c>
      <c r="E26" s="245">
        <v>0</v>
      </c>
      <c r="F26" s="135">
        <f t="shared" si="0"/>
        <v>0</v>
      </c>
      <c r="G26" s="3"/>
    </row>
    <row r="27" spans="1:7" s="1" customFormat="1" x14ac:dyDescent="0.2">
      <c r="B27" s="133">
        <v>23</v>
      </c>
      <c r="C27" s="246"/>
      <c r="D27" s="23">
        <v>0</v>
      </c>
      <c r="E27" s="245">
        <v>0</v>
      </c>
      <c r="F27" s="135">
        <f t="shared" si="0"/>
        <v>0</v>
      </c>
      <c r="G27" s="3"/>
    </row>
    <row r="28" spans="1:7" s="1" customFormat="1" x14ac:dyDescent="0.2">
      <c r="B28" s="133">
        <v>24</v>
      </c>
      <c r="C28" s="246"/>
      <c r="D28" s="23">
        <v>0</v>
      </c>
      <c r="E28" s="245">
        <v>0</v>
      </c>
      <c r="F28" s="135">
        <f t="shared" si="0"/>
        <v>0</v>
      </c>
      <c r="G28" s="3"/>
    </row>
    <row r="29" spans="1:7" s="1" customFormat="1" x14ac:dyDescent="0.2">
      <c r="B29" s="133">
        <v>25</v>
      </c>
      <c r="C29" s="246"/>
      <c r="D29" s="23">
        <v>0</v>
      </c>
      <c r="E29" s="245">
        <v>0</v>
      </c>
      <c r="F29" s="135">
        <f t="shared" si="0"/>
        <v>0</v>
      </c>
      <c r="G29" s="3"/>
    </row>
    <row r="30" spans="1:7" s="1" customFormat="1" ht="11.25" customHeight="1" x14ac:dyDescent="0.2">
      <c r="B30" s="133">
        <v>26</v>
      </c>
      <c r="C30" s="246"/>
      <c r="D30" s="23">
        <v>0</v>
      </c>
      <c r="E30" s="245">
        <v>0</v>
      </c>
      <c r="F30" s="135">
        <f t="shared" si="0"/>
        <v>0</v>
      </c>
      <c r="G30" s="3"/>
    </row>
    <row r="31" spans="1:7" s="4" customFormat="1" ht="12" thickBot="1" x14ac:dyDescent="0.25">
      <c r="A31" s="1"/>
      <c r="B31" s="114">
        <v>27</v>
      </c>
      <c r="C31" s="116"/>
      <c r="D31" s="23">
        <v>0</v>
      </c>
      <c r="E31" s="239">
        <v>0</v>
      </c>
      <c r="F31" s="106">
        <f t="shared" si="0"/>
        <v>0</v>
      </c>
      <c r="G31" s="3"/>
    </row>
    <row r="32" spans="1:7" s="4" customFormat="1" ht="11.25" customHeight="1" thickTop="1" x14ac:dyDescent="0.2">
      <c r="A32" s="1"/>
      <c r="C32" s="1"/>
      <c r="G32" s="3"/>
    </row>
  </sheetData>
  <mergeCells count="2">
    <mergeCell ref="B2:F2"/>
    <mergeCell ref="H4:I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B2:I35"/>
  <sheetViews>
    <sheetView zoomScale="130" zoomScaleNormal="130" zoomScalePageLayoutView="130" workbookViewId="0">
      <selection activeCell="J36" sqref="J36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82" t="s">
        <v>295</v>
      </c>
      <c r="C2" s="282"/>
      <c r="D2" s="282"/>
      <c r="E2" s="282"/>
      <c r="F2" s="282"/>
    </row>
    <row r="3" spans="2:9" ht="6" customHeight="1" thickBot="1" x14ac:dyDescent="0.25"/>
    <row r="4" spans="2:9" ht="11.25" customHeight="1" thickTop="1" thickBot="1" x14ac:dyDescent="0.25">
      <c r="B4" s="8"/>
      <c r="C4" s="33"/>
      <c r="D4" s="6" t="s">
        <v>18</v>
      </c>
      <c r="E4" s="240" t="s">
        <v>19</v>
      </c>
      <c r="F4" s="240" t="s">
        <v>20</v>
      </c>
      <c r="G4" s="242" t="s">
        <v>296</v>
      </c>
    </row>
    <row r="5" spans="2:9" ht="11.25" customHeight="1" thickTop="1" x14ac:dyDescent="0.2">
      <c r="B5" s="45">
        <v>1</v>
      </c>
      <c r="C5" s="51"/>
      <c r="D5" s="43" t="s">
        <v>68</v>
      </c>
      <c r="E5" s="43" t="s">
        <v>68</v>
      </c>
      <c r="F5" s="12" t="e">
        <f t="shared" ref="F5:F18" si="0">((D5-E5)^2)*(-0.1)</f>
        <v>#VALUE!</v>
      </c>
      <c r="G5" s="3" t="e">
        <f>6-D5</f>
        <v>#VALUE!</v>
      </c>
      <c r="I5" s="3">
        <f>IFERROR(SMALL(D5:E18,1),7777)</f>
        <v>7777</v>
      </c>
    </row>
    <row r="6" spans="2:9" ht="11.25" customHeight="1" x14ac:dyDescent="0.2">
      <c r="B6" s="36">
        <v>2</v>
      </c>
      <c r="C6" s="52"/>
      <c r="D6" s="37" t="s">
        <v>68</v>
      </c>
      <c r="E6" s="37" t="s">
        <v>68</v>
      </c>
      <c r="F6" s="12" t="e">
        <f t="shared" si="0"/>
        <v>#VALUE!</v>
      </c>
      <c r="G6" s="3" t="e">
        <f>D6+0</f>
        <v>#VALUE!</v>
      </c>
    </row>
    <row r="7" spans="2:9" ht="11.25" customHeight="1" x14ac:dyDescent="0.2">
      <c r="B7" s="36">
        <v>3</v>
      </c>
      <c r="C7" s="52"/>
      <c r="D7" s="37" t="s">
        <v>68</v>
      </c>
      <c r="E7" s="37" t="s">
        <v>68</v>
      </c>
      <c r="F7" s="12" t="e">
        <f t="shared" si="0"/>
        <v>#VALUE!</v>
      </c>
      <c r="G7" s="3" t="e">
        <f t="shared" ref="G7:G15" si="1">6-D7</f>
        <v>#VALUE!</v>
      </c>
    </row>
    <row r="8" spans="2:9" ht="11.25" customHeight="1" x14ac:dyDescent="0.2">
      <c r="B8" s="36">
        <v>4</v>
      </c>
      <c r="C8" s="52"/>
      <c r="D8" s="37" t="s">
        <v>68</v>
      </c>
      <c r="E8" s="37" t="s">
        <v>68</v>
      </c>
      <c r="F8" s="12" t="e">
        <f t="shared" si="0"/>
        <v>#VALUE!</v>
      </c>
      <c r="G8" s="3" t="e">
        <f t="shared" si="1"/>
        <v>#VALUE!</v>
      </c>
    </row>
    <row r="9" spans="2:9" ht="11.25" customHeight="1" x14ac:dyDescent="0.2">
      <c r="B9" s="36">
        <v>5</v>
      </c>
      <c r="C9" s="52"/>
      <c r="D9" s="37" t="s">
        <v>68</v>
      </c>
      <c r="E9" s="37" t="s">
        <v>68</v>
      </c>
      <c r="F9" s="12" t="e">
        <f>((D9-E9)^2)*(-0.1)</f>
        <v>#VALUE!</v>
      </c>
      <c r="G9" s="3" t="e">
        <f t="shared" si="1"/>
        <v>#VALUE!</v>
      </c>
    </row>
    <row r="10" spans="2:9" ht="11.25" customHeight="1" x14ac:dyDescent="0.2">
      <c r="B10" s="36">
        <v>6</v>
      </c>
      <c r="C10" s="52"/>
      <c r="D10" s="37" t="s">
        <v>68</v>
      </c>
      <c r="E10" s="37" t="s">
        <v>68</v>
      </c>
      <c r="F10" s="12" t="e">
        <f t="shared" si="0"/>
        <v>#VALUE!</v>
      </c>
      <c r="G10" s="3" t="e">
        <f t="shared" si="1"/>
        <v>#VALUE!</v>
      </c>
    </row>
    <row r="11" spans="2:9" ht="11.25" customHeight="1" x14ac:dyDescent="0.2">
      <c r="B11" s="36">
        <v>7</v>
      </c>
      <c r="C11" s="52"/>
      <c r="D11" s="37" t="s">
        <v>68</v>
      </c>
      <c r="E11" s="37" t="s">
        <v>68</v>
      </c>
      <c r="F11" s="12" t="e">
        <f t="shared" si="0"/>
        <v>#VALUE!</v>
      </c>
      <c r="G11" s="3" t="e">
        <f>D11+0</f>
        <v>#VALUE!</v>
      </c>
    </row>
    <row r="12" spans="2:9" ht="11.25" customHeight="1" x14ac:dyDescent="0.2">
      <c r="B12" s="36">
        <v>8</v>
      </c>
      <c r="C12" s="52"/>
      <c r="D12" s="37" t="s">
        <v>68</v>
      </c>
      <c r="E12" s="37" t="s">
        <v>68</v>
      </c>
      <c r="F12" s="12" t="e">
        <f t="shared" si="0"/>
        <v>#VALUE!</v>
      </c>
      <c r="G12" s="3" t="e">
        <f t="shared" si="1"/>
        <v>#VALUE!</v>
      </c>
    </row>
    <row r="13" spans="2:9" ht="11.25" customHeight="1" x14ac:dyDescent="0.2">
      <c r="B13" s="36">
        <v>9</v>
      </c>
      <c r="C13" s="52"/>
      <c r="D13" s="37" t="s">
        <v>68</v>
      </c>
      <c r="E13" s="37" t="s">
        <v>68</v>
      </c>
      <c r="F13" s="12" t="e">
        <f t="shared" si="0"/>
        <v>#VALUE!</v>
      </c>
      <c r="G13" s="3" t="e">
        <f t="shared" si="1"/>
        <v>#VALUE!</v>
      </c>
    </row>
    <row r="14" spans="2:9" ht="11.25" customHeight="1" x14ac:dyDescent="0.2">
      <c r="B14" s="36">
        <v>10</v>
      </c>
      <c r="C14" s="52"/>
      <c r="D14" s="37" t="s">
        <v>68</v>
      </c>
      <c r="E14" s="37" t="s">
        <v>68</v>
      </c>
      <c r="F14" s="12" t="e">
        <f t="shared" si="0"/>
        <v>#VALUE!</v>
      </c>
      <c r="G14" s="3" t="e">
        <f>D14+0</f>
        <v>#VALUE!</v>
      </c>
    </row>
    <row r="15" spans="2:9" ht="11.25" customHeight="1" x14ac:dyDescent="0.2">
      <c r="B15" s="36">
        <v>11</v>
      </c>
      <c r="C15" s="52"/>
      <c r="D15" s="37" t="s">
        <v>68</v>
      </c>
      <c r="E15" s="37" t="s">
        <v>68</v>
      </c>
      <c r="F15" s="12" t="e">
        <f t="shared" si="0"/>
        <v>#VALUE!</v>
      </c>
      <c r="G15" s="3" t="e">
        <f t="shared" si="1"/>
        <v>#VALUE!</v>
      </c>
    </row>
    <row r="16" spans="2:9" ht="11.25" customHeight="1" x14ac:dyDescent="0.2">
      <c r="B16" s="36">
        <v>12</v>
      </c>
      <c r="C16" s="52"/>
      <c r="D16" s="37" t="s">
        <v>68</v>
      </c>
      <c r="E16" s="37" t="s">
        <v>68</v>
      </c>
      <c r="F16" s="12" t="e">
        <f t="shared" si="0"/>
        <v>#VALUE!</v>
      </c>
      <c r="G16" s="3" t="e">
        <f>D16+0</f>
        <v>#VALUE!</v>
      </c>
    </row>
    <row r="17" spans="2:9" ht="11.25" customHeight="1" x14ac:dyDescent="0.2">
      <c r="B17" s="36">
        <v>13</v>
      </c>
      <c r="C17" s="52"/>
      <c r="D17" s="37" t="s">
        <v>68</v>
      </c>
      <c r="E17" s="37" t="s">
        <v>68</v>
      </c>
      <c r="F17" s="12" t="e">
        <f t="shared" si="0"/>
        <v>#VALUE!</v>
      </c>
      <c r="G17" s="3" t="e">
        <f>D17+0</f>
        <v>#VALUE!</v>
      </c>
    </row>
    <row r="18" spans="2:9" ht="11.25" customHeight="1" thickBot="1" x14ac:dyDescent="0.25">
      <c r="B18" s="114">
        <v>14</v>
      </c>
      <c r="C18" s="115"/>
      <c r="D18" s="105" t="s">
        <v>68</v>
      </c>
      <c r="E18" s="105" t="s">
        <v>68</v>
      </c>
      <c r="F18" s="106" t="e">
        <f t="shared" si="0"/>
        <v>#VALUE!</v>
      </c>
      <c r="G18" s="3" t="e">
        <f>D18+0</f>
        <v>#VALUE!</v>
      </c>
    </row>
    <row r="19" spans="2:9" ht="11.25" customHeight="1" thickTop="1" thickBot="1" x14ac:dyDescent="0.25">
      <c r="B19" s="3"/>
      <c r="C19" s="4"/>
      <c r="E19" s="1"/>
      <c r="F19" s="1"/>
      <c r="G19" s="1"/>
      <c r="H19" s="1"/>
      <c r="I19" s="1"/>
    </row>
    <row r="20" spans="2:9" ht="11.25" customHeight="1" thickTop="1" thickBot="1" x14ac:dyDescent="0.25">
      <c r="B20" s="8"/>
      <c r="C20" s="33"/>
      <c r="D20" s="6" t="s">
        <v>18</v>
      </c>
      <c r="E20" s="240" t="s">
        <v>19</v>
      </c>
      <c r="F20" s="240" t="s">
        <v>20</v>
      </c>
      <c r="G20" s="243" t="s">
        <v>297</v>
      </c>
      <c r="H20" s="1"/>
      <c r="I20" s="1"/>
    </row>
    <row r="21" spans="2:9" ht="11.25" customHeight="1" thickTop="1" x14ac:dyDescent="0.2">
      <c r="B21" s="45">
        <v>1</v>
      </c>
      <c r="C21" s="51"/>
      <c r="D21" s="43" t="s">
        <v>68</v>
      </c>
      <c r="E21" s="43" t="s">
        <v>68</v>
      </c>
      <c r="F21" s="12" t="e">
        <f t="shared" ref="F21:F24" si="2">((D21-E21)^2)*(-0.1)</f>
        <v>#VALUE!</v>
      </c>
      <c r="G21" s="1"/>
      <c r="H21" s="1"/>
      <c r="I21" s="1"/>
    </row>
    <row r="22" spans="2:9" ht="11.25" customHeight="1" x14ac:dyDescent="0.2">
      <c r="B22" s="36">
        <v>2</v>
      </c>
      <c r="C22" s="52"/>
      <c r="D22" s="37" t="s">
        <v>68</v>
      </c>
      <c r="E22" s="37" t="s">
        <v>68</v>
      </c>
      <c r="F22" s="12" t="e">
        <f t="shared" si="2"/>
        <v>#VALUE!</v>
      </c>
      <c r="G22" s="1"/>
      <c r="H22" s="1"/>
      <c r="I22" s="1"/>
    </row>
    <row r="23" spans="2:9" ht="11.25" customHeight="1" x14ac:dyDescent="0.2">
      <c r="B23" s="36">
        <v>3</v>
      </c>
      <c r="C23" s="52"/>
      <c r="D23" s="37" t="s">
        <v>68</v>
      </c>
      <c r="E23" s="37" t="s">
        <v>68</v>
      </c>
      <c r="F23" s="12" t="e">
        <f t="shared" si="2"/>
        <v>#VALUE!</v>
      </c>
      <c r="G23" s="1"/>
      <c r="H23" s="1"/>
      <c r="I23" s="1"/>
    </row>
    <row r="24" spans="2:9" ht="11.25" customHeight="1" x14ac:dyDescent="0.2">
      <c r="B24" s="36">
        <v>4</v>
      </c>
      <c r="C24" s="52"/>
      <c r="D24" s="37" t="s">
        <v>68</v>
      </c>
      <c r="E24" s="37" t="s">
        <v>68</v>
      </c>
      <c r="F24" s="12" t="e">
        <f t="shared" si="2"/>
        <v>#VALUE!</v>
      </c>
      <c r="G24" s="1"/>
      <c r="H24" s="1"/>
      <c r="I24" s="1"/>
    </row>
    <row r="25" spans="2:9" ht="11.25" customHeight="1" x14ac:dyDescent="0.2">
      <c r="B25" s="36">
        <v>5</v>
      </c>
      <c r="C25" s="52"/>
      <c r="D25" s="37" t="s">
        <v>68</v>
      </c>
      <c r="E25" s="37" t="s">
        <v>68</v>
      </c>
      <c r="F25" s="12" t="e">
        <f>((D25-E25)^2)*(-0.1)</f>
        <v>#VALUE!</v>
      </c>
      <c r="G25" s="1"/>
      <c r="H25" s="1"/>
      <c r="I25" s="1"/>
    </row>
    <row r="26" spans="2:9" ht="11.25" customHeight="1" x14ac:dyDescent="0.2">
      <c r="B26" s="36">
        <v>6</v>
      </c>
      <c r="C26" s="52"/>
      <c r="D26" s="37" t="s">
        <v>68</v>
      </c>
      <c r="E26" s="37" t="s">
        <v>68</v>
      </c>
      <c r="F26" s="12" t="e">
        <f t="shared" ref="F26:F34" si="3">((D26-E26)^2)*(-0.1)</f>
        <v>#VALUE!</v>
      </c>
      <c r="G26" s="1"/>
      <c r="H26" s="1"/>
      <c r="I26" s="1"/>
    </row>
    <row r="27" spans="2:9" ht="11.25" customHeight="1" x14ac:dyDescent="0.2">
      <c r="B27" s="36">
        <v>7</v>
      </c>
      <c r="C27" s="52"/>
      <c r="D27" s="37" t="s">
        <v>68</v>
      </c>
      <c r="E27" s="37" t="s">
        <v>68</v>
      </c>
      <c r="F27" s="12" t="e">
        <f t="shared" si="3"/>
        <v>#VALUE!</v>
      </c>
      <c r="G27" s="1"/>
      <c r="H27" s="1"/>
      <c r="I27" s="1"/>
    </row>
    <row r="28" spans="2:9" ht="11.25" customHeight="1" x14ac:dyDescent="0.2">
      <c r="B28" s="36">
        <v>8</v>
      </c>
      <c r="C28" s="52"/>
      <c r="D28" s="37" t="s">
        <v>68</v>
      </c>
      <c r="E28" s="37" t="s">
        <v>68</v>
      </c>
      <c r="F28" s="12" t="e">
        <f t="shared" si="3"/>
        <v>#VALUE!</v>
      </c>
    </row>
    <row r="29" spans="2:9" ht="11.25" customHeight="1" x14ac:dyDescent="0.2">
      <c r="B29" s="36">
        <v>9</v>
      </c>
      <c r="C29" s="52"/>
      <c r="D29" s="37" t="s">
        <v>68</v>
      </c>
      <c r="E29" s="37" t="s">
        <v>68</v>
      </c>
      <c r="F29" s="12" t="e">
        <f t="shared" si="3"/>
        <v>#VALUE!</v>
      </c>
    </row>
    <row r="30" spans="2:9" ht="11.25" customHeight="1" x14ac:dyDescent="0.2">
      <c r="B30" s="36">
        <v>10</v>
      </c>
      <c r="C30" s="52"/>
      <c r="D30" s="37" t="s">
        <v>68</v>
      </c>
      <c r="E30" s="37" t="s">
        <v>68</v>
      </c>
      <c r="F30" s="12" t="e">
        <f t="shared" si="3"/>
        <v>#VALUE!</v>
      </c>
    </row>
    <row r="31" spans="2:9" ht="11.25" customHeight="1" x14ac:dyDescent="0.2">
      <c r="B31" s="36">
        <v>11</v>
      </c>
      <c r="C31" s="52"/>
      <c r="D31" s="37" t="s">
        <v>68</v>
      </c>
      <c r="E31" s="37" t="s">
        <v>68</v>
      </c>
      <c r="F31" s="12" t="e">
        <f t="shared" si="3"/>
        <v>#VALUE!</v>
      </c>
    </row>
    <row r="32" spans="2:9" ht="11.25" customHeight="1" x14ac:dyDescent="0.2">
      <c r="B32" s="36">
        <v>12</v>
      </c>
      <c r="C32" s="52"/>
      <c r="D32" s="37" t="s">
        <v>68</v>
      </c>
      <c r="E32" s="37" t="s">
        <v>68</v>
      </c>
      <c r="F32" s="12" t="e">
        <f t="shared" si="3"/>
        <v>#VALUE!</v>
      </c>
    </row>
    <row r="33" spans="2:6" ht="11.25" customHeight="1" x14ac:dyDescent="0.2">
      <c r="B33" s="36">
        <v>13</v>
      </c>
      <c r="C33" s="52"/>
      <c r="D33" s="37" t="s">
        <v>68</v>
      </c>
      <c r="E33" s="37" t="s">
        <v>68</v>
      </c>
      <c r="F33" s="12" t="e">
        <f t="shared" si="3"/>
        <v>#VALUE!</v>
      </c>
    </row>
    <row r="34" spans="2:6" ht="11.25" customHeight="1" thickBot="1" x14ac:dyDescent="0.25">
      <c r="B34" s="114">
        <v>14</v>
      </c>
      <c r="C34" s="115"/>
      <c r="D34" s="105" t="s">
        <v>68</v>
      </c>
      <c r="E34" s="105" t="s">
        <v>68</v>
      </c>
      <c r="F34" s="106" t="e">
        <f t="shared" si="3"/>
        <v>#VALUE!</v>
      </c>
    </row>
    <row r="35" spans="2:6" ht="11.25" customHeight="1" thickTop="1" x14ac:dyDescent="0.2"/>
  </sheetData>
  <mergeCells count="1">
    <mergeCell ref="B2:F2"/>
  </mergeCells>
  <pageMargins left="0.7" right="0.7" top="0.75" bottom="0.75" header="0.3" footer="0.3"/>
  <pageSetup paperSize="9" orientation="portrait" verticalDpi="12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B2:I35"/>
  <sheetViews>
    <sheetView zoomScale="130" zoomScaleNormal="130" zoomScalePageLayoutView="130" workbookViewId="0">
      <selection activeCell="J15" sqref="J1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82" t="s">
        <v>298</v>
      </c>
      <c r="C2" s="282"/>
      <c r="D2" s="282"/>
      <c r="E2" s="282"/>
      <c r="F2" s="282"/>
    </row>
    <row r="3" spans="2:9" ht="6" customHeight="1" thickBot="1" x14ac:dyDescent="0.25"/>
    <row r="4" spans="2:9" ht="11.25" customHeight="1" thickTop="1" thickBot="1" x14ac:dyDescent="0.25">
      <c r="B4" s="8"/>
      <c r="C4" s="33"/>
      <c r="D4" s="6" t="s">
        <v>18</v>
      </c>
      <c r="E4" s="240" t="s">
        <v>19</v>
      </c>
      <c r="F4" s="240" t="s">
        <v>20</v>
      </c>
      <c r="G4" s="242" t="s">
        <v>296</v>
      </c>
    </row>
    <row r="5" spans="2:9" ht="11.25" customHeight="1" thickTop="1" x14ac:dyDescent="0.2">
      <c r="B5" s="45">
        <v>1</v>
      </c>
      <c r="C5" s="51"/>
      <c r="D5" s="43" t="s">
        <v>68</v>
      </c>
      <c r="E5" s="43" t="s">
        <v>68</v>
      </c>
      <c r="F5" s="12" t="e">
        <f t="shared" ref="F5:F18" si="0">((D5-E5)^2)*(-0.1)</f>
        <v>#VALUE!</v>
      </c>
      <c r="G5" s="3" t="e">
        <f>6-D5</f>
        <v>#VALUE!</v>
      </c>
      <c r="I5" s="3">
        <f>IFERROR(SMALL(D5:E18,1),7777)</f>
        <v>7777</v>
      </c>
    </row>
    <row r="6" spans="2:9" ht="11.25" customHeight="1" x14ac:dyDescent="0.2">
      <c r="B6" s="36">
        <v>2</v>
      </c>
      <c r="C6" s="52"/>
      <c r="D6" s="37" t="s">
        <v>68</v>
      </c>
      <c r="E6" s="37" t="s">
        <v>68</v>
      </c>
      <c r="F6" s="12" t="e">
        <f t="shared" si="0"/>
        <v>#VALUE!</v>
      </c>
      <c r="G6" s="3" t="e">
        <f>D6+0</f>
        <v>#VALUE!</v>
      </c>
    </row>
    <row r="7" spans="2:9" ht="11.25" customHeight="1" x14ac:dyDescent="0.2">
      <c r="B7" s="36">
        <v>3</v>
      </c>
      <c r="C7" s="52"/>
      <c r="D7" s="37" t="s">
        <v>68</v>
      </c>
      <c r="E7" s="37" t="s">
        <v>68</v>
      </c>
      <c r="F7" s="12" t="e">
        <f t="shared" si="0"/>
        <v>#VALUE!</v>
      </c>
      <c r="G7" s="3" t="e">
        <f t="shared" ref="G7:G15" si="1">6-D7</f>
        <v>#VALUE!</v>
      </c>
    </row>
    <row r="8" spans="2:9" ht="11.25" customHeight="1" x14ac:dyDescent="0.2">
      <c r="B8" s="36">
        <v>4</v>
      </c>
      <c r="C8" s="52"/>
      <c r="D8" s="37" t="s">
        <v>68</v>
      </c>
      <c r="E8" s="37" t="s">
        <v>68</v>
      </c>
      <c r="F8" s="12" t="e">
        <f t="shared" si="0"/>
        <v>#VALUE!</v>
      </c>
      <c r="G8" s="3" t="e">
        <f t="shared" si="1"/>
        <v>#VALUE!</v>
      </c>
    </row>
    <row r="9" spans="2:9" ht="11.25" customHeight="1" x14ac:dyDescent="0.2">
      <c r="B9" s="36">
        <v>5</v>
      </c>
      <c r="C9" s="52"/>
      <c r="D9" s="37" t="s">
        <v>68</v>
      </c>
      <c r="E9" s="37" t="s">
        <v>68</v>
      </c>
      <c r="F9" s="12" t="e">
        <f>((D9-E9)^2)*(-0.1)</f>
        <v>#VALUE!</v>
      </c>
      <c r="G9" s="3" t="e">
        <f t="shared" si="1"/>
        <v>#VALUE!</v>
      </c>
    </row>
    <row r="10" spans="2:9" ht="11.25" customHeight="1" x14ac:dyDescent="0.2">
      <c r="B10" s="36">
        <v>6</v>
      </c>
      <c r="C10" s="52"/>
      <c r="D10" s="37" t="s">
        <v>68</v>
      </c>
      <c r="E10" s="37" t="s">
        <v>68</v>
      </c>
      <c r="F10" s="12" t="e">
        <f t="shared" si="0"/>
        <v>#VALUE!</v>
      </c>
      <c r="G10" s="3" t="e">
        <f t="shared" si="1"/>
        <v>#VALUE!</v>
      </c>
    </row>
    <row r="11" spans="2:9" ht="11.25" customHeight="1" x14ac:dyDescent="0.2">
      <c r="B11" s="36">
        <v>7</v>
      </c>
      <c r="C11" s="52"/>
      <c r="D11" s="37" t="s">
        <v>68</v>
      </c>
      <c r="E11" s="37" t="s">
        <v>68</v>
      </c>
      <c r="F11" s="12" t="e">
        <f t="shared" si="0"/>
        <v>#VALUE!</v>
      </c>
      <c r="G11" s="3" t="e">
        <f>D11+0</f>
        <v>#VALUE!</v>
      </c>
    </row>
    <row r="12" spans="2:9" ht="11.25" customHeight="1" x14ac:dyDescent="0.2">
      <c r="B12" s="36">
        <v>8</v>
      </c>
      <c r="C12" s="52"/>
      <c r="D12" s="37" t="s">
        <v>68</v>
      </c>
      <c r="E12" s="37" t="s">
        <v>68</v>
      </c>
      <c r="F12" s="12" t="e">
        <f t="shared" si="0"/>
        <v>#VALUE!</v>
      </c>
      <c r="G12" s="3" t="e">
        <f t="shared" si="1"/>
        <v>#VALUE!</v>
      </c>
    </row>
    <row r="13" spans="2:9" ht="11.25" customHeight="1" x14ac:dyDescent="0.2">
      <c r="B13" s="36">
        <v>9</v>
      </c>
      <c r="C13" s="52"/>
      <c r="D13" s="37" t="s">
        <v>68</v>
      </c>
      <c r="E13" s="37" t="s">
        <v>68</v>
      </c>
      <c r="F13" s="12" t="e">
        <f t="shared" si="0"/>
        <v>#VALUE!</v>
      </c>
      <c r="G13" s="3" t="e">
        <f t="shared" si="1"/>
        <v>#VALUE!</v>
      </c>
    </row>
    <row r="14" spans="2:9" ht="11.25" customHeight="1" x14ac:dyDescent="0.2">
      <c r="B14" s="36">
        <v>10</v>
      </c>
      <c r="C14" s="52"/>
      <c r="D14" s="37" t="s">
        <v>68</v>
      </c>
      <c r="E14" s="37" t="s">
        <v>68</v>
      </c>
      <c r="F14" s="12" t="e">
        <f t="shared" si="0"/>
        <v>#VALUE!</v>
      </c>
      <c r="G14" s="3" t="e">
        <f>D14+0</f>
        <v>#VALUE!</v>
      </c>
    </row>
    <row r="15" spans="2:9" ht="11.25" customHeight="1" x14ac:dyDescent="0.2">
      <c r="B15" s="36">
        <v>11</v>
      </c>
      <c r="C15" s="52"/>
      <c r="D15" s="37" t="s">
        <v>68</v>
      </c>
      <c r="E15" s="37" t="s">
        <v>68</v>
      </c>
      <c r="F15" s="12" t="e">
        <f t="shared" si="0"/>
        <v>#VALUE!</v>
      </c>
      <c r="G15" s="3" t="e">
        <f t="shared" si="1"/>
        <v>#VALUE!</v>
      </c>
    </row>
    <row r="16" spans="2:9" ht="11.25" customHeight="1" x14ac:dyDescent="0.2">
      <c r="B16" s="36">
        <v>12</v>
      </c>
      <c r="C16" s="52"/>
      <c r="D16" s="37" t="s">
        <v>68</v>
      </c>
      <c r="E16" s="37" t="s">
        <v>68</v>
      </c>
      <c r="F16" s="12" t="e">
        <f t="shared" si="0"/>
        <v>#VALUE!</v>
      </c>
      <c r="G16" s="3" t="e">
        <f>D16+0</f>
        <v>#VALUE!</v>
      </c>
    </row>
    <row r="17" spans="2:9" ht="11.25" customHeight="1" x14ac:dyDescent="0.2">
      <c r="B17" s="36">
        <v>13</v>
      </c>
      <c r="C17" s="52"/>
      <c r="D17" s="37" t="s">
        <v>68</v>
      </c>
      <c r="E17" s="37" t="s">
        <v>68</v>
      </c>
      <c r="F17" s="12" t="e">
        <f t="shared" si="0"/>
        <v>#VALUE!</v>
      </c>
      <c r="G17" s="3" t="e">
        <f>D17+0</f>
        <v>#VALUE!</v>
      </c>
    </row>
    <row r="18" spans="2:9" ht="11.25" customHeight="1" thickBot="1" x14ac:dyDescent="0.25">
      <c r="B18" s="114">
        <v>14</v>
      </c>
      <c r="C18" s="115"/>
      <c r="D18" s="105" t="s">
        <v>68</v>
      </c>
      <c r="E18" s="105" t="s">
        <v>68</v>
      </c>
      <c r="F18" s="106" t="e">
        <f t="shared" si="0"/>
        <v>#VALUE!</v>
      </c>
      <c r="G18" s="3" t="e">
        <f>D18+0</f>
        <v>#VALUE!</v>
      </c>
    </row>
    <row r="19" spans="2:9" ht="11.25" customHeight="1" thickTop="1" thickBot="1" x14ac:dyDescent="0.25">
      <c r="B19" s="3"/>
      <c r="C19" s="4"/>
      <c r="E19" s="1"/>
      <c r="F19" s="1"/>
      <c r="G19" s="1"/>
      <c r="H19" s="1"/>
      <c r="I19" s="1"/>
    </row>
    <row r="20" spans="2:9" ht="11.25" customHeight="1" thickTop="1" thickBot="1" x14ac:dyDescent="0.25">
      <c r="B20" s="8"/>
      <c r="C20" s="33"/>
      <c r="D20" s="6" t="s">
        <v>18</v>
      </c>
      <c r="E20" s="240" t="s">
        <v>19</v>
      </c>
      <c r="F20" s="240" t="s">
        <v>20</v>
      </c>
      <c r="G20" s="243" t="s">
        <v>297</v>
      </c>
      <c r="H20" s="1"/>
      <c r="I20" s="1"/>
    </row>
    <row r="21" spans="2:9" ht="11.25" customHeight="1" thickTop="1" x14ac:dyDescent="0.2">
      <c r="B21" s="45">
        <v>1</v>
      </c>
      <c r="C21" s="51"/>
      <c r="D21" s="43" t="s">
        <v>68</v>
      </c>
      <c r="E21" s="43" t="s">
        <v>68</v>
      </c>
      <c r="F21" s="12" t="e">
        <f t="shared" ref="F21:F24" si="2">((D21-E21)^2)*(-0.1)</f>
        <v>#VALUE!</v>
      </c>
      <c r="G21" s="1"/>
      <c r="H21" s="1"/>
      <c r="I21" s="1"/>
    </row>
    <row r="22" spans="2:9" ht="11.25" customHeight="1" x14ac:dyDescent="0.2">
      <c r="B22" s="36">
        <v>2</v>
      </c>
      <c r="C22" s="52"/>
      <c r="D22" s="37" t="s">
        <v>68</v>
      </c>
      <c r="E22" s="37" t="s">
        <v>68</v>
      </c>
      <c r="F22" s="12" t="e">
        <f t="shared" si="2"/>
        <v>#VALUE!</v>
      </c>
      <c r="G22" s="1"/>
      <c r="H22" s="1"/>
      <c r="I22" s="1"/>
    </row>
    <row r="23" spans="2:9" ht="11.25" customHeight="1" x14ac:dyDescent="0.2">
      <c r="B23" s="36">
        <v>3</v>
      </c>
      <c r="C23" s="52"/>
      <c r="D23" s="37" t="s">
        <v>68</v>
      </c>
      <c r="E23" s="37" t="s">
        <v>68</v>
      </c>
      <c r="F23" s="12" t="e">
        <f t="shared" si="2"/>
        <v>#VALUE!</v>
      </c>
      <c r="G23" s="1"/>
      <c r="H23" s="1"/>
      <c r="I23" s="1"/>
    </row>
    <row r="24" spans="2:9" ht="11.25" customHeight="1" x14ac:dyDescent="0.2">
      <c r="B24" s="36">
        <v>4</v>
      </c>
      <c r="C24" s="52"/>
      <c r="D24" s="37" t="s">
        <v>68</v>
      </c>
      <c r="E24" s="37" t="s">
        <v>68</v>
      </c>
      <c r="F24" s="12" t="e">
        <f t="shared" si="2"/>
        <v>#VALUE!</v>
      </c>
      <c r="G24" s="1"/>
      <c r="H24" s="1"/>
      <c r="I24" s="1"/>
    </row>
    <row r="25" spans="2:9" ht="11.25" customHeight="1" x14ac:dyDescent="0.2">
      <c r="B25" s="36">
        <v>5</v>
      </c>
      <c r="C25" s="52"/>
      <c r="D25" s="37" t="s">
        <v>68</v>
      </c>
      <c r="E25" s="37" t="s">
        <v>68</v>
      </c>
      <c r="F25" s="12" t="e">
        <f>((D25-E25)^2)*(-0.1)</f>
        <v>#VALUE!</v>
      </c>
      <c r="G25" s="1"/>
      <c r="H25" s="1"/>
      <c r="I25" s="1"/>
    </row>
    <row r="26" spans="2:9" ht="11.25" customHeight="1" x14ac:dyDescent="0.2">
      <c r="B26" s="36">
        <v>6</v>
      </c>
      <c r="C26" s="52"/>
      <c r="D26" s="37" t="s">
        <v>68</v>
      </c>
      <c r="E26" s="37" t="s">
        <v>68</v>
      </c>
      <c r="F26" s="12" t="e">
        <f t="shared" ref="F26:F34" si="3">((D26-E26)^2)*(-0.1)</f>
        <v>#VALUE!</v>
      </c>
      <c r="G26" s="1"/>
      <c r="H26" s="1"/>
      <c r="I26" s="1"/>
    </row>
    <row r="27" spans="2:9" ht="11.25" customHeight="1" x14ac:dyDescent="0.2">
      <c r="B27" s="36">
        <v>7</v>
      </c>
      <c r="C27" s="52"/>
      <c r="D27" s="37" t="s">
        <v>68</v>
      </c>
      <c r="E27" s="37" t="s">
        <v>68</v>
      </c>
      <c r="F27" s="12" t="e">
        <f t="shared" si="3"/>
        <v>#VALUE!</v>
      </c>
      <c r="G27" s="1"/>
      <c r="H27" s="1"/>
      <c r="I27" s="1"/>
    </row>
    <row r="28" spans="2:9" ht="11.25" customHeight="1" x14ac:dyDescent="0.2">
      <c r="B28" s="36">
        <v>8</v>
      </c>
      <c r="C28" s="52"/>
      <c r="D28" s="37" t="s">
        <v>68</v>
      </c>
      <c r="E28" s="37" t="s">
        <v>68</v>
      </c>
      <c r="F28" s="12" t="e">
        <f t="shared" si="3"/>
        <v>#VALUE!</v>
      </c>
    </row>
    <row r="29" spans="2:9" ht="11.25" customHeight="1" x14ac:dyDescent="0.2">
      <c r="B29" s="36">
        <v>9</v>
      </c>
      <c r="C29" s="52"/>
      <c r="D29" s="37" t="s">
        <v>68</v>
      </c>
      <c r="E29" s="37" t="s">
        <v>68</v>
      </c>
      <c r="F29" s="12" t="e">
        <f t="shared" si="3"/>
        <v>#VALUE!</v>
      </c>
    </row>
    <row r="30" spans="2:9" ht="11.25" customHeight="1" x14ac:dyDescent="0.2">
      <c r="B30" s="36">
        <v>10</v>
      </c>
      <c r="C30" s="52"/>
      <c r="D30" s="37" t="s">
        <v>68</v>
      </c>
      <c r="E30" s="37" t="s">
        <v>68</v>
      </c>
      <c r="F30" s="12" t="e">
        <f t="shared" si="3"/>
        <v>#VALUE!</v>
      </c>
    </row>
    <row r="31" spans="2:9" ht="11.25" customHeight="1" x14ac:dyDescent="0.2">
      <c r="B31" s="36">
        <v>11</v>
      </c>
      <c r="C31" s="52"/>
      <c r="D31" s="37" t="s">
        <v>68</v>
      </c>
      <c r="E31" s="37" t="s">
        <v>68</v>
      </c>
      <c r="F31" s="12" t="e">
        <f t="shared" si="3"/>
        <v>#VALUE!</v>
      </c>
    </row>
    <row r="32" spans="2:9" ht="11.25" customHeight="1" x14ac:dyDescent="0.2">
      <c r="B32" s="36">
        <v>12</v>
      </c>
      <c r="C32" s="52"/>
      <c r="D32" s="37" t="s">
        <v>68</v>
      </c>
      <c r="E32" s="37" t="s">
        <v>68</v>
      </c>
      <c r="F32" s="12" t="e">
        <f t="shared" si="3"/>
        <v>#VALUE!</v>
      </c>
    </row>
    <row r="33" spans="2:6" ht="11.25" customHeight="1" x14ac:dyDescent="0.2">
      <c r="B33" s="36">
        <v>13</v>
      </c>
      <c r="C33" s="52"/>
      <c r="D33" s="37" t="s">
        <v>68</v>
      </c>
      <c r="E33" s="37" t="s">
        <v>68</v>
      </c>
      <c r="F33" s="12" t="e">
        <f t="shared" si="3"/>
        <v>#VALUE!</v>
      </c>
    </row>
    <row r="34" spans="2:6" ht="11.25" customHeight="1" thickBot="1" x14ac:dyDescent="0.25">
      <c r="B34" s="114">
        <v>14</v>
      </c>
      <c r="C34" s="115"/>
      <c r="D34" s="105" t="s">
        <v>68</v>
      </c>
      <c r="E34" s="105" t="s">
        <v>68</v>
      </c>
      <c r="F34" s="106" t="e">
        <f t="shared" si="3"/>
        <v>#VALUE!</v>
      </c>
    </row>
    <row r="35" spans="2:6" ht="11.25" customHeight="1" thickTop="1" x14ac:dyDescent="0.2"/>
  </sheetData>
  <mergeCells count="1">
    <mergeCell ref="B2:F2"/>
  </mergeCells>
  <pageMargins left="0.7" right="0.7" top="0.75" bottom="0.75" header="0.3" footer="0.3"/>
  <pageSetup paperSize="9" orientation="portrait" verticalDpi="12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30" zoomScaleNormal="130" zoomScalePageLayoutView="130" workbookViewId="0">
      <selection activeCell="L15" sqref="L15"/>
    </sheetView>
  </sheetViews>
  <sheetFormatPr baseColWidth="10" defaultColWidth="8.83203125" defaultRowHeight="14" x14ac:dyDescent="0.2"/>
  <cols>
    <col min="1" max="2" width="8.83203125" style="172"/>
    <col min="3" max="8" width="3.5" style="171" customWidth="1"/>
    <col min="9" max="9" width="3.5" style="172" customWidth="1"/>
    <col min="10" max="10" width="8.83203125" style="172"/>
    <col min="11" max="11" width="10.5" style="172" customWidth="1"/>
    <col min="12" max="13" width="8.83203125" style="172"/>
    <col min="14" max="14" width="8.83203125" style="175"/>
    <col min="15" max="16384" width="8.83203125" style="172"/>
  </cols>
  <sheetData>
    <row r="1" spans="1:14" ht="15" thickBot="1" x14ac:dyDescent="0.25">
      <c r="A1" s="169" t="s">
        <v>149</v>
      </c>
      <c r="B1" s="170" t="s">
        <v>150</v>
      </c>
      <c r="D1" s="171" t="s">
        <v>151</v>
      </c>
      <c r="E1" s="171" t="s">
        <v>150</v>
      </c>
      <c r="F1" s="171" t="s">
        <v>152</v>
      </c>
      <c r="H1" s="171" t="s">
        <v>150</v>
      </c>
      <c r="J1" s="173" t="s">
        <v>153</v>
      </c>
      <c r="K1" s="173">
        <f>COUNTIF($H$2:$H$17,1)</f>
        <v>0</v>
      </c>
      <c r="L1" s="174"/>
      <c r="M1" s="172" t="s">
        <v>198</v>
      </c>
      <c r="N1" s="175" t="s">
        <v>199</v>
      </c>
    </row>
    <row r="2" spans="1:14" x14ac:dyDescent="0.2">
      <c r="A2" s="176">
        <v>1</v>
      </c>
      <c r="B2" s="177">
        <v>3</v>
      </c>
      <c r="C2" s="178" t="s">
        <v>154</v>
      </c>
      <c r="D2" s="179">
        <v>1</v>
      </c>
      <c r="E2" s="179" t="s">
        <v>155</v>
      </c>
      <c r="F2" s="290" t="s">
        <v>156</v>
      </c>
      <c r="G2" s="180">
        <v>1</v>
      </c>
      <c r="H2" s="180">
        <f>VLOOKUP(G2,$A$2:$B$33,2,FALSE)</f>
        <v>3</v>
      </c>
      <c r="J2" s="173" t="s">
        <v>157</v>
      </c>
      <c r="K2" s="173">
        <f>COUNTIF($H$2:$H$17,2)</f>
        <v>0</v>
      </c>
      <c r="L2" s="174"/>
      <c r="M2" s="177"/>
      <c r="N2" s="175">
        <f>((B2-M2)^2)*(-0.1)</f>
        <v>-0.9</v>
      </c>
    </row>
    <row r="3" spans="1:14" x14ac:dyDescent="0.2">
      <c r="A3" s="181">
        <v>2</v>
      </c>
      <c r="B3" s="177">
        <v>1</v>
      </c>
      <c r="C3" s="178" t="s">
        <v>158</v>
      </c>
      <c r="D3" s="179">
        <v>2</v>
      </c>
      <c r="E3" s="179" t="s">
        <v>159</v>
      </c>
      <c r="F3" s="290"/>
      <c r="G3" s="180">
        <v>4</v>
      </c>
      <c r="H3" s="180">
        <f t="shared" ref="H3:H33" si="0">VLOOKUP(G3,$A$2:$B$33,2,FALSE)</f>
        <v>3</v>
      </c>
      <c r="J3" s="173" t="s">
        <v>160</v>
      </c>
      <c r="K3" s="173">
        <f>COUNTIF($H$2:$H$17,3)</f>
        <v>16</v>
      </c>
      <c r="L3" s="174"/>
      <c r="M3" s="177"/>
      <c r="N3" s="175">
        <f t="shared" ref="N3:N33" si="1">((B3-M3)^2)*(-0.1)</f>
        <v>-0.1</v>
      </c>
    </row>
    <row r="4" spans="1:14" x14ac:dyDescent="0.2">
      <c r="A4" s="181">
        <v>3</v>
      </c>
      <c r="B4" s="177">
        <v>1</v>
      </c>
      <c r="C4" s="178" t="s">
        <v>161</v>
      </c>
      <c r="D4" s="179">
        <v>3</v>
      </c>
      <c r="E4" s="179" t="s">
        <v>162</v>
      </c>
      <c r="F4" s="290"/>
      <c r="G4" s="180">
        <v>5</v>
      </c>
      <c r="H4" s="180">
        <f t="shared" si="0"/>
        <v>3</v>
      </c>
      <c r="J4" s="173" t="s">
        <v>163</v>
      </c>
      <c r="K4" s="173">
        <f>COUNTIF($H$18:$H$33,1)</f>
        <v>16</v>
      </c>
      <c r="L4" s="174"/>
      <c r="M4" s="177"/>
      <c r="N4" s="175">
        <f t="shared" si="1"/>
        <v>-0.1</v>
      </c>
    </row>
    <row r="5" spans="1:14" x14ac:dyDescent="0.2">
      <c r="A5" s="181">
        <v>4</v>
      </c>
      <c r="B5" s="177">
        <v>3</v>
      </c>
      <c r="F5" s="290"/>
      <c r="G5" s="180">
        <v>7</v>
      </c>
      <c r="H5" s="180">
        <f t="shared" si="0"/>
        <v>3</v>
      </c>
      <c r="J5" s="173" t="s">
        <v>164</v>
      </c>
      <c r="K5" s="173">
        <f>COUNTIF($H$18:$H$33,2)</f>
        <v>0</v>
      </c>
      <c r="L5" s="174"/>
      <c r="M5" s="177"/>
      <c r="N5" s="175">
        <f t="shared" si="1"/>
        <v>-0.9</v>
      </c>
    </row>
    <row r="6" spans="1:14" x14ac:dyDescent="0.2">
      <c r="A6" s="181">
        <v>5</v>
      </c>
      <c r="B6" s="177">
        <v>3</v>
      </c>
      <c r="F6" s="290"/>
      <c r="G6" s="180">
        <v>8</v>
      </c>
      <c r="H6" s="180">
        <f t="shared" si="0"/>
        <v>3</v>
      </c>
      <c r="J6" s="173" t="s">
        <v>71</v>
      </c>
      <c r="K6" s="173">
        <f>COUNTIF($H$18:$H$33,3)</f>
        <v>0</v>
      </c>
      <c r="L6" s="174"/>
      <c r="M6" s="177"/>
      <c r="N6" s="175">
        <f t="shared" si="1"/>
        <v>-0.9</v>
      </c>
    </row>
    <row r="7" spans="1:14" x14ac:dyDescent="0.2">
      <c r="A7" s="181">
        <v>6</v>
      </c>
      <c r="B7" s="177">
        <v>1</v>
      </c>
      <c r="F7" s="290"/>
      <c r="G7" s="180">
        <v>11</v>
      </c>
      <c r="H7" s="180">
        <f t="shared" si="0"/>
        <v>3</v>
      </c>
      <c r="J7" s="174"/>
      <c r="K7" s="174"/>
      <c r="L7" s="174"/>
      <c r="M7" s="177"/>
      <c r="N7" s="175">
        <f t="shared" si="1"/>
        <v>-0.1</v>
      </c>
    </row>
    <row r="8" spans="1:14" x14ac:dyDescent="0.2">
      <c r="A8" s="181">
        <v>7</v>
      </c>
      <c r="B8" s="177">
        <v>3</v>
      </c>
      <c r="F8" s="290"/>
      <c r="G8" s="180">
        <v>14</v>
      </c>
      <c r="H8" s="180">
        <f t="shared" si="0"/>
        <v>3</v>
      </c>
      <c r="J8" s="182" t="s">
        <v>165</v>
      </c>
      <c r="K8" s="182">
        <f>K1-K4</f>
        <v>-16</v>
      </c>
      <c r="L8" s="174"/>
      <c r="M8" s="177"/>
      <c r="N8" s="175">
        <f t="shared" si="1"/>
        <v>-0.9</v>
      </c>
    </row>
    <row r="9" spans="1:14" x14ac:dyDescent="0.2">
      <c r="A9" s="181">
        <v>8</v>
      </c>
      <c r="B9" s="177">
        <v>3</v>
      </c>
      <c r="F9" s="290"/>
      <c r="G9" s="180">
        <v>15</v>
      </c>
      <c r="H9" s="180">
        <f t="shared" si="0"/>
        <v>3</v>
      </c>
      <c r="J9" s="182" t="s">
        <v>166</v>
      </c>
      <c r="K9" s="182" t="e">
        <f>K5/(K6+K5)</f>
        <v>#DIV/0!</v>
      </c>
      <c r="L9" s="174"/>
      <c r="M9" s="177"/>
      <c r="N9" s="175">
        <f t="shared" si="1"/>
        <v>-0.9</v>
      </c>
    </row>
    <row r="10" spans="1:14" x14ac:dyDescent="0.2">
      <c r="A10" s="181">
        <v>9</v>
      </c>
      <c r="B10" s="177">
        <v>1</v>
      </c>
      <c r="F10" s="290"/>
      <c r="G10" s="180">
        <v>16</v>
      </c>
      <c r="H10" s="180">
        <f t="shared" si="0"/>
        <v>3</v>
      </c>
      <c r="J10" s="182"/>
      <c r="K10" s="182"/>
      <c r="L10" s="174"/>
      <c r="M10" s="177"/>
      <c r="N10" s="175">
        <f t="shared" si="1"/>
        <v>-0.1</v>
      </c>
    </row>
    <row r="11" spans="1:14" x14ac:dyDescent="0.2">
      <c r="A11" s="181">
        <v>10</v>
      </c>
      <c r="B11" s="177">
        <v>1</v>
      </c>
      <c r="F11" s="290"/>
      <c r="G11" s="180">
        <v>20</v>
      </c>
      <c r="H11" s="180">
        <f t="shared" si="0"/>
        <v>3</v>
      </c>
      <c r="J11" s="182" t="s">
        <v>167</v>
      </c>
      <c r="K11" s="182" t="str">
        <f>IF(K8&lt;=0,"YES","NO")</f>
        <v>YES</v>
      </c>
      <c r="L11" s="174">
        <f>IF(K11="YES",1,0)</f>
        <v>1</v>
      </c>
      <c r="M11" s="177"/>
      <c r="N11" s="175">
        <f t="shared" si="1"/>
        <v>-0.1</v>
      </c>
    </row>
    <row r="12" spans="1:14" x14ac:dyDescent="0.2">
      <c r="A12" s="181">
        <v>11</v>
      </c>
      <c r="B12" s="177">
        <v>3</v>
      </c>
      <c r="F12" s="290"/>
      <c r="G12" s="180">
        <v>22</v>
      </c>
      <c r="H12" s="180">
        <f t="shared" si="0"/>
        <v>3</v>
      </c>
      <c r="J12" s="182" t="s">
        <v>168</v>
      </c>
      <c r="K12" s="182" t="e">
        <f>IF((K8&gt;0)*AND(K9&gt;=0.5),"YES","NO")</f>
        <v>#DIV/0!</v>
      </c>
      <c r="L12" s="174" t="e">
        <f>IF(K12="YES",2,0)</f>
        <v>#DIV/0!</v>
      </c>
      <c r="M12" s="177"/>
      <c r="N12" s="175">
        <f t="shared" si="1"/>
        <v>-0.9</v>
      </c>
    </row>
    <row r="13" spans="1:14" x14ac:dyDescent="0.2">
      <c r="A13" s="181">
        <v>12</v>
      </c>
      <c r="B13" s="177">
        <v>1</v>
      </c>
      <c r="F13" s="290"/>
      <c r="G13" s="180">
        <v>25</v>
      </c>
      <c r="H13" s="180">
        <f t="shared" si="0"/>
        <v>3</v>
      </c>
      <c r="J13" s="182" t="s">
        <v>169</v>
      </c>
      <c r="K13" s="182" t="e">
        <f>IF((K8&gt;0)*AND(K9&lt;0.5),"YES","NO")</f>
        <v>#DIV/0!</v>
      </c>
      <c r="L13" s="174" t="e">
        <f>IF(K13="YES",3,0)</f>
        <v>#DIV/0!</v>
      </c>
      <c r="M13" s="177"/>
      <c r="N13" s="175">
        <f t="shared" si="1"/>
        <v>-0.1</v>
      </c>
    </row>
    <row r="14" spans="1:14" ht="15" thickBot="1" x14ac:dyDescent="0.25">
      <c r="A14" s="181">
        <v>13</v>
      </c>
      <c r="B14" s="177">
        <v>1</v>
      </c>
      <c r="F14" s="290"/>
      <c r="G14" s="180">
        <v>26</v>
      </c>
      <c r="H14" s="180">
        <f t="shared" si="0"/>
        <v>3</v>
      </c>
      <c r="M14" s="177"/>
      <c r="N14" s="175">
        <f t="shared" si="1"/>
        <v>-0.1</v>
      </c>
    </row>
    <row r="15" spans="1:14" ht="16" thickTop="1" thickBot="1" x14ac:dyDescent="0.25">
      <c r="A15" s="181">
        <v>14</v>
      </c>
      <c r="B15" s="177">
        <v>3</v>
      </c>
      <c r="F15" s="290"/>
      <c r="G15" s="180">
        <v>29</v>
      </c>
      <c r="H15" s="180">
        <f t="shared" si="0"/>
        <v>3</v>
      </c>
      <c r="J15" s="183" t="s">
        <v>200</v>
      </c>
      <c r="K15" s="183"/>
      <c r="L15" s="183" t="e">
        <f>SUM(L11:L13)</f>
        <v>#DIV/0!</v>
      </c>
      <c r="M15" s="177"/>
      <c r="N15" s="175">
        <f t="shared" si="1"/>
        <v>-0.9</v>
      </c>
    </row>
    <row r="16" spans="1:14" ht="15" thickTop="1" x14ac:dyDescent="0.2">
      <c r="A16" s="181">
        <v>15</v>
      </c>
      <c r="B16" s="177">
        <v>3</v>
      </c>
      <c r="F16" s="290"/>
      <c r="G16" s="180">
        <v>31</v>
      </c>
      <c r="H16" s="180">
        <f t="shared" si="0"/>
        <v>3</v>
      </c>
      <c r="M16" s="177"/>
      <c r="N16" s="175">
        <f t="shared" si="1"/>
        <v>-0.9</v>
      </c>
    </row>
    <row r="17" spans="1:14" x14ac:dyDescent="0.2">
      <c r="A17" s="181">
        <v>16</v>
      </c>
      <c r="B17" s="177">
        <v>3</v>
      </c>
      <c r="F17" s="290"/>
      <c r="G17" s="180">
        <v>32</v>
      </c>
      <c r="H17" s="180">
        <f t="shared" si="0"/>
        <v>3</v>
      </c>
      <c r="M17" s="177"/>
      <c r="N17" s="175">
        <f t="shared" si="1"/>
        <v>-0.9</v>
      </c>
    </row>
    <row r="18" spans="1:14" x14ac:dyDescent="0.2">
      <c r="A18" s="181">
        <v>17</v>
      </c>
      <c r="B18" s="177">
        <v>1</v>
      </c>
      <c r="F18" s="290" t="s">
        <v>170</v>
      </c>
      <c r="G18" s="178">
        <v>2</v>
      </c>
      <c r="H18" s="178">
        <f t="shared" si="0"/>
        <v>1</v>
      </c>
      <c r="M18" s="177"/>
      <c r="N18" s="175">
        <f t="shared" si="1"/>
        <v>-0.1</v>
      </c>
    </row>
    <row r="19" spans="1:14" x14ac:dyDescent="0.2">
      <c r="A19" s="181">
        <v>18</v>
      </c>
      <c r="B19" s="177">
        <v>1</v>
      </c>
      <c r="F19" s="290"/>
      <c r="G19" s="178">
        <v>3</v>
      </c>
      <c r="H19" s="178">
        <f t="shared" si="0"/>
        <v>1</v>
      </c>
      <c r="M19" s="177"/>
      <c r="N19" s="175">
        <f t="shared" si="1"/>
        <v>-0.1</v>
      </c>
    </row>
    <row r="20" spans="1:14" x14ac:dyDescent="0.2">
      <c r="A20" s="181">
        <v>19</v>
      </c>
      <c r="B20" s="177">
        <v>1</v>
      </c>
      <c r="F20" s="290"/>
      <c r="G20" s="178">
        <v>6</v>
      </c>
      <c r="H20" s="178">
        <f t="shared" si="0"/>
        <v>1</v>
      </c>
      <c r="M20" s="177"/>
      <c r="N20" s="175">
        <f t="shared" si="1"/>
        <v>-0.1</v>
      </c>
    </row>
    <row r="21" spans="1:14" x14ac:dyDescent="0.2">
      <c r="A21" s="181">
        <v>20</v>
      </c>
      <c r="B21" s="177">
        <v>3</v>
      </c>
      <c r="F21" s="290"/>
      <c r="G21" s="178">
        <v>9</v>
      </c>
      <c r="H21" s="178">
        <f t="shared" si="0"/>
        <v>1</v>
      </c>
      <c r="M21" s="177"/>
      <c r="N21" s="175">
        <f t="shared" si="1"/>
        <v>-0.9</v>
      </c>
    </row>
    <row r="22" spans="1:14" x14ac:dyDescent="0.2">
      <c r="A22" s="181">
        <v>21</v>
      </c>
      <c r="B22" s="177">
        <v>1</v>
      </c>
      <c r="F22" s="290"/>
      <c r="G22" s="178">
        <v>10</v>
      </c>
      <c r="H22" s="178">
        <f t="shared" si="0"/>
        <v>1</v>
      </c>
      <c r="M22" s="177"/>
      <c r="N22" s="175">
        <f t="shared" si="1"/>
        <v>-0.1</v>
      </c>
    </row>
    <row r="23" spans="1:14" x14ac:dyDescent="0.2">
      <c r="A23" s="181">
        <v>22</v>
      </c>
      <c r="B23" s="177">
        <v>3</v>
      </c>
      <c r="F23" s="290"/>
      <c r="G23" s="178">
        <v>12</v>
      </c>
      <c r="H23" s="178">
        <f t="shared" si="0"/>
        <v>1</v>
      </c>
      <c r="M23" s="177"/>
      <c r="N23" s="175">
        <f t="shared" si="1"/>
        <v>-0.9</v>
      </c>
    </row>
    <row r="24" spans="1:14" x14ac:dyDescent="0.2">
      <c r="A24" s="181">
        <v>23</v>
      </c>
      <c r="B24" s="177">
        <v>1</v>
      </c>
      <c r="F24" s="290"/>
      <c r="G24" s="178">
        <v>13</v>
      </c>
      <c r="H24" s="178">
        <f t="shared" si="0"/>
        <v>1</v>
      </c>
      <c r="M24" s="177"/>
      <c r="N24" s="175">
        <f t="shared" si="1"/>
        <v>-0.1</v>
      </c>
    </row>
    <row r="25" spans="1:14" x14ac:dyDescent="0.2">
      <c r="A25" s="181">
        <v>24</v>
      </c>
      <c r="B25" s="177">
        <v>1</v>
      </c>
      <c r="F25" s="290"/>
      <c r="G25" s="178">
        <v>17</v>
      </c>
      <c r="H25" s="178">
        <f t="shared" si="0"/>
        <v>1</v>
      </c>
      <c r="M25" s="177"/>
      <c r="N25" s="175">
        <f t="shared" si="1"/>
        <v>-0.1</v>
      </c>
    </row>
    <row r="26" spans="1:14" x14ac:dyDescent="0.2">
      <c r="A26" s="181">
        <v>25</v>
      </c>
      <c r="B26" s="177">
        <v>3</v>
      </c>
      <c r="F26" s="290"/>
      <c r="G26" s="178">
        <v>18</v>
      </c>
      <c r="H26" s="178">
        <f t="shared" si="0"/>
        <v>1</v>
      </c>
      <c r="M26" s="177"/>
      <c r="N26" s="175">
        <f t="shared" si="1"/>
        <v>-0.9</v>
      </c>
    </row>
    <row r="27" spans="1:14" x14ac:dyDescent="0.2">
      <c r="A27" s="181">
        <v>26</v>
      </c>
      <c r="B27" s="177">
        <v>3</v>
      </c>
      <c r="F27" s="290"/>
      <c r="G27" s="178">
        <v>19</v>
      </c>
      <c r="H27" s="178">
        <f t="shared" si="0"/>
        <v>1</v>
      </c>
      <c r="M27" s="177"/>
      <c r="N27" s="175">
        <f t="shared" si="1"/>
        <v>-0.9</v>
      </c>
    </row>
    <row r="28" spans="1:14" x14ac:dyDescent="0.2">
      <c r="A28" s="181">
        <v>27</v>
      </c>
      <c r="B28" s="177">
        <v>1</v>
      </c>
      <c r="F28" s="290"/>
      <c r="G28" s="178">
        <v>21</v>
      </c>
      <c r="H28" s="178">
        <f t="shared" si="0"/>
        <v>1</v>
      </c>
      <c r="M28" s="177"/>
      <c r="N28" s="175">
        <f t="shared" si="1"/>
        <v>-0.1</v>
      </c>
    </row>
    <row r="29" spans="1:14" x14ac:dyDescent="0.2">
      <c r="A29" s="181">
        <v>28</v>
      </c>
      <c r="B29" s="177">
        <v>1</v>
      </c>
      <c r="F29" s="290"/>
      <c r="G29" s="178">
        <v>23</v>
      </c>
      <c r="H29" s="178">
        <f t="shared" si="0"/>
        <v>1</v>
      </c>
      <c r="M29" s="177"/>
      <c r="N29" s="175">
        <f t="shared" si="1"/>
        <v>-0.1</v>
      </c>
    </row>
    <row r="30" spans="1:14" x14ac:dyDescent="0.2">
      <c r="A30" s="181">
        <v>29</v>
      </c>
      <c r="B30" s="177">
        <v>3</v>
      </c>
      <c r="F30" s="290"/>
      <c r="G30" s="178">
        <v>24</v>
      </c>
      <c r="H30" s="178">
        <f t="shared" si="0"/>
        <v>1</v>
      </c>
      <c r="M30" s="177"/>
      <c r="N30" s="175">
        <f t="shared" si="1"/>
        <v>-0.9</v>
      </c>
    </row>
    <row r="31" spans="1:14" x14ac:dyDescent="0.2">
      <c r="A31" s="181">
        <v>30</v>
      </c>
      <c r="B31" s="177">
        <v>1</v>
      </c>
      <c r="F31" s="290"/>
      <c r="G31" s="178">
        <v>27</v>
      </c>
      <c r="H31" s="178">
        <f t="shared" si="0"/>
        <v>1</v>
      </c>
      <c r="M31" s="177"/>
      <c r="N31" s="175">
        <f t="shared" si="1"/>
        <v>-0.1</v>
      </c>
    </row>
    <row r="32" spans="1:14" x14ac:dyDescent="0.2">
      <c r="A32" s="181">
        <v>31</v>
      </c>
      <c r="B32" s="177">
        <v>3</v>
      </c>
      <c r="F32" s="290"/>
      <c r="G32" s="178">
        <v>28</v>
      </c>
      <c r="H32" s="178">
        <f t="shared" si="0"/>
        <v>1</v>
      </c>
      <c r="M32" s="177"/>
      <c r="N32" s="175">
        <f t="shared" si="1"/>
        <v>-0.9</v>
      </c>
    </row>
    <row r="33" spans="1:14" x14ac:dyDescent="0.2">
      <c r="A33" s="181">
        <v>32</v>
      </c>
      <c r="B33" s="177">
        <v>3</v>
      </c>
      <c r="F33" s="290"/>
      <c r="G33" s="178">
        <v>30</v>
      </c>
      <c r="H33" s="178">
        <f t="shared" si="0"/>
        <v>1</v>
      </c>
      <c r="M33" s="177"/>
      <c r="N33" s="175">
        <f t="shared" si="1"/>
        <v>-0.9</v>
      </c>
    </row>
  </sheetData>
  <mergeCells count="2">
    <mergeCell ref="F2:F17"/>
    <mergeCell ref="F18:F33"/>
  </mergeCells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B2:K94"/>
  <sheetViews>
    <sheetView topLeftCell="A49" zoomScale="150" zoomScaleNormal="150" zoomScalePageLayoutView="150" workbookViewId="0">
      <selection activeCell="I60" sqref="I60"/>
    </sheetView>
  </sheetViews>
  <sheetFormatPr baseColWidth="10" defaultColWidth="8.83203125" defaultRowHeight="12" x14ac:dyDescent="0.2"/>
  <cols>
    <col min="1" max="1" width="8.83203125" style="186"/>
    <col min="2" max="2" width="16.6640625" style="189" customWidth="1"/>
    <col min="3" max="3" width="5" style="96" customWidth="1"/>
    <col min="4" max="4" width="10.5" style="187" customWidth="1"/>
    <col min="5" max="5" width="13.6640625" style="188" customWidth="1"/>
    <col min="6" max="6" width="12" style="104" customWidth="1"/>
    <col min="7" max="7" width="35.5" style="186" customWidth="1"/>
    <col min="8" max="16384" width="8.83203125" style="186"/>
  </cols>
  <sheetData>
    <row r="2" spans="2:7" ht="13" thickBot="1" x14ac:dyDescent="0.25"/>
    <row r="3" spans="2:7" ht="13" thickTop="1" x14ac:dyDescent="0.2">
      <c r="B3" s="332" t="s">
        <v>290</v>
      </c>
      <c r="C3" s="333"/>
      <c r="D3" s="192"/>
      <c r="E3" s="192"/>
      <c r="F3" s="220"/>
      <c r="G3" s="193"/>
    </row>
    <row r="4" spans="2:7" ht="16" thickBot="1" x14ac:dyDescent="0.25">
      <c r="B4" s="194" t="s">
        <v>209</v>
      </c>
      <c r="C4" s="217" t="s">
        <v>247</v>
      </c>
      <c r="D4" s="345"/>
      <c r="E4" s="346"/>
      <c r="F4" s="195" t="s">
        <v>216</v>
      </c>
      <c r="G4" s="196" t="s">
        <v>217</v>
      </c>
    </row>
    <row r="5" spans="2:7" ht="13" thickTop="1" x14ac:dyDescent="0.2">
      <c r="B5" s="326" t="s">
        <v>208</v>
      </c>
      <c r="C5" s="329">
        <v>18</v>
      </c>
      <c r="D5" s="199" t="s">
        <v>210</v>
      </c>
      <c r="E5" s="200" t="s">
        <v>135</v>
      </c>
      <c r="F5" s="232">
        <f>'(1)SFRT'!S25</f>
        <v>0</v>
      </c>
      <c r="G5" s="213"/>
    </row>
    <row r="6" spans="2:7" ht="13.5" customHeight="1" x14ac:dyDescent="0.2">
      <c r="B6" s="334"/>
      <c r="C6" s="330"/>
      <c r="D6" s="201"/>
      <c r="E6" s="202" t="s">
        <v>214</v>
      </c>
      <c r="F6" s="233">
        <f>'(1)SFRT'!T25</f>
        <v>0</v>
      </c>
      <c r="G6" s="214"/>
    </row>
    <row r="7" spans="2:7" ht="13.5" customHeight="1" x14ac:dyDescent="0.2">
      <c r="B7" s="334"/>
      <c r="C7" s="330"/>
      <c r="D7" s="201"/>
      <c r="E7" s="202" t="s">
        <v>215</v>
      </c>
      <c r="F7" s="233">
        <f>'(1)SFRT'!U25</f>
        <v>100</v>
      </c>
      <c r="G7" s="214"/>
    </row>
    <row r="8" spans="2:7" ht="13.5" customHeight="1" x14ac:dyDescent="0.2">
      <c r="B8" s="334"/>
      <c r="C8" s="330"/>
      <c r="D8" s="201" t="s">
        <v>211</v>
      </c>
      <c r="E8" s="202" t="s">
        <v>135</v>
      </c>
      <c r="F8" s="233">
        <f>'(1)SFRT'!S26</f>
        <v>0</v>
      </c>
      <c r="G8" s="214"/>
    </row>
    <row r="9" spans="2:7" ht="13.5" customHeight="1" x14ac:dyDescent="0.2">
      <c r="B9" s="334"/>
      <c r="C9" s="330"/>
      <c r="D9" s="201"/>
      <c r="E9" s="202" t="s">
        <v>214</v>
      </c>
      <c r="F9" s="233">
        <f>'(1)SFRT'!T26</f>
        <v>0</v>
      </c>
      <c r="G9" s="214"/>
    </row>
    <row r="10" spans="2:7" ht="13.5" customHeight="1" x14ac:dyDescent="0.2">
      <c r="B10" s="334"/>
      <c r="C10" s="330"/>
      <c r="D10" s="201"/>
      <c r="E10" s="202" t="s">
        <v>215</v>
      </c>
      <c r="F10" s="233">
        <f>'(1)SFRT'!U26</f>
        <v>100</v>
      </c>
      <c r="G10" s="214"/>
    </row>
    <row r="11" spans="2:7" ht="13.5" customHeight="1" x14ac:dyDescent="0.2">
      <c r="B11" s="334"/>
      <c r="C11" s="330"/>
      <c r="D11" s="201" t="s">
        <v>212</v>
      </c>
      <c r="E11" s="202" t="s">
        <v>135</v>
      </c>
      <c r="F11" s="233">
        <f>'(1)SFRT'!S27</f>
        <v>0</v>
      </c>
      <c r="G11" s="214"/>
    </row>
    <row r="12" spans="2:7" ht="13.5" customHeight="1" x14ac:dyDescent="0.2">
      <c r="B12" s="334"/>
      <c r="C12" s="330"/>
      <c r="D12" s="201"/>
      <c r="E12" s="202" t="s">
        <v>214</v>
      </c>
      <c r="F12" s="233">
        <f>'(1)SFRT'!T27</f>
        <v>0</v>
      </c>
      <c r="G12" s="214"/>
    </row>
    <row r="13" spans="2:7" ht="13.5" customHeight="1" x14ac:dyDescent="0.2">
      <c r="B13" s="334"/>
      <c r="C13" s="330"/>
      <c r="D13" s="201"/>
      <c r="E13" s="202" t="s">
        <v>215</v>
      </c>
      <c r="F13" s="233">
        <f>'(1)SFRT'!U27</f>
        <v>100</v>
      </c>
      <c r="G13" s="214"/>
    </row>
    <row r="14" spans="2:7" ht="13.5" customHeight="1" x14ac:dyDescent="0.2">
      <c r="B14" s="334"/>
      <c r="C14" s="330"/>
      <c r="D14" s="201" t="s">
        <v>213</v>
      </c>
      <c r="E14" s="202" t="s">
        <v>135</v>
      </c>
      <c r="F14" s="233">
        <f>'(1)SFRT'!S28</f>
        <v>0</v>
      </c>
      <c r="G14" s="214"/>
    </row>
    <row r="15" spans="2:7" ht="13.5" customHeight="1" x14ac:dyDescent="0.2">
      <c r="B15" s="334"/>
      <c r="C15" s="330"/>
      <c r="D15" s="201"/>
      <c r="E15" s="202" t="s">
        <v>214</v>
      </c>
      <c r="F15" s="233">
        <f>'(1)SFRT'!T28</f>
        <v>0</v>
      </c>
      <c r="G15" s="214"/>
    </row>
    <row r="16" spans="2:7" ht="13.5" customHeight="1" thickBot="1" x14ac:dyDescent="0.25">
      <c r="B16" s="335"/>
      <c r="C16" s="331"/>
      <c r="D16" s="203"/>
      <c r="E16" s="204" t="s">
        <v>215</v>
      </c>
      <c r="F16" s="234">
        <f>'(1)SFRT'!U28</f>
        <v>100</v>
      </c>
      <c r="G16" s="215"/>
    </row>
    <row r="17" spans="2:7" ht="13" thickTop="1" x14ac:dyDescent="0.2">
      <c r="B17" s="334" t="s">
        <v>218</v>
      </c>
      <c r="C17" s="330">
        <v>32</v>
      </c>
      <c r="D17" s="336" t="s">
        <v>165</v>
      </c>
      <c r="E17" s="337"/>
      <c r="F17" s="191">
        <f>'(2)IPSAQ'!K8</f>
        <v>-16</v>
      </c>
      <c r="G17" s="214" t="s">
        <v>221</v>
      </c>
    </row>
    <row r="18" spans="2:7" x14ac:dyDescent="0.2">
      <c r="B18" s="334"/>
      <c r="C18" s="330"/>
      <c r="D18" s="336" t="s">
        <v>166</v>
      </c>
      <c r="E18" s="337"/>
      <c r="F18" s="191" t="e">
        <f>'(2)IPSAQ'!K9</f>
        <v>#DIV/0!</v>
      </c>
      <c r="G18" s="214" t="s">
        <v>222</v>
      </c>
    </row>
    <row r="19" spans="2:7" ht="13" thickBot="1" x14ac:dyDescent="0.25">
      <c r="B19" s="334"/>
      <c r="C19" s="330"/>
      <c r="D19" s="336" t="s">
        <v>219</v>
      </c>
      <c r="E19" s="337"/>
      <c r="F19" s="191" t="e">
        <f>'(2)IPSAQ'!L15</f>
        <v>#DIV/0!</v>
      </c>
      <c r="G19" s="214" t="s">
        <v>220</v>
      </c>
    </row>
    <row r="20" spans="2:7" ht="13" thickTop="1" x14ac:dyDescent="0.2">
      <c r="B20" s="326" t="s">
        <v>223</v>
      </c>
      <c r="C20" s="329">
        <v>21</v>
      </c>
      <c r="D20" s="340" t="s">
        <v>29</v>
      </c>
      <c r="E20" s="341"/>
      <c r="F20" s="221">
        <f>'(3)PQ-B'!I5</f>
        <v>0</v>
      </c>
      <c r="G20" s="213" t="s">
        <v>230</v>
      </c>
    </row>
    <row r="21" spans="2:7" ht="13" thickBot="1" x14ac:dyDescent="0.25">
      <c r="B21" s="335"/>
      <c r="C21" s="331"/>
      <c r="D21" s="342" t="s">
        <v>224</v>
      </c>
      <c r="E21" s="339"/>
      <c r="F21" s="222">
        <f>'(3)PQ-B'!I6</f>
        <v>0</v>
      </c>
      <c r="G21" s="215" t="s">
        <v>231</v>
      </c>
    </row>
    <row r="22" spans="2:7" ht="13" thickTop="1" x14ac:dyDescent="0.2">
      <c r="B22" s="334" t="s">
        <v>229</v>
      </c>
      <c r="C22" s="330">
        <v>28</v>
      </c>
      <c r="D22" s="201" t="s">
        <v>225</v>
      </c>
      <c r="E22" s="205"/>
      <c r="F22" s="191">
        <f>'(4)K-DES-II'!I5</f>
        <v>0</v>
      </c>
      <c r="G22" s="214" t="s">
        <v>232</v>
      </c>
    </row>
    <row r="23" spans="2:7" x14ac:dyDescent="0.2">
      <c r="B23" s="334"/>
      <c r="C23" s="330"/>
      <c r="D23" s="201" t="s">
        <v>226</v>
      </c>
      <c r="E23" s="205"/>
      <c r="F23" s="191">
        <f>'(4)K-DES-II'!I6</f>
        <v>0</v>
      </c>
      <c r="G23" s="214" t="s">
        <v>233</v>
      </c>
    </row>
    <row r="24" spans="2:7" x14ac:dyDescent="0.2">
      <c r="B24" s="334"/>
      <c r="C24" s="330"/>
      <c r="D24" s="201" t="s">
        <v>227</v>
      </c>
      <c r="E24" s="205"/>
      <c r="F24" s="191">
        <f>'(4)K-DES-II'!I7</f>
        <v>0</v>
      </c>
      <c r="G24" s="214" t="s">
        <v>232</v>
      </c>
    </row>
    <row r="25" spans="2:7" x14ac:dyDescent="0.2">
      <c r="B25" s="334"/>
      <c r="C25" s="330"/>
      <c r="D25" s="201" t="s">
        <v>228</v>
      </c>
      <c r="E25" s="205"/>
      <c r="F25" s="191">
        <f>'(4)K-DES-II'!I8</f>
        <v>0</v>
      </c>
      <c r="G25" s="214" t="s">
        <v>234</v>
      </c>
    </row>
    <row r="26" spans="2:7" ht="13" thickBot="1" x14ac:dyDescent="0.25">
      <c r="B26" s="334"/>
      <c r="C26" s="330"/>
      <c r="D26" s="201" t="s">
        <v>175</v>
      </c>
      <c r="E26" s="205"/>
      <c r="F26" s="191">
        <f>'(4)K-DES-II'!I9</f>
        <v>0</v>
      </c>
      <c r="G26" s="214" t="s">
        <v>235</v>
      </c>
    </row>
    <row r="27" spans="2:7" ht="13" thickTop="1" x14ac:dyDescent="0.2">
      <c r="B27" s="326" t="s">
        <v>236</v>
      </c>
      <c r="C27" s="329">
        <v>60</v>
      </c>
      <c r="D27" s="206" t="s">
        <v>241</v>
      </c>
      <c r="E27" s="207"/>
      <c r="F27" s="221" t="e">
        <f>'(5) NEO-PI'!I5</f>
        <v>#VALUE!</v>
      </c>
      <c r="G27" s="213"/>
    </row>
    <row r="28" spans="2:7" x14ac:dyDescent="0.2">
      <c r="B28" s="334"/>
      <c r="C28" s="330"/>
      <c r="D28" s="208" t="s">
        <v>237</v>
      </c>
      <c r="E28" s="205"/>
      <c r="F28" s="191" t="e">
        <f>'(5) NEO-PI'!I6</f>
        <v>#VALUE!</v>
      </c>
      <c r="G28" s="214"/>
    </row>
    <row r="29" spans="2:7" x14ac:dyDescent="0.2">
      <c r="B29" s="334"/>
      <c r="C29" s="330"/>
      <c r="D29" s="208" t="s">
        <v>238</v>
      </c>
      <c r="E29" s="205"/>
      <c r="F29" s="191" t="e">
        <f>'(5) NEO-PI'!I7</f>
        <v>#VALUE!</v>
      </c>
      <c r="G29" s="214"/>
    </row>
    <row r="30" spans="2:7" x14ac:dyDescent="0.2">
      <c r="B30" s="334"/>
      <c r="C30" s="330"/>
      <c r="D30" s="208" t="s">
        <v>239</v>
      </c>
      <c r="E30" s="205"/>
      <c r="F30" s="191" t="e">
        <f>'(5) NEO-PI'!I8</f>
        <v>#VALUE!</v>
      </c>
      <c r="G30" s="214"/>
    </row>
    <row r="31" spans="2:7" ht="13" thickBot="1" x14ac:dyDescent="0.25">
      <c r="B31" s="335"/>
      <c r="C31" s="331"/>
      <c r="D31" s="209" t="s">
        <v>240</v>
      </c>
      <c r="E31" s="210"/>
      <c r="F31" s="222" t="e">
        <f>'(5) NEO-PI'!I9</f>
        <v>#VALUE!</v>
      </c>
      <c r="G31" s="215"/>
    </row>
    <row r="32" spans="2:7" ht="14" thickTop="1" thickBot="1" x14ac:dyDescent="0.25">
      <c r="B32" s="197" t="s">
        <v>242</v>
      </c>
      <c r="C32" s="218">
        <v>12</v>
      </c>
      <c r="D32" s="336" t="s">
        <v>29</v>
      </c>
      <c r="E32" s="337"/>
      <c r="F32" s="191" t="e">
        <f>'(6) EPQ'!I5</f>
        <v>#VALUE!</v>
      </c>
      <c r="G32" s="214" t="s">
        <v>253</v>
      </c>
    </row>
    <row r="33" spans="2:11" ht="13" thickTop="1" x14ac:dyDescent="0.2">
      <c r="B33" s="326" t="s">
        <v>243</v>
      </c>
      <c r="C33" s="329">
        <v>20</v>
      </c>
      <c r="D33" s="199" t="s">
        <v>244</v>
      </c>
      <c r="E33" s="200" t="s">
        <v>245</v>
      </c>
      <c r="F33" s="221" t="e">
        <f>'(7) BIS-BAS'!I6</f>
        <v>#VALUE!</v>
      </c>
      <c r="G33" s="213"/>
    </row>
    <row r="34" spans="2:11" ht="13.5" customHeight="1" x14ac:dyDescent="0.2">
      <c r="B34" s="334"/>
      <c r="C34" s="330"/>
      <c r="D34" s="201"/>
      <c r="E34" s="202" t="s">
        <v>15</v>
      </c>
      <c r="F34" s="191" t="e">
        <f>'(7) BIS-BAS'!I7</f>
        <v>#VALUE!</v>
      </c>
      <c r="G34" s="214"/>
    </row>
    <row r="35" spans="2:11" ht="13.5" customHeight="1" x14ac:dyDescent="0.2">
      <c r="B35" s="334"/>
      <c r="C35" s="330"/>
      <c r="D35" s="201"/>
      <c r="E35" s="202" t="s">
        <v>246</v>
      </c>
      <c r="F35" s="191" t="e">
        <f>'(7) BIS-BAS'!I8</f>
        <v>#VALUE!</v>
      </c>
      <c r="G35" s="214"/>
    </row>
    <row r="36" spans="2:11" ht="14" thickBot="1" x14ac:dyDescent="0.25">
      <c r="B36" s="335"/>
      <c r="C36" s="331"/>
      <c r="D36" s="338" t="s">
        <v>299</v>
      </c>
      <c r="E36" s="339"/>
      <c r="F36" s="230" t="e">
        <f>'(7) BIS-BAS'!I10</f>
        <v>#VALUE!</v>
      </c>
      <c r="G36" s="215"/>
    </row>
    <row r="37" spans="2:11" ht="13" thickTop="1" x14ac:dyDescent="0.2">
      <c r="B37" s="334" t="s">
        <v>248</v>
      </c>
      <c r="C37" s="330">
        <v>21</v>
      </c>
      <c r="D37" s="336" t="s">
        <v>249</v>
      </c>
      <c r="E37" s="337"/>
      <c r="F37" s="191" t="e">
        <f>'(8) TMMS'!I5</f>
        <v>#VALUE!</v>
      </c>
      <c r="G37" s="214"/>
    </row>
    <row r="38" spans="2:11" x14ac:dyDescent="0.2">
      <c r="B38" s="334"/>
      <c r="C38" s="330"/>
      <c r="D38" s="336" t="s">
        <v>250</v>
      </c>
      <c r="E38" s="337"/>
      <c r="F38" s="191" t="e">
        <f>'(8) TMMS'!I6</f>
        <v>#VALUE!</v>
      </c>
      <c r="G38" s="214"/>
    </row>
    <row r="39" spans="2:11" x14ac:dyDescent="0.2">
      <c r="B39" s="334"/>
      <c r="C39" s="330"/>
      <c r="D39" s="336" t="s">
        <v>251</v>
      </c>
      <c r="E39" s="337"/>
      <c r="F39" s="191" t="e">
        <f>'(8) TMMS'!I7</f>
        <v>#VALUE!</v>
      </c>
      <c r="G39" s="214"/>
    </row>
    <row r="40" spans="2:11" ht="13" thickBot="1" x14ac:dyDescent="0.25">
      <c r="B40" s="334"/>
      <c r="C40" s="330"/>
      <c r="D40" s="336" t="s">
        <v>252</v>
      </c>
      <c r="E40" s="337"/>
      <c r="F40" s="191" t="e">
        <f>'(8) TMMS'!I8</f>
        <v>#VALUE!</v>
      </c>
      <c r="G40" s="214"/>
    </row>
    <row r="41" spans="2:11" ht="14" thickTop="1" thickBot="1" x14ac:dyDescent="0.25">
      <c r="B41" s="198" t="s">
        <v>254</v>
      </c>
      <c r="C41" s="219">
        <v>45</v>
      </c>
      <c r="D41" s="343" t="s">
        <v>29</v>
      </c>
      <c r="E41" s="344"/>
      <c r="F41" s="223" t="e">
        <f>'(9) PWI'!I5</f>
        <v>#VALUE!</v>
      </c>
      <c r="G41" s="216" t="s">
        <v>255</v>
      </c>
    </row>
    <row r="42" spans="2:11" ht="13" thickTop="1" x14ac:dyDescent="0.2">
      <c r="B42" s="334" t="s">
        <v>256</v>
      </c>
      <c r="C42" s="330">
        <v>30</v>
      </c>
      <c r="D42" s="336" t="s">
        <v>5</v>
      </c>
      <c r="E42" s="337"/>
      <c r="F42" s="191" t="e">
        <f>'(10) RSQ'!I5</f>
        <v>#VALUE!</v>
      </c>
      <c r="G42" s="214"/>
    </row>
    <row r="43" spans="2:11" x14ac:dyDescent="0.2">
      <c r="B43" s="327"/>
      <c r="C43" s="330"/>
      <c r="D43" s="336" t="s">
        <v>6</v>
      </c>
      <c r="E43" s="337"/>
      <c r="F43" s="191" t="e">
        <f>'(10) RSQ'!I6</f>
        <v>#VALUE!</v>
      </c>
      <c r="G43" s="214"/>
    </row>
    <row r="44" spans="2:11" x14ac:dyDescent="0.2">
      <c r="B44" s="327"/>
      <c r="C44" s="330"/>
      <c r="D44" s="336" t="s">
        <v>7</v>
      </c>
      <c r="E44" s="337"/>
      <c r="F44" s="191" t="e">
        <f>'(10) RSQ'!I7</f>
        <v>#VALUE!</v>
      </c>
      <c r="G44" s="214"/>
    </row>
    <row r="45" spans="2:11" ht="13" thickBot="1" x14ac:dyDescent="0.25">
      <c r="B45" s="327"/>
      <c r="C45" s="330"/>
      <c r="D45" s="336" t="s">
        <v>257</v>
      </c>
      <c r="E45" s="337"/>
      <c r="F45" s="191" t="e">
        <f>'(10) RSQ'!I8</f>
        <v>#VALUE!</v>
      </c>
      <c r="G45" s="214"/>
    </row>
    <row r="46" spans="2:11" ht="14" thickTop="1" thickBot="1" x14ac:dyDescent="0.25">
      <c r="B46" s="198" t="s">
        <v>258</v>
      </c>
      <c r="C46" s="219">
        <v>25</v>
      </c>
      <c r="D46" s="343" t="s">
        <v>29</v>
      </c>
      <c r="E46" s="344"/>
      <c r="F46" s="223">
        <f>'(11)RCS'!I5</f>
        <v>0</v>
      </c>
      <c r="G46" s="216" t="s">
        <v>259</v>
      </c>
    </row>
    <row r="47" spans="2:11" ht="13" thickTop="1" x14ac:dyDescent="0.2">
      <c r="B47" s="334" t="s">
        <v>260</v>
      </c>
      <c r="C47" s="330">
        <v>71</v>
      </c>
      <c r="D47" s="208" t="s">
        <v>261</v>
      </c>
      <c r="E47" s="205"/>
      <c r="F47" s="191" t="e">
        <f>'(12) K-SFS'!K5</f>
        <v>#VALUE!</v>
      </c>
      <c r="G47" s="214"/>
    </row>
    <row r="48" spans="2:11" x14ac:dyDescent="0.2">
      <c r="B48" s="327"/>
      <c r="C48" s="330"/>
      <c r="D48" s="208" t="s">
        <v>54</v>
      </c>
      <c r="E48" s="205"/>
      <c r="F48" s="191" t="e">
        <f>'(12) K-SFS'!K6</f>
        <v>#VALUE!</v>
      </c>
      <c r="G48" s="214"/>
      <c r="K48" s="190"/>
    </row>
    <row r="49" spans="2:11" x14ac:dyDescent="0.2">
      <c r="B49" s="327"/>
      <c r="C49" s="330"/>
      <c r="D49" s="208" t="s">
        <v>55</v>
      </c>
      <c r="E49" s="205"/>
      <c r="F49" s="191" t="e">
        <f>'(12) K-SFS'!K7</f>
        <v>#VALUE!</v>
      </c>
      <c r="G49" s="214"/>
    </row>
    <row r="50" spans="2:11" x14ac:dyDescent="0.2">
      <c r="B50" s="327"/>
      <c r="C50" s="330"/>
      <c r="D50" s="208" t="s">
        <v>57</v>
      </c>
      <c r="E50" s="205"/>
      <c r="F50" s="191" t="e">
        <f>'(12) K-SFS'!K8</f>
        <v>#VALUE!</v>
      </c>
      <c r="G50" s="214"/>
    </row>
    <row r="51" spans="2:11" x14ac:dyDescent="0.2">
      <c r="B51" s="327"/>
      <c r="C51" s="330"/>
      <c r="D51" s="208" t="s">
        <v>58</v>
      </c>
      <c r="E51" s="205"/>
      <c r="F51" s="191" t="e">
        <f>'(12) K-SFS'!K9</f>
        <v>#VALUE!</v>
      </c>
      <c r="G51" s="214"/>
    </row>
    <row r="52" spans="2:11" x14ac:dyDescent="0.2">
      <c r="B52" s="327"/>
      <c r="C52" s="330"/>
      <c r="D52" s="208" t="s">
        <v>56</v>
      </c>
      <c r="E52" s="205"/>
      <c r="F52" s="191" t="e">
        <f>'(12) K-SFS'!K10</f>
        <v>#VALUE!</v>
      </c>
      <c r="G52" s="214"/>
    </row>
    <row r="53" spans="2:11" ht="13" thickBot="1" x14ac:dyDescent="0.25">
      <c r="B53" s="327"/>
      <c r="C53" s="330"/>
      <c r="D53" s="208" t="s">
        <v>59</v>
      </c>
      <c r="E53" s="205"/>
      <c r="F53" s="191" t="e">
        <f>'(12) K-SFS'!K11</f>
        <v>#N/A</v>
      </c>
      <c r="G53" s="214"/>
    </row>
    <row r="54" spans="2:11" ht="13" thickTop="1" x14ac:dyDescent="0.2">
      <c r="B54" s="319" t="s">
        <v>262</v>
      </c>
      <c r="C54" s="264"/>
      <c r="D54" s="324" t="s">
        <v>316</v>
      </c>
      <c r="E54" s="324"/>
      <c r="F54" s="221" t="e">
        <f>ROUND('(13)WHOQOL-BREF'!I12,2)</f>
        <v>#VALUE!</v>
      </c>
      <c r="G54" s="213"/>
    </row>
    <row r="55" spans="2:11" ht="15" customHeight="1" x14ac:dyDescent="0.2">
      <c r="B55" s="320"/>
      <c r="C55" s="263"/>
      <c r="D55" s="322" t="s">
        <v>317</v>
      </c>
      <c r="E55" s="322"/>
      <c r="F55" s="191" t="e">
        <f>ROUND('(13)WHOQOL-BREF'!I13,2)</f>
        <v>#VALUE!</v>
      </c>
      <c r="G55" s="214"/>
    </row>
    <row r="56" spans="2:11" ht="15" customHeight="1" x14ac:dyDescent="0.2">
      <c r="B56" s="320"/>
      <c r="C56" s="263">
        <v>26</v>
      </c>
      <c r="D56" s="322" t="s">
        <v>318</v>
      </c>
      <c r="E56" s="322"/>
      <c r="F56" s="191" t="e">
        <f>ROUND('(13)WHOQOL-BREF'!I14,2)</f>
        <v>#VALUE!</v>
      </c>
      <c r="G56" s="214"/>
    </row>
    <row r="57" spans="2:11" ht="15" customHeight="1" x14ac:dyDescent="0.2">
      <c r="B57" s="320"/>
      <c r="C57" s="263"/>
      <c r="D57" s="322" t="s">
        <v>319</v>
      </c>
      <c r="E57" s="322"/>
      <c r="F57" s="191" t="e">
        <f>ROUND('(13)WHOQOL-BREF'!I15,2)</f>
        <v>#VALUE!</v>
      </c>
      <c r="G57" s="214"/>
    </row>
    <row r="58" spans="2:11" ht="15.75" customHeight="1" x14ac:dyDescent="0.2">
      <c r="B58" s="320"/>
      <c r="C58" s="265"/>
      <c r="D58" s="325" t="s">
        <v>320</v>
      </c>
      <c r="E58" s="325"/>
      <c r="F58" s="261" t="e">
        <f>ROUND('(13)WHOQOL-BREF'!I16,2)</f>
        <v>#VALUE!</v>
      </c>
      <c r="G58" s="262"/>
    </row>
    <row r="59" spans="2:11" ht="15.75" customHeight="1" x14ac:dyDescent="0.2">
      <c r="B59" s="320"/>
      <c r="C59" s="349">
        <v>26</v>
      </c>
      <c r="D59" s="322" t="s">
        <v>321</v>
      </c>
      <c r="E59" s="322"/>
      <c r="F59" s="191" t="e">
        <f>ROUND('(13)WHOQOL-BREF'!J12,2)</f>
        <v>#VALUE!</v>
      </c>
      <c r="G59" s="214"/>
    </row>
    <row r="60" spans="2:11" ht="12" customHeight="1" x14ac:dyDescent="0.2">
      <c r="B60" s="320"/>
      <c r="C60" s="349"/>
      <c r="D60" s="322" t="s">
        <v>322</v>
      </c>
      <c r="E60" s="322"/>
      <c r="F60" s="191" t="e">
        <f>ROUND('(13)WHOQOL-BREF'!J13,2)</f>
        <v>#VALUE!</v>
      </c>
      <c r="G60" s="214"/>
    </row>
    <row r="61" spans="2:11" ht="12" customHeight="1" x14ac:dyDescent="0.2">
      <c r="B61" s="320"/>
      <c r="C61" s="349"/>
      <c r="D61" s="322" t="s">
        <v>323</v>
      </c>
      <c r="E61" s="322"/>
      <c r="F61" s="191" t="e">
        <f>ROUND('(13)WHOQOL-BREF'!J14,2)</f>
        <v>#VALUE!</v>
      </c>
      <c r="G61" s="214"/>
      <c r="K61" s="241"/>
    </row>
    <row r="62" spans="2:11" ht="12" customHeight="1" x14ac:dyDescent="0.2">
      <c r="B62" s="320"/>
      <c r="C62" s="349"/>
      <c r="D62" s="322" t="s">
        <v>324</v>
      </c>
      <c r="E62" s="322"/>
      <c r="F62" s="191" t="e">
        <f>ROUND('(13)WHOQOL-BREF'!J15,2)</f>
        <v>#VALUE!</v>
      </c>
      <c r="G62" s="214"/>
    </row>
    <row r="63" spans="2:11" ht="12.75" customHeight="1" thickBot="1" x14ac:dyDescent="0.25">
      <c r="B63" s="321"/>
      <c r="C63" s="350"/>
      <c r="D63" s="323" t="s">
        <v>325</v>
      </c>
      <c r="E63" s="323"/>
      <c r="F63" s="222" t="e">
        <f>ROUND('(13)WHOQOL-BREF'!J16,2)</f>
        <v>#VALUE!</v>
      </c>
      <c r="G63" s="215"/>
    </row>
    <row r="64" spans="2:11" ht="13" thickTop="1" x14ac:dyDescent="0.2">
      <c r="B64" s="334" t="s">
        <v>263</v>
      </c>
      <c r="C64" s="330" t="s">
        <v>264</v>
      </c>
      <c r="D64" s="201" t="s">
        <v>29</v>
      </c>
      <c r="E64" s="202"/>
      <c r="F64" s="191" t="e">
        <f>'(14)RSES'!I6</f>
        <v>#VALUE!</v>
      </c>
      <c r="G64" s="214"/>
    </row>
    <row r="65" spans="2:7" ht="13" thickBot="1" x14ac:dyDescent="0.25">
      <c r="B65" s="327"/>
      <c r="C65" s="330"/>
      <c r="D65" s="201" t="s">
        <v>265</v>
      </c>
      <c r="E65" s="202"/>
      <c r="F65" s="191" t="e">
        <f>'(14)RSES'!I5</f>
        <v>#VALUE!</v>
      </c>
      <c r="G65" s="214"/>
    </row>
    <row r="66" spans="2:7" ht="14" thickTop="1" thickBot="1" x14ac:dyDescent="0.25">
      <c r="B66" s="198" t="s">
        <v>266</v>
      </c>
      <c r="C66" s="219">
        <v>25</v>
      </c>
      <c r="D66" s="211" t="s">
        <v>29</v>
      </c>
      <c r="E66" s="212"/>
      <c r="F66" s="223">
        <f>'(15)K-CD-RS'!I5</f>
        <v>0</v>
      </c>
      <c r="G66" s="216" t="s">
        <v>307</v>
      </c>
    </row>
    <row r="67" spans="2:7" ht="14" thickTop="1" thickBot="1" x14ac:dyDescent="0.25">
      <c r="B67" s="197" t="s">
        <v>267</v>
      </c>
      <c r="C67" s="218">
        <v>5</v>
      </c>
      <c r="D67" s="201" t="s">
        <v>29</v>
      </c>
      <c r="E67" s="202"/>
      <c r="F67" s="191" t="e">
        <f>'(16)K-SWLS'!I5</f>
        <v>#VALUE!</v>
      </c>
      <c r="G67" s="214" t="s">
        <v>308</v>
      </c>
    </row>
    <row r="68" spans="2:7" ht="13" thickTop="1" x14ac:dyDescent="0.2">
      <c r="B68" s="326" t="s">
        <v>268</v>
      </c>
      <c r="C68" s="329" t="s">
        <v>264</v>
      </c>
      <c r="D68" s="199" t="s">
        <v>29</v>
      </c>
      <c r="E68" s="200"/>
      <c r="F68" s="221" t="e">
        <f>'(17) AAQ-II'!I6</f>
        <v>#VALUE!</v>
      </c>
      <c r="G68" s="213"/>
    </row>
    <row r="69" spans="2:7" ht="13" thickBot="1" x14ac:dyDescent="0.25">
      <c r="B69" s="328"/>
      <c r="C69" s="331"/>
      <c r="D69" s="203" t="s">
        <v>269</v>
      </c>
      <c r="E69" s="204"/>
      <c r="F69" s="222" t="e">
        <f>'(17) AAQ-II'!I5</f>
        <v>#VALUE!</v>
      </c>
      <c r="G69" s="215"/>
    </row>
    <row r="70" spans="2:7" ht="13" thickTop="1" x14ac:dyDescent="0.2">
      <c r="B70" s="334" t="s">
        <v>293</v>
      </c>
      <c r="C70" s="330">
        <v>23</v>
      </c>
      <c r="D70" s="201" t="s">
        <v>270</v>
      </c>
      <c r="E70" s="202"/>
      <c r="F70" s="191" t="e">
        <f>'(18) BIS-11'!I5</f>
        <v>#VALUE!</v>
      </c>
      <c r="G70" s="214"/>
    </row>
    <row r="71" spans="2:7" x14ac:dyDescent="0.2">
      <c r="B71" s="327"/>
      <c r="C71" s="330"/>
      <c r="D71" s="201" t="s">
        <v>271</v>
      </c>
      <c r="E71" s="202"/>
      <c r="F71" s="191" t="e">
        <f>'(18) BIS-11'!I6</f>
        <v>#VALUE!</v>
      </c>
      <c r="G71" s="214"/>
    </row>
    <row r="72" spans="2:7" ht="13" thickBot="1" x14ac:dyDescent="0.25">
      <c r="B72" s="327"/>
      <c r="C72" s="330"/>
      <c r="D72" s="201" t="s">
        <v>272</v>
      </c>
      <c r="E72" s="202"/>
      <c r="F72" s="191" t="e">
        <f>'(18) BIS-11'!I7</f>
        <v>#VALUE!</v>
      </c>
      <c r="G72" s="214" t="s">
        <v>309</v>
      </c>
    </row>
    <row r="73" spans="2:7" ht="14" thickTop="1" thickBot="1" x14ac:dyDescent="0.25">
      <c r="B73" s="198" t="s">
        <v>273</v>
      </c>
      <c r="C73" s="219">
        <v>10</v>
      </c>
      <c r="D73" s="211"/>
      <c r="E73" s="212"/>
      <c r="F73" s="223" t="e">
        <f>'(19) SES'!I5</f>
        <v>#VALUE!</v>
      </c>
      <c r="G73" s="216" t="s">
        <v>274</v>
      </c>
    </row>
    <row r="74" spans="2:7" ht="13" thickTop="1" x14ac:dyDescent="0.2">
      <c r="B74" s="326" t="s">
        <v>275</v>
      </c>
      <c r="C74" s="329">
        <v>15</v>
      </c>
      <c r="D74" s="201" t="s">
        <v>101</v>
      </c>
      <c r="E74" s="202"/>
      <c r="F74" s="191" t="e">
        <f>'(20) BCIS'!I5</f>
        <v>#VALUE!</v>
      </c>
      <c r="G74" s="214" t="s">
        <v>193</v>
      </c>
    </row>
    <row r="75" spans="2:7" x14ac:dyDescent="0.2">
      <c r="B75" s="327"/>
      <c r="C75" s="347"/>
      <c r="D75" s="201" t="s">
        <v>100</v>
      </c>
      <c r="E75" s="202"/>
      <c r="F75" s="191" t="e">
        <f>'(20) BCIS'!I6</f>
        <v>#VALUE!</v>
      </c>
      <c r="G75" s="214" t="s">
        <v>191</v>
      </c>
    </row>
    <row r="76" spans="2:7" ht="13" thickBot="1" x14ac:dyDescent="0.25">
      <c r="B76" s="328"/>
      <c r="C76" s="348"/>
      <c r="D76" s="201" t="s">
        <v>276</v>
      </c>
      <c r="E76" s="202"/>
      <c r="F76" s="191" t="e">
        <f>'(20) BCIS'!I7</f>
        <v>#VALUE!</v>
      </c>
      <c r="G76" s="214" t="s">
        <v>195</v>
      </c>
    </row>
    <row r="77" spans="2:7" ht="13" thickTop="1" x14ac:dyDescent="0.2">
      <c r="B77" s="326" t="s">
        <v>277</v>
      </c>
      <c r="C77" s="329">
        <v>12</v>
      </c>
      <c r="D77" s="199" t="s">
        <v>279</v>
      </c>
      <c r="E77" s="200"/>
      <c r="F77" s="221" t="e">
        <f>'(21) K-DHS'!I5</f>
        <v>#VALUE!</v>
      </c>
      <c r="G77" s="213" t="s">
        <v>278</v>
      </c>
    </row>
    <row r="78" spans="2:7" x14ac:dyDescent="0.2">
      <c r="B78" s="327"/>
      <c r="C78" s="347"/>
      <c r="D78" s="201" t="s">
        <v>280</v>
      </c>
      <c r="E78" s="202"/>
      <c r="F78" s="191" t="e">
        <f>'(21) K-DHS'!I6</f>
        <v>#VALUE!</v>
      </c>
      <c r="G78" s="214"/>
    </row>
    <row r="79" spans="2:7" ht="13" thickBot="1" x14ac:dyDescent="0.25">
      <c r="B79" s="328"/>
      <c r="C79" s="348"/>
      <c r="D79" s="203" t="s">
        <v>281</v>
      </c>
      <c r="E79" s="204"/>
      <c r="F79" s="222" t="e">
        <f>'(21) K-DHS'!I7</f>
        <v>#VALUE!</v>
      </c>
      <c r="G79" s="215"/>
    </row>
    <row r="80" spans="2:7" ht="14" thickTop="1" thickBot="1" x14ac:dyDescent="0.25">
      <c r="B80" s="197" t="s">
        <v>282</v>
      </c>
      <c r="C80" s="218">
        <v>19</v>
      </c>
      <c r="D80" s="201" t="s">
        <v>283</v>
      </c>
      <c r="E80" s="202"/>
      <c r="F80" s="191">
        <f>'(22) ELSQ'!J5</f>
        <v>0</v>
      </c>
      <c r="G80" s="214"/>
    </row>
    <row r="81" spans="2:7" ht="13" thickTop="1" x14ac:dyDescent="0.2">
      <c r="B81" s="326" t="s">
        <v>284</v>
      </c>
      <c r="C81" s="329">
        <v>52</v>
      </c>
      <c r="D81" s="206" t="s">
        <v>285</v>
      </c>
      <c r="E81" s="200"/>
      <c r="F81" s="221" t="e">
        <f>'(23) SPSI-R'!I5</f>
        <v>#VALUE!</v>
      </c>
      <c r="G81" s="213"/>
    </row>
    <row r="82" spans="2:7" x14ac:dyDescent="0.2">
      <c r="B82" s="327"/>
      <c r="C82" s="347"/>
      <c r="D82" s="208" t="s">
        <v>286</v>
      </c>
      <c r="E82" s="202"/>
      <c r="F82" s="191" t="e">
        <f>'(23) SPSI-R'!I6</f>
        <v>#VALUE!</v>
      </c>
      <c r="G82" s="214"/>
    </row>
    <row r="83" spans="2:7" x14ac:dyDescent="0.2">
      <c r="B83" s="327"/>
      <c r="C83" s="347"/>
      <c r="D83" s="208" t="s">
        <v>287</v>
      </c>
      <c r="E83" s="202"/>
      <c r="F83" s="191" t="e">
        <f>'(23) SPSI-R'!I7</f>
        <v>#VALUE!</v>
      </c>
      <c r="G83" s="214"/>
    </row>
    <row r="84" spans="2:7" x14ac:dyDescent="0.2">
      <c r="B84" s="327"/>
      <c r="C84" s="347"/>
      <c r="D84" s="208" t="s">
        <v>288</v>
      </c>
      <c r="E84" s="202"/>
      <c r="F84" s="191" t="e">
        <f>'(23) SPSI-R'!I8</f>
        <v>#VALUE!</v>
      </c>
      <c r="G84" s="214"/>
    </row>
    <row r="85" spans="2:7" x14ac:dyDescent="0.2">
      <c r="B85" s="327"/>
      <c r="C85" s="347"/>
      <c r="D85" s="208" t="s">
        <v>289</v>
      </c>
      <c r="E85" s="202"/>
      <c r="F85" s="191" t="e">
        <f>'(23) SPSI-R'!I9</f>
        <v>#VALUE!</v>
      </c>
      <c r="G85" s="214"/>
    </row>
    <row r="86" spans="2:7" ht="13" thickBot="1" x14ac:dyDescent="0.25">
      <c r="B86" s="328"/>
      <c r="C86" s="348"/>
      <c r="D86" s="209" t="s">
        <v>175</v>
      </c>
      <c r="E86" s="204"/>
      <c r="F86" s="191" t="e">
        <f>ROUND('(23) SPSI-R'!I10,2)</f>
        <v>#VALUE!</v>
      </c>
      <c r="G86" s="215"/>
    </row>
    <row r="87" spans="2:7" ht="13" thickTop="1" x14ac:dyDescent="0.2">
      <c r="B87" s="326" t="s">
        <v>291</v>
      </c>
      <c r="C87" s="329">
        <v>71</v>
      </c>
      <c r="D87" s="206" t="s">
        <v>261</v>
      </c>
      <c r="E87" s="227"/>
      <c r="F87" s="221" t="e">
        <f>'K-SFS-보호자'!K5</f>
        <v>#VALUE!</v>
      </c>
      <c r="G87" s="213"/>
    </row>
    <row r="88" spans="2:7" x14ac:dyDescent="0.2">
      <c r="B88" s="327"/>
      <c r="C88" s="330"/>
      <c r="D88" s="208" t="s">
        <v>54</v>
      </c>
      <c r="E88" s="225"/>
      <c r="F88" s="191" t="e">
        <f>'K-SFS-보호자'!K6</f>
        <v>#VALUE!</v>
      </c>
      <c r="G88" s="214"/>
    </row>
    <row r="89" spans="2:7" x14ac:dyDescent="0.2">
      <c r="B89" s="327"/>
      <c r="C89" s="330"/>
      <c r="D89" s="208" t="s">
        <v>55</v>
      </c>
      <c r="E89" s="225"/>
      <c r="F89" s="191" t="e">
        <f>'K-SFS-보호자'!K7</f>
        <v>#VALUE!</v>
      </c>
      <c r="G89" s="214"/>
    </row>
    <row r="90" spans="2:7" x14ac:dyDescent="0.2">
      <c r="B90" s="327"/>
      <c r="C90" s="330"/>
      <c r="D90" s="208" t="s">
        <v>57</v>
      </c>
      <c r="E90" s="225"/>
      <c r="F90" s="191" t="e">
        <f>'K-SFS-보호자'!K8</f>
        <v>#VALUE!</v>
      </c>
      <c r="G90" s="214"/>
    </row>
    <row r="91" spans="2:7" x14ac:dyDescent="0.2">
      <c r="B91" s="327"/>
      <c r="C91" s="330"/>
      <c r="D91" s="208" t="s">
        <v>58</v>
      </c>
      <c r="E91" s="225"/>
      <c r="F91" s="191" t="e">
        <f>'K-SFS-보호자'!K9</f>
        <v>#VALUE!</v>
      </c>
      <c r="G91" s="214"/>
    </row>
    <row r="92" spans="2:7" x14ac:dyDescent="0.2">
      <c r="B92" s="327"/>
      <c r="C92" s="330"/>
      <c r="D92" s="208" t="s">
        <v>56</v>
      </c>
      <c r="E92" s="225"/>
      <c r="F92" s="191" t="e">
        <f>'K-SFS-보호자'!K10</f>
        <v>#VALUE!</v>
      </c>
      <c r="G92" s="214"/>
    </row>
    <row r="93" spans="2:7" ht="13" thickBot="1" x14ac:dyDescent="0.25">
      <c r="B93" s="328"/>
      <c r="C93" s="331"/>
      <c r="D93" s="209" t="s">
        <v>59</v>
      </c>
      <c r="E93" s="226"/>
      <c r="F93" s="222" t="e">
        <f>'K-SFS-보호자'!K11</f>
        <v>#N/A</v>
      </c>
      <c r="G93" s="215"/>
    </row>
    <row r="94" spans="2:7" ht="13" thickTop="1" x14ac:dyDescent="0.2"/>
  </sheetData>
  <mergeCells count="63">
    <mergeCell ref="B70:B72"/>
    <mergeCell ref="C70:C72"/>
    <mergeCell ref="D4:E4"/>
    <mergeCell ref="B81:B86"/>
    <mergeCell ref="C81:C86"/>
    <mergeCell ref="B74:B76"/>
    <mergeCell ref="B77:B79"/>
    <mergeCell ref="C77:C79"/>
    <mergeCell ref="C74:C76"/>
    <mergeCell ref="C59:C63"/>
    <mergeCell ref="C64:C65"/>
    <mergeCell ref="B64:B65"/>
    <mergeCell ref="B68:B69"/>
    <mergeCell ref="C68:C69"/>
    <mergeCell ref="D44:E44"/>
    <mergeCell ref="D45:E45"/>
    <mergeCell ref="D46:E46"/>
    <mergeCell ref="D39:E39"/>
    <mergeCell ref="D40:E40"/>
    <mergeCell ref="D41:E41"/>
    <mergeCell ref="D42:E42"/>
    <mergeCell ref="D43:E43"/>
    <mergeCell ref="B37:B40"/>
    <mergeCell ref="C37:C40"/>
    <mergeCell ref="D17:E17"/>
    <mergeCell ref="D18:E18"/>
    <mergeCell ref="D19:E19"/>
    <mergeCell ref="B22:B26"/>
    <mergeCell ref="C20:C21"/>
    <mergeCell ref="C22:C26"/>
    <mergeCell ref="D32:E32"/>
    <mergeCell ref="D36:E36"/>
    <mergeCell ref="D37:E37"/>
    <mergeCell ref="D38:E38"/>
    <mergeCell ref="D20:E20"/>
    <mergeCell ref="D21:E21"/>
    <mergeCell ref="B87:B93"/>
    <mergeCell ref="C87:C93"/>
    <mergeCell ref="B3:C3"/>
    <mergeCell ref="C17:C19"/>
    <mergeCell ref="C5:C16"/>
    <mergeCell ref="B5:B16"/>
    <mergeCell ref="B17:B19"/>
    <mergeCell ref="B42:B45"/>
    <mergeCell ref="C42:C45"/>
    <mergeCell ref="B47:B53"/>
    <mergeCell ref="C47:C53"/>
    <mergeCell ref="B20:B21"/>
    <mergeCell ref="C27:C31"/>
    <mergeCell ref="B27:B31"/>
    <mergeCell ref="C33:C36"/>
    <mergeCell ref="B33:B36"/>
    <mergeCell ref="B54:B63"/>
    <mergeCell ref="D59:E59"/>
    <mergeCell ref="D60:E60"/>
    <mergeCell ref="D61:E61"/>
    <mergeCell ref="D62:E62"/>
    <mergeCell ref="D63:E63"/>
    <mergeCell ref="D54:E54"/>
    <mergeCell ref="D55:E55"/>
    <mergeCell ref="D56:E56"/>
    <mergeCell ref="D57:E57"/>
    <mergeCell ref="D58:E58"/>
  </mergeCells>
  <phoneticPr fontId="2" type="noConversion"/>
  <pageMargins left="0.7" right="0.7" top="0.75" bottom="0.75" header="0.3" footer="0.3"/>
  <pageSetup paperSize="9" scale="64" orientation="portrait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"/>
  <sheetViews>
    <sheetView workbookViewId="0">
      <selection activeCell="P21" sqref="P21"/>
    </sheetView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="130" zoomScaleNormal="130" zoomScalePageLayoutView="130" workbookViewId="0">
      <selection activeCell="D5" sqref="D5"/>
    </sheetView>
  </sheetViews>
  <sheetFormatPr baseColWidth="10" defaultColWidth="8.83203125" defaultRowHeight="1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17.6640625" style="71" customWidth="1"/>
    <col min="8" max="8" width="23.33203125" style="4" customWidth="1"/>
    <col min="9" max="9" width="3.6640625" style="4" customWidth="1"/>
    <col min="10" max="16384" width="8.83203125" style="1"/>
  </cols>
  <sheetData>
    <row r="2" spans="2:11" ht="11.25" customHeight="1" x14ac:dyDescent="0.2">
      <c r="B2" s="282" t="s">
        <v>103</v>
      </c>
      <c r="C2" s="282"/>
      <c r="D2" s="282"/>
      <c r="E2" s="282"/>
      <c r="F2" s="282"/>
    </row>
    <row r="3" spans="2:11" ht="6" customHeight="1" thickBot="1" x14ac:dyDescent="0.25"/>
    <row r="4" spans="2:11" ht="11.25" customHeight="1" thickTop="1" thickBot="1" x14ac:dyDescent="0.25">
      <c r="B4" s="8"/>
      <c r="C4" s="33"/>
      <c r="D4" s="6" t="s">
        <v>18</v>
      </c>
      <c r="E4" s="120" t="s">
        <v>19</v>
      </c>
      <c r="F4" s="120" t="s">
        <v>20</v>
      </c>
      <c r="H4" s="291" t="s">
        <v>21</v>
      </c>
      <c r="I4" s="292"/>
    </row>
    <row r="5" spans="2:11" ht="11.25" customHeight="1" thickTop="1" thickBot="1" x14ac:dyDescent="0.25">
      <c r="B5" s="140">
        <v>1</v>
      </c>
      <c r="C5" s="141"/>
      <c r="D5" s="142" t="s">
        <v>294</v>
      </c>
      <c r="E5" s="142" t="s">
        <v>294</v>
      </c>
      <c r="F5" s="10" t="e">
        <f>((D5-E5)^2)*(-0.1)</f>
        <v>#VALUE!</v>
      </c>
      <c r="H5" s="25" t="s">
        <v>184</v>
      </c>
      <c r="I5" s="4">
        <f>SUM(K5:K25)</f>
        <v>0</v>
      </c>
      <c r="K5" s="1">
        <f>IF(0&lt;D5&lt;6,1,0)</f>
        <v>0</v>
      </c>
    </row>
    <row r="6" spans="2:11" ht="11.25" customHeight="1" thickTop="1" thickBot="1" x14ac:dyDescent="0.25">
      <c r="B6" s="133">
        <v>2</v>
      </c>
      <c r="C6" s="134"/>
      <c r="D6" s="142" t="s">
        <v>294</v>
      </c>
      <c r="E6" s="142" t="s">
        <v>294</v>
      </c>
      <c r="F6" s="10" t="e">
        <f t="shared" ref="F6:F25" si="0">((D6-E6)^2)*(-0.1)</f>
        <v>#VALUE!</v>
      </c>
      <c r="H6" s="167" t="s">
        <v>183</v>
      </c>
      <c r="I6" s="26">
        <f>SUM(D5:D25)</f>
        <v>0</v>
      </c>
      <c r="K6" s="1">
        <f t="shared" ref="K6:K25" si="1">IF(0&lt;D6&lt;6,1,0)</f>
        <v>0</v>
      </c>
    </row>
    <row r="7" spans="2:11" ht="11.25" customHeight="1" thickTop="1" x14ac:dyDescent="0.2">
      <c r="B7" s="133">
        <v>3</v>
      </c>
      <c r="C7" s="134"/>
      <c r="D7" s="142" t="s">
        <v>294</v>
      </c>
      <c r="E7" s="142" t="s">
        <v>294</v>
      </c>
      <c r="F7" s="10" t="e">
        <f t="shared" si="0"/>
        <v>#VALUE!</v>
      </c>
      <c r="K7" s="1">
        <f t="shared" si="1"/>
        <v>0</v>
      </c>
    </row>
    <row r="8" spans="2:11" ht="11.25" customHeight="1" x14ac:dyDescent="0.2">
      <c r="B8" s="133">
        <v>4</v>
      </c>
      <c r="C8" s="134"/>
      <c r="D8" s="142" t="s">
        <v>294</v>
      </c>
      <c r="E8" s="142" t="s">
        <v>294</v>
      </c>
      <c r="F8" s="10" t="e">
        <f t="shared" si="0"/>
        <v>#VALUE!</v>
      </c>
      <c r="I8" s="3"/>
      <c r="K8" s="1">
        <f t="shared" si="1"/>
        <v>0</v>
      </c>
    </row>
    <row r="9" spans="2:11" ht="11.25" customHeight="1" x14ac:dyDescent="0.2">
      <c r="B9" s="133">
        <v>5</v>
      </c>
      <c r="C9" s="134"/>
      <c r="D9" s="142" t="s">
        <v>294</v>
      </c>
      <c r="E9" s="142" t="s">
        <v>294</v>
      </c>
      <c r="F9" s="10" t="e">
        <f t="shared" si="0"/>
        <v>#VALUE!</v>
      </c>
      <c r="H9" s="4" t="s">
        <v>177</v>
      </c>
      <c r="I9" s="3"/>
      <c r="K9" s="1">
        <f t="shared" si="1"/>
        <v>0</v>
      </c>
    </row>
    <row r="10" spans="2:11" ht="11.25" customHeight="1" x14ac:dyDescent="0.2">
      <c r="B10" s="133">
        <v>6</v>
      </c>
      <c r="C10" s="134"/>
      <c r="D10" s="142" t="s">
        <v>294</v>
      </c>
      <c r="E10" s="142" t="s">
        <v>294</v>
      </c>
      <c r="F10" s="10" t="e">
        <f t="shared" si="0"/>
        <v>#VALUE!</v>
      </c>
      <c r="H10" s="4" t="s">
        <v>178</v>
      </c>
      <c r="I10" s="3"/>
      <c r="K10" s="1">
        <f t="shared" si="1"/>
        <v>0</v>
      </c>
    </row>
    <row r="11" spans="2:11" ht="11.25" customHeight="1" x14ac:dyDescent="0.2">
      <c r="B11" s="133">
        <v>7</v>
      </c>
      <c r="C11" s="134"/>
      <c r="D11" s="142" t="s">
        <v>294</v>
      </c>
      <c r="E11" s="142" t="s">
        <v>294</v>
      </c>
      <c r="F11" s="10" t="e">
        <f t="shared" si="0"/>
        <v>#VALUE!</v>
      </c>
      <c r="H11" s="4" t="s">
        <v>179</v>
      </c>
      <c r="I11" s="3"/>
      <c r="K11" s="1">
        <f t="shared" si="1"/>
        <v>0</v>
      </c>
    </row>
    <row r="12" spans="2:11" ht="11.25" customHeight="1" x14ac:dyDescent="0.2">
      <c r="B12" s="133">
        <v>8</v>
      </c>
      <c r="C12" s="134"/>
      <c r="D12" s="142" t="s">
        <v>294</v>
      </c>
      <c r="E12" s="142" t="s">
        <v>294</v>
      </c>
      <c r="F12" s="10" t="e">
        <f t="shared" si="0"/>
        <v>#VALUE!</v>
      </c>
      <c r="H12" s="4" t="s">
        <v>180</v>
      </c>
      <c r="I12" s="3"/>
      <c r="K12" s="1">
        <f t="shared" si="1"/>
        <v>0</v>
      </c>
    </row>
    <row r="13" spans="2:11" ht="11.25" customHeight="1" x14ac:dyDescent="0.2">
      <c r="B13" s="133">
        <v>9</v>
      </c>
      <c r="C13" s="134"/>
      <c r="D13" s="142" t="s">
        <v>294</v>
      </c>
      <c r="E13" s="142" t="s">
        <v>294</v>
      </c>
      <c r="F13" s="10" t="e">
        <f t="shared" si="0"/>
        <v>#VALUE!</v>
      </c>
      <c r="H13" s="4" t="s">
        <v>181</v>
      </c>
      <c r="I13" s="3"/>
      <c r="K13" s="1">
        <f t="shared" si="1"/>
        <v>0</v>
      </c>
    </row>
    <row r="14" spans="2:11" ht="11.25" customHeight="1" x14ac:dyDescent="0.2">
      <c r="B14" s="133">
        <v>10</v>
      </c>
      <c r="C14" s="134"/>
      <c r="D14" s="142" t="s">
        <v>294</v>
      </c>
      <c r="E14" s="142" t="s">
        <v>294</v>
      </c>
      <c r="F14" s="10" t="e">
        <f t="shared" si="0"/>
        <v>#VALUE!</v>
      </c>
      <c r="H14" s="4" t="s">
        <v>182</v>
      </c>
      <c r="I14" s="3"/>
      <c r="K14" s="1">
        <f t="shared" si="1"/>
        <v>0</v>
      </c>
    </row>
    <row r="15" spans="2:11" ht="11.25" customHeight="1" x14ac:dyDescent="0.2">
      <c r="B15" s="133">
        <v>11</v>
      </c>
      <c r="C15" s="134"/>
      <c r="D15" s="142" t="s">
        <v>294</v>
      </c>
      <c r="E15" s="142" t="s">
        <v>294</v>
      </c>
      <c r="F15" s="10" t="e">
        <f t="shared" si="0"/>
        <v>#VALUE!</v>
      </c>
      <c r="I15" s="3"/>
      <c r="K15" s="1">
        <f t="shared" si="1"/>
        <v>0</v>
      </c>
    </row>
    <row r="16" spans="2:11" ht="11.25" customHeight="1" x14ac:dyDescent="0.2">
      <c r="B16" s="133">
        <v>12</v>
      </c>
      <c r="C16" s="134"/>
      <c r="D16" s="142" t="s">
        <v>294</v>
      </c>
      <c r="E16" s="142" t="s">
        <v>294</v>
      </c>
      <c r="F16" s="10" t="e">
        <f t="shared" si="0"/>
        <v>#VALUE!</v>
      </c>
      <c r="I16" s="3"/>
      <c r="K16" s="1">
        <f t="shared" si="1"/>
        <v>0</v>
      </c>
    </row>
    <row r="17" spans="2:11" ht="11.25" customHeight="1" x14ac:dyDescent="0.2">
      <c r="B17" s="133">
        <v>13</v>
      </c>
      <c r="C17" s="134"/>
      <c r="D17" s="142" t="s">
        <v>294</v>
      </c>
      <c r="E17" s="142" t="s">
        <v>294</v>
      </c>
      <c r="F17" s="10" t="e">
        <f t="shared" si="0"/>
        <v>#VALUE!</v>
      </c>
      <c r="I17" s="3"/>
      <c r="K17" s="1">
        <f t="shared" si="1"/>
        <v>0</v>
      </c>
    </row>
    <row r="18" spans="2:11" ht="11.25" customHeight="1" x14ac:dyDescent="0.2">
      <c r="B18" s="133">
        <v>14</v>
      </c>
      <c r="C18" s="134"/>
      <c r="D18" s="142" t="s">
        <v>294</v>
      </c>
      <c r="E18" s="142" t="s">
        <v>294</v>
      </c>
      <c r="F18" s="10" t="e">
        <f t="shared" si="0"/>
        <v>#VALUE!</v>
      </c>
      <c r="I18" s="3"/>
      <c r="K18" s="1">
        <f t="shared" si="1"/>
        <v>0</v>
      </c>
    </row>
    <row r="19" spans="2:11" ht="11.25" customHeight="1" x14ac:dyDescent="0.2">
      <c r="B19" s="133">
        <v>15</v>
      </c>
      <c r="C19" s="134"/>
      <c r="D19" s="142" t="s">
        <v>294</v>
      </c>
      <c r="E19" s="142" t="s">
        <v>294</v>
      </c>
      <c r="F19" s="10" t="e">
        <f t="shared" si="0"/>
        <v>#VALUE!</v>
      </c>
      <c r="I19" s="3"/>
      <c r="K19" s="1">
        <f t="shared" si="1"/>
        <v>0</v>
      </c>
    </row>
    <row r="20" spans="2:11" ht="11.25" customHeight="1" x14ac:dyDescent="0.2">
      <c r="B20" s="133">
        <v>16</v>
      </c>
      <c r="C20" s="134"/>
      <c r="D20" s="142" t="s">
        <v>294</v>
      </c>
      <c r="E20" s="142" t="s">
        <v>294</v>
      </c>
      <c r="F20" s="10" t="e">
        <f t="shared" si="0"/>
        <v>#VALUE!</v>
      </c>
      <c r="I20" s="3"/>
      <c r="K20" s="1">
        <f t="shared" si="1"/>
        <v>0</v>
      </c>
    </row>
    <row r="21" spans="2:11" ht="11.25" customHeight="1" x14ac:dyDescent="0.2">
      <c r="B21" s="133">
        <v>17</v>
      </c>
      <c r="C21" s="134"/>
      <c r="D21" s="142" t="s">
        <v>294</v>
      </c>
      <c r="E21" s="142" t="s">
        <v>294</v>
      </c>
      <c r="F21" s="10" t="e">
        <f t="shared" si="0"/>
        <v>#VALUE!</v>
      </c>
      <c r="K21" s="1">
        <f t="shared" si="1"/>
        <v>0</v>
      </c>
    </row>
    <row r="22" spans="2:11" ht="11.25" customHeight="1" x14ac:dyDescent="0.2">
      <c r="B22" s="133">
        <v>18</v>
      </c>
      <c r="C22" s="134"/>
      <c r="D22" s="142" t="s">
        <v>294</v>
      </c>
      <c r="E22" s="142" t="s">
        <v>294</v>
      </c>
      <c r="F22" s="10" t="e">
        <f t="shared" si="0"/>
        <v>#VALUE!</v>
      </c>
      <c r="K22" s="1">
        <f t="shared" si="1"/>
        <v>0</v>
      </c>
    </row>
    <row r="23" spans="2:11" ht="11.25" customHeight="1" x14ac:dyDescent="0.2">
      <c r="B23" s="133">
        <v>19</v>
      </c>
      <c r="C23" s="134"/>
      <c r="D23" s="142" t="s">
        <v>294</v>
      </c>
      <c r="E23" s="142" t="s">
        <v>294</v>
      </c>
      <c r="F23" s="10" t="e">
        <f t="shared" si="0"/>
        <v>#VALUE!</v>
      </c>
      <c r="K23" s="1">
        <f t="shared" si="1"/>
        <v>0</v>
      </c>
    </row>
    <row r="24" spans="2:11" ht="11.25" customHeight="1" x14ac:dyDescent="0.2">
      <c r="B24" s="133">
        <v>20</v>
      </c>
      <c r="C24" s="134"/>
      <c r="D24" s="142" t="s">
        <v>294</v>
      </c>
      <c r="E24" s="142" t="s">
        <v>294</v>
      </c>
      <c r="F24" s="10" t="e">
        <f t="shared" si="0"/>
        <v>#VALUE!</v>
      </c>
      <c r="K24" s="1">
        <f t="shared" si="1"/>
        <v>0</v>
      </c>
    </row>
    <row r="25" spans="2:11" ht="11.25" customHeight="1" thickBot="1" x14ac:dyDescent="0.25">
      <c r="B25" s="114">
        <v>21</v>
      </c>
      <c r="C25" s="115"/>
      <c r="D25" s="143" t="s">
        <v>294</v>
      </c>
      <c r="E25" s="143" t="s">
        <v>294</v>
      </c>
      <c r="F25" s="10" t="e">
        <f t="shared" si="0"/>
        <v>#VALUE!</v>
      </c>
      <c r="K25" s="1">
        <f t="shared" si="1"/>
        <v>0</v>
      </c>
    </row>
    <row r="26" spans="2:11" ht="12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zoomScale="130" zoomScaleNormal="130" zoomScalePageLayoutView="130" workbookViewId="0">
      <selection activeCell="D5" sqref="D5"/>
    </sheetView>
  </sheetViews>
  <sheetFormatPr baseColWidth="10" defaultColWidth="8.83203125" defaultRowHeight="1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71" customWidth="1"/>
    <col min="8" max="8" width="19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82" t="s">
        <v>104</v>
      </c>
      <c r="C2" s="282"/>
      <c r="D2" s="282"/>
      <c r="E2" s="282"/>
      <c r="F2" s="282"/>
    </row>
    <row r="3" spans="2:9" ht="6" customHeight="1" thickBot="1" x14ac:dyDescent="0.25"/>
    <row r="4" spans="2:9" ht="11.25" customHeight="1" thickTop="1" thickBot="1" x14ac:dyDescent="0.25">
      <c r="B4" s="8"/>
      <c r="C4" s="33"/>
      <c r="D4" s="6" t="s">
        <v>18</v>
      </c>
      <c r="E4" s="120" t="s">
        <v>19</v>
      </c>
      <c r="F4" s="120" t="s">
        <v>20</v>
      </c>
      <c r="H4" s="291" t="s">
        <v>21</v>
      </c>
      <c r="I4" s="292"/>
    </row>
    <row r="5" spans="2:9" ht="11.25" customHeight="1" thickTop="1" x14ac:dyDescent="0.2">
      <c r="B5" s="45">
        <v>1</v>
      </c>
      <c r="C5" s="51"/>
      <c r="D5" s="142" t="s">
        <v>294</v>
      </c>
      <c r="E5" s="142" t="s">
        <v>294</v>
      </c>
      <c r="F5" s="10" t="e">
        <f>((D5-E5)^2)*(-0.1)</f>
        <v>#VALUE!</v>
      </c>
      <c r="H5" s="122" t="s">
        <v>105</v>
      </c>
      <c r="I5" s="121">
        <f>SUM(D11,D15,D16,D17,D20,D23,D32)</f>
        <v>0</v>
      </c>
    </row>
    <row r="6" spans="2:9" ht="11.25" customHeight="1" x14ac:dyDescent="0.2">
      <c r="B6" s="36">
        <v>2</v>
      </c>
      <c r="C6" s="52"/>
      <c r="D6" s="142" t="s">
        <v>294</v>
      </c>
      <c r="E6" s="142" t="s">
        <v>294</v>
      </c>
      <c r="F6" s="10" t="e">
        <f t="shared" ref="F6:F32" si="0">((D6-E6)^2)*(-0.1)</f>
        <v>#VALUE!</v>
      </c>
      <c r="H6" s="13" t="s">
        <v>106</v>
      </c>
      <c r="I6" s="14">
        <f>SUM(D5,D6,D7,D8,D9,D10,D12,D13)</f>
        <v>0</v>
      </c>
    </row>
    <row r="7" spans="2:9" ht="11.25" customHeight="1" x14ac:dyDescent="0.2">
      <c r="B7" s="36">
        <v>3</v>
      </c>
      <c r="C7" s="134"/>
      <c r="D7" s="142" t="s">
        <v>294</v>
      </c>
      <c r="E7" s="142" t="s">
        <v>294</v>
      </c>
      <c r="F7" s="10" t="e">
        <f t="shared" si="0"/>
        <v>#VALUE!</v>
      </c>
      <c r="H7" s="127" t="s">
        <v>107</v>
      </c>
      <c r="I7" s="126">
        <f>SUM(D14,D19,D24:D26,D28:D30)</f>
        <v>0</v>
      </c>
    </row>
    <row r="8" spans="2:9" ht="11.25" customHeight="1" x14ac:dyDescent="0.2">
      <c r="B8" s="36">
        <v>4</v>
      </c>
      <c r="C8" s="52"/>
      <c r="D8" s="142" t="s">
        <v>294</v>
      </c>
      <c r="E8" s="142" t="s">
        <v>294</v>
      </c>
      <c r="F8" s="10" t="e">
        <f t="shared" si="0"/>
        <v>#VALUE!</v>
      </c>
      <c r="H8" s="132" t="s">
        <v>108</v>
      </c>
      <c r="I8" s="131">
        <f>SUM(D18,D21:D22,D27,D31)</f>
        <v>0</v>
      </c>
    </row>
    <row r="9" spans="2:9" ht="11.25" customHeight="1" thickBot="1" x14ac:dyDescent="0.25">
      <c r="B9" s="36">
        <v>5</v>
      </c>
      <c r="C9" s="52"/>
      <c r="D9" s="142" t="s">
        <v>294</v>
      </c>
      <c r="E9" s="142" t="s">
        <v>294</v>
      </c>
      <c r="F9" s="10" t="e">
        <f t="shared" si="0"/>
        <v>#VALUE!</v>
      </c>
      <c r="H9" s="144" t="s">
        <v>29</v>
      </c>
      <c r="I9" s="145">
        <f>SUM(I5:I8)</f>
        <v>0</v>
      </c>
    </row>
    <row r="10" spans="2:9" ht="11.25" customHeight="1" thickTop="1" x14ac:dyDescent="0.2">
      <c r="B10" s="36">
        <v>6</v>
      </c>
      <c r="C10" s="52"/>
      <c r="D10" s="142" t="s">
        <v>294</v>
      </c>
      <c r="E10" s="142" t="s">
        <v>294</v>
      </c>
      <c r="F10" s="10" t="e">
        <f t="shared" si="0"/>
        <v>#VALUE!</v>
      </c>
      <c r="H10" s="4" t="s">
        <v>185</v>
      </c>
    </row>
    <row r="11" spans="2:9" ht="11.25" customHeight="1" x14ac:dyDescent="0.2">
      <c r="B11" s="36">
        <v>7</v>
      </c>
      <c r="C11" s="52"/>
      <c r="D11" s="142" t="s">
        <v>294</v>
      </c>
      <c r="E11" s="142" t="s">
        <v>294</v>
      </c>
      <c r="F11" s="10" t="e">
        <f t="shared" si="0"/>
        <v>#VALUE!</v>
      </c>
    </row>
    <row r="12" spans="2:9" ht="11.25" customHeight="1" x14ac:dyDescent="0.2">
      <c r="B12" s="36">
        <v>8</v>
      </c>
      <c r="C12" s="134"/>
      <c r="D12" s="142" t="s">
        <v>294</v>
      </c>
      <c r="E12" s="142" t="s">
        <v>294</v>
      </c>
      <c r="F12" s="10" t="e">
        <f t="shared" si="0"/>
        <v>#VALUE!</v>
      </c>
    </row>
    <row r="13" spans="2:9" ht="11.25" customHeight="1" x14ac:dyDescent="0.2">
      <c r="B13" s="36">
        <v>9</v>
      </c>
      <c r="C13" s="134"/>
      <c r="D13" s="142" t="s">
        <v>294</v>
      </c>
      <c r="E13" s="142" t="s">
        <v>294</v>
      </c>
      <c r="F13" s="10" t="e">
        <f t="shared" si="0"/>
        <v>#VALUE!</v>
      </c>
    </row>
    <row r="14" spans="2:9" ht="11.25" customHeight="1" x14ac:dyDescent="0.2">
      <c r="B14" s="36">
        <v>10</v>
      </c>
      <c r="C14" s="134"/>
      <c r="D14" s="142" t="s">
        <v>294</v>
      </c>
      <c r="E14" s="142" t="s">
        <v>294</v>
      </c>
      <c r="F14" s="10" t="e">
        <f t="shared" si="0"/>
        <v>#VALUE!</v>
      </c>
    </row>
    <row r="15" spans="2:9" ht="11.25" customHeight="1" x14ac:dyDescent="0.2">
      <c r="B15" s="36">
        <v>11</v>
      </c>
      <c r="C15" s="134"/>
      <c r="D15" s="142" t="s">
        <v>294</v>
      </c>
      <c r="E15" s="142" t="s">
        <v>294</v>
      </c>
      <c r="F15" s="10" t="e">
        <f t="shared" si="0"/>
        <v>#VALUE!</v>
      </c>
    </row>
    <row r="16" spans="2:9" ht="11.25" customHeight="1" x14ac:dyDescent="0.2">
      <c r="B16" s="36">
        <v>12</v>
      </c>
      <c r="C16" s="134"/>
      <c r="D16" s="142" t="s">
        <v>294</v>
      </c>
      <c r="E16" s="142" t="s">
        <v>294</v>
      </c>
      <c r="F16" s="10" t="e">
        <f t="shared" si="0"/>
        <v>#VALUE!</v>
      </c>
    </row>
    <row r="17" spans="2:6" ht="11.25" customHeight="1" x14ac:dyDescent="0.2">
      <c r="B17" s="36">
        <v>13</v>
      </c>
      <c r="C17" s="134"/>
      <c r="D17" s="142" t="s">
        <v>294</v>
      </c>
      <c r="E17" s="142" t="s">
        <v>294</v>
      </c>
      <c r="F17" s="10" t="e">
        <f t="shared" si="0"/>
        <v>#VALUE!</v>
      </c>
    </row>
    <row r="18" spans="2:6" ht="11.25" customHeight="1" x14ac:dyDescent="0.2">
      <c r="B18" s="36">
        <v>14</v>
      </c>
      <c r="C18" s="134"/>
      <c r="D18" s="142" t="s">
        <v>294</v>
      </c>
      <c r="E18" s="142" t="s">
        <v>294</v>
      </c>
      <c r="F18" s="10" t="e">
        <f t="shared" si="0"/>
        <v>#VALUE!</v>
      </c>
    </row>
    <row r="19" spans="2:6" ht="11.25" customHeight="1" x14ac:dyDescent="0.2">
      <c r="B19" s="36">
        <v>15</v>
      </c>
      <c r="C19" s="134"/>
      <c r="D19" s="142" t="s">
        <v>294</v>
      </c>
      <c r="E19" s="142" t="s">
        <v>294</v>
      </c>
      <c r="F19" s="10" t="e">
        <f t="shared" si="0"/>
        <v>#VALUE!</v>
      </c>
    </row>
    <row r="20" spans="2:6" ht="11.25" customHeight="1" x14ac:dyDescent="0.2">
      <c r="B20" s="36">
        <v>16</v>
      </c>
      <c r="C20" s="134"/>
      <c r="D20" s="142" t="s">
        <v>294</v>
      </c>
      <c r="E20" s="142" t="s">
        <v>294</v>
      </c>
      <c r="F20" s="10" t="e">
        <f t="shared" si="0"/>
        <v>#VALUE!</v>
      </c>
    </row>
    <row r="21" spans="2:6" ht="11.25" customHeight="1" x14ac:dyDescent="0.2">
      <c r="B21" s="36">
        <v>17</v>
      </c>
      <c r="C21" s="134"/>
      <c r="D21" s="142" t="s">
        <v>294</v>
      </c>
      <c r="E21" s="142" t="s">
        <v>294</v>
      </c>
      <c r="F21" s="10" t="e">
        <f t="shared" si="0"/>
        <v>#VALUE!</v>
      </c>
    </row>
    <row r="22" spans="2:6" ht="11.25" customHeight="1" x14ac:dyDescent="0.2">
      <c r="B22" s="36">
        <v>18</v>
      </c>
      <c r="C22" s="134"/>
      <c r="D22" s="142" t="s">
        <v>294</v>
      </c>
      <c r="E22" s="142" t="s">
        <v>294</v>
      </c>
      <c r="F22" s="10" t="e">
        <f t="shared" si="0"/>
        <v>#VALUE!</v>
      </c>
    </row>
    <row r="23" spans="2:6" ht="11.25" customHeight="1" x14ac:dyDescent="0.2">
      <c r="B23" s="36">
        <v>19</v>
      </c>
      <c r="C23" s="134"/>
      <c r="D23" s="142" t="s">
        <v>294</v>
      </c>
      <c r="E23" s="142" t="s">
        <v>294</v>
      </c>
      <c r="F23" s="10" t="e">
        <f t="shared" si="0"/>
        <v>#VALUE!</v>
      </c>
    </row>
    <row r="24" spans="2:6" ht="11.25" customHeight="1" x14ac:dyDescent="0.2">
      <c r="B24" s="36">
        <v>20</v>
      </c>
      <c r="C24" s="134"/>
      <c r="D24" s="142" t="s">
        <v>294</v>
      </c>
      <c r="E24" s="142" t="s">
        <v>294</v>
      </c>
      <c r="F24" s="10" t="e">
        <f t="shared" si="0"/>
        <v>#VALUE!</v>
      </c>
    </row>
    <row r="25" spans="2:6" ht="11.25" customHeight="1" x14ac:dyDescent="0.2">
      <c r="B25" s="36">
        <v>21</v>
      </c>
      <c r="C25" s="134"/>
      <c r="D25" s="142" t="s">
        <v>294</v>
      </c>
      <c r="E25" s="237" t="s">
        <v>294</v>
      </c>
      <c r="F25" s="10" t="e">
        <f t="shared" si="0"/>
        <v>#VALUE!</v>
      </c>
    </row>
    <row r="26" spans="2:6" ht="11.25" customHeight="1" x14ac:dyDescent="0.2">
      <c r="B26" s="36">
        <v>22</v>
      </c>
      <c r="C26" s="134"/>
      <c r="D26" s="142" t="s">
        <v>294</v>
      </c>
      <c r="E26" s="142" t="s">
        <v>294</v>
      </c>
      <c r="F26" s="10" t="e">
        <f t="shared" si="0"/>
        <v>#VALUE!</v>
      </c>
    </row>
    <row r="27" spans="2:6" ht="11.25" customHeight="1" x14ac:dyDescent="0.2">
      <c r="B27" s="36">
        <v>23</v>
      </c>
      <c r="C27" s="134"/>
      <c r="D27" s="142" t="s">
        <v>294</v>
      </c>
      <c r="E27" s="142" t="s">
        <v>294</v>
      </c>
      <c r="F27" s="10" t="e">
        <f t="shared" si="0"/>
        <v>#VALUE!</v>
      </c>
    </row>
    <row r="28" spans="2:6" ht="11.25" customHeight="1" x14ac:dyDescent="0.2">
      <c r="B28" s="36">
        <v>24</v>
      </c>
      <c r="C28" s="52"/>
      <c r="D28" s="142" t="s">
        <v>294</v>
      </c>
      <c r="E28" s="142" t="s">
        <v>294</v>
      </c>
      <c r="F28" s="10" t="e">
        <f t="shared" si="0"/>
        <v>#VALUE!</v>
      </c>
    </row>
    <row r="29" spans="2:6" ht="11.25" customHeight="1" x14ac:dyDescent="0.2">
      <c r="B29" s="36">
        <v>25</v>
      </c>
      <c r="C29" s="52"/>
      <c r="D29" s="142" t="s">
        <v>294</v>
      </c>
      <c r="E29" s="142" t="s">
        <v>294</v>
      </c>
      <c r="F29" s="10" t="e">
        <f t="shared" si="0"/>
        <v>#VALUE!</v>
      </c>
    </row>
    <row r="30" spans="2:6" ht="11.25" customHeight="1" x14ac:dyDescent="0.2">
      <c r="B30" s="36">
        <v>26</v>
      </c>
      <c r="C30" s="52"/>
      <c r="D30" s="142" t="s">
        <v>294</v>
      </c>
      <c r="E30" s="142" t="s">
        <v>294</v>
      </c>
      <c r="F30" s="10" t="e">
        <f t="shared" si="0"/>
        <v>#VALUE!</v>
      </c>
    </row>
    <row r="31" spans="2:6" ht="11.25" customHeight="1" x14ac:dyDescent="0.2">
      <c r="B31" s="36">
        <v>27</v>
      </c>
      <c r="C31" s="52"/>
      <c r="D31" s="142" t="s">
        <v>294</v>
      </c>
      <c r="E31" s="142" t="s">
        <v>294</v>
      </c>
      <c r="F31" s="10" t="e">
        <f t="shared" si="0"/>
        <v>#VALUE!</v>
      </c>
    </row>
    <row r="32" spans="2:6" ht="11.25" customHeight="1" thickBot="1" x14ac:dyDescent="0.25">
      <c r="B32" s="36">
        <v>28</v>
      </c>
      <c r="C32" s="115"/>
      <c r="D32" s="143" t="s">
        <v>294</v>
      </c>
      <c r="E32" s="143" t="s">
        <v>294</v>
      </c>
      <c r="F32" s="10" t="e">
        <f t="shared" si="0"/>
        <v>#VALUE!</v>
      </c>
    </row>
    <row r="33" ht="11.25" customHeight="1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zoomScale="130" zoomScaleNormal="130" zoomScalePageLayoutView="130" workbookViewId="0">
      <selection activeCell="D5" sqref="D5:E64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82" t="s">
        <v>201</v>
      </c>
      <c r="C2" s="282"/>
      <c r="D2" s="282"/>
      <c r="E2" s="282"/>
      <c r="F2" s="282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8"/>
      <c r="C4" s="33"/>
      <c r="D4" s="6" t="s">
        <v>18</v>
      </c>
      <c r="E4" s="21" t="s">
        <v>19</v>
      </c>
      <c r="F4" s="21" t="s">
        <v>20</v>
      </c>
      <c r="H4" s="291" t="s">
        <v>21</v>
      </c>
      <c r="I4" s="292"/>
    </row>
    <row r="5" spans="2:9" ht="11.25" customHeight="1" thickTop="1" x14ac:dyDescent="0.2">
      <c r="B5" s="45">
        <v>1</v>
      </c>
      <c r="C5" s="46"/>
      <c r="D5" s="142" t="s">
        <v>294</v>
      </c>
      <c r="E5" s="142" t="s">
        <v>294</v>
      </c>
      <c r="F5" s="10" t="e">
        <f>((D5-E5)^2)*(-0.1)</f>
        <v>#VALUE!</v>
      </c>
      <c r="G5" s="3" t="e">
        <f>6-D5</f>
        <v>#VALUE!</v>
      </c>
      <c r="H5" s="44" t="s">
        <v>0</v>
      </c>
      <c r="I5" s="42" t="e">
        <f>SUM(G5:G16)</f>
        <v>#VALUE!</v>
      </c>
    </row>
    <row r="6" spans="2:9" ht="11.25" customHeight="1" x14ac:dyDescent="0.2">
      <c r="B6" s="36">
        <v>2</v>
      </c>
      <c r="C6" s="47"/>
      <c r="D6" s="142" t="s">
        <v>294</v>
      </c>
      <c r="E6" s="142" t="s">
        <v>294</v>
      </c>
      <c r="F6" s="12" t="e">
        <f t="shared" ref="F6:F64" si="0">((D6-E6)^2)*(-0.1)</f>
        <v>#VALUE!</v>
      </c>
      <c r="G6" s="3" t="e">
        <f>6-D6</f>
        <v>#VALUE!</v>
      </c>
      <c r="H6" s="13" t="s">
        <v>1</v>
      </c>
      <c r="I6" s="14" t="e">
        <f>SUM(G17:G28)</f>
        <v>#VALUE!</v>
      </c>
    </row>
    <row r="7" spans="2:9" ht="11.25" customHeight="1" x14ac:dyDescent="0.2">
      <c r="B7" s="36">
        <v>3</v>
      </c>
      <c r="C7" s="47"/>
      <c r="D7" s="142" t="s">
        <v>294</v>
      </c>
      <c r="E7" s="142" t="s">
        <v>294</v>
      </c>
      <c r="F7" s="12" t="e">
        <f t="shared" si="0"/>
        <v>#VALUE!</v>
      </c>
      <c r="G7" s="3" t="e">
        <f>D7+0</f>
        <v>#VALUE!</v>
      </c>
      <c r="H7" s="13" t="s">
        <v>2</v>
      </c>
      <c r="I7" s="14" t="e">
        <f>SUM(G29:G40)</f>
        <v>#VALUE!</v>
      </c>
    </row>
    <row r="8" spans="2:9" ht="11.25" customHeight="1" x14ac:dyDescent="0.2">
      <c r="B8" s="36">
        <v>4</v>
      </c>
      <c r="C8" s="47"/>
      <c r="D8" s="142" t="s">
        <v>294</v>
      </c>
      <c r="E8" s="142" t="s">
        <v>294</v>
      </c>
      <c r="F8" s="12" t="e">
        <f t="shared" si="0"/>
        <v>#VALUE!</v>
      </c>
      <c r="G8" s="3" t="e">
        <f>6-D8</f>
        <v>#VALUE!</v>
      </c>
      <c r="H8" s="13" t="s">
        <v>3</v>
      </c>
      <c r="I8" s="14" t="e">
        <f>SUM(G41:G52)</f>
        <v>#VALUE!</v>
      </c>
    </row>
    <row r="9" spans="2:9" ht="11.25" customHeight="1" thickBot="1" x14ac:dyDescent="0.25">
      <c r="B9" s="36">
        <v>5</v>
      </c>
      <c r="C9" s="47"/>
      <c r="D9" s="142" t="s">
        <v>294</v>
      </c>
      <c r="E9" s="142" t="s">
        <v>294</v>
      </c>
      <c r="F9" s="12" t="e">
        <f t="shared" si="0"/>
        <v>#VALUE!</v>
      </c>
      <c r="G9" s="3" t="e">
        <f>D9+0</f>
        <v>#VALUE!</v>
      </c>
      <c r="H9" s="15" t="s">
        <v>4</v>
      </c>
      <c r="I9" s="16" t="e">
        <f>SUM(G53:G64)</f>
        <v>#VALUE!</v>
      </c>
    </row>
    <row r="10" spans="2:9" ht="11.25" customHeight="1" thickTop="1" x14ac:dyDescent="0.2">
      <c r="B10" s="36">
        <v>6</v>
      </c>
      <c r="C10" s="47"/>
      <c r="D10" s="142" t="s">
        <v>294</v>
      </c>
      <c r="E10" s="142" t="s">
        <v>294</v>
      </c>
      <c r="F10" s="12" t="e">
        <f t="shared" si="0"/>
        <v>#VALUE!</v>
      </c>
      <c r="G10" s="3" t="e">
        <f>6-D10</f>
        <v>#VALUE!</v>
      </c>
    </row>
    <row r="11" spans="2:9" ht="11.25" customHeight="1" x14ac:dyDescent="0.2">
      <c r="B11" s="36">
        <v>7</v>
      </c>
      <c r="C11" s="47"/>
      <c r="D11" s="142" t="s">
        <v>294</v>
      </c>
      <c r="E11" s="142" t="s">
        <v>294</v>
      </c>
      <c r="F11" s="12" t="e">
        <f t="shared" si="0"/>
        <v>#VALUE!</v>
      </c>
      <c r="G11" s="3" t="e">
        <f>6-D11</f>
        <v>#VALUE!</v>
      </c>
      <c r="I11" s="3">
        <f>IFERROR(SMALL(D5:E64,1),7777)</f>
        <v>7777</v>
      </c>
    </row>
    <row r="12" spans="2:9" ht="11.25" customHeight="1" x14ac:dyDescent="0.2">
      <c r="B12" s="36">
        <v>8</v>
      </c>
      <c r="C12" s="47"/>
      <c r="D12" s="142" t="s">
        <v>294</v>
      </c>
      <c r="E12" s="142" t="s">
        <v>294</v>
      </c>
      <c r="F12" s="12" t="e">
        <f t="shared" si="0"/>
        <v>#VALUE!</v>
      </c>
      <c r="G12" s="3" t="e">
        <f>6-D12</f>
        <v>#VALUE!</v>
      </c>
    </row>
    <row r="13" spans="2:9" ht="11.25" customHeight="1" x14ac:dyDescent="0.2">
      <c r="B13" s="36">
        <v>9</v>
      </c>
      <c r="C13" s="47"/>
      <c r="D13" s="142" t="s">
        <v>294</v>
      </c>
      <c r="E13" s="142" t="s">
        <v>294</v>
      </c>
      <c r="F13" s="12" t="e">
        <f t="shared" si="0"/>
        <v>#VALUE!</v>
      </c>
      <c r="G13" s="3" t="e">
        <f>D13+0</f>
        <v>#VALUE!</v>
      </c>
    </row>
    <row r="14" spans="2:9" ht="11.25" customHeight="1" x14ac:dyDescent="0.2">
      <c r="B14" s="36">
        <v>10</v>
      </c>
      <c r="C14" s="47"/>
      <c r="D14" s="142" t="s">
        <v>294</v>
      </c>
      <c r="E14" s="142" t="s">
        <v>294</v>
      </c>
      <c r="F14" s="12" t="e">
        <f t="shared" si="0"/>
        <v>#VALUE!</v>
      </c>
      <c r="G14" s="3" t="e">
        <f>6-D14</f>
        <v>#VALUE!</v>
      </c>
    </row>
    <row r="15" spans="2:9" ht="11.25" customHeight="1" x14ac:dyDescent="0.2">
      <c r="B15" s="36">
        <v>11</v>
      </c>
      <c r="C15" s="47"/>
      <c r="D15" s="142" t="s">
        <v>294</v>
      </c>
      <c r="E15" s="142" t="s">
        <v>294</v>
      </c>
      <c r="F15" s="12" t="e">
        <f t="shared" si="0"/>
        <v>#VALUE!</v>
      </c>
      <c r="G15" s="3" t="e">
        <f>D15+0</f>
        <v>#VALUE!</v>
      </c>
    </row>
    <row r="16" spans="2:9" ht="11.25" customHeight="1" x14ac:dyDescent="0.2">
      <c r="B16" s="36">
        <v>12</v>
      </c>
      <c r="C16" s="47"/>
      <c r="D16" s="142" t="s">
        <v>294</v>
      </c>
      <c r="E16" s="142" t="s">
        <v>294</v>
      </c>
      <c r="F16" s="12" t="e">
        <f t="shared" si="0"/>
        <v>#VALUE!</v>
      </c>
      <c r="G16" s="3" t="e">
        <f>6-D16</f>
        <v>#VALUE!</v>
      </c>
    </row>
    <row r="17" spans="2:7" ht="11.25" customHeight="1" x14ac:dyDescent="0.2">
      <c r="B17" s="36">
        <v>13</v>
      </c>
      <c r="C17" s="47"/>
      <c r="D17" s="142" t="s">
        <v>294</v>
      </c>
      <c r="E17" s="142" t="s">
        <v>294</v>
      </c>
      <c r="F17" s="12" t="e">
        <f t="shared" si="0"/>
        <v>#VALUE!</v>
      </c>
      <c r="G17" s="3" t="e">
        <f>D17+0</f>
        <v>#VALUE!</v>
      </c>
    </row>
    <row r="18" spans="2:7" ht="11.25" customHeight="1" x14ac:dyDescent="0.2">
      <c r="B18" s="36">
        <v>14</v>
      </c>
      <c r="C18" s="47"/>
      <c r="D18" s="142" t="s">
        <v>294</v>
      </c>
      <c r="E18" s="142" t="s">
        <v>294</v>
      </c>
      <c r="F18" s="12" t="e">
        <f t="shared" si="0"/>
        <v>#VALUE!</v>
      </c>
      <c r="G18" s="3" t="e">
        <f>D18+0</f>
        <v>#VALUE!</v>
      </c>
    </row>
    <row r="19" spans="2:7" ht="11.25" customHeight="1" x14ac:dyDescent="0.2">
      <c r="B19" s="36">
        <v>15</v>
      </c>
      <c r="C19" s="47"/>
      <c r="D19" s="142" t="s">
        <v>294</v>
      </c>
      <c r="E19" s="142" t="s">
        <v>294</v>
      </c>
      <c r="F19" s="12" t="e">
        <f t="shared" si="0"/>
        <v>#VALUE!</v>
      </c>
      <c r="G19" s="3" t="e">
        <f>D19+0</f>
        <v>#VALUE!</v>
      </c>
    </row>
    <row r="20" spans="2:7" ht="11.25" customHeight="1" x14ac:dyDescent="0.2">
      <c r="B20" s="36">
        <v>16</v>
      </c>
      <c r="C20" s="47"/>
      <c r="D20" s="142" t="s">
        <v>294</v>
      </c>
      <c r="E20" s="142" t="s">
        <v>294</v>
      </c>
      <c r="F20" s="12" t="e">
        <f t="shared" si="0"/>
        <v>#VALUE!</v>
      </c>
      <c r="G20" s="3" t="e">
        <f>6-D20</f>
        <v>#VALUE!</v>
      </c>
    </row>
    <row r="21" spans="2:7" ht="11.25" customHeight="1" x14ac:dyDescent="0.2">
      <c r="B21" s="36">
        <v>17</v>
      </c>
      <c r="C21" s="47"/>
      <c r="D21" s="142" t="s">
        <v>294</v>
      </c>
      <c r="E21" s="142" t="s">
        <v>294</v>
      </c>
      <c r="F21" s="12" t="e">
        <f t="shared" si="0"/>
        <v>#VALUE!</v>
      </c>
      <c r="G21" s="3" t="e">
        <f>D21+0</f>
        <v>#VALUE!</v>
      </c>
    </row>
    <row r="22" spans="2:7" ht="11.25" customHeight="1" x14ac:dyDescent="0.2">
      <c r="B22" s="36">
        <v>18</v>
      </c>
      <c r="C22" s="47"/>
      <c r="D22" s="142" t="s">
        <v>294</v>
      </c>
      <c r="E22" s="142" t="s">
        <v>294</v>
      </c>
      <c r="F22" s="12" t="e">
        <f t="shared" si="0"/>
        <v>#VALUE!</v>
      </c>
      <c r="G22" s="3" t="e">
        <f>6-D22</f>
        <v>#VALUE!</v>
      </c>
    </row>
    <row r="23" spans="2:7" ht="11.25" customHeight="1" x14ac:dyDescent="0.2">
      <c r="B23" s="36">
        <v>19</v>
      </c>
      <c r="C23" s="47"/>
      <c r="D23" s="142" t="s">
        <v>294</v>
      </c>
      <c r="E23" s="142" t="s">
        <v>294</v>
      </c>
      <c r="F23" s="12" t="e">
        <f t="shared" si="0"/>
        <v>#VALUE!</v>
      </c>
      <c r="G23" s="3" t="e">
        <f>6-D23</f>
        <v>#VALUE!</v>
      </c>
    </row>
    <row r="24" spans="2:7" ht="11.25" customHeight="1" x14ac:dyDescent="0.2">
      <c r="B24" s="36">
        <v>20</v>
      </c>
      <c r="C24" s="47"/>
      <c r="D24" s="142" t="s">
        <v>294</v>
      </c>
      <c r="E24" s="142" t="s">
        <v>294</v>
      </c>
      <c r="F24" s="12" t="e">
        <f t="shared" si="0"/>
        <v>#VALUE!</v>
      </c>
      <c r="G24" s="3" t="e">
        <f>D24+0</f>
        <v>#VALUE!</v>
      </c>
    </row>
    <row r="25" spans="2:7" ht="11.25" customHeight="1" x14ac:dyDescent="0.2">
      <c r="B25" s="36">
        <v>21</v>
      </c>
      <c r="C25" s="47"/>
      <c r="D25" s="142" t="s">
        <v>294</v>
      </c>
      <c r="E25" s="142" t="s">
        <v>294</v>
      </c>
      <c r="F25" s="12" t="e">
        <f t="shared" si="0"/>
        <v>#VALUE!</v>
      </c>
      <c r="G25" s="3" t="e">
        <f>D25+0</f>
        <v>#VALUE!</v>
      </c>
    </row>
    <row r="26" spans="2:7" ht="11.25" customHeight="1" x14ac:dyDescent="0.2">
      <c r="B26" s="36">
        <v>22</v>
      </c>
      <c r="C26" s="47"/>
      <c r="D26" s="142" t="s">
        <v>294</v>
      </c>
      <c r="E26" s="142" t="s">
        <v>294</v>
      </c>
      <c r="F26" s="12" t="e">
        <f t="shared" si="0"/>
        <v>#VALUE!</v>
      </c>
      <c r="G26" s="3" t="e">
        <f>6-D26</f>
        <v>#VALUE!</v>
      </c>
    </row>
    <row r="27" spans="2:7" ht="11.25" customHeight="1" x14ac:dyDescent="0.2">
      <c r="B27" s="36">
        <v>23</v>
      </c>
      <c r="C27" s="47"/>
      <c r="D27" s="142" t="s">
        <v>294</v>
      </c>
      <c r="E27" s="142" t="s">
        <v>294</v>
      </c>
      <c r="F27" s="12" t="e">
        <f t="shared" si="0"/>
        <v>#VALUE!</v>
      </c>
      <c r="G27" s="3" t="e">
        <f>D27+0</f>
        <v>#VALUE!</v>
      </c>
    </row>
    <row r="28" spans="2:7" ht="11.25" customHeight="1" x14ac:dyDescent="0.2">
      <c r="B28" s="36">
        <v>24</v>
      </c>
      <c r="C28" s="47"/>
      <c r="D28" s="142" t="s">
        <v>294</v>
      </c>
      <c r="E28" s="142" t="s">
        <v>294</v>
      </c>
      <c r="F28" s="12" t="e">
        <f t="shared" si="0"/>
        <v>#VALUE!</v>
      </c>
      <c r="G28" s="3" t="e">
        <f>D28+0</f>
        <v>#VALUE!</v>
      </c>
    </row>
    <row r="29" spans="2:7" ht="11.25" customHeight="1" x14ac:dyDescent="0.2">
      <c r="B29" s="36">
        <v>25</v>
      </c>
      <c r="C29" s="47"/>
      <c r="D29" s="142" t="s">
        <v>294</v>
      </c>
      <c r="E29" s="142" t="s">
        <v>294</v>
      </c>
      <c r="F29" s="12" t="e">
        <f t="shared" si="0"/>
        <v>#VALUE!</v>
      </c>
      <c r="G29" s="3" t="e">
        <f>D29+0</f>
        <v>#VALUE!</v>
      </c>
    </row>
    <row r="30" spans="2:7" ht="11.25" customHeight="1" x14ac:dyDescent="0.2">
      <c r="B30" s="36">
        <v>26</v>
      </c>
      <c r="C30" s="47"/>
      <c r="D30" s="142" t="s">
        <v>294</v>
      </c>
      <c r="E30" s="142" t="s">
        <v>294</v>
      </c>
      <c r="F30" s="12" t="e">
        <f t="shared" si="0"/>
        <v>#VALUE!</v>
      </c>
      <c r="G30" s="3" t="e">
        <f>6-D30</f>
        <v>#VALUE!</v>
      </c>
    </row>
    <row r="31" spans="2:7" ht="11.25" customHeight="1" x14ac:dyDescent="0.2">
      <c r="B31" s="36">
        <v>27</v>
      </c>
      <c r="C31" s="47"/>
      <c r="D31" s="142" t="s">
        <v>294</v>
      </c>
      <c r="E31" s="142" t="s">
        <v>294</v>
      </c>
      <c r="F31" s="12" t="e">
        <f t="shared" si="0"/>
        <v>#VALUE!</v>
      </c>
      <c r="G31" s="3" t="e">
        <f>6-D31</f>
        <v>#VALUE!</v>
      </c>
    </row>
    <row r="32" spans="2:7" ht="11.25" customHeight="1" x14ac:dyDescent="0.2">
      <c r="B32" s="36">
        <v>28</v>
      </c>
      <c r="C32" s="47"/>
      <c r="D32" s="237" t="s">
        <v>294</v>
      </c>
      <c r="E32" s="237" t="s">
        <v>294</v>
      </c>
      <c r="F32" s="12" t="e">
        <f t="shared" si="0"/>
        <v>#VALUE!</v>
      </c>
      <c r="G32" s="3" t="e">
        <f>D32+0</f>
        <v>#VALUE!</v>
      </c>
    </row>
    <row r="33" spans="2:7" ht="11.25" customHeight="1" x14ac:dyDescent="0.2">
      <c r="B33" s="36">
        <v>29</v>
      </c>
      <c r="C33" s="47"/>
      <c r="D33" s="142" t="s">
        <v>294</v>
      </c>
      <c r="E33" s="142" t="s">
        <v>294</v>
      </c>
      <c r="F33" s="12" t="e">
        <f t="shared" si="0"/>
        <v>#VALUE!</v>
      </c>
      <c r="G33" s="3" t="e">
        <f>D33+0</f>
        <v>#VALUE!</v>
      </c>
    </row>
    <row r="34" spans="2:7" ht="11.25" customHeight="1" x14ac:dyDescent="0.2">
      <c r="B34" s="36">
        <v>30</v>
      </c>
      <c r="C34" s="47"/>
      <c r="D34" s="142" t="s">
        <v>294</v>
      </c>
      <c r="E34" s="142" t="s">
        <v>294</v>
      </c>
      <c r="F34" s="12" t="e">
        <f t="shared" si="0"/>
        <v>#VALUE!</v>
      </c>
      <c r="G34" s="3" t="e">
        <f>D34+0</f>
        <v>#VALUE!</v>
      </c>
    </row>
    <row r="35" spans="2:7" ht="11.25" customHeight="1" x14ac:dyDescent="0.2">
      <c r="B35" s="36">
        <v>31</v>
      </c>
      <c r="C35" s="47"/>
      <c r="D35" s="142" t="s">
        <v>294</v>
      </c>
      <c r="E35" s="142" t="s">
        <v>294</v>
      </c>
      <c r="F35" s="12" t="e">
        <f t="shared" si="0"/>
        <v>#VALUE!</v>
      </c>
      <c r="G35" s="3" t="e">
        <f>6-D35</f>
        <v>#VALUE!</v>
      </c>
    </row>
    <row r="36" spans="2:7" ht="11.25" customHeight="1" x14ac:dyDescent="0.2">
      <c r="B36" s="36">
        <v>32</v>
      </c>
      <c r="C36" s="47"/>
      <c r="D36" s="142" t="s">
        <v>294</v>
      </c>
      <c r="E36" s="142" t="s">
        <v>294</v>
      </c>
      <c r="F36" s="12" t="e">
        <f t="shared" si="0"/>
        <v>#VALUE!</v>
      </c>
      <c r="G36" s="3" t="e">
        <f>6-D36</f>
        <v>#VALUE!</v>
      </c>
    </row>
    <row r="37" spans="2:7" ht="11.25" customHeight="1" x14ac:dyDescent="0.2">
      <c r="B37" s="36">
        <v>33</v>
      </c>
      <c r="C37" s="47"/>
      <c r="D37" s="142" t="s">
        <v>294</v>
      </c>
      <c r="E37" s="142" t="s">
        <v>294</v>
      </c>
      <c r="F37" s="12" t="e">
        <f t="shared" si="0"/>
        <v>#VALUE!</v>
      </c>
      <c r="G37" s="3" t="e">
        <f>D37+0</f>
        <v>#VALUE!</v>
      </c>
    </row>
    <row r="38" spans="2:7" ht="11.25" customHeight="1" x14ac:dyDescent="0.2">
      <c r="B38" s="36">
        <v>34</v>
      </c>
      <c r="C38" s="47"/>
      <c r="D38" s="142" t="s">
        <v>294</v>
      </c>
      <c r="E38" s="142" t="s">
        <v>294</v>
      </c>
      <c r="F38" s="12" t="e">
        <f t="shared" si="0"/>
        <v>#VALUE!</v>
      </c>
      <c r="G38" s="3" t="e">
        <f>D38+0</f>
        <v>#VALUE!</v>
      </c>
    </row>
    <row r="39" spans="2:7" ht="11.25" customHeight="1" x14ac:dyDescent="0.2">
      <c r="B39" s="36">
        <v>35</v>
      </c>
      <c r="C39" s="47"/>
      <c r="D39" s="142" t="s">
        <v>294</v>
      </c>
      <c r="E39" s="142" t="s">
        <v>294</v>
      </c>
      <c r="F39" s="12" t="e">
        <f t="shared" si="0"/>
        <v>#VALUE!</v>
      </c>
      <c r="G39" s="3" t="e">
        <f>D39+0</f>
        <v>#VALUE!</v>
      </c>
    </row>
    <row r="40" spans="2:7" ht="11.25" customHeight="1" x14ac:dyDescent="0.2">
      <c r="B40" s="36">
        <v>36</v>
      </c>
      <c r="C40" s="47"/>
      <c r="D40" s="142" t="s">
        <v>294</v>
      </c>
      <c r="E40" s="142" t="s">
        <v>294</v>
      </c>
      <c r="F40" s="12" t="e">
        <f t="shared" si="0"/>
        <v>#VALUE!</v>
      </c>
      <c r="G40" s="3" t="e">
        <f>D40+0</f>
        <v>#VALUE!</v>
      </c>
    </row>
    <row r="41" spans="2:7" ht="11.25" customHeight="1" x14ac:dyDescent="0.2">
      <c r="B41" s="36">
        <v>37</v>
      </c>
      <c r="C41" s="47"/>
      <c r="D41" s="142" t="s">
        <v>294</v>
      </c>
      <c r="E41" s="142" t="s">
        <v>294</v>
      </c>
      <c r="F41" s="12" t="e">
        <f t="shared" si="0"/>
        <v>#VALUE!</v>
      </c>
      <c r="G41" s="3" t="e">
        <f>6-D41</f>
        <v>#VALUE!</v>
      </c>
    </row>
    <row r="42" spans="2:7" ht="11.25" customHeight="1" x14ac:dyDescent="0.2">
      <c r="B42" s="36">
        <v>38</v>
      </c>
      <c r="C42" s="47"/>
      <c r="D42" s="142" t="s">
        <v>294</v>
      </c>
      <c r="E42" s="142" t="s">
        <v>294</v>
      </c>
      <c r="F42" s="12" t="e">
        <f t="shared" si="0"/>
        <v>#VALUE!</v>
      </c>
      <c r="G42" s="3" t="e">
        <f>D42+0</f>
        <v>#VALUE!</v>
      </c>
    </row>
    <row r="43" spans="2:7" ht="11.25" customHeight="1" x14ac:dyDescent="0.2">
      <c r="B43" s="36">
        <v>39</v>
      </c>
      <c r="C43" s="47"/>
      <c r="D43" s="142" t="s">
        <v>294</v>
      </c>
      <c r="E43" s="142" t="s">
        <v>294</v>
      </c>
      <c r="F43" s="12" t="e">
        <f t="shared" si="0"/>
        <v>#VALUE!</v>
      </c>
      <c r="G43" s="3" t="e">
        <f>6-D43</f>
        <v>#VALUE!</v>
      </c>
    </row>
    <row r="44" spans="2:7" ht="11.25" customHeight="1" x14ac:dyDescent="0.2">
      <c r="B44" s="36">
        <v>40</v>
      </c>
      <c r="C44" s="47"/>
      <c r="D44" s="142" t="s">
        <v>294</v>
      </c>
      <c r="E44" s="142" t="s">
        <v>294</v>
      </c>
      <c r="F44" s="12" t="e">
        <f t="shared" si="0"/>
        <v>#VALUE!</v>
      </c>
      <c r="G44" s="3" t="e">
        <f>D44+0</f>
        <v>#VALUE!</v>
      </c>
    </row>
    <row r="45" spans="2:7" ht="11.25" customHeight="1" x14ac:dyDescent="0.2">
      <c r="B45" s="36">
        <v>41</v>
      </c>
      <c r="C45" s="47"/>
      <c r="D45" s="142" t="s">
        <v>294</v>
      </c>
      <c r="E45" s="142" t="s">
        <v>294</v>
      </c>
      <c r="F45" s="12" t="e">
        <f t="shared" si="0"/>
        <v>#VALUE!</v>
      </c>
      <c r="G45" s="3" t="e">
        <f>D45+0</f>
        <v>#VALUE!</v>
      </c>
    </row>
    <row r="46" spans="2:7" ht="11.25" customHeight="1" x14ac:dyDescent="0.2">
      <c r="B46" s="36">
        <v>42</v>
      </c>
      <c r="C46" s="47"/>
      <c r="D46" s="142" t="s">
        <v>294</v>
      </c>
      <c r="E46" s="142" t="s">
        <v>294</v>
      </c>
      <c r="F46" s="12" t="e">
        <f t="shared" si="0"/>
        <v>#VALUE!</v>
      </c>
      <c r="G46" s="3" t="e">
        <f>6-D46</f>
        <v>#VALUE!</v>
      </c>
    </row>
    <row r="47" spans="2:7" ht="11.25" customHeight="1" x14ac:dyDescent="0.2">
      <c r="B47" s="36">
        <v>43</v>
      </c>
      <c r="C47" s="47"/>
      <c r="D47" s="142" t="s">
        <v>294</v>
      </c>
      <c r="E47" s="142" t="s">
        <v>294</v>
      </c>
      <c r="F47" s="12" t="e">
        <f t="shared" si="0"/>
        <v>#VALUE!</v>
      </c>
      <c r="G47" s="3" t="e">
        <f>6-D47</f>
        <v>#VALUE!</v>
      </c>
    </row>
    <row r="48" spans="2:7" ht="11.25" customHeight="1" x14ac:dyDescent="0.2">
      <c r="B48" s="36">
        <v>44</v>
      </c>
      <c r="C48" s="47"/>
      <c r="D48" s="142" t="s">
        <v>294</v>
      </c>
      <c r="E48" s="142" t="s">
        <v>294</v>
      </c>
      <c r="F48" s="12" t="e">
        <f t="shared" si="0"/>
        <v>#VALUE!</v>
      </c>
      <c r="G48" s="3" t="e">
        <f t="shared" ref="G48:G53" si="1">D48+0</f>
        <v>#VALUE!</v>
      </c>
    </row>
    <row r="49" spans="2:7" ht="11.25" customHeight="1" x14ac:dyDescent="0.2">
      <c r="B49" s="36">
        <v>45</v>
      </c>
      <c r="C49" s="47"/>
      <c r="D49" s="142" t="s">
        <v>294</v>
      </c>
      <c r="E49" s="142" t="s">
        <v>294</v>
      </c>
      <c r="F49" s="12" t="e">
        <f t="shared" si="0"/>
        <v>#VALUE!</v>
      </c>
      <c r="G49" s="3" t="e">
        <f t="shared" si="1"/>
        <v>#VALUE!</v>
      </c>
    </row>
    <row r="50" spans="2:7" ht="11.25" customHeight="1" x14ac:dyDescent="0.2">
      <c r="B50" s="36">
        <v>46</v>
      </c>
      <c r="C50" s="47"/>
      <c r="D50" s="142" t="s">
        <v>294</v>
      </c>
      <c r="E50" s="142" t="s">
        <v>294</v>
      </c>
      <c r="F50" s="12" t="e">
        <f t="shared" si="0"/>
        <v>#VALUE!</v>
      </c>
      <c r="G50" s="3" t="e">
        <f t="shared" si="1"/>
        <v>#VALUE!</v>
      </c>
    </row>
    <row r="51" spans="2:7" ht="11.25" customHeight="1" x14ac:dyDescent="0.2">
      <c r="B51" s="36">
        <v>47</v>
      </c>
      <c r="C51" s="47"/>
      <c r="D51" s="142" t="s">
        <v>294</v>
      </c>
      <c r="E51" s="142" t="s">
        <v>294</v>
      </c>
      <c r="F51" s="12" t="e">
        <f t="shared" si="0"/>
        <v>#VALUE!</v>
      </c>
      <c r="G51" s="3" t="e">
        <f t="shared" si="1"/>
        <v>#VALUE!</v>
      </c>
    </row>
    <row r="52" spans="2:7" ht="11.25" customHeight="1" x14ac:dyDescent="0.2">
      <c r="B52" s="36">
        <v>48</v>
      </c>
      <c r="C52" s="47"/>
      <c r="D52" s="142" t="s">
        <v>294</v>
      </c>
      <c r="E52" s="142" t="s">
        <v>294</v>
      </c>
      <c r="F52" s="12" t="e">
        <f t="shared" si="0"/>
        <v>#VALUE!</v>
      </c>
      <c r="G52" s="3" t="e">
        <f t="shared" si="1"/>
        <v>#VALUE!</v>
      </c>
    </row>
    <row r="53" spans="2:7" ht="11.25" customHeight="1" x14ac:dyDescent="0.2">
      <c r="B53" s="36">
        <v>49</v>
      </c>
      <c r="C53" s="47"/>
      <c r="D53" s="142" t="s">
        <v>294</v>
      </c>
      <c r="E53" s="142" t="s">
        <v>294</v>
      </c>
      <c r="F53" s="12" t="e">
        <f t="shared" si="0"/>
        <v>#VALUE!</v>
      </c>
      <c r="G53" s="3" t="e">
        <f t="shared" si="1"/>
        <v>#VALUE!</v>
      </c>
    </row>
    <row r="54" spans="2:7" ht="11.25" customHeight="1" x14ac:dyDescent="0.2">
      <c r="B54" s="36">
        <v>50</v>
      </c>
      <c r="C54" s="47"/>
      <c r="D54" s="142" t="s">
        <v>294</v>
      </c>
      <c r="E54" s="142" t="s">
        <v>294</v>
      </c>
      <c r="F54" s="12" t="e">
        <f t="shared" si="0"/>
        <v>#VALUE!</v>
      </c>
      <c r="G54" s="3" t="e">
        <f>6-D54</f>
        <v>#VALUE!</v>
      </c>
    </row>
    <row r="55" spans="2:7" ht="11.25" customHeight="1" x14ac:dyDescent="0.2">
      <c r="B55" s="36">
        <v>51</v>
      </c>
      <c r="C55" s="47"/>
      <c r="D55" s="142" t="s">
        <v>294</v>
      </c>
      <c r="E55" s="142" t="s">
        <v>294</v>
      </c>
      <c r="F55" s="12" t="e">
        <f t="shared" si="0"/>
        <v>#VALUE!</v>
      </c>
      <c r="G55" s="3" t="e">
        <f>6-D55</f>
        <v>#VALUE!</v>
      </c>
    </row>
    <row r="56" spans="2:7" ht="11.25" customHeight="1" x14ac:dyDescent="0.2">
      <c r="B56" s="36">
        <v>52</v>
      </c>
      <c r="C56" s="47"/>
      <c r="D56" s="142" t="s">
        <v>294</v>
      </c>
      <c r="E56" s="142" t="s">
        <v>294</v>
      </c>
      <c r="F56" s="12" t="e">
        <f t="shared" si="0"/>
        <v>#VALUE!</v>
      </c>
      <c r="G56" s="3" t="e">
        <f>6-D56</f>
        <v>#VALUE!</v>
      </c>
    </row>
    <row r="57" spans="2:7" ht="11.25" customHeight="1" x14ac:dyDescent="0.2">
      <c r="B57" s="36">
        <v>53</v>
      </c>
      <c r="C57" s="47"/>
      <c r="D57" s="142" t="s">
        <v>294</v>
      </c>
      <c r="E57" s="142" t="s">
        <v>294</v>
      </c>
      <c r="F57" s="12" t="e">
        <f t="shared" si="0"/>
        <v>#VALUE!</v>
      </c>
      <c r="G57" s="3" t="e">
        <f>6-D57</f>
        <v>#VALUE!</v>
      </c>
    </row>
    <row r="58" spans="2:7" ht="11.25" customHeight="1" x14ac:dyDescent="0.2">
      <c r="B58" s="36">
        <v>54</v>
      </c>
      <c r="C58" s="47"/>
      <c r="D58" s="142" t="s">
        <v>294</v>
      </c>
      <c r="E58" s="142" t="s">
        <v>294</v>
      </c>
      <c r="F58" s="12" t="e">
        <f t="shared" si="0"/>
        <v>#VALUE!</v>
      </c>
      <c r="G58" s="3" t="e">
        <f>D58+0</f>
        <v>#VALUE!</v>
      </c>
    </row>
    <row r="59" spans="2:7" ht="11.25" customHeight="1" x14ac:dyDescent="0.2">
      <c r="B59" s="36">
        <v>55</v>
      </c>
      <c r="C59" s="47"/>
      <c r="D59" s="142" t="s">
        <v>294</v>
      </c>
      <c r="E59" s="142" t="s">
        <v>294</v>
      </c>
      <c r="F59" s="12" t="e">
        <f t="shared" si="0"/>
        <v>#VALUE!</v>
      </c>
      <c r="G59" s="3" t="e">
        <f>D59+0</f>
        <v>#VALUE!</v>
      </c>
    </row>
    <row r="60" spans="2:7" ht="11.25" customHeight="1" x14ac:dyDescent="0.2">
      <c r="B60" s="36">
        <v>56</v>
      </c>
      <c r="C60" s="47"/>
      <c r="D60" s="237" t="s">
        <v>294</v>
      </c>
      <c r="E60" s="237" t="s">
        <v>294</v>
      </c>
      <c r="F60" s="12" t="e">
        <f t="shared" si="0"/>
        <v>#VALUE!</v>
      </c>
      <c r="G60" s="3" t="e">
        <f>6-D60</f>
        <v>#VALUE!</v>
      </c>
    </row>
    <row r="61" spans="2:7" ht="11.25" customHeight="1" x14ac:dyDescent="0.2">
      <c r="B61" s="36">
        <v>57</v>
      </c>
      <c r="C61" s="47"/>
      <c r="D61" s="142" t="s">
        <v>294</v>
      </c>
      <c r="E61" s="136" t="s">
        <v>294</v>
      </c>
      <c r="F61" s="12" t="e">
        <f t="shared" si="0"/>
        <v>#VALUE!</v>
      </c>
      <c r="G61" s="3" t="e">
        <f>6-D61</f>
        <v>#VALUE!</v>
      </c>
    </row>
    <row r="62" spans="2:7" ht="11.25" customHeight="1" x14ac:dyDescent="0.2">
      <c r="B62" s="36">
        <v>58</v>
      </c>
      <c r="C62" s="47"/>
      <c r="D62" s="142" t="s">
        <v>294</v>
      </c>
      <c r="E62" s="136" t="s">
        <v>294</v>
      </c>
      <c r="F62" s="12" t="e">
        <f t="shared" si="0"/>
        <v>#VALUE!</v>
      </c>
      <c r="G62" s="3" t="e">
        <f>6-D62</f>
        <v>#VALUE!</v>
      </c>
    </row>
    <row r="63" spans="2:7" ht="11.25" customHeight="1" x14ac:dyDescent="0.2">
      <c r="B63" s="36">
        <v>59</v>
      </c>
      <c r="C63" s="47"/>
      <c r="D63" s="142" t="s">
        <v>294</v>
      </c>
      <c r="E63" s="136" t="s">
        <v>294</v>
      </c>
      <c r="F63" s="12" t="e">
        <f t="shared" si="0"/>
        <v>#VALUE!</v>
      </c>
      <c r="G63" s="3" t="e">
        <f>D63+0</f>
        <v>#VALUE!</v>
      </c>
    </row>
    <row r="64" spans="2:7" ht="11.25" customHeight="1" thickBot="1" x14ac:dyDescent="0.25">
      <c r="B64" s="39">
        <v>60</v>
      </c>
      <c r="C64" s="48"/>
      <c r="D64" s="143" t="s">
        <v>294</v>
      </c>
      <c r="E64" s="137" t="s">
        <v>294</v>
      </c>
      <c r="F64" s="106" t="e">
        <f t="shared" si="0"/>
        <v>#VALUE!</v>
      </c>
      <c r="G64" s="3" t="e">
        <f>D64+0</f>
        <v>#VALUE!</v>
      </c>
    </row>
    <row r="65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zoomScale="130" zoomScaleNormal="130" zoomScalePageLayoutView="130"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82" t="s">
        <v>202</v>
      </c>
      <c r="C2" s="282"/>
      <c r="D2" s="282"/>
      <c r="E2" s="282"/>
      <c r="F2" s="282"/>
    </row>
    <row r="3" spans="2:9" ht="6" customHeight="1" thickBot="1" x14ac:dyDescent="0.25"/>
    <row r="4" spans="2:9" ht="11.25" customHeight="1" thickTop="1" thickBot="1" x14ac:dyDescent="0.25">
      <c r="B4" s="8"/>
      <c r="C4" s="33"/>
      <c r="D4" s="6" t="s">
        <v>18</v>
      </c>
      <c r="E4" s="21" t="s">
        <v>19</v>
      </c>
      <c r="F4" s="21" t="s">
        <v>20</v>
      </c>
      <c r="H4" s="291" t="s">
        <v>21</v>
      </c>
      <c r="I4" s="292"/>
    </row>
    <row r="5" spans="2:9" ht="11.25" customHeight="1" thickTop="1" thickBot="1" x14ac:dyDescent="0.25">
      <c r="B5" s="45">
        <v>1</v>
      </c>
      <c r="C5" s="51"/>
      <c r="D5" s="43" t="s">
        <v>294</v>
      </c>
      <c r="E5" s="43" t="s">
        <v>294</v>
      </c>
      <c r="F5" s="49" t="e">
        <f>((D5-E5)^2)*(-0.1)</f>
        <v>#VALUE!</v>
      </c>
      <c r="G5" s="3" t="e">
        <f>0+D5</f>
        <v>#VALUE!</v>
      </c>
      <c r="H5" s="25" t="s">
        <v>26</v>
      </c>
      <c r="I5" s="26" t="e">
        <f>SUM(G5:G16)</f>
        <v>#VALUE!</v>
      </c>
    </row>
    <row r="6" spans="2:9" ht="11.25" customHeight="1" thickTop="1" x14ac:dyDescent="0.2">
      <c r="B6" s="36">
        <v>2</v>
      </c>
      <c r="C6" s="52"/>
      <c r="D6" s="37" t="s">
        <v>294</v>
      </c>
      <c r="E6" s="37" t="s">
        <v>294</v>
      </c>
      <c r="F6" s="12" t="e">
        <f t="shared" ref="F6:F16" si="0">((D6-E6)^2)*(-0.1)</f>
        <v>#VALUE!</v>
      </c>
      <c r="G6" s="3" t="e">
        <f>0+D6</f>
        <v>#VALUE!</v>
      </c>
      <c r="H6" s="70"/>
      <c r="I6" s="70"/>
    </row>
    <row r="7" spans="2:9" ht="11.25" customHeight="1" x14ac:dyDescent="0.2">
      <c r="B7" s="36">
        <v>3</v>
      </c>
      <c r="C7" s="52"/>
      <c r="D7" s="37" t="s">
        <v>294</v>
      </c>
      <c r="E7" s="37" t="s">
        <v>294</v>
      </c>
      <c r="F7" s="12" t="e">
        <f t="shared" si="0"/>
        <v>#VALUE!</v>
      </c>
      <c r="G7" s="3" t="e">
        <f t="shared" ref="G7:G16" si="1">0+D7</f>
        <v>#VALUE!</v>
      </c>
      <c r="H7" s="70"/>
      <c r="I7" s="3">
        <f>IFERROR(SMALL(D5:E16,1),7777)</f>
        <v>7777</v>
      </c>
    </row>
    <row r="8" spans="2:9" ht="11.25" customHeight="1" x14ac:dyDescent="0.2">
      <c r="B8" s="36">
        <v>4</v>
      </c>
      <c r="C8" s="52"/>
      <c r="D8" s="37" t="s">
        <v>294</v>
      </c>
      <c r="E8" s="37" t="s">
        <v>294</v>
      </c>
      <c r="F8" s="12" t="e">
        <f t="shared" si="0"/>
        <v>#VALUE!</v>
      </c>
      <c r="G8" s="3" t="e">
        <f t="shared" si="1"/>
        <v>#VALUE!</v>
      </c>
    </row>
    <row r="9" spans="2:9" ht="11.25" customHeight="1" x14ac:dyDescent="0.2">
      <c r="B9" s="36">
        <v>5</v>
      </c>
      <c r="C9" s="52"/>
      <c r="D9" s="37" t="s">
        <v>294</v>
      </c>
      <c r="E9" s="37" t="s">
        <v>294</v>
      </c>
      <c r="F9" s="12" t="e">
        <f t="shared" si="0"/>
        <v>#VALUE!</v>
      </c>
      <c r="G9" s="3" t="e">
        <f t="shared" si="1"/>
        <v>#VALUE!</v>
      </c>
    </row>
    <row r="10" spans="2:9" ht="11.25" customHeight="1" x14ac:dyDescent="0.2">
      <c r="B10" s="36">
        <v>6</v>
      </c>
      <c r="C10" s="52"/>
      <c r="D10" s="37" t="s">
        <v>294</v>
      </c>
      <c r="E10" s="37" t="s">
        <v>294</v>
      </c>
      <c r="F10" s="12" t="e">
        <f t="shared" si="0"/>
        <v>#VALUE!</v>
      </c>
      <c r="G10" s="3" t="e">
        <f t="shared" si="1"/>
        <v>#VALUE!</v>
      </c>
    </row>
    <row r="11" spans="2:9" ht="11.25" customHeight="1" x14ac:dyDescent="0.2">
      <c r="B11" s="36">
        <v>7</v>
      </c>
      <c r="C11" s="52"/>
      <c r="D11" s="37" t="s">
        <v>294</v>
      </c>
      <c r="E11" s="37" t="s">
        <v>294</v>
      </c>
      <c r="F11" s="12" t="e">
        <f t="shared" si="0"/>
        <v>#VALUE!</v>
      </c>
      <c r="G11" s="3" t="e">
        <f t="shared" si="1"/>
        <v>#VALUE!</v>
      </c>
    </row>
    <row r="12" spans="2:9" ht="11.25" customHeight="1" x14ac:dyDescent="0.2">
      <c r="B12" s="36">
        <v>8</v>
      </c>
      <c r="C12" s="52"/>
      <c r="D12" s="37" t="s">
        <v>294</v>
      </c>
      <c r="E12" s="37" t="s">
        <v>294</v>
      </c>
      <c r="F12" s="12" t="e">
        <f t="shared" si="0"/>
        <v>#VALUE!</v>
      </c>
      <c r="G12" s="3" t="e">
        <f t="shared" si="1"/>
        <v>#VALUE!</v>
      </c>
    </row>
    <row r="13" spans="2:9" ht="11.25" customHeight="1" x14ac:dyDescent="0.2">
      <c r="B13" s="36">
        <v>9</v>
      </c>
      <c r="C13" s="52"/>
      <c r="D13" s="37" t="s">
        <v>294</v>
      </c>
      <c r="E13" s="37" t="s">
        <v>294</v>
      </c>
      <c r="F13" s="12" t="e">
        <f t="shared" si="0"/>
        <v>#VALUE!</v>
      </c>
      <c r="G13" s="3" t="e">
        <f t="shared" si="1"/>
        <v>#VALUE!</v>
      </c>
    </row>
    <row r="14" spans="2:9" ht="11.25" customHeight="1" x14ac:dyDescent="0.2">
      <c r="B14" s="36">
        <v>10</v>
      </c>
      <c r="C14" s="52"/>
      <c r="D14" s="37" t="s">
        <v>294</v>
      </c>
      <c r="E14" s="37" t="s">
        <v>294</v>
      </c>
      <c r="F14" s="12" t="e">
        <f t="shared" si="0"/>
        <v>#VALUE!</v>
      </c>
      <c r="G14" s="3" t="e">
        <f t="shared" si="1"/>
        <v>#VALUE!</v>
      </c>
    </row>
    <row r="15" spans="2:9" ht="11.25" customHeight="1" x14ac:dyDescent="0.2">
      <c r="B15" s="36">
        <v>11</v>
      </c>
      <c r="C15" s="52"/>
      <c r="D15" s="37" t="s">
        <v>294</v>
      </c>
      <c r="E15" s="37" t="s">
        <v>294</v>
      </c>
      <c r="F15" s="12" t="e">
        <f t="shared" si="0"/>
        <v>#VALUE!</v>
      </c>
      <c r="G15" s="3" t="e">
        <f t="shared" si="1"/>
        <v>#VALUE!</v>
      </c>
    </row>
    <row r="16" spans="2:9" s="4" customFormat="1" ht="11.25" customHeight="1" thickBot="1" x14ac:dyDescent="0.25">
      <c r="B16" s="39">
        <v>12</v>
      </c>
      <c r="C16" s="53"/>
      <c r="D16" s="40" t="s">
        <v>294</v>
      </c>
      <c r="E16" s="40" t="s">
        <v>294</v>
      </c>
      <c r="F16" s="19" t="e">
        <f t="shared" si="0"/>
        <v>#VALUE!</v>
      </c>
      <c r="G16" s="3" t="e">
        <f t="shared" si="1"/>
        <v>#VALUE!</v>
      </c>
    </row>
    <row r="17" spans="3:7" s="4" customFormat="1" ht="11.25" customHeight="1" thickTop="1" x14ac:dyDescent="0.2">
      <c r="C17" s="1"/>
      <c r="G17" s="3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zoomScale="130" zoomScaleNormal="130" zoomScalePageLayoutView="130"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4" width="3.6640625" style="1" customWidth="1"/>
    <col min="5" max="5" width="3.6640625" style="4" customWidth="1"/>
    <col min="6" max="6" width="4.6640625" style="4" bestFit="1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82" t="s">
        <v>203</v>
      </c>
      <c r="C2" s="282"/>
      <c r="D2" s="282"/>
      <c r="E2" s="282"/>
      <c r="F2" s="282"/>
    </row>
    <row r="3" spans="2:9" ht="6" customHeight="1" thickBot="1" x14ac:dyDescent="0.25">
      <c r="D3" s="4"/>
    </row>
    <row r="4" spans="2:9" ht="11.25" customHeight="1" thickTop="1" thickBot="1" x14ac:dyDescent="0.25">
      <c r="B4" s="8"/>
      <c r="C4" s="66"/>
      <c r="D4" s="6" t="s">
        <v>18</v>
      </c>
      <c r="E4" s="7" t="s">
        <v>19</v>
      </c>
      <c r="F4" s="8" t="s">
        <v>20</v>
      </c>
      <c r="H4" s="291" t="s">
        <v>21</v>
      </c>
      <c r="I4" s="292"/>
    </row>
    <row r="5" spans="2:9" ht="11.25" customHeight="1" thickTop="1" x14ac:dyDescent="0.2">
      <c r="B5" s="34">
        <v>1</v>
      </c>
      <c r="C5" s="67"/>
      <c r="D5" s="9" t="s">
        <v>294</v>
      </c>
      <c r="E5" s="9" t="s">
        <v>294</v>
      </c>
      <c r="F5" s="10" t="e">
        <f>((D5-E5)^2)*(-0.1)</f>
        <v>#VALUE!</v>
      </c>
      <c r="G5" s="3" t="e">
        <f>D5+0</f>
        <v>#VALUE!</v>
      </c>
      <c r="H5" s="293" t="s">
        <v>13</v>
      </c>
      <c r="I5" s="294"/>
    </row>
    <row r="6" spans="2:9" ht="11.25" customHeight="1" x14ac:dyDescent="0.2">
      <c r="B6" s="36">
        <v>2</v>
      </c>
      <c r="C6" s="68"/>
      <c r="D6" s="11" t="s">
        <v>294</v>
      </c>
      <c r="E6" s="11" t="s">
        <v>294</v>
      </c>
      <c r="F6" s="12" t="e">
        <f t="shared" ref="F6:F24" si="0">((D6-E6)^2)*(-0.1)</f>
        <v>#VALUE!</v>
      </c>
      <c r="G6" s="3" t="e">
        <f>D6+0</f>
        <v>#VALUE!</v>
      </c>
      <c r="H6" s="13" t="s">
        <v>14</v>
      </c>
      <c r="I6" s="14" t="e">
        <f>G8+G11+G18+G20+G22</f>
        <v>#VALUE!</v>
      </c>
    </row>
    <row r="7" spans="2:9" ht="11.25" customHeight="1" x14ac:dyDescent="0.2">
      <c r="B7" s="36">
        <v>3</v>
      </c>
      <c r="C7" s="68"/>
      <c r="D7" s="11" t="s">
        <v>294</v>
      </c>
      <c r="E7" s="11" t="s">
        <v>294</v>
      </c>
      <c r="F7" s="12" t="e">
        <f t="shared" si="0"/>
        <v>#VALUE!</v>
      </c>
      <c r="G7" s="3" t="e">
        <f>5-D7</f>
        <v>#VALUE!</v>
      </c>
      <c r="H7" s="13" t="s">
        <v>15</v>
      </c>
      <c r="I7" s="14" t="e">
        <f>G6+G12+G14+G19</f>
        <v>#VALUE!</v>
      </c>
    </row>
    <row r="8" spans="2:9" ht="11.25" customHeight="1" thickBot="1" x14ac:dyDescent="0.25">
      <c r="B8" s="36">
        <v>4</v>
      </c>
      <c r="C8" s="68"/>
      <c r="D8" s="11" t="s">
        <v>294</v>
      </c>
      <c r="E8" s="11" t="s">
        <v>294</v>
      </c>
      <c r="F8" s="12" t="e">
        <f t="shared" si="0"/>
        <v>#VALUE!</v>
      </c>
      <c r="G8" s="3" t="e">
        <f>D8+0</f>
        <v>#VALUE!</v>
      </c>
      <c r="H8" s="15" t="s">
        <v>16</v>
      </c>
      <c r="I8" s="98" t="e">
        <f>G9+G15+G16+G24</f>
        <v>#VALUE!</v>
      </c>
    </row>
    <row r="9" spans="2:9" ht="11.25" customHeight="1" thickTop="1" x14ac:dyDescent="0.2">
      <c r="B9" s="36">
        <v>5</v>
      </c>
      <c r="C9" s="68"/>
      <c r="D9" s="11" t="s">
        <v>294</v>
      </c>
      <c r="E9" s="11" t="s">
        <v>294</v>
      </c>
      <c r="F9" s="12" t="e">
        <f t="shared" si="0"/>
        <v>#VALUE!</v>
      </c>
      <c r="G9" s="3" t="e">
        <f>D9+0</f>
        <v>#VALUE!</v>
      </c>
      <c r="H9" s="295" t="s">
        <v>17</v>
      </c>
      <c r="I9" s="296"/>
    </row>
    <row r="10" spans="2:9" ht="11.25" customHeight="1" thickBot="1" x14ac:dyDescent="0.25">
      <c r="B10" s="36">
        <v>6</v>
      </c>
      <c r="C10" s="68"/>
      <c r="D10" s="11" t="s">
        <v>294</v>
      </c>
      <c r="E10" s="11" t="s">
        <v>294</v>
      </c>
      <c r="F10" s="12" t="e">
        <f t="shared" si="0"/>
        <v>#VALUE!</v>
      </c>
      <c r="G10" s="3" t="e">
        <f t="shared" ref="G10:G20" si="1">D10+0</f>
        <v>#VALUE!</v>
      </c>
      <c r="H10" s="228"/>
      <c r="I10" s="229" t="e">
        <f>G5+G7+G10+G13+G17+G21+G23</f>
        <v>#VALUE!</v>
      </c>
    </row>
    <row r="11" spans="2:9" ht="11.25" customHeight="1" thickTop="1" x14ac:dyDescent="0.2">
      <c r="B11" s="36">
        <v>7</v>
      </c>
      <c r="C11" s="68"/>
      <c r="D11" s="11" t="s">
        <v>294</v>
      </c>
      <c r="E11" s="11" t="s">
        <v>294</v>
      </c>
      <c r="F11" s="12" t="e">
        <f t="shared" si="0"/>
        <v>#VALUE!</v>
      </c>
      <c r="G11" s="3" t="e">
        <f t="shared" si="1"/>
        <v>#VALUE!</v>
      </c>
    </row>
    <row r="12" spans="2:9" ht="11.25" customHeight="1" x14ac:dyDescent="0.2">
      <c r="B12" s="36">
        <v>8</v>
      </c>
      <c r="C12" s="68"/>
      <c r="D12" s="11" t="s">
        <v>294</v>
      </c>
      <c r="E12" s="11" t="s">
        <v>294</v>
      </c>
      <c r="F12" s="12" t="e">
        <f t="shared" si="0"/>
        <v>#VALUE!</v>
      </c>
      <c r="G12" s="3" t="e">
        <f t="shared" si="1"/>
        <v>#VALUE!</v>
      </c>
      <c r="I12" s="3">
        <f>IFERROR(SMALL(D5:E24,1),7777)</f>
        <v>7777</v>
      </c>
    </row>
    <row r="13" spans="2:9" ht="11.25" customHeight="1" x14ac:dyDescent="0.2">
      <c r="B13" s="36">
        <v>9</v>
      </c>
      <c r="C13" s="68"/>
      <c r="D13" s="11" t="s">
        <v>294</v>
      </c>
      <c r="E13" s="11" t="s">
        <v>294</v>
      </c>
      <c r="F13" s="12" t="e">
        <f t="shared" si="0"/>
        <v>#VALUE!</v>
      </c>
      <c r="G13" s="3" t="e">
        <f t="shared" si="1"/>
        <v>#VALUE!</v>
      </c>
    </row>
    <row r="14" spans="2:9" ht="11.25" customHeight="1" x14ac:dyDescent="0.2">
      <c r="B14" s="36">
        <v>10</v>
      </c>
      <c r="C14" s="68"/>
      <c r="D14" s="11" t="s">
        <v>294</v>
      </c>
      <c r="E14" s="11" t="s">
        <v>294</v>
      </c>
      <c r="F14" s="12" t="e">
        <f t="shared" si="0"/>
        <v>#VALUE!</v>
      </c>
      <c r="G14" s="3" t="e">
        <f t="shared" si="1"/>
        <v>#VALUE!</v>
      </c>
    </row>
    <row r="15" spans="2:9" ht="11.25" customHeight="1" x14ac:dyDescent="0.2">
      <c r="B15" s="36">
        <v>11</v>
      </c>
      <c r="C15" s="68"/>
      <c r="D15" s="11" t="s">
        <v>294</v>
      </c>
      <c r="E15" s="11" t="s">
        <v>294</v>
      </c>
      <c r="F15" s="12" t="e">
        <f t="shared" si="0"/>
        <v>#VALUE!</v>
      </c>
      <c r="G15" s="3" t="e">
        <f t="shared" si="1"/>
        <v>#VALUE!</v>
      </c>
    </row>
    <row r="16" spans="2:9" ht="11.25" customHeight="1" x14ac:dyDescent="0.2">
      <c r="B16" s="36">
        <v>12</v>
      </c>
      <c r="C16" s="68"/>
      <c r="D16" s="11" t="s">
        <v>294</v>
      </c>
      <c r="E16" s="11" t="s">
        <v>294</v>
      </c>
      <c r="F16" s="12" t="e">
        <f t="shared" si="0"/>
        <v>#VALUE!</v>
      </c>
      <c r="G16" s="3" t="e">
        <f t="shared" si="1"/>
        <v>#VALUE!</v>
      </c>
    </row>
    <row r="17" spans="2:7" ht="11.25" customHeight="1" x14ac:dyDescent="0.2">
      <c r="B17" s="36">
        <v>13</v>
      </c>
      <c r="C17" s="68"/>
      <c r="D17" s="11" t="s">
        <v>294</v>
      </c>
      <c r="E17" s="11" t="s">
        <v>294</v>
      </c>
      <c r="F17" s="12" t="e">
        <f t="shared" si="0"/>
        <v>#VALUE!</v>
      </c>
      <c r="G17" s="3" t="e">
        <f t="shared" si="1"/>
        <v>#VALUE!</v>
      </c>
    </row>
    <row r="18" spans="2:7" ht="11.25" customHeight="1" x14ac:dyDescent="0.2">
      <c r="B18" s="36">
        <v>14</v>
      </c>
      <c r="C18" s="68"/>
      <c r="D18" s="11" t="s">
        <v>294</v>
      </c>
      <c r="E18" s="11" t="s">
        <v>294</v>
      </c>
      <c r="F18" s="12" t="e">
        <f t="shared" si="0"/>
        <v>#VALUE!</v>
      </c>
      <c r="G18" s="3" t="e">
        <f t="shared" si="1"/>
        <v>#VALUE!</v>
      </c>
    </row>
    <row r="19" spans="2:7" ht="11.25" customHeight="1" x14ac:dyDescent="0.2">
      <c r="B19" s="36">
        <v>15</v>
      </c>
      <c r="C19" s="68"/>
      <c r="D19" s="11" t="s">
        <v>294</v>
      </c>
      <c r="E19" s="11" t="s">
        <v>294</v>
      </c>
      <c r="F19" s="12" t="e">
        <f t="shared" si="0"/>
        <v>#VALUE!</v>
      </c>
      <c r="G19" s="3" t="e">
        <f t="shared" si="1"/>
        <v>#VALUE!</v>
      </c>
    </row>
    <row r="20" spans="2:7" ht="11.25" customHeight="1" x14ac:dyDescent="0.2">
      <c r="B20" s="36">
        <v>16</v>
      </c>
      <c r="C20" s="68"/>
      <c r="D20" s="11" t="s">
        <v>294</v>
      </c>
      <c r="E20" s="11" t="s">
        <v>294</v>
      </c>
      <c r="F20" s="12" t="e">
        <f t="shared" si="0"/>
        <v>#VALUE!</v>
      </c>
      <c r="G20" s="3" t="e">
        <f t="shared" si="1"/>
        <v>#VALUE!</v>
      </c>
    </row>
    <row r="21" spans="2:7" ht="11.25" customHeight="1" x14ac:dyDescent="0.2">
      <c r="B21" s="36">
        <v>17</v>
      </c>
      <c r="C21" s="68"/>
      <c r="D21" s="11" t="s">
        <v>294</v>
      </c>
      <c r="E21" s="11" t="s">
        <v>294</v>
      </c>
      <c r="F21" s="12" t="e">
        <f t="shared" si="0"/>
        <v>#VALUE!</v>
      </c>
      <c r="G21" s="3" t="e">
        <f>5-D21</f>
        <v>#VALUE!</v>
      </c>
    </row>
    <row r="22" spans="2:7" ht="11.25" customHeight="1" x14ac:dyDescent="0.2">
      <c r="B22" s="36">
        <v>18</v>
      </c>
      <c r="C22" s="68"/>
      <c r="D22" s="11" t="s">
        <v>294</v>
      </c>
      <c r="E22" s="11" t="s">
        <v>294</v>
      </c>
      <c r="F22" s="12" t="e">
        <f t="shared" si="0"/>
        <v>#VALUE!</v>
      </c>
      <c r="G22" s="3" t="e">
        <f>D22+0</f>
        <v>#VALUE!</v>
      </c>
    </row>
    <row r="23" spans="2:7" ht="11.25" customHeight="1" x14ac:dyDescent="0.2">
      <c r="B23" s="36">
        <v>19</v>
      </c>
      <c r="C23" s="68"/>
      <c r="D23" s="11" t="s">
        <v>294</v>
      </c>
      <c r="E23" s="11" t="s">
        <v>294</v>
      </c>
      <c r="F23" s="12" t="e">
        <f t="shared" si="0"/>
        <v>#VALUE!</v>
      </c>
      <c r="G23" s="3" t="e">
        <f>D23+0</f>
        <v>#VALUE!</v>
      </c>
    </row>
    <row r="24" spans="2:7" ht="11.25" customHeight="1" thickBot="1" x14ac:dyDescent="0.25">
      <c r="B24" s="39">
        <v>20</v>
      </c>
      <c r="C24" s="69"/>
      <c r="D24" s="18" t="s">
        <v>294</v>
      </c>
      <c r="E24" s="18" t="s">
        <v>294</v>
      </c>
      <c r="F24" s="19" t="e">
        <f t="shared" si="0"/>
        <v>#VALUE!</v>
      </c>
      <c r="G24" s="3" t="e">
        <f>D24+0</f>
        <v>#VALUE!</v>
      </c>
    </row>
    <row r="25" spans="2:7" ht="11.25" customHeight="1" thickTop="1" x14ac:dyDescent="0.2"/>
  </sheetData>
  <mergeCells count="4">
    <mergeCell ref="H4:I4"/>
    <mergeCell ref="H5:I5"/>
    <mergeCell ref="H9:I9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zoomScale="130" zoomScaleNormal="130" zoomScalePageLayoutView="130" workbookViewId="0">
      <selection activeCell="D5" sqref="D5"/>
    </sheetView>
  </sheetViews>
  <sheetFormatPr baseColWidth="10" defaultColWidth="8.83203125" defaultRowHeight="11.25" customHeight="1" x14ac:dyDescent="0.2"/>
  <cols>
    <col min="1" max="1" width="2.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82" t="s">
        <v>204</v>
      </c>
      <c r="C2" s="282"/>
      <c r="D2" s="282"/>
      <c r="E2" s="282"/>
      <c r="F2" s="282"/>
    </row>
    <row r="3" spans="2:9" ht="6" customHeight="1" thickBot="1" x14ac:dyDescent="0.25"/>
    <row r="4" spans="2:9" ht="11.25" customHeight="1" thickTop="1" thickBot="1" x14ac:dyDescent="0.25">
      <c r="B4" s="8"/>
      <c r="C4" s="33"/>
      <c r="D4" s="6" t="s">
        <v>18</v>
      </c>
      <c r="E4" s="21" t="s">
        <v>19</v>
      </c>
      <c r="F4" s="21" t="s">
        <v>20</v>
      </c>
      <c r="H4" s="291" t="s">
        <v>21</v>
      </c>
      <c r="I4" s="292"/>
    </row>
    <row r="5" spans="2:9" ht="11.25" customHeight="1" thickTop="1" x14ac:dyDescent="0.2">
      <c r="B5" s="45">
        <v>1</v>
      </c>
      <c r="C5" s="51"/>
      <c r="D5" s="43" t="s">
        <v>294</v>
      </c>
      <c r="E5" s="43" t="s">
        <v>294</v>
      </c>
      <c r="F5" s="49" t="e">
        <f>((D5-E5)^2)*(-0.1)</f>
        <v>#VALUE!</v>
      </c>
      <c r="G5" s="3" t="e">
        <f>6-D5</f>
        <v>#VALUE!</v>
      </c>
      <c r="H5" s="44" t="s">
        <v>23</v>
      </c>
      <c r="I5" s="42" t="e">
        <f>SUM(G5:G15)</f>
        <v>#VALUE!</v>
      </c>
    </row>
    <row r="6" spans="2:9" ht="11.25" customHeight="1" x14ac:dyDescent="0.2">
      <c r="B6" s="36">
        <v>2</v>
      </c>
      <c r="C6" s="52"/>
      <c r="D6" s="37" t="s">
        <v>294</v>
      </c>
      <c r="E6" s="37" t="s">
        <v>294</v>
      </c>
      <c r="F6" s="12" t="e">
        <f t="shared" ref="F6:F25" si="0">((D6-E6)^2)*(-0.1)</f>
        <v>#VALUE!</v>
      </c>
      <c r="G6" s="3" t="e">
        <f>6-D6</f>
        <v>#VALUE!</v>
      </c>
      <c r="H6" s="13" t="s">
        <v>24</v>
      </c>
      <c r="I6" s="14" t="e">
        <f>SUM(G16:G20)</f>
        <v>#VALUE!</v>
      </c>
    </row>
    <row r="7" spans="2:9" ht="11.25" customHeight="1" thickBot="1" x14ac:dyDescent="0.25">
      <c r="B7" s="36">
        <v>3</v>
      </c>
      <c r="C7" s="52"/>
      <c r="D7" s="37" t="s">
        <v>294</v>
      </c>
      <c r="E7" s="37" t="s">
        <v>294</v>
      </c>
      <c r="F7" s="12" t="e">
        <f t="shared" si="0"/>
        <v>#VALUE!</v>
      </c>
      <c r="G7" s="3" t="e">
        <f>0+D7</f>
        <v>#VALUE!</v>
      </c>
      <c r="H7" s="57" t="s">
        <v>25</v>
      </c>
      <c r="I7" s="58" t="e">
        <f>SUM(G21:G25)</f>
        <v>#VALUE!</v>
      </c>
    </row>
    <row r="8" spans="2:9" ht="11.25" customHeight="1" thickTop="1" thickBot="1" x14ac:dyDescent="0.25">
      <c r="B8" s="36">
        <v>4</v>
      </c>
      <c r="C8" s="52"/>
      <c r="D8" s="37" t="s">
        <v>294</v>
      </c>
      <c r="E8" s="37" t="s">
        <v>294</v>
      </c>
      <c r="F8" s="12" t="e">
        <f t="shared" si="0"/>
        <v>#VALUE!</v>
      </c>
      <c r="G8" s="3" t="e">
        <f t="shared" ref="G8:G20" si="1">6-D8</f>
        <v>#VALUE!</v>
      </c>
      <c r="H8" s="166" t="s">
        <v>29</v>
      </c>
      <c r="I8" s="166" t="e">
        <f>SUM(I5:I7)</f>
        <v>#VALUE!</v>
      </c>
    </row>
    <row r="9" spans="2:9" ht="11.25" customHeight="1" thickTop="1" x14ac:dyDescent="0.2">
      <c r="B9" s="36">
        <v>5</v>
      </c>
      <c r="C9" s="52"/>
      <c r="D9" s="37" t="s">
        <v>294</v>
      </c>
      <c r="E9" s="37" t="s">
        <v>294</v>
      </c>
      <c r="F9" s="12" t="e">
        <f t="shared" si="0"/>
        <v>#VALUE!</v>
      </c>
      <c r="G9" s="3" t="e">
        <f>D9+0</f>
        <v>#VALUE!</v>
      </c>
      <c r="I9" s="3">
        <f>IFERROR(SMALL(D5:E25,1),7777)</f>
        <v>7777</v>
      </c>
    </row>
    <row r="10" spans="2:9" ht="11.25" customHeight="1" x14ac:dyDescent="0.2">
      <c r="B10" s="36">
        <v>6</v>
      </c>
      <c r="C10" s="52"/>
      <c r="D10" s="37" t="s">
        <v>294</v>
      </c>
      <c r="E10" s="37" t="s">
        <v>294</v>
      </c>
      <c r="F10" s="12" t="e">
        <f t="shared" si="0"/>
        <v>#VALUE!</v>
      </c>
      <c r="G10" s="3" t="e">
        <f t="shared" si="1"/>
        <v>#VALUE!</v>
      </c>
    </row>
    <row r="11" spans="2:9" ht="11.25" customHeight="1" x14ac:dyDescent="0.2">
      <c r="B11" s="36">
        <v>7</v>
      </c>
      <c r="C11" s="52"/>
      <c r="D11" s="37" t="s">
        <v>294</v>
      </c>
      <c r="E11" s="37" t="s">
        <v>294</v>
      </c>
      <c r="F11" s="12" t="e">
        <f t="shared" si="0"/>
        <v>#VALUE!</v>
      </c>
      <c r="G11" s="3" t="e">
        <f>6-D11</f>
        <v>#VALUE!</v>
      </c>
    </row>
    <row r="12" spans="2:9" ht="11.25" customHeight="1" x14ac:dyDescent="0.2">
      <c r="B12" s="36">
        <v>8</v>
      </c>
      <c r="C12" s="52"/>
      <c r="D12" s="37" t="s">
        <v>294</v>
      </c>
      <c r="E12" s="37" t="s">
        <v>294</v>
      </c>
      <c r="F12" s="12" t="e">
        <f t="shared" si="0"/>
        <v>#VALUE!</v>
      </c>
      <c r="G12" s="3" t="e">
        <f>D12+0</f>
        <v>#VALUE!</v>
      </c>
    </row>
    <row r="13" spans="2:9" ht="11.25" customHeight="1" x14ac:dyDescent="0.2">
      <c r="B13" s="36">
        <v>9</v>
      </c>
      <c r="C13" s="52"/>
      <c r="D13" s="37" t="s">
        <v>294</v>
      </c>
      <c r="E13" s="37" t="s">
        <v>294</v>
      </c>
      <c r="F13" s="12" t="e">
        <f t="shared" si="0"/>
        <v>#VALUE!</v>
      </c>
      <c r="G13" s="3" t="e">
        <f>D13+0</f>
        <v>#VALUE!</v>
      </c>
    </row>
    <row r="14" spans="2:9" ht="11.25" customHeight="1" x14ac:dyDescent="0.2">
      <c r="B14" s="36">
        <v>10</v>
      </c>
      <c r="C14" s="52"/>
      <c r="D14" s="37" t="s">
        <v>294</v>
      </c>
      <c r="E14" s="37" t="s">
        <v>294</v>
      </c>
      <c r="F14" s="12" t="e">
        <f t="shared" si="0"/>
        <v>#VALUE!</v>
      </c>
      <c r="G14" s="3" t="e">
        <f>D14+0</f>
        <v>#VALUE!</v>
      </c>
    </row>
    <row r="15" spans="2:9" ht="11.25" customHeight="1" x14ac:dyDescent="0.2">
      <c r="B15" s="36">
        <v>11</v>
      </c>
      <c r="C15" s="52"/>
      <c r="D15" s="37" t="s">
        <v>294</v>
      </c>
      <c r="E15" s="37" t="s">
        <v>294</v>
      </c>
      <c r="F15" s="12" t="e">
        <f t="shared" si="0"/>
        <v>#VALUE!</v>
      </c>
      <c r="G15" s="3" t="e">
        <f t="shared" si="1"/>
        <v>#VALUE!</v>
      </c>
    </row>
    <row r="16" spans="2:9" ht="11.25" customHeight="1" x14ac:dyDescent="0.2">
      <c r="B16" s="36">
        <v>12</v>
      </c>
      <c r="C16" s="52"/>
      <c r="D16" s="37" t="s">
        <v>294</v>
      </c>
      <c r="E16" s="37" t="s">
        <v>294</v>
      </c>
      <c r="F16" s="12" t="e">
        <f t="shared" si="0"/>
        <v>#VALUE!</v>
      </c>
      <c r="G16" s="3" t="e">
        <f>D16+0</f>
        <v>#VALUE!</v>
      </c>
    </row>
    <row r="17" spans="1:7" ht="11.25" customHeight="1" x14ac:dyDescent="0.2">
      <c r="B17" s="36">
        <v>13</v>
      </c>
      <c r="C17" s="52"/>
      <c r="D17" s="37" t="s">
        <v>294</v>
      </c>
      <c r="E17" s="37" t="s">
        <v>294</v>
      </c>
      <c r="F17" s="12" t="e">
        <f t="shared" si="0"/>
        <v>#VALUE!</v>
      </c>
      <c r="G17" s="3" t="e">
        <f>6-D17</f>
        <v>#VALUE!</v>
      </c>
    </row>
    <row r="18" spans="1:7" ht="11.25" customHeight="1" x14ac:dyDescent="0.2">
      <c r="B18" s="36">
        <v>14</v>
      </c>
      <c r="C18" s="52"/>
      <c r="D18" s="37" t="s">
        <v>294</v>
      </c>
      <c r="E18" s="37" t="s">
        <v>294</v>
      </c>
      <c r="F18" s="12" t="e">
        <f t="shared" si="0"/>
        <v>#VALUE!</v>
      </c>
      <c r="G18" s="3" t="e">
        <f>D18+0</f>
        <v>#VALUE!</v>
      </c>
    </row>
    <row r="19" spans="1:7" s="4" customFormat="1" ht="11.25" customHeight="1" x14ac:dyDescent="0.2">
      <c r="A19" s="1"/>
      <c r="B19" s="36">
        <v>15</v>
      </c>
      <c r="C19" s="52"/>
      <c r="D19" s="37" t="s">
        <v>294</v>
      </c>
      <c r="E19" s="37" t="s">
        <v>294</v>
      </c>
      <c r="F19" s="12" t="e">
        <f t="shared" si="0"/>
        <v>#VALUE!</v>
      </c>
      <c r="G19" s="3" t="e">
        <f>6-D19</f>
        <v>#VALUE!</v>
      </c>
    </row>
    <row r="20" spans="1:7" s="4" customFormat="1" ht="11.25" customHeight="1" x14ac:dyDescent="0.2">
      <c r="A20" s="1"/>
      <c r="B20" s="36">
        <v>16</v>
      </c>
      <c r="C20" s="52"/>
      <c r="D20" s="37" t="s">
        <v>294</v>
      </c>
      <c r="E20" s="37" t="s">
        <v>294</v>
      </c>
      <c r="F20" s="12" t="e">
        <f t="shared" si="0"/>
        <v>#VALUE!</v>
      </c>
      <c r="G20" s="3" t="e">
        <f t="shared" si="1"/>
        <v>#VALUE!</v>
      </c>
    </row>
    <row r="21" spans="1:7" s="4" customFormat="1" ht="11.25" customHeight="1" x14ac:dyDescent="0.2">
      <c r="A21" s="1"/>
      <c r="B21" s="36">
        <v>17</v>
      </c>
      <c r="C21" s="52"/>
      <c r="D21" s="37" t="s">
        <v>294</v>
      </c>
      <c r="E21" s="37" t="s">
        <v>294</v>
      </c>
      <c r="F21" s="12" t="e">
        <f t="shared" si="0"/>
        <v>#VALUE!</v>
      </c>
      <c r="G21" s="3" t="e">
        <f>D21+0</f>
        <v>#VALUE!</v>
      </c>
    </row>
    <row r="22" spans="1:7" s="4" customFormat="1" ht="11.25" customHeight="1" x14ac:dyDescent="0.2">
      <c r="A22" s="1"/>
      <c r="B22" s="36">
        <v>18</v>
      </c>
      <c r="C22" s="52"/>
      <c r="D22" s="37" t="s">
        <v>294</v>
      </c>
      <c r="E22" s="37" t="s">
        <v>294</v>
      </c>
      <c r="F22" s="12" t="e">
        <f t="shared" si="0"/>
        <v>#VALUE!</v>
      </c>
      <c r="G22" s="3" t="e">
        <f>D22+0</f>
        <v>#VALUE!</v>
      </c>
    </row>
    <row r="23" spans="1:7" s="4" customFormat="1" ht="11.25" customHeight="1" x14ac:dyDescent="0.2">
      <c r="A23" s="1"/>
      <c r="B23" s="36">
        <v>19</v>
      </c>
      <c r="C23" s="52"/>
      <c r="D23" s="37" t="s">
        <v>294</v>
      </c>
      <c r="E23" s="37" t="s">
        <v>294</v>
      </c>
      <c r="F23" s="12" t="e">
        <f t="shared" si="0"/>
        <v>#VALUE!</v>
      </c>
      <c r="G23" s="3" t="e">
        <f>D23+0</f>
        <v>#VALUE!</v>
      </c>
    </row>
    <row r="24" spans="1:7" s="4" customFormat="1" ht="11.25" customHeight="1" x14ac:dyDescent="0.2">
      <c r="A24" s="1"/>
      <c r="B24" s="36">
        <v>20</v>
      </c>
      <c r="C24" s="52"/>
      <c r="D24" s="37" t="s">
        <v>294</v>
      </c>
      <c r="E24" s="37" t="s">
        <v>294</v>
      </c>
      <c r="F24" s="12" t="e">
        <f t="shared" si="0"/>
        <v>#VALUE!</v>
      </c>
      <c r="G24" s="3" t="e">
        <f>D24+0</f>
        <v>#VALUE!</v>
      </c>
    </row>
    <row r="25" spans="1:7" s="4" customFormat="1" ht="11.25" customHeight="1" thickBot="1" x14ac:dyDescent="0.25">
      <c r="A25" s="1"/>
      <c r="B25" s="39">
        <v>21</v>
      </c>
      <c r="C25" s="53"/>
      <c r="D25" s="40" t="s">
        <v>294</v>
      </c>
      <c r="E25" s="40" t="s">
        <v>294</v>
      </c>
      <c r="F25" s="19" t="e">
        <f t="shared" si="0"/>
        <v>#VALUE!</v>
      </c>
      <c r="G25" s="3" t="e">
        <f>6-D25</f>
        <v>#VALUE!</v>
      </c>
    </row>
    <row r="26" spans="1:7" s="4" customFormat="1" ht="11.25" customHeight="1" thickTop="1" x14ac:dyDescent="0.2">
      <c r="A26" s="1"/>
      <c r="C26" s="1"/>
      <c r="G26" s="3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기본정보</vt:lpstr>
      <vt:lpstr>(1)SFRT</vt:lpstr>
      <vt:lpstr>(2)IPSAQ</vt:lpstr>
      <vt:lpstr>(3)PQ-B</vt:lpstr>
      <vt:lpstr>(4)K-DES-II</vt:lpstr>
      <vt:lpstr>(5) NEO-PI</vt:lpstr>
      <vt:lpstr>(6) EPQ</vt:lpstr>
      <vt:lpstr>(7) BIS-BAS</vt:lpstr>
      <vt:lpstr>(8) TMMS</vt:lpstr>
      <vt:lpstr>(9) PWI</vt:lpstr>
      <vt:lpstr>(10) RSQ</vt:lpstr>
      <vt:lpstr>(11)RCS</vt:lpstr>
      <vt:lpstr>(12) K-SFS</vt:lpstr>
      <vt:lpstr>K-SFS-보호자</vt:lpstr>
      <vt:lpstr>(13)WHOQOL-BREF</vt:lpstr>
      <vt:lpstr>(14)RSES</vt:lpstr>
      <vt:lpstr>(15)K-CD-RS</vt:lpstr>
      <vt:lpstr>(16)K-SWLS</vt:lpstr>
      <vt:lpstr>(17) AAQ-II</vt:lpstr>
      <vt:lpstr>(18) BIS-11</vt:lpstr>
      <vt:lpstr>(19) SES</vt:lpstr>
      <vt:lpstr>(20) BCIS</vt:lpstr>
      <vt:lpstr>(21) K-DHS</vt:lpstr>
      <vt:lpstr>(22) ELSQ</vt:lpstr>
      <vt:lpstr>(23) SPSI-R</vt:lpstr>
      <vt:lpstr>(24) APPQ</vt:lpstr>
      <vt:lpstr>(25) BPSS-AS-P</vt:lpstr>
      <vt:lpstr>BPSS-AS-보호자</vt:lpstr>
      <vt:lpstr>Sheet1</vt:lpstr>
      <vt:lpstr>DICC종합결과표</vt:lpstr>
      <vt:lpstr>ACCESS (미완성)</vt:lpstr>
      <vt:lpstr>empty1</vt:lpstr>
      <vt:lpstr>empty2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Microsoft Office User</cp:lastModifiedBy>
  <cp:lastPrinted>2014-06-11T05:43:12Z</cp:lastPrinted>
  <dcterms:created xsi:type="dcterms:W3CDTF">2011-05-31T02:21:15Z</dcterms:created>
  <dcterms:modified xsi:type="dcterms:W3CDTF">2016-07-26T15:10:38Z</dcterms:modified>
</cp:coreProperties>
</file>