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takwan_kim/survey_monkey/SM_code/"/>
    </mc:Choice>
  </mc:AlternateContent>
  <bookViews>
    <workbookView xWindow="0" yWindow="460" windowWidth="23880" windowHeight="17660" tabRatio="818"/>
  </bookViews>
  <sheets>
    <sheet name="기본정보" sheetId="30" r:id="rId1"/>
    <sheet name="(1) SCID II" sheetId="1" r:id="rId2"/>
    <sheet name="(A) TMMS" sheetId="17" r:id="rId3"/>
    <sheet name="(B) EES" sheetId="18" r:id="rId4"/>
    <sheet name="(C) EPQ" sheetId="19" r:id="rId5"/>
    <sheet name="(D) ECQ" sheetId="20" r:id="rId6"/>
    <sheet name="(E) PANAS" sheetId="10" r:id="rId7"/>
    <sheet name="(F) BDI" sheetId="15" r:id="rId8"/>
    <sheet name="(G) BAI" sheetId="16" r:id="rId9"/>
    <sheet name="(H, I) SCL, EF" sheetId="21" r:id="rId10"/>
    <sheet name="(J) EL" sheetId="22" r:id="rId11"/>
    <sheet name="(2) NEO-PI" sheetId="2" r:id="rId12"/>
    <sheet name="(3) BIS-BAS" sheetId="13" r:id="rId13"/>
    <sheet name="(4) RSQ" sheetId="5" r:id="rId14"/>
    <sheet name="(5) PWI" sheetId="6" r:id="rId15"/>
    <sheet name="(6) BIS II" sheetId="7" r:id="rId16"/>
    <sheet name="(7) STAXI" sheetId="8" r:id="rId17"/>
    <sheet name="(8) ELSQ" sheetId="14" r:id="rId18"/>
    <sheet name="(9) 정서지능검사" sheetId="24" r:id="rId19"/>
    <sheet name="(K) K-SFS" sheetId="27" r:id="rId20"/>
    <sheet name="(10) ASEX" sheetId="31" r:id="rId21"/>
    <sheet name="(11) TCI" sheetId="32" r:id="rId22"/>
    <sheet name="(12) YBOCS (Self)" sheetId="36" r:id="rId23"/>
    <sheet name="(13) HAMD, HAMA" sheetId="34" r:id="rId24"/>
    <sheet name="(15)IPSAQ" sheetId="37" r:id="rId25"/>
    <sheet name="(16)PQ-B" sheetId="38" r:id="rId26"/>
    <sheet name="(14) YBOCS (Rating)" sheetId="35" r:id="rId27"/>
    <sheet name="정서평가채점판" sheetId="25" r:id="rId28"/>
    <sheet name="정서평가결과지" sheetId="26" r:id="rId29"/>
    <sheet name="TCI 결과지" sheetId="33" r:id="rId30"/>
    <sheet name="기타평가결과지" sheetId="28" r:id="rId31"/>
    <sheet name="ACCESS" sheetId="29" r:id="rId3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7" l="1"/>
  <c r="D11" i="28"/>
  <c r="F5" i="38"/>
  <c r="K5" i="38"/>
  <c r="F6" i="38"/>
  <c r="I6" i="38"/>
  <c r="K6" i="38"/>
  <c r="F7" i="38"/>
  <c r="K7" i="38"/>
  <c r="F8" i="38"/>
  <c r="K8" i="38"/>
  <c r="F9" i="38"/>
  <c r="K9" i="38"/>
  <c r="F10" i="38"/>
  <c r="K10" i="38"/>
  <c r="F11" i="38"/>
  <c r="K11" i="38"/>
  <c r="F12" i="38"/>
  <c r="K12" i="38"/>
  <c r="F13" i="38"/>
  <c r="K13" i="38"/>
  <c r="F14" i="38"/>
  <c r="K14" i="38"/>
  <c r="F15" i="38"/>
  <c r="K15" i="38"/>
  <c r="F16" i="38"/>
  <c r="K16" i="38"/>
  <c r="F17" i="38"/>
  <c r="K17" i="38"/>
  <c r="F18" i="38"/>
  <c r="K18" i="38"/>
  <c r="F19" i="38"/>
  <c r="K19" i="38"/>
  <c r="F20" i="38"/>
  <c r="K20" i="38"/>
  <c r="F21" i="38"/>
  <c r="K21" i="38"/>
  <c r="F22" i="38"/>
  <c r="K22" i="38"/>
  <c r="F23" i="38"/>
  <c r="K23" i="38"/>
  <c r="F24" i="38"/>
  <c r="K24" i="38"/>
  <c r="F25" i="38"/>
  <c r="K25" i="38"/>
  <c r="H2" i="37"/>
  <c r="N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K1" i="37"/>
  <c r="N3" i="37"/>
  <c r="N4" i="37"/>
  <c r="N5" i="37"/>
  <c r="N6" i="37"/>
  <c r="N7" i="37"/>
  <c r="N8" i="37"/>
  <c r="N9" i="37"/>
  <c r="N10" i="37"/>
  <c r="N11" i="37"/>
  <c r="N12" i="37"/>
  <c r="N13" i="37"/>
  <c r="N14" i="37"/>
  <c r="N15" i="37"/>
  <c r="N16" i="37"/>
  <c r="N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K5" i="37"/>
  <c r="N18" i="37"/>
  <c r="N19" i="37"/>
  <c r="N20" i="37"/>
  <c r="N21" i="37"/>
  <c r="N22" i="37"/>
  <c r="N23" i="37"/>
  <c r="N24" i="37"/>
  <c r="N25" i="37"/>
  <c r="N26" i="37"/>
  <c r="N27" i="37"/>
  <c r="K4" i="37"/>
  <c r="N28" i="37"/>
  <c r="N29" i="37"/>
  <c r="N30" i="37"/>
  <c r="N31" i="37"/>
  <c r="K6" i="37"/>
  <c r="N32" i="37"/>
  <c r="N33" i="37"/>
  <c r="I5" i="38"/>
  <c r="K9" i="37"/>
  <c r="K8" i="37"/>
  <c r="K3" i="37"/>
  <c r="K2" i="37"/>
  <c r="K11" i="37"/>
  <c r="L11" i="37"/>
  <c r="K12" i="37"/>
  <c r="L12" i="37"/>
  <c r="L15" i="37"/>
  <c r="K13" i="37"/>
  <c r="L13" i="37"/>
  <c r="E5" i="29"/>
  <c r="J7" i="14"/>
  <c r="I8" i="35"/>
  <c r="I9" i="34"/>
  <c r="I8" i="34"/>
  <c r="I8" i="36"/>
  <c r="J44" i="32"/>
  <c r="I9" i="31"/>
  <c r="BJ5" i="29"/>
  <c r="I8" i="31"/>
  <c r="K20" i="27"/>
  <c r="I11" i="24"/>
  <c r="I10" i="8"/>
  <c r="I9" i="7"/>
  <c r="I7" i="6"/>
  <c r="I10" i="5"/>
  <c r="I12" i="13"/>
  <c r="I11" i="2"/>
  <c r="I7" i="22"/>
  <c r="I9" i="21"/>
  <c r="I8" i="21"/>
  <c r="I7" i="16"/>
  <c r="I7" i="15"/>
  <c r="I8" i="10"/>
  <c r="I8" i="20"/>
  <c r="I7" i="19"/>
  <c r="I7" i="18"/>
  <c r="I9" i="17"/>
  <c r="I18" i="1"/>
  <c r="BD5" i="29"/>
  <c r="BF5" i="29"/>
  <c r="BH5" i="29"/>
  <c r="BE5" i="29"/>
  <c r="BG5" i="29"/>
  <c r="II20" i="29"/>
  <c r="IH20" i="29"/>
  <c r="IG20" i="29"/>
  <c r="IF20" i="29"/>
  <c r="IE20" i="29"/>
  <c r="ID20" i="29"/>
  <c r="IC20" i="29"/>
  <c r="IB20" i="29"/>
  <c r="IA20" i="29"/>
  <c r="HZ20" i="29"/>
  <c r="HY20" i="29"/>
  <c r="HX20" i="29"/>
  <c r="HW20" i="29"/>
  <c r="HV20" i="29"/>
  <c r="HU20" i="29"/>
  <c r="HT20" i="29"/>
  <c r="HS20" i="29"/>
  <c r="HR20" i="29"/>
  <c r="HQ20" i="29"/>
  <c r="HP20" i="29"/>
  <c r="HO20" i="29"/>
  <c r="HN20" i="29"/>
  <c r="HM20" i="29"/>
  <c r="HL20" i="29"/>
  <c r="HK20" i="29"/>
  <c r="HJ20" i="29"/>
  <c r="HI20" i="29"/>
  <c r="HH20" i="29"/>
  <c r="HG20" i="29"/>
  <c r="HF20" i="29"/>
  <c r="HE20" i="29"/>
  <c r="HD20" i="29"/>
  <c r="HC20" i="29"/>
  <c r="HB20" i="29"/>
  <c r="HA20" i="29"/>
  <c r="GZ20" i="29"/>
  <c r="GY20" i="29"/>
  <c r="GX20" i="29"/>
  <c r="GW20" i="29"/>
  <c r="GV20" i="29"/>
  <c r="GU20" i="29"/>
  <c r="GT20" i="29"/>
  <c r="GS20" i="29"/>
  <c r="GR20" i="29"/>
  <c r="GQ20" i="29"/>
  <c r="GP20" i="29"/>
  <c r="GO20" i="29"/>
  <c r="GN20" i="29"/>
  <c r="GM20" i="29"/>
  <c r="GL20" i="29"/>
  <c r="GK20" i="29"/>
  <c r="GJ20" i="29"/>
  <c r="GI20" i="29"/>
  <c r="GH20" i="29"/>
  <c r="GG20" i="29"/>
  <c r="GF20" i="29"/>
  <c r="GE20" i="29"/>
  <c r="GD20" i="29"/>
  <c r="GC20" i="29"/>
  <c r="GB20" i="29"/>
  <c r="GA20" i="29"/>
  <c r="FZ20" i="29"/>
  <c r="FY20" i="29"/>
  <c r="FX20" i="29"/>
  <c r="FW20" i="29"/>
  <c r="FV20" i="29"/>
  <c r="FU20" i="29"/>
  <c r="FT20" i="29"/>
  <c r="FS20" i="29"/>
  <c r="FR20" i="29"/>
  <c r="FQ20" i="29"/>
  <c r="FP20" i="29"/>
  <c r="FO20" i="29"/>
  <c r="FN20" i="29"/>
  <c r="FM20" i="29"/>
  <c r="FL20" i="29"/>
  <c r="FK20" i="29"/>
  <c r="FJ20" i="29"/>
  <c r="FI20" i="29"/>
  <c r="FH20" i="29"/>
  <c r="FG20" i="29"/>
  <c r="FF20" i="29"/>
  <c r="FE20" i="29"/>
  <c r="FD20" i="29"/>
  <c r="FC20" i="29"/>
  <c r="FB20" i="29"/>
  <c r="FA20" i="29"/>
  <c r="EZ20" i="29"/>
  <c r="EY20" i="29"/>
  <c r="EX20" i="29"/>
  <c r="EW20" i="29"/>
  <c r="EV20" i="29"/>
  <c r="EU20" i="29"/>
  <c r="ET20" i="29"/>
  <c r="ES20" i="29"/>
  <c r="ER20" i="29"/>
  <c r="EQ20" i="29"/>
  <c r="EP20" i="29"/>
  <c r="EO20" i="29"/>
  <c r="EN20" i="29"/>
  <c r="EM20" i="29"/>
  <c r="EL20" i="29"/>
  <c r="EK20" i="29"/>
  <c r="EJ20" i="29"/>
  <c r="EI20" i="29"/>
  <c r="EH20" i="29"/>
  <c r="EG20" i="29"/>
  <c r="EF20" i="29"/>
  <c r="EE20" i="29"/>
  <c r="ED20" i="29"/>
  <c r="EC20" i="29"/>
  <c r="EB20" i="29"/>
  <c r="EA20" i="29"/>
  <c r="DZ20" i="29"/>
  <c r="DY20" i="29"/>
  <c r="DX20" i="29"/>
  <c r="DW20" i="29"/>
  <c r="DV20" i="29"/>
  <c r="DU20" i="29"/>
  <c r="DT20" i="29"/>
  <c r="DS20" i="29"/>
  <c r="DR20" i="29"/>
  <c r="DQ20" i="29"/>
  <c r="DP20" i="29"/>
  <c r="DO20" i="29"/>
  <c r="DN20" i="29"/>
  <c r="DM20" i="29"/>
  <c r="DL20" i="29"/>
  <c r="DK20" i="29"/>
  <c r="DJ20" i="29"/>
  <c r="DI20" i="29"/>
  <c r="DH20" i="29"/>
  <c r="DG20" i="29"/>
  <c r="DF20" i="29"/>
  <c r="DE20" i="29"/>
  <c r="DD20" i="29"/>
  <c r="DC20" i="29"/>
  <c r="DB20" i="29"/>
  <c r="DA20" i="29"/>
  <c r="CZ20" i="29"/>
  <c r="CY20" i="29"/>
  <c r="CX20" i="29"/>
  <c r="CW20" i="29"/>
  <c r="CV20" i="29"/>
  <c r="CU20" i="29"/>
  <c r="CT20" i="29"/>
  <c r="CS20" i="29"/>
  <c r="CR20" i="29"/>
  <c r="CQ20" i="29"/>
  <c r="CP20" i="29"/>
  <c r="CO20" i="29"/>
  <c r="CN20" i="29"/>
  <c r="CM20" i="29"/>
  <c r="CL20" i="29"/>
  <c r="CK20" i="29"/>
  <c r="CJ20" i="29"/>
  <c r="CI20" i="29"/>
  <c r="CH20" i="29"/>
  <c r="CG20" i="29"/>
  <c r="CF20" i="29"/>
  <c r="CE20" i="29"/>
  <c r="CD20" i="29"/>
  <c r="CC20" i="29"/>
  <c r="CB20" i="29"/>
  <c r="CA20" i="29"/>
  <c r="BZ20" i="29"/>
  <c r="BY20" i="29"/>
  <c r="BX20" i="29"/>
  <c r="BW20" i="29"/>
  <c r="BV20" i="29"/>
  <c r="BU20" i="29"/>
  <c r="BT20" i="29"/>
  <c r="BS20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5" i="14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24" i="15"/>
  <c r="G23" i="15"/>
  <c r="C15" i="29"/>
  <c r="BJ15" i="29"/>
  <c r="BI15" i="29"/>
  <c r="BL15" i="29"/>
  <c r="BK15" i="29"/>
  <c r="BH15" i="29"/>
  <c r="BG15" i="29"/>
  <c r="BF15" i="29"/>
  <c r="BE15" i="29"/>
  <c r="BC15" i="29"/>
  <c r="BB15" i="29"/>
  <c r="BA15" i="29"/>
  <c r="AZ15" i="29"/>
  <c r="AY15" i="29"/>
  <c r="AW15" i="29"/>
  <c r="AV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G16" i="36"/>
  <c r="F16" i="36"/>
  <c r="G15" i="36"/>
  <c r="F15" i="36"/>
  <c r="G14" i="36"/>
  <c r="F14" i="36"/>
  <c r="G13" i="36"/>
  <c r="F13" i="36"/>
  <c r="G12" i="36"/>
  <c r="F12" i="36"/>
  <c r="G11" i="36"/>
  <c r="F11" i="36"/>
  <c r="G10" i="36"/>
  <c r="F10" i="36"/>
  <c r="G9" i="36"/>
  <c r="F9" i="36"/>
  <c r="G8" i="36"/>
  <c r="F8" i="36"/>
  <c r="G7" i="36"/>
  <c r="F7" i="36"/>
  <c r="I6" i="36"/>
  <c r="G6" i="36"/>
  <c r="F6" i="36"/>
  <c r="G5" i="36"/>
  <c r="I5" i="36"/>
  <c r="F5" i="36"/>
  <c r="G11" i="35"/>
  <c r="G16" i="35"/>
  <c r="F16" i="35"/>
  <c r="G15" i="35"/>
  <c r="F15" i="35"/>
  <c r="G14" i="35"/>
  <c r="F14" i="35"/>
  <c r="G13" i="35"/>
  <c r="F13" i="35"/>
  <c r="G12" i="35"/>
  <c r="F12" i="35"/>
  <c r="F11" i="35"/>
  <c r="G10" i="35"/>
  <c r="F10" i="35"/>
  <c r="G9" i="35"/>
  <c r="F9" i="35"/>
  <c r="G8" i="35"/>
  <c r="F8" i="35"/>
  <c r="G7" i="35"/>
  <c r="F7" i="35"/>
  <c r="G6" i="35"/>
  <c r="F6" i="35"/>
  <c r="G5" i="35"/>
  <c r="I5" i="35"/>
  <c r="F5" i="35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F34" i="34"/>
  <c r="F35" i="34"/>
  <c r="F36" i="34"/>
  <c r="F37" i="34"/>
  <c r="F38" i="34"/>
  <c r="F39" i="34"/>
  <c r="F40" i="34"/>
  <c r="F43" i="34"/>
  <c r="F42" i="34"/>
  <c r="F41" i="34"/>
  <c r="F33" i="34"/>
  <c r="F32" i="34"/>
  <c r="F31" i="34"/>
  <c r="G30" i="34"/>
  <c r="I6" i="34"/>
  <c r="F30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I5" i="34"/>
  <c r="AL15" i="29"/>
  <c r="F5" i="34"/>
  <c r="I6" i="35"/>
  <c r="K2" i="33"/>
  <c r="F2" i="33"/>
  <c r="C2" i="33"/>
  <c r="IK20" i="29"/>
  <c r="IJ20" i="29"/>
  <c r="C20" i="29"/>
  <c r="B20" i="29"/>
  <c r="A20" i="29"/>
  <c r="G6" i="32"/>
  <c r="G244" i="32"/>
  <c r="G243" i="32"/>
  <c r="G234" i="32"/>
  <c r="G217" i="32"/>
  <c r="G194" i="32"/>
  <c r="G180" i="32"/>
  <c r="G174" i="32"/>
  <c r="G144" i="32"/>
  <c r="G138" i="32"/>
  <c r="G122" i="32"/>
  <c r="G115" i="32"/>
  <c r="G105" i="32"/>
  <c r="G79" i="32"/>
  <c r="G73" i="32"/>
  <c r="G242" i="32"/>
  <c r="G237" i="32"/>
  <c r="G236" i="32"/>
  <c r="G235" i="32"/>
  <c r="G232" i="32"/>
  <c r="G230" i="32"/>
  <c r="G229" i="32"/>
  <c r="G228" i="32"/>
  <c r="G227" i="32"/>
  <c r="G226" i="32"/>
  <c r="G222" i="32"/>
  <c r="G221" i="32"/>
  <c r="G219" i="32"/>
  <c r="G220" i="32"/>
  <c r="G218" i="32"/>
  <c r="G214" i="32"/>
  <c r="G212" i="32"/>
  <c r="G211" i="32"/>
  <c r="G209" i="32"/>
  <c r="G204" i="32"/>
  <c r="G203" i="32"/>
  <c r="G200" i="32"/>
  <c r="G199" i="32"/>
  <c r="G198" i="32"/>
  <c r="G195" i="32"/>
  <c r="G191" i="32"/>
  <c r="G190" i="32"/>
  <c r="G187" i="32"/>
  <c r="G185" i="32"/>
  <c r="G181" i="32"/>
  <c r="G179" i="32"/>
  <c r="G178" i="32"/>
  <c r="G177" i="32"/>
  <c r="G176" i="32"/>
  <c r="G172" i="32"/>
  <c r="G171" i="32"/>
  <c r="G167" i="32"/>
  <c r="G165" i="32"/>
  <c r="G162" i="32"/>
  <c r="G159" i="32"/>
  <c r="G156" i="32"/>
  <c r="G155" i="32"/>
  <c r="G153" i="32"/>
  <c r="G141" i="32"/>
  <c r="G140" i="32"/>
  <c r="G139" i="32"/>
  <c r="G137" i="32"/>
  <c r="G136" i="32"/>
  <c r="G134" i="32"/>
  <c r="G133" i="32"/>
  <c r="G131" i="32"/>
  <c r="G129" i="32"/>
  <c r="G128" i="32"/>
  <c r="G121" i="32"/>
  <c r="G120" i="32"/>
  <c r="G117" i="32"/>
  <c r="G114" i="32"/>
  <c r="G113" i="32"/>
  <c r="G107" i="32"/>
  <c r="G106" i="32"/>
  <c r="G101" i="32"/>
  <c r="G100" i="32"/>
  <c r="G99" i="32"/>
  <c r="G98" i="32"/>
  <c r="G97" i="32"/>
  <c r="G96" i="32"/>
  <c r="G95" i="32"/>
  <c r="G94" i="32"/>
  <c r="G93" i="32"/>
  <c r="G92" i="32"/>
  <c r="G91" i="32"/>
  <c r="G88" i="32"/>
  <c r="G87" i="32"/>
  <c r="G85" i="32"/>
  <c r="G83" i="32"/>
  <c r="G82" i="32"/>
  <c r="G81" i="32"/>
  <c r="G80" i="32"/>
  <c r="G77" i="32"/>
  <c r="G76" i="32"/>
  <c r="G68" i="32"/>
  <c r="G67" i="32"/>
  <c r="G66" i="32"/>
  <c r="G63" i="32"/>
  <c r="G60" i="32"/>
  <c r="G59" i="32"/>
  <c r="G58" i="32"/>
  <c r="G57" i="32"/>
  <c r="G55" i="32"/>
  <c r="G54" i="32"/>
  <c r="G49" i="32"/>
  <c r="G47" i="32"/>
  <c r="G45" i="32"/>
  <c r="G42" i="32"/>
  <c r="G41" i="32"/>
  <c r="G40" i="32"/>
  <c r="G39" i="32"/>
  <c r="G35" i="32"/>
  <c r="G32" i="32"/>
  <c r="G31" i="32"/>
  <c r="G29" i="32"/>
  <c r="G27" i="32"/>
  <c r="G26" i="32"/>
  <c r="G25" i="32"/>
  <c r="G24" i="32"/>
  <c r="G21" i="32"/>
  <c r="G19" i="32"/>
  <c r="G17" i="32"/>
  <c r="G16" i="32"/>
  <c r="G14" i="32"/>
  <c r="G12" i="32"/>
  <c r="G10" i="32"/>
  <c r="G9" i="32"/>
  <c r="G7" i="32"/>
  <c r="G241" i="32"/>
  <c r="G240" i="32"/>
  <c r="G239" i="32"/>
  <c r="G238" i="32"/>
  <c r="G233" i="32"/>
  <c r="G231" i="32"/>
  <c r="G225" i="32"/>
  <c r="G224" i="32"/>
  <c r="G223" i="32"/>
  <c r="G216" i="32"/>
  <c r="G215" i="32"/>
  <c r="G213" i="32"/>
  <c r="G210" i="32"/>
  <c r="G208" i="32"/>
  <c r="G207" i="32"/>
  <c r="G206" i="32"/>
  <c r="G205" i="32"/>
  <c r="G202" i="32"/>
  <c r="G201" i="32"/>
  <c r="G197" i="32"/>
  <c r="G196" i="32"/>
  <c r="G193" i="32"/>
  <c r="G192" i="32"/>
  <c r="G189" i="32"/>
  <c r="G188" i="32"/>
  <c r="G186" i="32"/>
  <c r="G184" i="32"/>
  <c r="G183" i="32"/>
  <c r="G182" i="32"/>
  <c r="G175" i="32"/>
  <c r="G173" i="32"/>
  <c r="G170" i="32"/>
  <c r="G169" i="32"/>
  <c r="G168" i="32"/>
  <c r="G166" i="32"/>
  <c r="G164" i="32"/>
  <c r="G163" i="32"/>
  <c r="G161" i="32"/>
  <c r="G160" i="32"/>
  <c r="G158" i="32"/>
  <c r="G157" i="32"/>
  <c r="G154" i="32"/>
  <c r="G152" i="32"/>
  <c r="G151" i="32"/>
  <c r="G150" i="32"/>
  <c r="G149" i="32"/>
  <c r="G148" i="32"/>
  <c r="G147" i="32"/>
  <c r="G146" i="32"/>
  <c r="G145" i="32"/>
  <c r="G143" i="32"/>
  <c r="G142" i="32"/>
  <c r="G135" i="32"/>
  <c r="G132" i="32"/>
  <c r="G130" i="32"/>
  <c r="G127" i="32"/>
  <c r="G126" i="32"/>
  <c r="G125" i="32"/>
  <c r="G124" i="32"/>
  <c r="G123" i="32"/>
  <c r="G119" i="32"/>
  <c r="G118" i="32"/>
  <c r="G116" i="32"/>
  <c r="G112" i="32"/>
  <c r="G111" i="32"/>
  <c r="G110" i="32"/>
  <c r="G109" i="32"/>
  <c r="G108" i="32"/>
  <c r="G104" i="32"/>
  <c r="G103" i="32"/>
  <c r="G102" i="32"/>
  <c r="G90" i="32"/>
  <c r="G89" i="32"/>
  <c r="G86" i="32"/>
  <c r="G84" i="32"/>
  <c r="G78" i="32"/>
  <c r="G75" i="32"/>
  <c r="G74" i="32"/>
  <c r="G72" i="32"/>
  <c r="G71" i="32"/>
  <c r="G70" i="32"/>
  <c r="G69" i="32"/>
  <c r="G65" i="32"/>
  <c r="G64" i="32"/>
  <c r="G62" i="32"/>
  <c r="G61" i="32"/>
  <c r="G56" i="32"/>
  <c r="G53" i="32"/>
  <c r="G52" i="32"/>
  <c r="G51" i="32"/>
  <c r="G50" i="32"/>
  <c r="G48" i="32"/>
  <c r="G46" i="32"/>
  <c r="G44" i="32"/>
  <c r="G43" i="32"/>
  <c r="G38" i="32"/>
  <c r="G37" i="32"/>
  <c r="G36" i="32"/>
  <c r="G34" i="32"/>
  <c r="G33" i="32"/>
  <c r="G30" i="32"/>
  <c r="G28" i="32"/>
  <c r="G23" i="32"/>
  <c r="G22" i="32"/>
  <c r="G20" i="32"/>
  <c r="G18" i="32"/>
  <c r="G15" i="32"/>
  <c r="G13" i="32"/>
  <c r="G11" i="32"/>
  <c r="G8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G5" i="32"/>
  <c r="F5" i="32"/>
  <c r="J38" i="32"/>
  <c r="G19" i="33"/>
  <c r="J29" i="32"/>
  <c r="D13" i="33"/>
  <c r="J20" i="32"/>
  <c r="E8" i="33"/>
  <c r="J40" i="32"/>
  <c r="E21" i="33"/>
  <c r="J41" i="32"/>
  <c r="G21" i="33"/>
  <c r="J30" i="32"/>
  <c r="E15" i="33"/>
  <c r="J31" i="32"/>
  <c r="G15" i="33"/>
  <c r="J28" i="32"/>
  <c r="E12" i="33"/>
  <c r="J39" i="32"/>
  <c r="E20" i="33"/>
  <c r="J33" i="32"/>
  <c r="G16" i="33"/>
  <c r="J21" i="32"/>
  <c r="G8" i="33"/>
  <c r="J32" i="32"/>
  <c r="E16" i="33"/>
  <c r="J13" i="32"/>
  <c r="IS20" i="29"/>
  <c r="J35" i="32"/>
  <c r="E18" i="33"/>
  <c r="J23" i="32"/>
  <c r="G9" i="33"/>
  <c r="J25" i="32"/>
  <c r="G10" i="33"/>
  <c r="J6" i="32"/>
  <c r="IL20" i="29"/>
  <c r="J18" i="32"/>
  <c r="E7" i="33"/>
  <c r="J11" i="32"/>
  <c r="IQ20" i="29"/>
  <c r="J26" i="32"/>
  <c r="E11" i="33"/>
  <c r="J42" i="32"/>
  <c r="E22" i="33"/>
  <c r="J19" i="32"/>
  <c r="G7" i="33"/>
  <c r="J34" i="32"/>
  <c r="E17" i="33"/>
  <c r="J27" i="32"/>
  <c r="G11" i="33"/>
  <c r="J24" i="32"/>
  <c r="E10" i="33"/>
  <c r="J22" i="32"/>
  <c r="E9" i="33"/>
  <c r="J36" i="32"/>
  <c r="G18" i="33"/>
  <c r="J37" i="32"/>
  <c r="E19" i="33"/>
  <c r="J9" i="32"/>
  <c r="IO20" i="29"/>
  <c r="J8" i="32"/>
  <c r="IN20" i="29"/>
  <c r="J7" i="32"/>
  <c r="IM20" i="29"/>
  <c r="J12" i="32"/>
  <c r="IR20" i="29"/>
  <c r="G26" i="7"/>
  <c r="G25" i="7"/>
  <c r="G24" i="7"/>
  <c r="G22" i="7"/>
  <c r="G21" i="7"/>
  <c r="G19" i="7"/>
  <c r="G18" i="7"/>
  <c r="G17" i="7"/>
  <c r="G16" i="7"/>
  <c r="G14" i="7"/>
  <c r="G11" i="7"/>
  <c r="G6" i="7"/>
  <c r="G34" i="5"/>
  <c r="G3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12" i="5"/>
  <c r="G11" i="5"/>
  <c r="G6" i="5"/>
  <c r="G7" i="5"/>
  <c r="G8" i="5"/>
  <c r="G9" i="5"/>
  <c r="G5" i="5"/>
  <c r="G24" i="13"/>
  <c r="G23" i="13"/>
  <c r="G22" i="13"/>
  <c r="G10" i="13"/>
  <c r="G11" i="13"/>
  <c r="G12" i="13"/>
  <c r="G13" i="13"/>
  <c r="G14" i="13"/>
  <c r="G15" i="13"/>
  <c r="G16" i="13"/>
  <c r="G17" i="13"/>
  <c r="G18" i="13"/>
  <c r="G19" i="13"/>
  <c r="G20" i="13"/>
  <c r="G9" i="13"/>
  <c r="G8" i="13"/>
  <c r="G6" i="13"/>
  <c r="G5" i="13"/>
  <c r="G64" i="2"/>
  <c r="G63" i="2"/>
  <c r="G59" i="2"/>
  <c r="G58" i="2"/>
  <c r="G53" i="2"/>
  <c r="G52" i="2"/>
  <c r="G51" i="2"/>
  <c r="G50" i="2"/>
  <c r="G49" i="2"/>
  <c r="G48" i="2"/>
  <c r="G45" i="2"/>
  <c r="G44" i="2"/>
  <c r="G42" i="2"/>
  <c r="G40" i="2"/>
  <c r="G39" i="2"/>
  <c r="G38" i="2"/>
  <c r="G37" i="2"/>
  <c r="G34" i="2"/>
  <c r="G33" i="2"/>
  <c r="G32" i="2"/>
  <c r="G29" i="2"/>
  <c r="G28" i="2"/>
  <c r="G27" i="2"/>
  <c r="G25" i="2"/>
  <c r="G24" i="2"/>
  <c r="G21" i="2"/>
  <c r="G19" i="2"/>
  <c r="G18" i="2"/>
  <c r="G17" i="2"/>
  <c r="G15" i="2"/>
  <c r="G13" i="2"/>
  <c r="G9" i="2"/>
  <c r="G7" i="2"/>
  <c r="G43" i="22"/>
  <c r="G42" i="22"/>
  <c r="G40" i="22"/>
  <c r="G39" i="22"/>
  <c r="G38" i="22"/>
  <c r="G36" i="22"/>
  <c r="G34" i="22"/>
  <c r="G31" i="22"/>
  <c r="G29" i="22"/>
  <c r="G27" i="22"/>
  <c r="G26" i="22"/>
  <c r="G25" i="22"/>
  <c r="G24" i="22"/>
  <c r="G22" i="22"/>
  <c r="G21" i="22"/>
  <c r="G19" i="22"/>
  <c r="G18" i="22"/>
  <c r="G17" i="22"/>
  <c r="G15" i="22"/>
  <c r="G14" i="22"/>
  <c r="G13" i="22"/>
  <c r="G12" i="22"/>
  <c r="G11" i="22"/>
  <c r="G10" i="22"/>
  <c r="G9" i="22"/>
  <c r="G8" i="22"/>
  <c r="G7" i="22"/>
  <c r="G6" i="22"/>
  <c r="G5" i="22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5" i="10"/>
  <c r="I5" i="10"/>
  <c r="G44" i="21"/>
  <c r="G43" i="21"/>
  <c r="G42" i="21"/>
  <c r="G40" i="21"/>
  <c r="G38" i="21"/>
  <c r="G17" i="18"/>
  <c r="G12" i="18"/>
  <c r="G10" i="18"/>
  <c r="G8" i="18"/>
  <c r="G6" i="18"/>
  <c r="G5" i="18"/>
  <c r="G24" i="17"/>
  <c r="G23" i="17"/>
  <c r="G22" i="17"/>
  <c r="G21" i="17"/>
  <c r="G18" i="17"/>
  <c r="G16" i="17"/>
  <c r="G14" i="17"/>
  <c r="G13" i="17"/>
  <c r="G12" i="17"/>
  <c r="G9" i="17"/>
  <c r="G7" i="17"/>
  <c r="I6" i="5"/>
  <c r="I8" i="5"/>
  <c r="I6" i="13"/>
  <c r="I7" i="33"/>
  <c r="I21" i="33"/>
  <c r="I6" i="10"/>
  <c r="I7" i="13"/>
  <c r="I8" i="13"/>
  <c r="I18" i="33"/>
  <c r="I9" i="33"/>
  <c r="I11" i="33"/>
  <c r="I15" i="33"/>
  <c r="J5" i="32"/>
  <c r="IP20" i="29"/>
  <c r="J10" i="32"/>
  <c r="IT20" i="29"/>
  <c r="G15" i="31"/>
  <c r="G16" i="31"/>
  <c r="G17" i="31"/>
  <c r="G18" i="31"/>
  <c r="G6" i="31"/>
  <c r="AZ5" i="29"/>
  <c r="G7" i="31"/>
  <c r="BA5" i="29"/>
  <c r="G8" i="31"/>
  <c r="BB5" i="29"/>
  <c r="G9" i="31"/>
  <c r="BC5" i="29"/>
  <c r="F18" i="31"/>
  <c r="F17" i="31"/>
  <c r="F16" i="31"/>
  <c r="F15" i="31"/>
  <c r="G14" i="31"/>
  <c r="F14" i="31"/>
  <c r="J14" i="32"/>
  <c r="IU20" i="29"/>
  <c r="D23" i="33"/>
  <c r="D14" i="33"/>
  <c r="I6" i="31"/>
  <c r="F9" i="31"/>
  <c r="F8" i="31"/>
  <c r="F7" i="31"/>
  <c r="F6" i="31"/>
  <c r="G5" i="31"/>
  <c r="AY5" i="29"/>
  <c r="F5" i="31"/>
  <c r="D23" i="28"/>
  <c r="D24" i="33"/>
  <c r="I5" i="31"/>
  <c r="BI5" i="29"/>
  <c r="F5" i="29"/>
  <c r="S10" i="29"/>
  <c r="BM15" i="29"/>
  <c r="BL5" i="29"/>
  <c r="B15" i="29"/>
  <c r="A15" i="29"/>
  <c r="D10" i="29"/>
  <c r="C10" i="29"/>
  <c r="B10" i="29"/>
  <c r="A10" i="29"/>
  <c r="D5" i="29"/>
  <c r="C5" i="29"/>
  <c r="B5" i="29"/>
  <c r="A5" i="29"/>
  <c r="AN5" i="29"/>
  <c r="D22" i="28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G5" i="27"/>
  <c r="F5" i="27"/>
  <c r="J5" i="27"/>
  <c r="K5" i="27"/>
  <c r="D5" i="28"/>
  <c r="AH5" i="29"/>
  <c r="J10" i="27"/>
  <c r="K10" i="27"/>
  <c r="D8" i="28"/>
  <c r="AK5" i="29"/>
  <c r="J9" i="27"/>
  <c r="K9" i="27"/>
  <c r="D10" i="28"/>
  <c r="AM5" i="29"/>
  <c r="J8" i="27"/>
  <c r="K8" i="27"/>
  <c r="D9" i="28"/>
  <c r="AL5" i="29"/>
  <c r="J7" i="27"/>
  <c r="K7" i="27"/>
  <c r="D7" i="28"/>
  <c r="AJ5" i="29"/>
  <c r="J6" i="27"/>
  <c r="K6" i="27"/>
  <c r="D6" i="28"/>
  <c r="AI5" i="29"/>
  <c r="G41" i="21"/>
  <c r="F42" i="21"/>
  <c r="F41" i="21"/>
  <c r="G46" i="24"/>
  <c r="G40" i="24"/>
  <c r="G36" i="24"/>
  <c r="G35" i="24"/>
  <c r="G31" i="24"/>
  <c r="G29" i="24"/>
  <c r="G27" i="24"/>
  <c r="G25" i="24"/>
  <c r="G24" i="24"/>
  <c r="G19" i="24"/>
  <c r="G10" i="24"/>
  <c r="G8" i="24"/>
  <c r="G7" i="24"/>
  <c r="G6" i="24"/>
  <c r="G26" i="24"/>
  <c r="G28" i="24"/>
  <c r="G30" i="24"/>
  <c r="G32" i="24"/>
  <c r="G33" i="24"/>
  <c r="G34" i="24"/>
  <c r="G37" i="24"/>
  <c r="G38" i="24"/>
  <c r="G39" i="24"/>
  <c r="G41" i="24"/>
  <c r="G42" i="24"/>
  <c r="G43" i="24"/>
  <c r="G44" i="24"/>
  <c r="G45" i="24"/>
  <c r="G47" i="24"/>
  <c r="G48" i="24"/>
  <c r="G49" i="24"/>
  <c r="G50" i="24"/>
  <c r="G51" i="24"/>
  <c r="G52" i="24"/>
  <c r="G53" i="24"/>
  <c r="G54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G23" i="24"/>
  <c r="F23" i="24"/>
  <c r="G22" i="24"/>
  <c r="F22" i="24"/>
  <c r="G21" i="24"/>
  <c r="F21" i="24"/>
  <c r="G20" i="24"/>
  <c r="F20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F10" i="24"/>
  <c r="G9" i="24"/>
  <c r="F9" i="24"/>
  <c r="F8" i="24"/>
  <c r="F7" i="24"/>
  <c r="F6" i="24"/>
  <c r="G5" i="24"/>
  <c r="F5" i="24"/>
  <c r="I9" i="24"/>
  <c r="F54" i="25"/>
  <c r="AG5" i="29"/>
  <c r="I5" i="24"/>
  <c r="F50" i="25"/>
  <c r="AC5" i="29"/>
  <c r="I6" i="24"/>
  <c r="F51" i="25"/>
  <c r="AD5" i="29"/>
  <c r="I8" i="24"/>
  <c r="F53" i="25"/>
  <c r="AF5" i="29"/>
  <c r="I7" i="24"/>
  <c r="F52" i="25"/>
  <c r="AE5" i="29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G7" i="6"/>
  <c r="G8" i="6"/>
  <c r="G5" i="6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5" i="8"/>
  <c r="G7" i="19"/>
  <c r="G8" i="19"/>
  <c r="G9" i="19"/>
  <c r="G10" i="19"/>
  <c r="G11" i="19"/>
  <c r="G12" i="19"/>
  <c r="G13" i="19"/>
  <c r="G14" i="19"/>
  <c r="G15" i="19"/>
  <c r="G16" i="19"/>
  <c r="G6" i="19"/>
  <c r="G5" i="19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5" i="15"/>
  <c r="G26" i="15"/>
  <c r="G6" i="15"/>
  <c r="G5" i="15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6" i="16"/>
  <c r="G5" i="16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7" i="21"/>
  <c r="G6" i="21"/>
  <c r="G5" i="21"/>
  <c r="G44" i="22"/>
  <c r="G41" i="22"/>
  <c r="G37" i="22"/>
  <c r="G35" i="22"/>
  <c r="G33" i="22"/>
  <c r="G32" i="22"/>
  <c r="G30" i="22"/>
  <c r="G28" i="22"/>
  <c r="G23" i="22"/>
  <c r="G20" i="22"/>
  <c r="G16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G39" i="21"/>
  <c r="F44" i="21"/>
  <c r="F43" i="21"/>
  <c r="F40" i="21"/>
  <c r="F39" i="21"/>
  <c r="F38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15" i="21"/>
  <c r="F14" i="21"/>
  <c r="F13" i="21"/>
  <c r="F12" i="21"/>
  <c r="F11" i="21"/>
  <c r="F10" i="21"/>
  <c r="F9" i="21"/>
  <c r="F8" i="21"/>
  <c r="F7" i="21"/>
  <c r="F6" i="21"/>
  <c r="F5" i="21"/>
  <c r="I6" i="20"/>
  <c r="F19" i="26"/>
  <c r="AU5" i="29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15" i="20"/>
  <c r="F14" i="20"/>
  <c r="F13" i="20"/>
  <c r="F12" i="20"/>
  <c r="F11" i="20"/>
  <c r="F10" i="20"/>
  <c r="F9" i="20"/>
  <c r="F8" i="20"/>
  <c r="F7" i="20"/>
  <c r="F6" i="20"/>
  <c r="I5" i="20"/>
  <c r="F18" i="26"/>
  <c r="AT5" i="29"/>
  <c r="F5" i="20"/>
  <c r="F16" i="19"/>
  <c r="F15" i="19"/>
  <c r="F14" i="19"/>
  <c r="F13" i="19"/>
  <c r="F12" i="19"/>
  <c r="F11" i="19"/>
  <c r="F10" i="19"/>
  <c r="F9" i="19"/>
  <c r="F8" i="19"/>
  <c r="F7" i="19"/>
  <c r="F6" i="19"/>
  <c r="F5" i="19"/>
  <c r="G16" i="18"/>
  <c r="G15" i="18"/>
  <c r="G14" i="18"/>
  <c r="G13" i="18"/>
  <c r="G11" i="18"/>
  <c r="G9" i="18"/>
  <c r="G7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G25" i="17"/>
  <c r="G19" i="17"/>
  <c r="G17" i="17"/>
  <c r="G11" i="17"/>
  <c r="G6" i="17"/>
  <c r="F25" i="17"/>
  <c r="F24" i="17"/>
  <c r="F23" i="17"/>
  <c r="F22" i="17"/>
  <c r="I7" i="17"/>
  <c r="F17" i="26"/>
  <c r="AQ5" i="29"/>
  <c r="F21" i="17"/>
  <c r="G20" i="17"/>
  <c r="F20" i="17"/>
  <c r="F19" i="17"/>
  <c r="F18" i="17"/>
  <c r="F17" i="17"/>
  <c r="F16" i="17"/>
  <c r="G15" i="17"/>
  <c r="F15" i="17"/>
  <c r="F14" i="17"/>
  <c r="F13" i="17"/>
  <c r="F12" i="17"/>
  <c r="F11" i="17"/>
  <c r="G10" i="17"/>
  <c r="F10" i="17"/>
  <c r="F9" i="17"/>
  <c r="G8" i="17"/>
  <c r="F8" i="17"/>
  <c r="F7" i="17"/>
  <c r="F6" i="17"/>
  <c r="G5" i="17"/>
  <c r="F5" i="17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8" i="10"/>
  <c r="F7" i="10"/>
  <c r="F6" i="10"/>
  <c r="F5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8" i="8"/>
  <c r="F7" i="8"/>
  <c r="F6" i="8"/>
  <c r="F5" i="8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1" i="7"/>
  <c r="F10" i="7"/>
  <c r="F9" i="7"/>
  <c r="F8" i="7"/>
  <c r="F7" i="7"/>
  <c r="F6" i="7"/>
  <c r="F5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8" i="6"/>
  <c r="F7" i="6"/>
  <c r="F6" i="6"/>
  <c r="F5" i="6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9" i="5"/>
  <c r="F8" i="5"/>
  <c r="F7" i="5"/>
  <c r="F6" i="5"/>
  <c r="F5" i="5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1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F24" i="13"/>
  <c r="F23" i="13"/>
  <c r="F22" i="13"/>
  <c r="G21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28" i="25"/>
  <c r="N5" i="29"/>
  <c r="F8" i="13"/>
  <c r="F27" i="25"/>
  <c r="M5" i="29"/>
  <c r="G7" i="13"/>
  <c r="F7" i="13"/>
  <c r="F26" i="25"/>
  <c r="L5" i="29"/>
  <c r="F6" i="13"/>
  <c r="F5" i="13"/>
  <c r="I5" i="8"/>
  <c r="F41" i="25"/>
  <c r="X5" i="29"/>
  <c r="I5" i="6"/>
  <c r="F35" i="25"/>
  <c r="T5" i="29"/>
  <c r="I5" i="22"/>
  <c r="I5" i="21"/>
  <c r="F30" i="26"/>
  <c r="AV5" i="29"/>
  <c r="I5" i="16"/>
  <c r="AP15" i="29"/>
  <c r="I5" i="15"/>
  <c r="AO15" i="29"/>
  <c r="I5" i="19"/>
  <c r="F15" i="26"/>
  <c r="AS5" i="29"/>
  <c r="I5" i="18"/>
  <c r="F13" i="26"/>
  <c r="AR5" i="29"/>
  <c r="I6" i="17"/>
  <c r="F12" i="26"/>
  <c r="AP5" i="29"/>
  <c r="I5" i="17"/>
  <c r="F11" i="26"/>
  <c r="AO5" i="29"/>
  <c r="I5" i="1"/>
  <c r="F6" i="25"/>
  <c r="E10" i="29"/>
  <c r="I8" i="8"/>
  <c r="F44" i="25"/>
  <c r="H10" i="13"/>
  <c r="F29" i="25"/>
  <c r="O5" i="29"/>
  <c r="I6" i="8"/>
  <c r="F42" i="25"/>
  <c r="Y5" i="29"/>
  <c r="I7" i="8"/>
  <c r="F43" i="25"/>
  <c r="I8" i="1"/>
  <c r="F9" i="25"/>
  <c r="H10" i="29"/>
  <c r="I16" i="1"/>
  <c r="F17" i="25"/>
  <c r="P10" i="29"/>
  <c r="I14" i="1"/>
  <c r="F15" i="25"/>
  <c r="N10" i="29"/>
  <c r="I11" i="1"/>
  <c r="F12" i="25"/>
  <c r="K10" i="29"/>
  <c r="I10" i="1"/>
  <c r="F11" i="25"/>
  <c r="J10" i="29"/>
  <c r="I9" i="1"/>
  <c r="F10" i="25"/>
  <c r="I10" i="29"/>
  <c r="I7" i="1"/>
  <c r="F8" i="25"/>
  <c r="G10" i="29"/>
  <c r="I6" i="1"/>
  <c r="F7" i="25"/>
  <c r="F10" i="29"/>
  <c r="I15" i="1"/>
  <c r="F16" i="25"/>
  <c r="O10" i="29"/>
  <c r="I13" i="1"/>
  <c r="F14" i="25"/>
  <c r="M10" i="29"/>
  <c r="I12" i="1"/>
  <c r="F13" i="25"/>
  <c r="L10" i="29"/>
  <c r="F29" i="26"/>
  <c r="D17" i="28"/>
  <c r="I6" i="21"/>
  <c r="F31" i="26"/>
  <c r="AW5" i="29"/>
  <c r="F32" i="26"/>
  <c r="AX5" i="29"/>
  <c r="J5" i="14"/>
  <c r="F45" i="25"/>
  <c r="Z5" i="29"/>
  <c r="G7" i="7"/>
  <c r="G8" i="7"/>
  <c r="G9" i="7"/>
  <c r="G10" i="7"/>
  <c r="G12" i="7"/>
  <c r="G13" i="7"/>
  <c r="G15" i="7"/>
  <c r="G20" i="7"/>
  <c r="G23" i="7"/>
  <c r="G27" i="7"/>
  <c r="G5" i="7"/>
  <c r="F34" i="25"/>
  <c r="S5" i="29"/>
  <c r="G10" i="5"/>
  <c r="G32" i="5"/>
  <c r="G13" i="5"/>
  <c r="G62" i="2"/>
  <c r="G61" i="2"/>
  <c r="G60" i="2"/>
  <c r="G57" i="2"/>
  <c r="G56" i="2"/>
  <c r="G55" i="2"/>
  <c r="G54" i="2"/>
  <c r="G47" i="2"/>
  <c r="G46" i="2"/>
  <c r="G43" i="2"/>
  <c r="G41" i="2"/>
  <c r="G36" i="2"/>
  <c r="G35" i="2"/>
  <c r="G31" i="2"/>
  <c r="G30" i="2"/>
  <c r="G26" i="2"/>
  <c r="G23" i="2"/>
  <c r="G22" i="2"/>
  <c r="G20" i="2"/>
  <c r="G16" i="2"/>
  <c r="G14" i="2"/>
  <c r="G12" i="2"/>
  <c r="G11" i="2"/>
  <c r="G10" i="2"/>
  <c r="G8" i="2"/>
  <c r="G6" i="2"/>
  <c r="G5" i="2"/>
  <c r="F28" i="26"/>
  <c r="D16" i="28"/>
  <c r="I5" i="5"/>
  <c r="F31" i="25"/>
  <c r="P5" i="29"/>
  <c r="I7" i="5"/>
  <c r="F33" i="25"/>
  <c r="R5" i="29"/>
  <c r="F32" i="25"/>
  <c r="Q5" i="29"/>
  <c r="F25" i="26"/>
  <c r="F47" i="25"/>
  <c r="AA5" i="29"/>
  <c r="F26" i="26"/>
  <c r="F48" i="25"/>
  <c r="AB5" i="29"/>
  <c r="I7" i="7"/>
  <c r="F39" i="25"/>
  <c r="W5" i="29"/>
  <c r="I5" i="2"/>
  <c r="F19" i="25"/>
  <c r="G5" i="29"/>
  <c r="I8" i="2"/>
  <c r="F22" i="25"/>
  <c r="J5" i="29"/>
  <c r="I5" i="7"/>
  <c r="F37" i="25"/>
  <c r="U5" i="29"/>
  <c r="I9" i="2"/>
  <c r="F23" i="25"/>
  <c r="K5" i="29"/>
  <c r="I7" i="2"/>
  <c r="F21" i="25"/>
  <c r="I5" i="29"/>
  <c r="I6" i="2"/>
  <c r="F20" i="25"/>
  <c r="H5" i="29"/>
  <c r="I6" i="7"/>
  <c r="F38" i="25"/>
  <c r="V5" i="29"/>
</calcChain>
</file>

<file path=xl/sharedStrings.xml><?xml version="1.0" encoding="utf-8"?>
<sst xmlns="http://schemas.openxmlformats.org/spreadsheetml/2006/main" count="3017" uniqueCount="829">
  <si>
    <t>회피성</t>
    <phoneticPr fontId="2" type="noConversion"/>
  </si>
  <si>
    <t>의존성</t>
    <phoneticPr fontId="2" type="noConversion"/>
  </si>
  <si>
    <t>강박성</t>
    <phoneticPr fontId="2" type="noConversion"/>
  </si>
  <si>
    <t>수동공격성</t>
    <phoneticPr fontId="2" type="noConversion"/>
  </si>
  <si>
    <t>우울성</t>
    <phoneticPr fontId="2" type="noConversion"/>
  </si>
  <si>
    <t>편집성</t>
    <phoneticPr fontId="2" type="noConversion"/>
  </si>
  <si>
    <t>분열형</t>
    <phoneticPr fontId="2" type="noConversion"/>
  </si>
  <si>
    <t>분열성</t>
    <phoneticPr fontId="2" type="noConversion"/>
  </si>
  <si>
    <t>연극성</t>
    <phoneticPr fontId="2" type="noConversion"/>
  </si>
  <si>
    <t>자기애성</t>
    <phoneticPr fontId="2" type="noConversion"/>
  </si>
  <si>
    <t>경계성</t>
    <phoneticPr fontId="2" type="noConversion"/>
  </si>
  <si>
    <t>반사회성</t>
    <phoneticPr fontId="2" type="noConversion"/>
  </si>
  <si>
    <t>친화성</t>
    <phoneticPr fontId="2" type="noConversion"/>
  </si>
  <si>
    <t>성실성</t>
    <phoneticPr fontId="2" type="noConversion"/>
  </si>
  <si>
    <t>외향성</t>
    <phoneticPr fontId="2" type="noConversion"/>
  </si>
  <si>
    <t>신경증</t>
    <phoneticPr fontId="2" type="noConversion"/>
  </si>
  <si>
    <t>개방성</t>
    <phoneticPr fontId="2" type="noConversion"/>
  </si>
  <si>
    <t>안정형</t>
    <phoneticPr fontId="2" type="noConversion"/>
  </si>
  <si>
    <t>거부형</t>
    <phoneticPr fontId="2" type="noConversion"/>
  </si>
  <si>
    <t>의존형</t>
    <phoneticPr fontId="2" type="noConversion"/>
  </si>
  <si>
    <t>두려움형</t>
    <phoneticPr fontId="2" type="noConversion"/>
  </si>
  <si>
    <t>총합</t>
    <phoneticPr fontId="2" type="noConversion"/>
  </si>
  <si>
    <t>인지충동성</t>
    <phoneticPr fontId="2" type="noConversion"/>
  </si>
  <si>
    <t>운동충동성</t>
    <phoneticPr fontId="2" type="noConversion"/>
  </si>
  <si>
    <t>무계획충동성</t>
    <phoneticPr fontId="2" type="noConversion"/>
  </si>
  <si>
    <t>상태분노</t>
    <phoneticPr fontId="2" type="noConversion"/>
  </si>
  <si>
    <t>특성분노</t>
    <phoneticPr fontId="2" type="noConversion"/>
  </si>
  <si>
    <t>특성-기질</t>
    <phoneticPr fontId="2" type="noConversion"/>
  </si>
  <si>
    <t>특성-반응</t>
    <phoneticPr fontId="2" type="noConversion"/>
  </si>
  <si>
    <t>긍정정서</t>
    <phoneticPr fontId="2" type="noConversion"/>
  </si>
  <si>
    <t>부정정서</t>
    <phoneticPr fontId="2" type="noConversion"/>
  </si>
  <si>
    <t>YN</t>
    <phoneticPr fontId="2" type="noConversion"/>
  </si>
  <si>
    <t>우울</t>
    <phoneticPr fontId="2" type="noConversion"/>
  </si>
  <si>
    <t>BAS</t>
    <phoneticPr fontId="2" type="noConversion"/>
  </si>
  <si>
    <t>보상민감성</t>
    <phoneticPr fontId="2" type="noConversion"/>
  </si>
  <si>
    <t>추동</t>
    <phoneticPr fontId="2" type="noConversion"/>
  </si>
  <si>
    <t>재미추구</t>
    <phoneticPr fontId="2" type="noConversion"/>
  </si>
  <si>
    <t>BIS</t>
    <phoneticPr fontId="2" type="noConversion"/>
  </si>
  <si>
    <t>Ini.</t>
    <phoneticPr fontId="2" type="noConversion"/>
  </si>
  <si>
    <t>DC</t>
    <phoneticPr fontId="2" type="noConversion"/>
  </si>
  <si>
    <t>Conf.</t>
    <phoneticPr fontId="2" type="noConversion"/>
  </si>
  <si>
    <t>Result</t>
    <phoneticPr fontId="2" type="noConversion"/>
  </si>
  <si>
    <t>Age</t>
    <phoneticPr fontId="2" type="noConversion"/>
  </si>
  <si>
    <t>불안</t>
    <phoneticPr fontId="2" type="noConversion"/>
  </si>
  <si>
    <t>정서 인식</t>
    <phoneticPr fontId="2" type="noConversion"/>
  </si>
  <si>
    <t>정서 주의</t>
    <phoneticPr fontId="2" type="noConversion"/>
  </si>
  <si>
    <t>정서 개선</t>
    <phoneticPr fontId="2" type="noConversion"/>
  </si>
  <si>
    <t>감정 이입</t>
    <phoneticPr fontId="2" type="noConversion"/>
  </si>
  <si>
    <t>정서 표현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</si>
  <si>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</si>
  <si>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</si>
  <si>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</si>
  <si>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</si>
  <si>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</si>
  <si>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</si>
  <si>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정서 통제</t>
    <phoneticPr fontId="2" type="noConversion"/>
  </si>
  <si>
    <t>공격성 통제</t>
    <phoneticPr fontId="2" type="noConversion"/>
  </si>
  <si>
    <t>분노</t>
    <phoneticPr fontId="2" type="noConversion"/>
  </si>
  <si>
    <t>정서 유동성</t>
    <phoneticPr fontId="2" type="noConversion"/>
  </si>
  <si>
    <t>정서 강도</t>
    <phoneticPr fontId="2" type="noConversion"/>
  </si>
  <si>
    <t>1. SCID II</t>
    <phoneticPr fontId="2" type="noConversion"/>
  </si>
  <si>
    <t>검사A. TMMS</t>
    <phoneticPr fontId="2" type="noConversion"/>
  </si>
  <si>
    <t>검사B. EES</t>
    <phoneticPr fontId="2" type="noConversion"/>
  </si>
  <si>
    <t>검사C. EPQ</t>
    <phoneticPr fontId="2" type="noConversion"/>
  </si>
  <si>
    <t>검사D. ECQ</t>
    <phoneticPr fontId="2" type="noConversion"/>
  </si>
  <si>
    <t>검사E. PANAS</t>
    <phoneticPr fontId="2" type="noConversion"/>
  </si>
  <si>
    <t>검사F. BDI</t>
    <phoneticPr fontId="2" type="noConversion"/>
  </si>
  <si>
    <t>검사G. BAI</t>
    <phoneticPr fontId="2" type="noConversion"/>
  </si>
  <si>
    <t>검사H. SCL</t>
    <phoneticPr fontId="2" type="noConversion"/>
  </si>
  <si>
    <t>검사I. EF</t>
    <phoneticPr fontId="2" type="noConversion"/>
  </si>
  <si>
    <t>검사J. EL</t>
    <phoneticPr fontId="2" type="noConversion"/>
  </si>
  <si>
    <t>2. NEO-PI</t>
    <phoneticPr fontId="2" type="noConversion"/>
  </si>
  <si>
    <t>4. RSQ</t>
    <phoneticPr fontId="2" type="noConversion"/>
  </si>
  <si>
    <t>5. PWI</t>
    <phoneticPr fontId="2" type="noConversion"/>
  </si>
  <si>
    <t>6. BIS II</t>
    <phoneticPr fontId="2" type="noConversion"/>
  </si>
  <si>
    <t>7. STAXI</t>
    <phoneticPr fontId="2" type="noConversion"/>
  </si>
  <si>
    <t>8. ELSQ</t>
    <phoneticPr fontId="2" type="noConversion"/>
  </si>
  <si>
    <t>9. 정서지능검사</t>
    <phoneticPr fontId="2" type="noConversion"/>
  </si>
  <si>
    <t>정서 인식과 표현</t>
    <phoneticPr fontId="2" type="noConversion"/>
  </si>
  <si>
    <t>사고 촉진</t>
    <phoneticPr fontId="2" type="noConversion"/>
  </si>
  <si>
    <t>정서 활용</t>
    <phoneticPr fontId="2" type="noConversion"/>
  </si>
  <si>
    <t>정서 조절</t>
    <phoneticPr fontId="2" type="noConversion"/>
  </si>
  <si>
    <t>척도명</t>
    <phoneticPr fontId="2" type="noConversion"/>
  </si>
  <si>
    <t>척도 위치</t>
    <phoneticPr fontId="2" type="noConversion"/>
  </si>
  <si>
    <t>문항수</t>
    <phoneticPr fontId="2" type="noConversion"/>
  </si>
  <si>
    <t>역전문항</t>
    <phoneticPr fontId="2" type="noConversion"/>
  </si>
  <si>
    <t>총점</t>
    <phoneticPr fontId="2" type="noConversion"/>
  </si>
  <si>
    <t>1. SCID-II</t>
    <phoneticPr fontId="2" type="noConversion"/>
  </si>
  <si>
    <t>(1) 회피성</t>
    <phoneticPr fontId="2" type="noConversion"/>
  </si>
  <si>
    <t>(2) 의존성</t>
    <phoneticPr fontId="2" type="noConversion"/>
  </si>
  <si>
    <t>(3) 강박성</t>
    <phoneticPr fontId="2" type="noConversion"/>
  </si>
  <si>
    <t>(4) 수동공격성</t>
    <phoneticPr fontId="2" type="noConversion"/>
  </si>
  <si>
    <t>(5) 우울성</t>
    <phoneticPr fontId="2" type="noConversion"/>
  </si>
  <si>
    <t>(6) 편집성</t>
    <phoneticPr fontId="2" type="noConversion"/>
  </si>
  <si>
    <t>(7) 분열형</t>
    <phoneticPr fontId="2" type="noConversion"/>
  </si>
  <si>
    <t>(8) 분열성</t>
    <phoneticPr fontId="2" type="noConversion"/>
  </si>
  <si>
    <t>(9) 연극성</t>
    <phoneticPr fontId="2" type="noConversion"/>
  </si>
  <si>
    <t>(10) 자기애성</t>
    <phoneticPr fontId="2" type="noConversion"/>
  </si>
  <si>
    <t>(11) 경계성</t>
    <phoneticPr fontId="2" type="noConversion"/>
  </si>
  <si>
    <t>(12) 반사회성</t>
    <phoneticPr fontId="2" type="noConversion"/>
  </si>
  <si>
    <t>1~7</t>
    <phoneticPr fontId="2" type="noConversion"/>
  </si>
  <si>
    <t>8~15</t>
    <phoneticPr fontId="2" type="noConversion"/>
  </si>
  <si>
    <t>16~24</t>
    <phoneticPr fontId="2" type="noConversion"/>
  </si>
  <si>
    <t>25~32</t>
    <phoneticPr fontId="2" type="noConversion"/>
  </si>
  <si>
    <t>33~40</t>
    <phoneticPr fontId="2" type="noConversion"/>
  </si>
  <si>
    <t>41~48</t>
    <phoneticPr fontId="2" type="noConversion"/>
  </si>
  <si>
    <t>49~59</t>
    <phoneticPr fontId="2" type="noConversion"/>
  </si>
  <si>
    <t>60~65</t>
    <phoneticPr fontId="2" type="noConversion"/>
  </si>
  <si>
    <t>66~72</t>
    <phoneticPr fontId="2" type="noConversion"/>
  </si>
  <si>
    <t>73~89</t>
    <phoneticPr fontId="2" type="noConversion"/>
  </si>
  <si>
    <t>90~104</t>
    <phoneticPr fontId="2" type="noConversion"/>
  </si>
  <si>
    <t>105~119</t>
    <phoneticPr fontId="2" type="noConversion"/>
  </si>
  <si>
    <t>(진단기준 : 4)</t>
    <phoneticPr fontId="2" type="noConversion"/>
  </si>
  <si>
    <t>(진단기준 : 5)</t>
  </si>
  <si>
    <t>(진단기준 : 4)</t>
    <phoneticPr fontId="2" type="noConversion"/>
  </si>
  <si>
    <t>(진단기준 : 5)</t>
    <phoneticPr fontId="2" type="noConversion"/>
  </si>
  <si>
    <t>(진단기준 : 3)</t>
    <phoneticPr fontId="2" type="noConversion"/>
  </si>
  <si>
    <t>2. NEO-PI</t>
    <phoneticPr fontId="2" type="noConversion"/>
  </si>
  <si>
    <t>(1) 친화성</t>
    <phoneticPr fontId="2" type="noConversion"/>
  </si>
  <si>
    <t>(2) 성실성</t>
    <phoneticPr fontId="2" type="noConversion"/>
  </si>
  <si>
    <t>(3) 외향성</t>
    <phoneticPr fontId="2" type="noConversion"/>
  </si>
  <si>
    <t>(4) 신경증</t>
    <phoneticPr fontId="2" type="noConversion"/>
  </si>
  <si>
    <t>(5) 개방성</t>
    <phoneticPr fontId="2" type="noConversion"/>
  </si>
  <si>
    <t>1~12</t>
    <phoneticPr fontId="2" type="noConversion"/>
  </si>
  <si>
    <t>13~24</t>
    <phoneticPr fontId="2" type="noConversion"/>
  </si>
  <si>
    <t>25~36</t>
    <phoneticPr fontId="2" type="noConversion"/>
  </si>
  <si>
    <t>37~48</t>
    <phoneticPr fontId="2" type="noConversion"/>
  </si>
  <si>
    <t>49~60</t>
    <phoneticPr fontId="2" type="noConversion"/>
  </si>
  <si>
    <t>1, 2, 4, 6, 7, 8, 10, 12</t>
    <phoneticPr fontId="2" type="noConversion"/>
  </si>
  <si>
    <t>16, 18, 19, 22</t>
    <phoneticPr fontId="2" type="noConversion"/>
  </si>
  <si>
    <t>26, 27, 31, 32</t>
    <phoneticPr fontId="2" type="noConversion"/>
  </si>
  <si>
    <t>37, 39, 42, 43</t>
    <phoneticPr fontId="2" type="noConversion"/>
  </si>
  <si>
    <t>50, 51, 52, 53, 56, 57, 58</t>
    <phoneticPr fontId="2" type="noConversion"/>
  </si>
  <si>
    <t>3. BIS/BAS</t>
    <phoneticPr fontId="2" type="noConversion"/>
  </si>
  <si>
    <t>1) BAS</t>
    <phoneticPr fontId="2" type="noConversion"/>
  </si>
  <si>
    <t>(2) 추동</t>
    <phoneticPr fontId="2" type="noConversion"/>
  </si>
  <si>
    <t>(1) 보상민감성</t>
    <phoneticPr fontId="2" type="noConversion"/>
  </si>
  <si>
    <t>(3) 재미추구</t>
    <phoneticPr fontId="2" type="noConversion"/>
  </si>
  <si>
    <t>2) BIS의 총 4요인</t>
    <phoneticPr fontId="2" type="noConversion"/>
  </si>
  <si>
    <t>4, 7, 14, 16, 18</t>
    <phoneticPr fontId="2" type="noConversion"/>
  </si>
  <si>
    <t>2, 8, 10, 15</t>
    <phoneticPr fontId="2" type="noConversion"/>
  </si>
  <si>
    <t>5, 11, 12, 20</t>
    <phoneticPr fontId="2" type="noConversion"/>
  </si>
  <si>
    <t>1, 3, 6, 9, 13, 17, 19</t>
    <phoneticPr fontId="2" type="noConversion"/>
  </si>
  <si>
    <t>3, 17</t>
    <phoneticPr fontId="2" type="noConversion"/>
  </si>
  <si>
    <t>4. RSQ</t>
    <phoneticPr fontId="2" type="noConversion"/>
  </si>
  <si>
    <t>(1) 안정형</t>
    <phoneticPr fontId="2" type="noConversion"/>
  </si>
  <si>
    <t>3, 9, 10, 15, 28</t>
    <phoneticPr fontId="2" type="noConversion"/>
  </si>
  <si>
    <t>9, 28</t>
    <phoneticPr fontId="2" type="noConversion"/>
  </si>
  <si>
    <t>(2) 거부형</t>
    <phoneticPr fontId="2" type="noConversion"/>
  </si>
  <si>
    <t>2, 6, 19, 22, 26</t>
    <phoneticPr fontId="2" type="noConversion"/>
  </si>
  <si>
    <t>(3) 의존형</t>
    <phoneticPr fontId="2" type="noConversion"/>
  </si>
  <si>
    <t>6, 8, 16, 25</t>
    <phoneticPr fontId="2" type="noConversion"/>
  </si>
  <si>
    <t>(4) 두려움형</t>
    <phoneticPr fontId="2" type="noConversion"/>
  </si>
  <si>
    <t>1, 5, 12, 24</t>
    <phoneticPr fontId="2" type="noConversion"/>
  </si>
  <si>
    <t>(1) 인지충동성</t>
    <phoneticPr fontId="2" type="noConversion"/>
  </si>
  <si>
    <t>(2) 운동충동성</t>
    <phoneticPr fontId="2" type="noConversion"/>
  </si>
  <si>
    <t>(3) 무계획충동성</t>
    <phoneticPr fontId="2" type="noConversion"/>
  </si>
  <si>
    <t>5, 8, 11, 14, 16, 21</t>
    <phoneticPr fontId="2" type="noConversion"/>
  </si>
  <si>
    <t>2, 4, 7, 10, 13, 15, 18, 22</t>
    <phoneticPr fontId="2" type="noConversion"/>
  </si>
  <si>
    <t>1, 3, 6, 9, 12, 17, 19, 20, 23</t>
    <phoneticPr fontId="2" type="noConversion"/>
  </si>
  <si>
    <t>1, 3, 4, 5, 6, 8, 9, 11, 16, 19, 23</t>
    <phoneticPr fontId="2" type="noConversion"/>
  </si>
  <si>
    <t>7. STAXI</t>
    <phoneticPr fontId="2" type="noConversion"/>
  </si>
  <si>
    <t>(1) 상태분노</t>
    <phoneticPr fontId="2" type="noConversion"/>
  </si>
  <si>
    <t>(2) 특성분노</t>
    <phoneticPr fontId="2" type="noConversion"/>
  </si>
  <si>
    <t>특성분노 - 기질</t>
    <phoneticPr fontId="2" type="noConversion"/>
  </si>
  <si>
    <t>특성분노 - 반응</t>
    <phoneticPr fontId="2" type="noConversion"/>
  </si>
  <si>
    <t>1~10</t>
    <phoneticPr fontId="2" type="noConversion"/>
  </si>
  <si>
    <t>11~20</t>
    <phoneticPr fontId="2" type="noConversion"/>
  </si>
  <si>
    <t>11, 12, 13, 16</t>
    <phoneticPr fontId="2" type="noConversion"/>
  </si>
  <si>
    <t>14, 15, 18, 20</t>
    <phoneticPr fontId="2" type="noConversion"/>
  </si>
  <si>
    <t>8. ELSQ</t>
    <phoneticPr fontId="2" type="noConversion"/>
  </si>
  <si>
    <t>(만 0~12세 해당)</t>
    <phoneticPr fontId="2" type="noConversion"/>
  </si>
  <si>
    <t>9. PANAS</t>
    <phoneticPr fontId="2" type="noConversion"/>
  </si>
  <si>
    <t>(1) 긍정 정서</t>
    <phoneticPr fontId="2" type="noConversion"/>
  </si>
  <si>
    <t>(2) 부정 정서</t>
    <phoneticPr fontId="2" type="noConversion"/>
  </si>
  <si>
    <t>짝수 10 문항</t>
    <phoneticPr fontId="2" type="noConversion"/>
  </si>
  <si>
    <t>홀수 10 문항</t>
    <phoneticPr fontId="2" type="noConversion"/>
  </si>
  <si>
    <t>10. 정서지능검사</t>
    <phoneticPr fontId="2" type="noConversion"/>
  </si>
  <si>
    <t>(1) 정서 인식과 표현</t>
    <phoneticPr fontId="2" type="noConversion"/>
  </si>
  <si>
    <t>(2) 감정이입</t>
    <phoneticPr fontId="2" type="noConversion"/>
  </si>
  <si>
    <t>(3) 사고 촉진</t>
    <phoneticPr fontId="2" type="noConversion"/>
  </si>
  <si>
    <t>(4) 정서 활용</t>
    <phoneticPr fontId="2" type="noConversion"/>
  </si>
  <si>
    <t>(5) 정서 조절</t>
    <phoneticPr fontId="2" type="noConversion"/>
  </si>
  <si>
    <t>1, 6, 11, 16, 21, 26, 31, 36, 41, 46</t>
    <phoneticPr fontId="2" type="noConversion"/>
  </si>
  <si>
    <t>2, 7, 12, 17, 22, 27, 32, 37, 42, 47</t>
    <phoneticPr fontId="2" type="noConversion"/>
  </si>
  <si>
    <t>3, 8, 13, 18, 23, 28, 33, 38, 43, 48</t>
    <phoneticPr fontId="2" type="noConversion"/>
  </si>
  <si>
    <t>4, 9, 14, 19, 24, 29, 34, 39, 44, 49</t>
    <phoneticPr fontId="2" type="noConversion"/>
  </si>
  <si>
    <t>5, 10, 15, 20, 25, 30, 35, 40, 45, 50</t>
    <phoneticPr fontId="2" type="noConversion"/>
  </si>
  <si>
    <t>2, 3, 6, 15, 20, 21, 23, 25, 27, 31, 32, 36, 42</t>
    <phoneticPr fontId="2" type="noConversion"/>
  </si>
  <si>
    <t>[ 정서평가 채점판 ]</t>
    <phoneticPr fontId="2" type="noConversion"/>
  </si>
  <si>
    <t>※ 각 척도에 해당하는 문항의 값을 합산하여 총점란에 기입하시오.</t>
    <phoneticPr fontId="2" type="noConversion"/>
  </si>
  <si>
    <t>A. 일반 정서 능력 평가</t>
    <phoneticPr fontId="2" type="noConversion"/>
  </si>
  <si>
    <t>척도 위치</t>
    <phoneticPr fontId="2" type="noConversion"/>
  </si>
  <si>
    <t>역전문항</t>
    <phoneticPr fontId="2" type="noConversion"/>
  </si>
  <si>
    <t>1. 정서의 평가와 표현</t>
    <phoneticPr fontId="2" type="noConversion"/>
  </si>
  <si>
    <t>1) 자기의 정서를 평가하고 표현하기</t>
    <phoneticPr fontId="2" type="noConversion"/>
  </si>
  <si>
    <t>(1) 정서에 대한 인식</t>
    <phoneticPr fontId="2" type="noConversion"/>
  </si>
  <si>
    <t>(2) 정서에 대한 주의</t>
    <phoneticPr fontId="2" type="noConversion"/>
  </si>
  <si>
    <t>(3) 정서 표현</t>
    <phoneticPr fontId="2" type="noConversion"/>
  </si>
  <si>
    <t>2) 타인의 감정을 평가하고 인식하기</t>
    <phoneticPr fontId="2" type="noConversion"/>
  </si>
  <si>
    <t>(1) 감정이입</t>
    <phoneticPr fontId="2" type="noConversion"/>
  </si>
  <si>
    <t>2. 정서의 조절</t>
    <phoneticPr fontId="2" type="noConversion"/>
  </si>
  <si>
    <t>1) 정서 개선</t>
    <phoneticPr fontId="2" type="noConversion"/>
  </si>
  <si>
    <t>2) 정서 통제</t>
    <phoneticPr fontId="2" type="noConversion"/>
  </si>
  <si>
    <t>3) 공격성 통제</t>
    <phoneticPr fontId="2" type="noConversion"/>
  </si>
  <si>
    <t>검사 C, 1~12번</t>
    <phoneticPr fontId="2" type="noConversion"/>
  </si>
  <si>
    <t>검사 A, 1~11번</t>
    <phoneticPr fontId="2" type="noConversion"/>
  </si>
  <si>
    <t>검사 A, 12~16번</t>
    <phoneticPr fontId="2" type="noConversion"/>
  </si>
  <si>
    <t>검사 B, 1~13번</t>
    <phoneticPr fontId="2" type="noConversion"/>
  </si>
  <si>
    <t>검사 A, 17~21번</t>
    <phoneticPr fontId="2" type="noConversion"/>
  </si>
  <si>
    <t>검사 D, 1~14번</t>
    <phoneticPr fontId="2" type="noConversion"/>
  </si>
  <si>
    <t>검사 D, 15~28번</t>
    <phoneticPr fontId="2" type="noConversion"/>
  </si>
  <si>
    <t>1, 2, 4, 6, 7, 11</t>
    <phoneticPr fontId="2" type="noConversion"/>
  </si>
  <si>
    <t>13, 15, 16</t>
    <phoneticPr fontId="2" type="noConversion"/>
  </si>
  <si>
    <t>3, 5, 7, 9, 10, 11, 12</t>
    <phoneticPr fontId="2" type="noConversion"/>
  </si>
  <si>
    <t>3, 9, 10, 11, 12, 13, 14</t>
    <phoneticPr fontId="2" type="noConversion"/>
  </si>
  <si>
    <t>15, 16, 17, 19, 20, 21, 22, 25, 26</t>
    <phoneticPr fontId="2" type="noConversion"/>
  </si>
  <si>
    <t>B. 정신 분열증 관련 정서 요인 평가</t>
    <phoneticPr fontId="2" type="noConversion"/>
  </si>
  <si>
    <t>1. 긍정/부정 정서</t>
    <phoneticPr fontId="2" type="noConversion"/>
  </si>
  <si>
    <t>1) 긍정 정서</t>
    <phoneticPr fontId="2" type="noConversion"/>
  </si>
  <si>
    <t>2. 부정 정서 세부</t>
    <phoneticPr fontId="2" type="noConversion"/>
  </si>
  <si>
    <t>1) 우울</t>
    <phoneticPr fontId="2" type="noConversion"/>
  </si>
  <si>
    <t>2) 불안</t>
    <phoneticPr fontId="2" type="noConversion"/>
  </si>
  <si>
    <t>3) 분노</t>
    <phoneticPr fontId="2" type="noConversion"/>
  </si>
  <si>
    <t>3. 정서 유동성</t>
    <phoneticPr fontId="2" type="noConversion"/>
  </si>
  <si>
    <t>2) 부정 정서</t>
    <phoneticPr fontId="2" type="noConversion"/>
  </si>
  <si>
    <t>4. 정서 강도</t>
    <phoneticPr fontId="2" type="noConversion"/>
  </si>
  <si>
    <t>검사 E, 홀수번</t>
    <phoneticPr fontId="2" type="noConversion"/>
  </si>
  <si>
    <t>검사 E, 짝수번</t>
    <phoneticPr fontId="2" type="noConversion"/>
  </si>
  <si>
    <t>검사 F, 1~22번</t>
    <phoneticPr fontId="2" type="noConversion"/>
  </si>
  <si>
    <t>검사 G, 1~21번</t>
    <phoneticPr fontId="2" type="noConversion"/>
  </si>
  <si>
    <t>검사 H, 1~29번</t>
    <phoneticPr fontId="2" type="noConversion"/>
  </si>
  <si>
    <t>검사 I, 1~7번</t>
    <phoneticPr fontId="2" type="noConversion"/>
  </si>
  <si>
    <t>2, 4</t>
    <phoneticPr fontId="2" type="noConversion"/>
  </si>
  <si>
    <t>12, 16, 19, 24, 26, 28, 29, 31, 33, 37, 40</t>
    <phoneticPr fontId="2" type="noConversion"/>
  </si>
  <si>
    <t>-</t>
    <phoneticPr fontId="2" type="noConversion"/>
  </si>
  <si>
    <t>철퇴/사회적 연대</t>
    <phoneticPr fontId="2" type="noConversion"/>
  </si>
  <si>
    <t>(W)</t>
    <phoneticPr fontId="2" type="noConversion"/>
  </si>
  <si>
    <t>(Inter)</t>
    <phoneticPr fontId="2" type="noConversion"/>
  </si>
  <si>
    <t>대인의사소통</t>
    <phoneticPr fontId="2" type="noConversion"/>
  </si>
  <si>
    <t>레크리에이션</t>
    <phoneticPr fontId="2" type="noConversion"/>
  </si>
  <si>
    <t>(R)</t>
    <phoneticPr fontId="2" type="noConversion"/>
  </si>
  <si>
    <t>친사회성</t>
    <phoneticPr fontId="2" type="noConversion"/>
  </si>
  <si>
    <t>(P)</t>
    <phoneticPr fontId="2" type="noConversion"/>
  </si>
  <si>
    <t>독립성-능력</t>
    <phoneticPr fontId="2" type="noConversion"/>
  </si>
  <si>
    <t>(Ic)</t>
    <phoneticPr fontId="2" type="noConversion"/>
  </si>
  <si>
    <t>고용/직업</t>
    <phoneticPr fontId="2" type="noConversion"/>
  </si>
  <si>
    <t>(E/O)</t>
    <phoneticPr fontId="2" type="noConversion"/>
  </si>
  <si>
    <t>독립성-수행도</t>
    <phoneticPr fontId="2" type="noConversion"/>
  </si>
  <si>
    <t>(Ip)</t>
    <phoneticPr fontId="2" type="noConversion"/>
  </si>
  <si>
    <t>-</t>
    <phoneticPr fontId="2" type="noConversion"/>
  </si>
  <si>
    <t>W</t>
  </si>
  <si>
    <t>Inter</t>
  </si>
  <si>
    <t>Ip</t>
  </si>
  <si>
    <t>R</t>
  </si>
  <si>
    <t>P</t>
  </si>
  <si>
    <t>Ic</t>
  </si>
  <si>
    <t>E/O</t>
  </si>
  <si>
    <t>W</t>
    <phoneticPr fontId="2" type="noConversion"/>
  </si>
  <si>
    <t>Inter</t>
    <phoneticPr fontId="2" type="noConversion"/>
  </si>
  <si>
    <t>Ip</t>
    <phoneticPr fontId="2" type="noConversion"/>
  </si>
  <si>
    <t>R</t>
    <phoneticPr fontId="2" type="noConversion"/>
  </si>
  <si>
    <t>P</t>
    <phoneticPr fontId="2" type="noConversion"/>
  </si>
  <si>
    <t>Ic</t>
    <phoneticPr fontId="2" type="noConversion"/>
  </si>
  <si>
    <t>E/O</t>
    <phoneticPr fontId="2" type="noConversion"/>
  </si>
  <si>
    <t>~ 09:00</t>
    <phoneticPr fontId="2" type="noConversion"/>
  </si>
  <si>
    <t>기상 시간에 따른 환산 점수</t>
    <phoneticPr fontId="2" type="noConversion"/>
  </si>
  <si>
    <t>검사K. K-SFS</t>
    <phoneticPr fontId="2" type="noConversion"/>
  </si>
  <si>
    <t>[ 정서평가 결과지 ]</t>
    <phoneticPr fontId="2" type="noConversion"/>
  </si>
  <si>
    <t>[ K-SFS 환산점수 ]</t>
    <phoneticPr fontId="2" type="noConversion"/>
  </si>
  <si>
    <t>사회적 연대</t>
  </si>
  <si>
    <t>대인의사소통</t>
  </si>
  <si>
    <t>독립성-수행도</t>
  </si>
  <si>
    <t>독립성-능력</t>
  </si>
  <si>
    <t>레크리에이션</t>
  </si>
  <si>
    <t>친사회성</t>
  </si>
  <si>
    <t>고용/직업</t>
  </si>
  <si>
    <t>[ BDI, BAI ]</t>
    <phoneticPr fontId="2" type="noConversion"/>
  </si>
  <si>
    <t>BDI</t>
    <phoneticPr fontId="2" type="noConversion"/>
  </si>
  <si>
    <t>BAI</t>
    <phoneticPr fontId="2" type="noConversion"/>
  </si>
  <si>
    <t>주민등록번호</t>
  </si>
  <si>
    <t>평가자</t>
  </si>
  <si>
    <t>입력자</t>
  </si>
  <si>
    <t>NEO_agree</t>
  </si>
  <si>
    <t>NEO_conscie</t>
  </si>
  <si>
    <t>NEO_extrate</t>
  </si>
  <si>
    <t>NEO_neurot</t>
  </si>
  <si>
    <t>NEO_openne</t>
  </si>
  <si>
    <t>BAS_보상민감</t>
  </si>
  <si>
    <t>BAS_추동</t>
  </si>
  <si>
    <t>BAS_재미추구</t>
  </si>
  <si>
    <t>BIS_행동억제</t>
  </si>
  <si>
    <t>RSQ_안정</t>
  </si>
  <si>
    <t>RSQ_거부</t>
  </si>
  <si>
    <t>RSQ_의존</t>
  </si>
  <si>
    <t>RSQ_두려움</t>
  </si>
  <si>
    <t>PWI total</t>
  </si>
  <si>
    <t>STAXI_상태</t>
  </si>
  <si>
    <t>STAXI_특성</t>
  </si>
  <si>
    <t>ELSQ total</t>
  </si>
  <si>
    <t>PANAS_posit</t>
  </si>
  <si>
    <t>PANAS_negat</t>
  </si>
  <si>
    <t>EI_인식</t>
  </si>
  <si>
    <t>EI_감정이입</t>
  </si>
  <si>
    <t>EI_사고</t>
  </si>
  <si>
    <t>EI_활용</t>
  </si>
  <si>
    <t>EI_조절</t>
  </si>
  <si>
    <t>SFS_withdra</t>
  </si>
  <si>
    <t>SFS_inter</t>
  </si>
  <si>
    <t>SFS_IP</t>
  </si>
  <si>
    <t>SFS_IC</t>
  </si>
  <si>
    <t>SPS_R</t>
  </si>
  <si>
    <t>SPS_P</t>
  </si>
  <si>
    <t>SFS_E/O</t>
  </si>
  <si>
    <t>TMMS10</t>
  </si>
  <si>
    <t>TMMS21</t>
  </si>
  <si>
    <t>TMMS31</t>
  </si>
  <si>
    <t>EES0</t>
  </si>
  <si>
    <t>EPQ0</t>
  </si>
  <si>
    <t>ECQ10</t>
  </si>
  <si>
    <t>ECQ20</t>
  </si>
  <si>
    <t>SCL-290</t>
  </si>
  <si>
    <t>EF0</t>
  </si>
  <si>
    <t>EI (emotional intensity)0</t>
  </si>
  <si>
    <t>ASEXm10</t>
  </si>
  <si>
    <t>ASEXm20</t>
  </si>
  <si>
    <t>ASEXm30</t>
  </si>
  <si>
    <t>ASEXm40</t>
  </si>
  <si>
    <t>ASEXm50</t>
  </si>
  <si>
    <t>ASEXf10</t>
  </si>
  <si>
    <t>ASEXf20</t>
  </si>
  <si>
    <t>ASEXf30</t>
  </si>
  <si>
    <t>ASEXf40</t>
  </si>
  <si>
    <t>ASEXf50</t>
  </si>
  <si>
    <t>ASEXmtot0</t>
  </si>
  <si>
    <t>ASEXftot0</t>
  </si>
  <si>
    <t/>
  </si>
  <si>
    <t>회피성</t>
  </si>
  <si>
    <t>의존성</t>
  </si>
  <si>
    <t>강박성</t>
  </si>
  <si>
    <t>수동공격성</t>
  </si>
  <si>
    <t>우울성</t>
  </si>
  <si>
    <t>편집성</t>
  </si>
  <si>
    <t>분열형</t>
  </si>
  <si>
    <t>분열성</t>
  </si>
  <si>
    <t>연극성</t>
  </si>
  <si>
    <t>자기애성</t>
  </si>
  <si>
    <t>경계성</t>
  </si>
  <si>
    <t>반사회성</t>
  </si>
  <si>
    <t>NOS</t>
  </si>
  <si>
    <t>기타</t>
  </si>
  <si>
    <t>2</t>
  </si>
  <si>
    <t>5</t>
  </si>
  <si>
    <t>4</t>
  </si>
  <si>
    <t>3</t>
  </si>
  <si>
    <t>6</t>
  </si>
  <si>
    <t>병록번호</t>
  </si>
  <si>
    <t>이름</t>
  </si>
  <si>
    <t>1</t>
  </si>
  <si>
    <t>1B</t>
  </si>
  <si>
    <t>6B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</si>
  <si>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</si>
  <si>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</si>
  <si>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</si>
  <si>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</si>
  <si>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</si>
  <si>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</si>
  <si>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</si>
  <si>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</si>
  <si>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</si>
  <si>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</si>
  <si>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</si>
  <si>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</si>
  <si>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</si>
  <si>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Aggression</t>
  </si>
  <si>
    <t>Sexual</t>
  </si>
  <si>
    <t>Hoarding</t>
  </si>
  <si>
    <t>Religious</t>
  </si>
  <si>
    <t>Symmetry</t>
  </si>
  <si>
    <t>Somatic</t>
  </si>
  <si>
    <t>Cleaning</t>
  </si>
  <si>
    <t>Checking</t>
  </si>
  <si>
    <t>Repeating</t>
  </si>
  <si>
    <t>Counting</t>
  </si>
  <si>
    <t>Ordering</t>
  </si>
  <si>
    <t>HAMD_0</t>
  </si>
  <si>
    <t>GAF_0</t>
  </si>
  <si>
    <t>BDI_0</t>
  </si>
  <si>
    <t>BAI_0</t>
  </si>
  <si>
    <t>obsession</t>
  </si>
  <si>
    <t>compulsion</t>
  </si>
  <si>
    <t>ybocsobsession</t>
  </si>
  <si>
    <t>ybocscompulsion</t>
  </si>
  <si>
    <t>ybocstotal</t>
  </si>
  <si>
    <t>self_날짜</t>
  </si>
  <si>
    <t>self_입력자</t>
  </si>
  <si>
    <t>rati_입력자</t>
  </si>
  <si>
    <t>92</t>
  </si>
  <si>
    <t>[ SCID II ]</t>
    <phoneticPr fontId="2" type="noConversion"/>
  </si>
  <si>
    <t>[ Scales ]</t>
    <phoneticPr fontId="2" type="noConversion"/>
  </si>
  <si>
    <t>[ YBOCS ]</t>
    <phoneticPr fontId="2" type="noConversion"/>
  </si>
  <si>
    <t>[ 기본 정보 ]</t>
    <phoneticPr fontId="2" type="noConversion"/>
  </si>
  <si>
    <t>성명</t>
    <phoneticPr fontId="2" type="noConversion"/>
  </si>
  <si>
    <t>병록번호</t>
    <phoneticPr fontId="2" type="noConversion"/>
  </si>
  <si>
    <t>주민등록번호</t>
    <phoneticPr fontId="2" type="noConversion"/>
  </si>
  <si>
    <t>평가자</t>
    <phoneticPr fontId="2" type="noConversion"/>
  </si>
  <si>
    <t>입력자</t>
    <phoneticPr fontId="2" type="noConversion"/>
  </si>
  <si>
    <t>성 명</t>
    <phoneticPr fontId="2" type="noConversion"/>
  </si>
  <si>
    <t>수정입력자</t>
    <phoneticPr fontId="2" type="noConversion"/>
  </si>
  <si>
    <t>병록번호</t>
    <phoneticPr fontId="2" type="noConversion"/>
  </si>
  <si>
    <t>평가일</t>
    <phoneticPr fontId="2" type="noConversion"/>
  </si>
  <si>
    <t>평가일</t>
    <phoneticPr fontId="2" type="noConversion"/>
  </si>
  <si>
    <t>BIS II_인지</t>
    <phoneticPr fontId="2" type="noConversion"/>
  </si>
  <si>
    <t>BIS II_운동</t>
    <phoneticPr fontId="2" type="noConversion"/>
  </si>
  <si>
    <t>BIS II_무계획</t>
    <phoneticPr fontId="2" type="noConversion"/>
  </si>
  <si>
    <t>Contam.</t>
    <phoneticPr fontId="2" type="noConversion"/>
  </si>
  <si>
    <t>NIMH</t>
    <phoneticPr fontId="2" type="noConversion"/>
  </si>
  <si>
    <t>DC</t>
    <phoneticPr fontId="2" type="noConversion"/>
  </si>
  <si>
    <t>평가일</t>
    <phoneticPr fontId="2" type="noConversion"/>
  </si>
  <si>
    <t>-</t>
    <phoneticPr fontId="2" type="noConversion"/>
  </si>
  <si>
    <t>남성 총점</t>
    <phoneticPr fontId="2" type="noConversion"/>
  </si>
  <si>
    <t>여성 총점</t>
    <phoneticPr fontId="2" type="noConversion"/>
  </si>
  <si>
    <t>10-1. ASEX Male</t>
    <phoneticPr fontId="2" type="noConversion"/>
  </si>
  <si>
    <t>10-2. ASEX Female</t>
    <phoneticPr fontId="2" type="noConversion"/>
  </si>
  <si>
    <t>11. TCI</t>
    <phoneticPr fontId="2" type="noConversion"/>
  </si>
  <si>
    <t>Novelty Seeking</t>
    <phoneticPr fontId="2" type="noConversion"/>
  </si>
  <si>
    <t>Temperament</t>
    <phoneticPr fontId="2" type="noConversion"/>
  </si>
  <si>
    <t>Character</t>
    <phoneticPr fontId="2" type="noConversion"/>
  </si>
  <si>
    <t>(NS)</t>
    <phoneticPr fontId="2" type="noConversion"/>
  </si>
  <si>
    <t>(HA)</t>
    <phoneticPr fontId="2" type="noConversion"/>
  </si>
  <si>
    <t>(RD)</t>
    <phoneticPr fontId="2" type="noConversion"/>
  </si>
  <si>
    <t>(SD)</t>
    <phoneticPr fontId="2" type="noConversion"/>
  </si>
  <si>
    <t>(ST)</t>
    <phoneticPr fontId="2" type="noConversion"/>
  </si>
  <si>
    <t>(C)</t>
    <phoneticPr fontId="2" type="noConversion"/>
  </si>
  <si>
    <t>-</t>
    <phoneticPr fontId="2" type="noConversion"/>
  </si>
  <si>
    <t>[ TCI ]</t>
    <phoneticPr fontId="2" type="noConversion"/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</si>
  <si>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</si>
  <si>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</si>
  <si>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</si>
  <si>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</si>
  <si>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</si>
  <si>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</si>
  <si>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</si>
  <si>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</si>
  <si>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</si>
  <si>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</si>
  <si>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</si>
  <si>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</si>
  <si>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</si>
  <si>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</si>
  <si>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</si>
  <si>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</si>
  <si>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</si>
  <si>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</si>
  <si>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</si>
  <si>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</si>
  <si>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</si>
  <si>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</si>
  <si>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</si>
  <si>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</si>
  <si>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</si>
  <si>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</si>
  <si>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</si>
  <si>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</si>
  <si>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</si>
  <si>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</si>
  <si>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</si>
  <si>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</si>
  <si>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</si>
  <si>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</si>
  <si>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</si>
  <si>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</si>
  <si>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</si>
  <si>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</si>
  <si>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</si>
  <si>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</si>
  <si>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</si>
  <si>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</si>
  <si>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</si>
  <si>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</si>
  <si>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</si>
  <si>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</si>
  <si>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</si>
  <si>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</si>
  <si>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</si>
  <si>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</si>
  <si>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</si>
  <si>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</si>
  <si>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</si>
  <si>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</si>
  <si>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</si>
  <si>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</si>
  <si>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</si>
  <si>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</si>
  <si>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</si>
  <si>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</si>
  <si>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</si>
  <si>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</si>
  <si>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</si>
  <si>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</si>
  <si>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</si>
  <si>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</si>
  <si>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</si>
  <si>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</si>
  <si>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</si>
  <si>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</si>
  <si>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</si>
  <si>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</si>
  <si>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</si>
  <si>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</si>
  <si>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</si>
  <si>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</si>
  <si>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</si>
  <si>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</si>
  <si>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</si>
  <si>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</si>
  <si>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</si>
  <si>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</si>
  <si>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</si>
  <si>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</si>
  <si>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</si>
  <si>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</si>
  <si>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</si>
  <si>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</si>
  <si>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</si>
  <si>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</si>
  <si>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</si>
  <si>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</si>
  <si>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</si>
  <si>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</si>
  <si>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</si>
  <si>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</si>
  <si>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</si>
  <si>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</si>
  <si>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</si>
  <si>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</si>
  <si>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</si>
  <si>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</si>
  <si>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</si>
  <si>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</si>
  <si>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</si>
  <si>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</si>
  <si>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</si>
  <si>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</si>
  <si>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</si>
  <si>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</si>
  <si>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</si>
  <si>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</si>
  <si>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</si>
  <si>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</si>
  <si>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</si>
  <si>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</si>
  <si>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</si>
  <si>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</si>
  <si>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</si>
  <si>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</si>
  <si>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</si>
  <si>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</si>
  <si>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</si>
  <si>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</si>
  <si>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</si>
  <si>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</si>
  <si>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</si>
  <si>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</si>
  <si>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</si>
  <si>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</si>
  <si>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</si>
  <si>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</si>
  <si>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</si>
  <si>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</si>
  <si>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</si>
  <si>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</si>
  <si>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</si>
  <si>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</si>
  <si>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</si>
  <si>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</si>
  <si>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</si>
  <si>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</si>
  <si>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</si>
  <si>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</si>
  <si>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</si>
  <si>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</si>
  <si>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</si>
  <si>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</si>
  <si>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</si>
  <si>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</si>
  <si>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</si>
  <si>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</si>
  <si>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</si>
  <si>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</si>
  <si>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</si>
  <si>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</si>
  <si>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</si>
  <si>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</si>
  <si>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</si>
  <si>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</si>
  <si>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</si>
  <si>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</si>
  <si>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</si>
  <si>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</si>
  <si>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</si>
  <si>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</si>
  <si>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</si>
  <si>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</si>
  <si>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</si>
  <si>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</si>
  <si>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</si>
  <si>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</si>
  <si>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</si>
  <si>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</si>
  <si>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</si>
  <si>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</si>
  <si>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</si>
  <si>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</si>
  <si>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</si>
  <si>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</si>
  <si>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</si>
  <si>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</si>
  <si>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</si>
  <si>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</si>
  <si>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</si>
  <si>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</si>
  <si>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</si>
  <si>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</si>
  <si>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</si>
  <si>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</si>
  <si>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</si>
  <si>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</si>
  <si>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</si>
  <si>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</si>
  <si>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</si>
  <si>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</si>
  <si>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</si>
  <si>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</si>
  <si>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</si>
  <si>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</si>
  <si>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</si>
  <si>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</si>
  <si>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</si>
  <si>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</si>
  <si>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</si>
  <si>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</si>
  <si>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</si>
  <si>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</si>
  <si>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</si>
  <si>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</si>
  <si>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</si>
  <si>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</si>
  <si>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</si>
  <si>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</si>
  <si>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</si>
  <si>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</si>
  <si>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</si>
  <si>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</si>
  <si>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</si>
  <si>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</si>
  <si>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HA</t>
    <phoneticPr fontId="2" type="noConversion"/>
  </si>
  <si>
    <t>RD</t>
    <phoneticPr fontId="2" type="noConversion"/>
  </si>
  <si>
    <t>P</t>
    <phoneticPr fontId="2" type="noConversion"/>
  </si>
  <si>
    <t>TT</t>
    <phoneticPr fontId="2" type="noConversion"/>
  </si>
  <si>
    <t>SD</t>
    <phoneticPr fontId="2" type="noConversion"/>
  </si>
  <si>
    <t>C</t>
    <phoneticPr fontId="2" type="noConversion"/>
  </si>
  <si>
    <t>ST</t>
    <phoneticPr fontId="2" type="noConversion"/>
  </si>
  <si>
    <t>CT</t>
    <phoneticPr fontId="2" type="noConversion"/>
  </si>
  <si>
    <t>Total</t>
    <phoneticPr fontId="2" type="noConversion"/>
  </si>
  <si>
    <t>T</t>
    <phoneticPr fontId="2" type="noConversion"/>
  </si>
  <si>
    <t>[ ASEX ]</t>
    <phoneticPr fontId="2" type="noConversion"/>
  </si>
  <si>
    <t>남성</t>
    <phoneticPr fontId="2" type="noConversion"/>
  </si>
  <si>
    <t>여성</t>
    <phoneticPr fontId="2" type="noConversion"/>
  </si>
  <si>
    <t>Male</t>
    <phoneticPr fontId="2" type="noConversion"/>
  </si>
  <si>
    <t>Female</t>
    <phoneticPr fontId="2" type="noConversion"/>
  </si>
  <si>
    <t>Subcategories</t>
    <phoneticPr fontId="2" type="noConversion"/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</si>
  <si>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</si>
  <si>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</si>
  <si>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</si>
  <si>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</si>
  <si>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</si>
  <si>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HA2</t>
    <phoneticPr fontId="2" type="noConversion"/>
  </si>
  <si>
    <t>HA3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</si>
  <si>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</si>
  <si>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</si>
  <si>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</si>
  <si>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</si>
  <si>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P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</si>
  <si>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</si>
  <si>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</si>
  <si>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</si>
  <si>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</si>
  <si>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</si>
  <si>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</si>
  <si>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</si>
  <si>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</si>
  <si>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</si>
  <si>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</si>
  <si>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</si>
  <si>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</si>
  <si>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</si>
  <si>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Novelty Seeking</t>
    <phoneticPr fontId="2" type="noConversion"/>
  </si>
  <si>
    <t>Harm Avoidance</t>
    <phoneticPr fontId="2" type="noConversion"/>
  </si>
  <si>
    <t>Harm Avoidance</t>
    <phoneticPr fontId="2" type="noConversion"/>
  </si>
  <si>
    <t>Reward Depen.</t>
    <phoneticPr fontId="2" type="noConversion"/>
  </si>
  <si>
    <t>Reward Depen.</t>
    <phoneticPr fontId="2" type="noConversion"/>
  </si>
  <si>
    <t>Persistence</t>
    <phoneticPr fontId="2" type="noConversion"/>
  </si>
  <si>
    <t>Persistence</t>
    <phoneticPr fontId="2" type="noConversion"/>
  </si>
  <si>
    <t>Self-Directedness</t>
    <phoneticPr fontId="2" type="noConversion"/>
  </si>
  <si>
    <t>Self-Directedness</t>
    <phoneticPr fontId="2" type="noConversion"/>
  </si>
  <si>
    <t>Cooperativeness</t>
    <phoneticPr fontId="2" type="noConversion"/>
  </si>
  <si>
    <t>Cooperativeness</t>
    <phoneticPr fontId="2" type="noConversion"/>
  </si>
  <si>
    <t>Self-Transcendence</t>
    <phoneticPr fontId="2" type="noConversion"/>
  </si>
  <si>
    <t>Self-Transcendence</t>
    <phoneticPr fontId="2" type="noConversion"/>
  </si>
  <si>
    <t>-</t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</si>
  <si>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</si>
  <si>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</si>
  <si>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</si>
  <si>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</si>
  <si>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</si>
  <si>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HA3</t>
    <phoneticPr fontId="2" type="noConversion"/>
  </si>
  <si>
    <t>HA2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</si>
  <si>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</si>
  <si>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</si>
  <si>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</si>
  <si>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</si>
  <si>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원점수</t>
    <phoneticPr fontId="2" type="noConversion"/>
  </si>
  <si>
    <t>규준</t>
    <phoneticPr fontId="2" type="noConversion"/>
  </si>
  <si>
    <t>평가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</si>
  <si>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</si>
  <si>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</si>
  <si>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</si>
  <si>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</si>
  <si>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</si>
  <si>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함계</t>
    <phoneticPr fontId="2" type="noConversion"/>
  </si>
  <si>
    <t>합계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</si>
  <si>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</si>
  <si>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</si>
  <si>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</si>
  <si>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</si>
  <si>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</si>
  <si>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</si>
  <si>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</si>
  <si>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</si>
  <si>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■ TCI (Temperament-Character Inventory)</t>
    <phoneticPr fontId="2" type="noConversion"/>
  </si>
  <si>
    <t>Temperament</t>
    <phoneticPr fontId="2" type="noConversion"/>
  </si>
  <si>
    <t>Character</t>
    <phoneticPr fontId="2" type="noConversion"/>
  </si>
  <si>
    <t>Temperament Total Score</t>
    <phoneticPr fontId="2" type="noConversion"/>
  </si>
  <si>
    <t>Character Total Score</t>
    <phoneticPr fontId="2" type="noConversion"/>
  </si>
  <si>
    <t>총       점</t>
    <phoneticPr fontId="2" type="noConversion"/>
  </si>
  <si>
    <t>척도</t>
    <phoneticPr fontId="2" type="noConversion"/>
  </si>
  <si>
    <t>Novelty-Seeking (NS)</t>
    <phoneticPr fontId="2" type="noConversion"/>
  </si>
  <si>
    <t>Harm Avoidance (HA)</t>
    <phoneticPr fontId="2" type="noConversion"/>
  </si>
  <si>
    <t>Reward Dependence (RD)</t>
    <phoneticPr fontId="2" type="noConversion"/>
  </si>
  <si>
    <t>Persistence (P)</t>
    <phoneticPr fontId="2" type="noConversion"/>
  </si>
  <si>
    <t>Self-Directedness (SD)</t>
    <phoneticPr fontId="2" type="noConversion"/>
  </si>
  <si>
    <t>Cooperativeness (C)</t>
    <phoneticPr fontId="2" type="noConversion"/>
  </si>
  <si>
    <t>Self-Transcendence (ST)</t>
    <phoneticPr fontId="2" type="noConversion"/>
  </si>
  <si>
    <t>13.9 (5.4)</t>
    <phoneticPr fontId="2" type="noConversion"/>
  </si>
  <si>
    <t>17.4 (5.3)</t>
    <phoneticPr fontId="2" type="noConversion"/>
  </si>
  <si>
    <t>15.0 (3.3)</t>
    <phoneticPr fontId="2" type="noConversion"/>
  </si>
  <si>
    <t>5.0 (1.7)</t>
    <phoneticPr fontId="2" type="noConversion"/>
  </si>
  <si>
    <t>25.4 (7.2)</t>
    <phoneticPr fontId="2" type="noConversion"/>
  </si>
  <si>
    <t>29.9 (4.4)</t>
    <phoneticPr fontId="2" type="noConversion"/>
  </si>
  <si>
    <t>13.8 (6.9)</t>
    <phoneticPr fontId="2" type="noConversion"/>
  </si>
  <si>
    <t>※ 규준은 김영호 등(2003)의 정상표본(N=50)의 자료임. (우울집단과 유의미한 차이가 있는 소척도는 HA와 P였음.)</t>
    <phoneticPr fontId="2" type="noConversion"/>
  </si>
  <si>
    <t>검사시행일 :</t>
    <phoneticPr fontId="2" type="noConversion"/>
  </si>
  <si>
    <t>등록번호 :</t>
    <phoneticPr fontId="2" type="noConversion"/>
  </si>
  <si>
    <t>이름 :</t>
    <phoneticPr fontId="2" type="noConversion"/>
  </si>
  <si>
    <t>18a</t>
    <phoneticPr fontId="2" type="noConversion"/>
  </si>
  <si>
    <t>18b</t>
    <phoneticPr fontId="2" type="noConversion"/>
  </si>
  <si>
    <t>HAMD</t>
    <phoneticPr fontId="2" type="noConversion"/>
  </si>
  <si>
    <t>HAMA</t>
    <phoneticPr fontId="2" type="noConversion"/>
  </si>
  <si>
    <t>1b</t>
    <phoneticPr fontId="2" type="noConversion"/>
  </si>
  <si>
    <t>6b</t>
    <phoneticPr fontId="2" type="noConversion"/>
  </si>
  <si>
    <t>강박 사고</t>
    <phoneticPr fontId="2" type="noConversion"/>
  </si>
  <si>
    <t>강박 행동</t>
    <phoneticPr fontId="2" type="noConversion"/>
  </si>
  <si>
    <t>12. YBOCS (Self)</t>
    <phoneticPr fontId="2" type="noConversion"/>
  </si>
  <si>
    <t>13-1. HAMD</t>
    <phoneticPr fontId="2" type="noConversion"/>
  </si>
  <si>
    <t>13-2. HAMA</t>
    <phoneticPr fontId="2" type="noConversion"/>
  </si>
  <si>
    <t>14. YBOCS (Rating)</t>
    <phoneticPr fontId="2" type="noConversion"/>
  </si>
  <si>
    <t>-</t>
    <phoneticPr fontId="2" type="noConversion"/>
  </si>
  <si>
    <t>NS</t>
    <phoneticPr fontId="2" type="noConversion"/>
  </si>
  <si>
    <t>입력자</t>
    <phoneticPr fontId="2" type="noConversion"/>
  </si>
  <si>
    <t>7-8</t>
    <phoneticPr fontId="2" type="noConversion"/>
  </si>
  <si>
    <t>0-1-2-3</t>
    <phoneticPr fontId="2" type="noConversion"/>
  </si>
  <si>
    <t>3-2-1-0-0</t>
    <phoneticPr fontId="2" type="noConversion"/>
  </si>
  <si>
    <t>0-1-2-3</t>
    <phoneticPr fontId="2" type="noConversion"/>
  </si>
  <si>
    <t>3-2-1-0</t>
    <phoneticPr fontId="2" type="noConversion"/>
  </si>
  <si>
    <t>3-3-2-1-0</t>
    <phoneticPr fontId="2" type="noConversion"/>
  </si>
  <si>
    <t>검사 J, 1~26번</t>
    <phoneticPr fontId="2" type="noConversion"/>
  </si>
  <si>
    <t>09:01 ~ 11:00</t>
    <phoneticPr fontId="2" type="noConversion"/>
  </si>
  <si>
    <t>11:01 ~ 13:00</t>
    <phoneticPr fontId="2" type="noConversion"/>
  </si>
  <si>
    <t>13:01 ~</t>
    <phoneticPr fontId="2" type="noConversion"/>
  </si>
  <si>
    <t>Negative Situation</t>
    <phoneticPr fontId="2" type="noConversion"/>
  </si>
  <si>
    <t>Group status (1,2,3)</t>
    <phoneticPr fontId="2" type="noConversion"/>
  </si>
  <si>
    <t>Group 3</t>
  </si>
  <si>
    <t>Group 2</t>
  </si>
  <si>
    <t>Group 1</t>
    <phoneticPr fontId="2" type="noConversion"/>
  </si>
  <si>
    <t>PB</t>
    <phoneticPr fontId="2" type="noConversion"/>
  </si>
  <si>
    <t>EB</t>
    <phoneticPr fontId="2" type="noConversion"/>
  </si>
  <si>
    <t>NS</t>
    <phoneticPr fontId="2" type="noConversion"/>
  </si>
  <si>
    <t>NP</t>
    <phoneticPr fontId="2" type="noConversion"/>
  </si>
  <si>
    <t>NI</t>
    <phoneticPr fontId="2" type="noConversion"/>
  </si>
  <si>
    <t>c</t>
    <phoneticPr fontId="2" type="noConversion"/>
  </si>
  <si>
    <t>situational</t>
  </si>
  <si>
    <t>PS</t>
    <phoneticPr fontId="2" type="noConversion"/>
  </si>
  <si>
    <t>b</t>
    <phoneticPr fontId="2" type="noConversion"/>
  </si>
  <si>
    <t>personal</t>
  </si>
  <si>
    <t>PP</t>
    <phoneticPr fontId="2" type="noConversion"/>
  </si>
  <si>
    <t>Positive Situation</t>
    <phoneticPr fontId="2" type="noConversion"/>
  </si>
  <si>
    <t>a</t>
    <phoneticPr fontId="2" type="noConversion"/>
  </si>
  <si>
    <t>internal</t>
    <phoneticPr fontId="2" type="noConversion"/>
  </si>
  <si>
    <t>Conf</t>
    <phoneticPr fontId="2" type="noConversion"/>
  </si>
  <si>
    <t>DC</t>
    <phoneticPr fontId="2" type="noConversion"/>
  </si>
  <si>
    <t>PI</t>
    <phoneticPr fontId="2" type="noConversion"/>
  </si>
  <si>
    <t>Response</t>
    <phoneticPr fontId="2" type="noConversion"/>
  </si>
  <si>
    <t>Category</t>
    <phoneticPr fontId="2" type="noConversion"/>
  </si>
  <si>
    <t>입력값</t>
    <phoneticPr fontId="2" type="noConversion"/>
  </si>
  <si>
    <t>#</t>
    <phoneticPr fontId="2" type="noConversion"/>
  </si>
  <si>
    <t>-</t>
    <phoneticPr fontId="2" type="noConversion"/>
  </si>
  <si>
    <t>예 = 매우그렇다 5</t>
    <phoneticPr fontId="2" type="noConversion"/>
  </si>
  <si>
    <t>예 = 그렇다 4</t>
    <phoneticPr fontId="2" type="noConversion"/>
  </si>
  <si>
    <t>예 = 그저그렇다 3</t>
    <phoneticPr fontId="2" type="noConversion"/>
  </si>
  <si>
    <t>예= 그렇지않다 2</t>
    <phoneticPr fontId="2" type="noConversion"/>
  </si>
  <si>
    <t>예= 전혀그렇지않다 1</t>
    <phoneticPr fontId="2" type="noConversion"/>
  </si>
  <si>
    <t xml:space="preserve">아니오=0   </t>
    <phoneticPr fontId="2" type="noConversion"/>
  </si>
  <si>
    <t>Distress score (0-105)</t>
    <phoneticPr fontId="2" type="noConversion"/>
  </si>
  <si>
    <t>총점 (0-21)</t>
    <phoneticPr fontId="2" type="noConversion"/>
  </si>
  <si>
    <t>Ini.</t>
    <phoneticPr fontId="2" type="noConversion"/>
  </si>
  <si>
    <t>3. PQ-B</t>
    <phoneticPr fontId="2" type="noConversion"/>
  </si>
  <si>
    <t>YYMMDD</t>
  </si>
  <si>
    <t>MM/DD/YY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</si>
</sst>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_ "/>
    <numFmt numFmtId="166" formatCode="dd\-mmm\-yy"/>
    <numFmt numFmtId="167" formatCode="########"/>
  </numFmts>
  <fonts count="26" x14ac:knownFonts="1">
    <font>
      <sz val="11"/>
      <color theme="1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0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6"/>
      <color theme="0"/>
      <name val="Calibri"/>
      <family val="2"/>
      <charset val="129"/>
      <scheme val="minor"/>
    </font>
    <font>
      <sz val="6"/>
      <color theme="0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6"/>
      <color theme="1"/>
      <name val="Calibri"/>
      <family val="2"/>
      <charset val="129"/>
      <scheme val="minor"/>
    </font>
    <font>
      <sz val="6"/>
      <color indexed="8"/>
      <name val="맑은 고딕"/>
      <family val="3"/>
      <charset val="129"/>
    </font>
    <font>
      <sz val="6"/>
      <color indexed="8"/>
      <name val="굴림"/>
      <family val="3"/>
      <charset val="129"/>
    </font>
    <font>
      <sz val="8"/>
      <color indexed="8"/>
      <name val="맑은 고딕"/>
      <family val="3"/>
      <charset val="129"/>
    </font>
    <font>
      <sz val="8"/>
      <color theme="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color theme="2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0"/>
      <color theme="0" tint="-4.9989318521683403E-2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7">
    <xf numFmtId="0" fontId="0" fillId="0" borderId="0">
      <alignment vertical="center"/>
    </xf>
    <xf numFmtId="0" fontId="10" fillId="0" borderId="0"/>
    <xf numFmtId="0" fontId="20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103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1" fillId="2" borderId="38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30" xfId="0" applyFont="1" applyFill="1" applyBorder="1">
      <alignment vertical="center"/>
    </xf>
    <xf numFmtId="164" fontId="4" fillId="2" borderId="39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" borderId="39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3" borderId="24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4" borderId="57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164" fontId="4" fillId="2" borderId="65" xfId="0" applyNumberFormat="1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0" borderId="67" xfId="0" applyFont="1" applyBorder="1" applyAlignment="1">
      <alignment horizontal="center" vertical="center"/>
    </xf>
    <xf numFmtId="164" fontId="4" fillId="2" borderId="68" xfId="0" applyNumberFormat="1" applyFont="1" applyFill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1" applyFont="1" applyFill="1" applyBorder="1" applyAlignment="1">
      <alignment wrapText="1"/>
    </xf>
    <xf numFmtId="0" fontId="14" fillId="0" borderId="0" xfId="1" applyFont="1" applyFill="1" applyBorder="1" applyAlignment="1">
      <alignment horizontal="right" wrapText="1"/>
    </xf>
    <xf numFmtId="166" fontId="14" fillId="0" borderId="0" xfId="1" applyNumberFormat="1" applyFont="1" applyFill="1" applyBorder="1" applyAlignment="1">
      <alignment horizontal="right" wrapText="1"/>
    </xf>
    <xf numFmtId="0" fontId="4" fillId="6" borderId="39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12" fillId="5" borderId="73" xfId="1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2" fillId="0" borderId="44" xfId="1" applyFont="1" applyFill="1" applyBorder="1" applyAlignment="1">
      <alignment horizontal="center" wrapText="1"/>
    </xf>
    <xf numFmtId="14" fontId="12" fillId="0" borderId="44" xfId="1" applyNumberFormat="1" applyFont="1" applyFill="1" applyBorder="1" applyAlignment="1">
      <alignment horizontal="center" wrapText="1"/>
    </xf>
    <xf numFmtId="166" fontId="12" fillId="0" borderId="44" xfId="1" applyNumberFormat="1" applyFont="1" applyFill="1" applyBorder="1" applyAlignment="1">
      <alignment horizontal="center" wrapText="1"/>
    </xf>
    <xf numFmtId="167" fontId="12" fillId="0" borderId="44" xfId="1" applyNumberFormat="1" applyFont="1" applyFill="1" applyBorder="1" applyAlignment="1">
      <alignment horizontal="center" wrapText="1"/>
    </xf>
    <xf numFmtId="0" fontId="13" fillId="0" borderId="44" xfId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9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7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93" xfId="0" applyFont="1" applyFill="1" applyBorder="1" applyAlignment="1">
      <alignment horizontal="center" vertical="center"/>
    </xf>
    <xf numFmtId="0" fontId="1" fillId="2" borderId="93" xfId="0" applyFont="1" applyFill="1" applyBorder="1">
      <alignment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164" fontId="4" fillId="2" borderId="93" xfId="0" applyNumberFormat="1" applyFont="1" applyFill="1" applyBorder="1" applyAlignment="1">
      <alignment horizontal="center" vertical="center"/>
    </xf>
    <xf numFmtId="0" fontId="4" fillId="2" borderId="96" xfId="0" applyFont="1" applyFill="1" applyBorder="1" applyAlignment="1">
      <alignment horizontal="center" vertical="center"/>
    </xf>
    <xf numFmtId="0" fontId="1" fillId="2" borderId="96" xfId="0" applyFont="1" applyFill="1" applyBorder="1">
      <alignment vertical="center"/>
    </xf>
    <xf numFmtId="0" fontId="1" fillId="0" borderId="97" xfId="0" applyFont="1" applyBorder="1" applyAlignment="1">
      <alignment horizontal="center" vertical="center"/>
    </xf>
    <xf numFmtId="164" fontId="4" fillId="2" borderId="96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1" fillId="2" borderId="98" xfId="0" applyFont="1" applyFill="1" applyBorder="1">
      <alignment vertical="center"/>
    </xf>
    <xf numFmtId="0" fontId="1" fillId="0" borderId="99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164" fontId="4" fillId="2" borderId="98" xfId="0" applyNumberFormat="1" applyFont="1" applyFill="1" applyBorder="1" applyAlignment="1">
      <alignment horizontal="center" vertical="center"/>
    </xf>
    <xf numFmtId="14" fontId="13" fillId="0" borderId="44" xfId="1" applyNumberFormat="1" applyFont="1" applyBorder="1" applyAlignment="1">
      <alignment horizontal="center"/>
    </xf>
    <xf numFmtId="0" fontId="12" fillId="5" borderId="101" xfId="1" applyFont="1" applyFill="1" applyBorder="1" applyAlignment="1">
      <alignment horizontal="center"/>
    </xf>
    <xf numFmtId="0" fontId="12" fillId="0" borderId="102" xfId="1" applyFont="1" applyFill="1" applyBorder="1" applyAlignment="1">
      <alignment horizontal="center" wrapText="1"/>
    </xf>
    <xf numFmtId="49" fontId="4" fillId="2" borderId="39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7" fillId="0" borderId="0" xfId="0" applyFont="1">
      <alignment vertical="center"/>
    </xf>
    <xf numFmtId="164" fontId="17" fillId="0" borderId="0" xfId="0" applyNumberFormat="1" applyFont="1">
      <alignment vertical="center"/>
    </xf>
    <xf numFmtId="0" fontId="23" fillId="12" borderId="104" xfId="0" applyFont="1" applyFill="1" applyBorder="1">
      <alignment vertical="center"/>
    </xf>
    <xf numFmtId="0" fontId="17" fillId="13" borderId="105" xfId="0" applyFont="1" applyFill="1" applyBorder="1">
      <alignment vertical="center"/>
    </xf>
    <xf numFmtId="0" fontId="23" fillId="12" borderId="104" xfId="2" applyFont="1" applyFill="1" applyBorder="1">
      <alignment vertical="center"/>
    </xf>
    <xf numFmtId="0" fontId="6" fillId="0" borderId="106" xfId="0" applyFont="1" applyFill="1" applyBorder="1" applyAlignment="1">
      <alignment horizontal="center" vertical="center"/>
    </xf>
    <xf numFmtId="0" fontId="23" fillId="12" borderId="104" xfId="3" applyFont="1" applyFill="1" applyBorder="1">
      <alignment vertical="center"/>
    </xf>
    <xf numFmtId="0" fontId="24" fillId="10" borderId="103" xfId="4" applyFont="1">
      <alignment vertical="center"/>
    </xf>
    <xf numFmtId="0" fontId="25" fillId="0" borderId="0" xfId="0" applyFont="1" applyFill="1">
      <alignment vertical="center"/>
    </xf>
    <xf numFmtId="0" fontId="25" fillId="0" borderId="0" xfId="5" applyFont="1" applyFill="1">
      <alignment vertical="center"/>
    </xf>
    <xf numFmtId="0" fontId="25" fillId="0" borderId="0" xfId="6" applyFont="1" applyFill="1">
      <alignment vertical="center"/>
    </xf>
    <xf numFmtId="0" fontId="23" fillId="12" borderId="104" xfId="2" applyFont="1" applyFill="1" applyBorder="1" applyAlignment="1">
      <alignment horizontal="center" vertical="center"/>
    </xf>
    <xf numFmtId="0" fontId="6" fillId="0" borderId="107" xfId="0" applyFont="1" applyFill="1" applyBorder="1" applyAlignment="1">
      <alignment horizontal="center" vertical="center"/>
    </xf>
    <xf numFmtId="0" fontId="17" fillId="0" borderId="105" xfId="0" applyFont="1" applyBorder="1">
      <alignment vertical="center"/>
    </xf>
    <xf numFmtId="0" fontId="6" fillId="14" borderId="108" xfId="0" applyFont="1" applyFill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1" fillId="2" borderId="68" xfId="0" applyFont="1" applyFill="1" applyBorder="1">
      <alignment vertical="center"/>
    </xf>
    <xf numFmtId="0" fontId="4" fillId="2" borderId="6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3" fillId="12" borderId="104" xfId="0" applyFont="1" applyFill="1" applyBorder="1" applyAlignment="1">
      <alignment vertical="center"/>
    </xf>
    <xf numFmtId="0" fontId="4" fillId="2" borderId="78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4" fillId="4" borderId="53" xfId="0" applyFont="1" applyFill="1" applyBorder="1" applyAlignment="1">
      <alignment horizontal="left" vertical="center"/>
    </xf>
    <xf numFmtId="0" fontId="4" fillId="4" borderId="54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78" xfId="0" applyFont="1" applyFill="1" applyBorder="1" applyAlignment="1">
      <alignment horizontal="center" vertical="center"/>
    </xf>
    <xf numFmtId="0" fontId="4" fillId="4" borderId="8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4" fillId="2" borderId="90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4" fillId="2" borderId="7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4" fillId="4" borderId="91" xfId="0" applyFont="1" applyFill="1" applyBorder="1" applyAlignment="1">
      <alignment horizontal="center" vertical="center"/>
    </xf>
    <xf numFmtId="0" fontId="4" fillId="4" borderId="79" xfId="0" applyFont="1" applyFill="1" applyBorder="1" applyAlignment="1">
      <alignment horizontal="center" vertical="center"/>
    </xf>
    <xf numFmtId="0" fontId="4" fillId="4" borderId="92" xfId="0" applyFont="1" applyFill="1" applyBorder="1" applyAlignment="1">
      <alignment horizontal="center" vertical="center"/>
    </xf>
    <xf numFmtId="0" fontId="4" fillId="4" borderId="74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</cellXfs>
  <cellStyles count="7">
    <cellStyle name="Accent2 2" xfId="3"/>
    <cellStyle name="Bad 2" xfId="5"/>
    <cellStyle name="Check Cell 2" xfId="4"/>
    <cellStyle name="Good 2" xfId="6"/>
    <cellStyle name="Neutral 2" xfId="2"/>
    <cellStyle name="Normal" xfId="0" builtinId="0"/>
    <cellStyle name="표준_ACCE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B2:F11"/>
  <sheetViews>
    <sheetView tabSelected="1" workbookViewId="0">
      <selection activeCell="C4" sqref="C4"/>
    </sheetView>
  </sheetViews>
  <sheetFormatPr baseColWidth="10" defaultColWidth="9" defaultRowHeight="11" x14ac:dyDescent="0.2"/>
  <cols>
    <col min="1" max="1" width="2.5" style="1" customWidth="1"/>
    <col min="2" max="2" width="11.5" style="1" customWidth="1"/>
    <col min="3" max="3" width="15.5" style="1" customWidth="1"/>
    <col min="4" max="16384" width="9" style="1"/>
  </cols>
  <sheetData>
    <row r="2" spans="2:6" ht="11.25" customHeight="1" x14ac:dyDescent="0.2">
      <c r="B2" s="259" t="s">
        <v>401</v>
      </c>
      <c r="C2" s="259"/>
      <c r="D2" s="259"/>
      <c r="E2" s="259"/>
      <c r="F2" s="259"/>
    </row>
    <row r="3" spans="2:6" ht="6" customHeight="1" thickBot="1" x14ac:dyDescent="0.25"/>
    <row r="4" spans="2:6" ht="12" thickTop="1" x14ac:dyDescent="0.2">
      <c r="B4" s="169" t="s">
        <v>403</v>
      </c>
      <c r="C4" s="65" t="s">
        <v>710</v>
      </c>
    </row>
    <row r="5" spans="2:6" x14ac:dyDescent="0.2">
      <c r="B5" s="170" t="s">
        <v>407</v>
      </c>
      <c r="C5" s="44" t="s">
        <v>710</v>
      </c>
    </row>
    <row r="6" spans="2:6" x14ac:dyDescent="0.2">
      <c r="B6" s="170" t="s">
        <v>404</v>
      </c>
      <c r="C6" s="44" t="s">
        <v>827</v>
      </c>
    </row>
    <row r="7" spans="2:6" x14ac:dyDescent="0.2">
      <c r="B7" s="170" t="s">
        <v>411</v>
      </c>
      <c r="C7" s="172" t="s">
        <v>828</v>
      </c>
    </row>
    <row r="8" spans="2:6" x14ac:dyDescent="0.2">
      <c r="B8" s="170" t="s">
        <v>405</v>
      </c>
      <c r="C8" s="44" t="s">
        <v>419</v>
      </c>
    </row>
    <row r="9" spans="2:6" x14ac:dyDescent="0.2">
      <c r="B9" s="170" t="s">
        <v>406</v>
      </c>
      <c r="C9" s="44" t="s">
        <v>710</v>
      </c>
    </row>
    <row r="10" spans="2:6" ht="12" thickBot="1" x14ac:dyDescent="0.25">
      <c r="B10" s="171" t="s">
        <v>408</v>
      </c>
      <c r="C10" s="49" t="s">
        <v>49</v>
      </c>
    </row>
    <row r="11" spans="2:6" ht="12" thickTop="1" x14ac:dyDescent="0.2"/>
  </sheetData>
  <mergeCells count="1">
    <mergeCell ref="B2:F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68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53</v>
      </c>
      <c r="F5" s="64" t="e">
        <f>((D5-E5)^2)*(-0.1)</f>
        <v>#VALUE!</v>
      </c>
      <c r="G5" s="3" t="e">
        <f>0+D5</f>
        <v>#VALUE!</v>
      </c>
      <c r="H5" s="91" t="s">
        <v>57</v>
      </c>
      <c r="I5" s="92" t="e">
        <f>SUM(G5:G33)</f>
        <v>#VALUE!</v>
      </c>
    </row>
    <row r="6" spans="2:9" ht="11.25" customHeight="1" thickBot="1" x14ac:dyDescent="0.25">
      <c r="B6" s="41">
        <v>2</v>
      </c>
      <c r="C6" s="67"/>
      <c r="D6" s="43" t="s">
        <v>710</v>
      </c>
      <c r="E6" s="44" t="s">
        <v>53</v>
      </c>
      <c r="F6" s="13" t="e">
        <f t="shared" ref="F6:F15" si="0">((D6-E6)^2)*(-0.1)</f>
        <v>#VALUE!</v>
      </c>
      <c r="G6" s="3" t="e">
        <f>0+D6</f>
        <v>#VALUE!</v>
      </c>
      <c r="H6" s="72" t="s">
        <v>58</v>
      </c>
      <c r="I6" s="73" t="e">
        <f>SUM(G38:G44)</f>
        <v>#VALUE!</v>
      </c>
    </row>
    <row r="7" spans="2:9" ht="11.25" customHeight="1" thickTop="1" x14ac:dyDescent="0.2">
      <c r="B7" s="41">
        <v>3</v>
      </c>
      <c r="C7" s="67"/>
      <c r="D7" s="43" t="s">
        <v>710</v>
      </c>
      <c r="E7" s="44" t="s">
        <v>53</v>
      </c>
      <c r="F7" s="13" t="e">
        <f t="shared" si="0"/>
        <v>#VALUE!</v>
      </c>
      <c r="G7" s="3" t="e">
        <f>0+D7</f>
        <v>#VALUE!</v>
      </c>
      <c r="H7" s="87"/>
      <c r="I7" s="87"/>
    </row>
    <row r="8" spans="2:9" ht="11.25" customHeight="1" x14ac:dyDescent="0.2">
      <c r="B8" s="41">
        <v>4</v>
      </c>
      <c r="C8" s="67"/>
      <c r="D8" s="43" t="s">
        <v>710</v>
      </c>
      <c r="E8" s="44" t="s">
        <v>53</v>
      </c>
      <c r="F8" s="13" t="e">
        <f t="shared" si="0"/>
        <v>#VALUE!</v>
      </c>
      <c r="G8" s="3" t="e">
        <f t="shared" ref="G8:G33" si="1">0+D8</f>
        <v>#VALUE!</v>
      </c>
      <c r="I8" s="3">
        <f>IFERROR(SMALL(D5:E33,1),7777)</f>
        <v>7777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53</v>
      </c>
      <c r="F9" s="13" t="e">
        <f t="shared" si="0"/>
        <v>#VALUE!</v>
      </c>
      <c r="G9" s="3" t="e">
        <f t="shared" si="1"/>
        <v>#VALUE!</v>
      </c>
      <c r="I9" s="3">
        <f>IFERROR(SMALL(D38:E44,1),7777)</f>
        <v>7777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53</v>
      </c>
      <c r="F10" s="13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53</v>
      </c>
      <c r="F11" s="13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53</v>
      </c>
      <c r="F12" s="13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53</v>
      </c>
      <c r="F13" s="13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53</v>
      </c>
      <c r="F14" s="13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53</v>
      </c>
      <c r="F15" s="13" t="e">
        <f t="shared" si="0"/>
        <v>#VALUE!</v>
      </c>
      <c r="G15" s="3" t="e">
        <f t="shared" si="1"/>
        <v>#VALUE!</v>
      </c>
    </row>
    <row r="16" spans="2:9" s="4" customFormat="1" ht="11.25" customHeight="1" x14ac:dyDescent="0.2">
      <c r="B16" s="41">
        <v>12</v>
      </c>
      <c r="C16" s="67"/>
      <c r="D16" s="43" t="s">
        <v>710</v>
      </c>
      <c r="E16" s="44" t="s">
        <v>53</v>
      </c>
      <c r="F16" s="13" t="e">
        <f t="shared" ref="F16:F33" si="2">((D16-E16)^2)*(-0.1)</f>
        <v>#VALUE!</v>
      </c>
      <c r="G16" s="3" t="e">
        <f t="shared" si="1"/>
        <v>#VALUE!</v>
      </c>
    </row>
    <row r="17" spans="2:7" s="4" customFormat="1" ht="11.25" customHeight="1" x14ac:dyDescent="0.2">
      <c r="B17" s="41">
        <v>13</v>
      </c>
      <c r="C17" s="67"/>
      <c r="D17" s="43" t="s">
        <v>710</v>
      </c>
      <c r="E17" s="44" t="s">
        <v>53</v>
      </c>
      <c r="F17" s="13" t="e">
        <f t="shared" si="2"/>
        <v>#VALUE!</v>
      </c>
      <c r="G17" s="3" t="e">
        <f t="shared" si="1"/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53</v>
      </c>
      <c r="F18" s="13" t="e">
        <f t="shared" si="2"/>
        <v>#VALUE!</v>
      </c>
      <c r="G18" s="3" t="e">
        <f t="shared" si="1"/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53</v>
      </c>
      <c r="F19" s="13" t="e">
        <f t="shared" si="2"/>
        <v>#VALUE!</v>
      </c>
      <c r="G19" s="3" t="e">
        <f t="shared" si="1"/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53</v>
      </c>
      <c r="F20" s="13" t="e">
        <f t="shared" si="2"/>
        <v>#VALUE!</v>
      </c>
      <c r="G20" s="3" t="e">
        <f t="shared" si="1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53</v>
      </c>
      <c r="F21" s="13" t="e">
        <f t="shared" si="2"/>
        <v>#VALUE!</v>
      </c>
      <c r="G21" s="3" t="e">
        <f t="shared" si="1"/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53</v>
      </c>
      <c r="F22" s="13" t="e">
        <f t="shared" si="2"/>
        <v>#VALUE!</v>
      </c>
      <c r="G22" s="3" t="e">
        <f t="shared" si="1"/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53</v>
      </c>
      <c r="F23" s="13" t="e">
        <f t="shared" si="2"/>
        <v>#VALUE!</v>
      </c>
      <c r="G23" s="3" t="e">
        <f t="shared" si="1"/>
        <v>#VALUE!</v>
      </c>
    </row>
    <row r="24" spans="2:7" ht="11.25" customHeight="1" x14ac:dyDescent="0.2">
      <c r="B24" s="41">
        <v>20</v>
      </c>
      <c r="C24" s="67"/>
      <c r="D24" s="43" t="s">
        <v>710</v>
      </c>
      <c r="E24" s="44" t="s">
        <v>53</v>
      </c>
      <c r="F24" s="13" t="e">
        <f t="shared" si="2"/>
        <v>#VALUE!</v>
      </c>
      <c r="G24" s="3" t="e">
        <f t="shared" si="1"/>
        <v>#VALUE!</v>
      </c>
    </row>
    <row r="25" spans="2:7" ht="11.25" customHeight="1" x14ac:dyDescent="0.2">
      <c r="B25" s="41">
        <v>21</v>
      </c>
      <c r="C25" s="67"/>
      <c r="D25" s="43" t="s">
        <v>710</v>
      </c>
      <c r="E25" s="44" t="s">
        <v>53</v>
      </c>
      <c r="F25" s="13" t="e">
        <f t="shared" si="2"/>
        <v>#VALUE!</v>
      </c>
      <c r="G25" s="3" t="e">
        <f t="shared" si="1"/>
        <v>#VALUE!</v>
      </c>
    </row>
    <row r="26" spans="2:7" ht="11.25" customHeight="1" x14ac:dyDescent="0.2">
      <c r="B26" s="41">
        <v>22</v>
      </c>
      <c r="C26" s="67"/>
      <c r="D26" s="43" t="s">
        <v>710</v>
      </c>
      <c r="E26" s="44" t="s">
        <v>53</v>
      </c>
      <c r="F26" s="13" t="e">
        <f t="shared" si="2"/>
        <v>#VALUE!</v>
      </c>
      <c r="G26" s="3" t="e">
        <f t="shared" si="1"/>
        <v>#VALUE!</v>
      </c>
    </row>
    <row r="27" spans="2:7" ht="11.25" customHeight="1" x14ac:dyDescent="0.2">
      <c r="B27" s="41">
        <v>23</v>
      </c>
      <c r="C27" s="67"/>
      <c r="D27" s="43" t="s">
        <v>710</v>
      </c>
      <c r="E27" s="44" t="s">
        <v>53</v>
      </c>
      <c r="F27" s="13" t="e">
        <f t="shared" si="2"/>
        <v>#VALUE!</v>
      </c>
      <c r="G27" s="3" t="e">
        <f t="shared" si="1"/>
        <v>#VALUE!</v>
      </c>
    </row>
    <row r="28" spans="2:7" ht="11.25" customHeight="1" x14ac:dyDescent="0.2">
      <c r="B28" s="41">
        <v>24</v>
      </c>
      <c r="C28" s="67"/>
      <c r="D28" s="43" t="s">
        <v>710</v>
      </c>
      <c r="E28" s="44" t="s">
        <v>53</v>
      </c>
      <c r="F28" s="13" t="e">
        <f t="shared" si="2"/>
        <v>#VALUE!</v>
      </c>
      <c r="G28" s="3" t="e">
        <f t="shared" si="1"/>
        <v>#VALUE!</v>
      </c>
    </row>
    <row r="29" spans="2:7" ht="11.25" customHeight="1" x14ac:dyDescent="0.2">
      <c r="B29" s="41">
        <v>25</v>
      </c>
      <c r="C29" s="67"/>
      <c r="D29" s="43" t="s">
        <v>710</v>
      </c>
      <c r="E29" s="44" t="s">
        <v>53</v>
      </c>
      <c r="F29" s="13" t="e">
        <f t="shared" si="2"/>
        <v>#VALUE!</v>
      </c>
      <c r="G29" s="3" t="e">
        <f t="shared" si="1"/>
        <v>#VALUE!</v>
      </c>
    </row>
    <row r="30" spans="2:7" ht="11.25" customHeight="1" x14ac:dyDescent="0.2">
      <c r="B30" s="41">
        <v>26</v>
      </c>
      <c r="C30" s="67"/>
      <c r="D30" s="43" t="s">
        <v>710</v>
      </c>
      <c r="E30" s="44" t="s">
        <v>53</v>
      </c>
      <c r="F30" s="13" t="e">
        <f t="shared" si="2"/>
        <v>#VALUE!</v>
      </c>
      <c r="G30" s="3" t="e">
        <f t="shared" si="1"/>
        <v>#VALUE!</v>
      </c>
    </row>
    <row r="31" spans="2:7" ht="11.25" customHeight="1" x14ac:dyDescent="0.2">
      <c r="B31" s="41">
        <v>27</v>
      </c>
      <c r="C31" s="67"/>
      <c r="D31" s="43" t="s">
        <v>710</v>
      </c>
      <c r="E31" s="44" t="s">
        <v>53</v>
      </c>
      <c r="F31" s="13" t="e">
        <f t="shared" si="2"/>
        <v>#VALUE!</v>
      </c>
      <c r="G31" s="3" t="e">
        <f t="shared" si="1"/>
        <v>#VALUE!</v>
      </c>
    </row>
    <row r="32" spans="2:7" ht="11.25" customHeight="1" x14ac:dyDescent="0.2">
      <c r="B32" s="41">
        <v>28</v>
      </c>
      <c r="C32" s="67"/>
      <c r="D32" s="43" t="s">
        <v>710</v>
      </c>
      <c r="E32" s="44" t="s">
        <v>53</v>
      </c>
      <c r="F32" s="13" t="e">
        <f t="shared" si="2"/>
        <v>#VALUE!</v>
      </c>
      <c r="G32" s="3" t="e">
        <f t="shared" si="1"/>
        <v>#VALUE!</v>
      </c>
    </row>
    <row r="33" spans="2:7" ht="11.25" customHeight="1" thickBot="1" x14ac:dyDescent="0.25">
      <c r="B33" s="46">
        <v>29</v>
      </c>
      <c r="C33" s="68"/>
      <c r="D33" s="48" t="s">
        <v>710</v>
      </c>
      <c r="E33" s="49" t="s">
        <v>53</v>
      </c>
      <c r="F33" s="21" t="e">
        <f t="shared" si="2"/>
        <v>#VALUE!</v>
      </c>
      <c r="G33" s="3" t="e">
        <f t="shared" si="1"/>
        <v>#VALUE!</v>
      </c>
    </row>
    <row r="34" spans="2:7" ht="11.25" customHeight="1" thickTop="1" x14ac:dyDescent="0.2"/>
    <row r="35" spans="2:7" ht="11.25" customHeight="1" x14ac:dyDescent="0.2">
      <c r="B35" s="259" t="s">
        <v>69</v>
      </c>
      <c r="C35" s="259"/>
      <c r="D35" s="259"/>
      <c r="E35" s="259"/>
      <c r="F35" s="259"/>
    </row>
    <row r="36" spans="2:7" ht="6" customHeight="1" thickBot="1" x14ac:dyDescent="0.25"/>
    <row r="37" spans="2:7" ht="11.25" customHeight="1" thickTop="1" thickBot="1" x14ac:dyDescent="0.25">
      <c r="B37" s="9"/>
      <c r="C37" s="35"/>
      <c r="D37" s="7" t="s">
        <v>38</v>
      </c>
      <c r="E37" s="23" t="s">
        <v>39</v>
      </c>
      <c r="F37" s="23" t="s">
        <v>40</v>
      </c>
    </row>
    <row r="38" spans="2:7" ht="11.25" customHeight="1" thickTop="1" x14ac:dyDescent="0.2">
      <c r="B38" s="60">
        <v>1</v>
      </c>
      <c r="C38" s="66"/>
      <c r="D38" s="52" t="s">
        <v>710</v>
      </c>
      <c r="E38" s="65" t="s">
        <v>53</v>
      </c>
      <c r="F38" s="64" t="e">
        <f>((D38-E38)^2)*(-0.1)</f>
        <v>#VALUE!</v>
      </c>
      <c r="G38" s="3" t="e">
        <f>D38+0</f>
        <v>#VALUE!</v>
      </c>
    </row>
    <row r="39" spans="2:7" ht="11.25" customHeight="1" x14ac:dyDescent="0.2">
      <c r="B39" s="41">
        <v>2</v>
      </c>
      <c r="C39" s="67"/>
      <c r="D39" s="43" t="s">
        <v>710</v>
      </c>
      <c r="E39" s="44" t="s">
        <v>53</v>
      </c>
      <c r="F39" s="13" t="e">
        <f t="shared" ref="F39:F44" si="3">((D39-E39)^2)*(-0.1)</f>
        <v>#VALUE!</v>
      </c>
      <c r="G39" s="3" t="e">
        <f>6-D39</f>
        <v>#VALUE!</v>
      </c>
    </row>
    <row r="40" spans="2:7" ht="11.25" customHeight="1" x14ac:dyDescent="0.2">
      <c r="B40" s="41">
        <v>3</v>
      </c>
      <c r="C40" s="67"/>
      <c r="D40" s="43" t="s">
        <v>710</v>
      </c>
      <c r="E40" s="44" t="s">
        <v>53</v>
      </c>
      <c r="F40" s="13" t="e">
        <f t="shared" si="3"/>
        <v>#VALUE!</v>
      </c>
      <c r="G40" s="3" t="e">
        <f>D40+0</f>
        <v>#VALUE!</v>
      </c>
    </row>
    <row r="41" spans="2:7" ht="11.25" customHeight="1" x14ac:dyDescent="0.2">
      <c r="B41" s="41">
        <v>4</v>
      </c>
      <c r="C41" s="67"/>
      <c r="D41" s="43" t="s">
        <v>710</v>
      </c>
      <c r="E41" s="44" t="s">
        <v>235</v>
      </c>
      <c r="F41" s="13" t="e">
        <f t="shared" si="3"/>
        <v>#VALUE!</v>
      </c>
      <c r="G41" s="3" t="e">
        <f>6-D41</f>
        <v>#VALUE!</v>
      </c>
    </row>
    <row r="42" spans="2:7" ht="11.25" customHeight="1" x14ac:dyDescent="0.2">
      <c r="B42" s="41">
        <v>5</v>
      </c>
      <c r="C42" s="67"/>
      <c r="D42" s="43" t="s">
        <v>710</v>
      </c>
      <c r="E42" s="44" t="s">
        <v>235</v>
      </c>
      <c r="F42" s="13" t="e">
        <f t="shared" si="3"/>
        <v>#VALUE!</v>
      </c>
      <c r="G42" s="3" t="e">
        <f>D42+0</f>
        <v>#VALUE!</v>
      </c>
    </row>
    <row r="43" spans="2:7" ht="11.25" customHeight="1" x14ac:dyDescent="0.2">
      <c r="B43" s="41">
        <v>6</v>
      </c>
      <c r="C43" s="67"/>
      <c r="D43" s="43" t="s">
        <v>710</v>
      </c>
      <c r="E43" s="44" t="s">
        <v>53</v>
      </c>
      <c r="F43" s="13" t="e">
        <f t="shared" si="3"/>
        <v>#VALUE!</v>
      </c>
      <c r="G43" s="3" t="e">
        <f>D43+0</f>
        <v>#VALUE!</v>
      </c>
    </row>
    <row r="44" spans="2:7" ht="11.25" customHeight="1" thickBot="1" x14ac:dyDescent="0.25">
      <c r="B44" s="46">
        <v>7</v>
      </c>
      <c r="C44" s="68"/>
      <c r="D44" s="48" t="s">
        <v>710</v>
      </c>
      <c r="E44" s="49" t="s">
        <v>53</v>
      </c>
      <c r="F44" s="21" t="e">
        <f t="shared" si="3"/>
        <v>#VALUE!</v>
      </c>
      <c r="G44" s="3" t="e">
        <f>D44+0</f>
        <v>#VALUE!</v>
      </c>
    </row>
    <row r="45" spans="2:7" ht="11.25" customHeight="1" thickTop="1" x14ac:dyDescent="0.2"/>
  </sheetData>
  <mergeCells count="3">
    <mergeCell ref="H4:I4"/>
    <mergeCell ref="B2:F2"/>
    <mergeCell ref="B35:F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70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thickBot="1" x14ac:dyDescent="0.25">
      <c r="B5" s="60">
        <v>1</v>
      </c>
      <c r="C5" s="66"/>
      <c r="D5" s="52" t="s">
        <v>710</v>
      </c>
      <c r="E5" s="65" t="s">
        <v>53</v>
      </c>
      <c r="F5" s="64" t="e">
        <f>((D5-E5)^2)*(-0.1)</f>
        <v>#VALUE!</v>
      </c>
      <c r="G5" s="90" t="e">
        <f t="shared" ref="G5:G15" si="0">D5+0</f>
        <v>#VALUE!</v>
      </c>
      <c r="H5" s="72" t="s">
        <v>59</v>
      </c>
      <c r="I5" s="73" t="e">
        <f>SUM(G5:G44)</f>
        <v>#VALUE!</v>
      </c>
    </row>
    <row r="6" spans="2:9" ht="11.25" customHeight="1" thickTop="1" x14ac:dyDescent="0.2">
      <c r="B6" s="41">
        <v>2</v>
      </c>
      <c r="C6" s="67"/>
      <c r="D6" s="43" t="s">
        <v>710</v>
      </c>
      <c r="E6" s="44" t="s">
        <v>53</v>
      </c>
      <c r="F6" s="13" t="e">
        <f t="shared" ref="F6:F32" si="1">((D6-E6)^2)*(-0.1)</f>
        <v>#VALUE!</v>
      </c>
      <c r="G6" s="90" t="e">
        <f t="shared" si="0"/>
        <v>#VALUE!</v>
      </c>
    </row>
    <row r="7" spans="2:9" ht="11.25" customHeight="1" x14ac:dyDescent="0.2">
      <c r="B7" s="41">
        <v>3</v>
      </c>
      <c r="C7" s="67"/>
      <c r="D7" s="43" t="s">
        <v>710</v>
      </c>
      <c r="E7" s="44" t="s">
        <v>53</v>
      </c>
      <c r="F7" s="13" t="e">
        <f t="shared" si="1"/>
        <v>#VALUE!</v>
      </c>
      <c r="G7" s="90" t="e">
        <f t="shared" si="0"/>
        <v>#VALUE!</v>
      </c>
      <c r="H7" s="87"/>
      <c r="I7" s="3">
        <f>IFERROR(SMALL(D5:E44,1),7777)</f>
        <v>7777</v>
      </c>
    </row>
    <row r="8" spans="2:9" ht="11.25" customHeight="1" x14ac:dyDescent="0.2">
      <c r="B8" s="41">
        <v>4</v>
      </c>
      <c r="C8" s="67"/>
      <c r="D8" s="43" t="s">
        <v>710</v>
      </c>
      <c r="E8" s="44" t="s">
        <v>53</v>
      </c>
      <c r="F8" s="13" t="e">
        <f t="shared" si="1"/>
        <v>#VALUE!</v>
      </c>
      <c r="G8" s="90" t="e">
        <f t="shared" si="0"/>
        <v>#VALUE!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53</v>
      </c>
      <c r="F9" s="13" t="e">
        <f t="shared" si="1"/>
        <v>#VALUE!</v>
      </c>
      <c r="G9" s="90" t="e">
        <f t="shared" si="0"/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53</v>
      </c>
      <c r="F10" s="13" t="e">
        <f t="shared" si="1"/>
        <v>#VALUE!</v>
      </c>
      <c r="G10" s="90" t="e">
        <f t="shared" si="0"/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53</v>
      </c>
      <c r="F11" s="13" t="e">
        <f t="shared" si="1"/>
        <v>#VALUE!</v>
      </c>
      <c r="G11" s="90" t="e">
        <f t="shared" si="0"/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53</v>
      </c>
      <c r="F12" s="13" t="e">
        <f t="shared" si="1"/>
        <v>#VALUE!</v>
      </c>
      <c r="G12" s="90" t="e">
        <f t="shared" si="0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53</v>
      </c>
      <c r="F13" s="13" t="e">
        <f t="shared" si="1"/>
        <v>#VALUE!</v>
      </c>
      <c r="G13" s="90" t="e">
        <f t="shared" si="0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53</v>
      </c>
      <c r="F14" s="13" t="e">
        <f t="shared" si="1"/>
        <v>#VALUE!</v>
      </c>
      <c r="G14" s="90" t="e">
        <f t="shared" si="0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53</v>
      </c>
      <c r="F15" s="13" t="e">
        <f t="shared" si="1"/>
        <v>#VALUE!</v>
      </c>
      <c r="G15" s="90" t="e">
        <f t="shared" si="0"/>
        <v>#VALUE!</v>
      </c>
    </row>
    <row r="16" spans="2:9" s="4" customFormat="1" ht="11.25" customHeight="1" x14ac:dyDescent="0.2">
      <c r="B16" s="41">
        <v>12</v>
      </c>
      <c r="C16" s="67"/>
      <c r="D16" s="43" t="s">
        <v>710</v>
      </c>
      <c r="E16" s="44" t="s">
        <v>53</v>
      </c>
      <c r="F16" s="13" t="e">
        <f t="shared" si="1"/>
        <v>#VALUE!</v>
      </c>
      <c r="G16" s="90" t="e">
        <f>7-D16</f>
        <v>#VALUE!</v>
      </c>
    </row>
    <row r="17" spans="2:9" s="4" customFormat="1" ht="11.25" customHeight="1" x14ac:dyDescent="0.2">
      <c r="B17" s="41">
        <v>13</v>
      </c>
      <c r="C17" s="67"/>
      <c r="D17" s="43" t="s">
        <v>710</v>
      </c>
      <c r="E17" s="44" t="s">
        <v>53</v>
      </c>
      <c r="F17" s="13" t="e">
        <f t="shared" si="1"/>
        <v>#VALUE!</v>
      </c>
      <c r="G17" s="90" t="e">
        <f>D17+0</f>
        <v>#VALUE!</v>
      </c>
    </row>
    <row r="18" spans="2:9" ht="11.25" customHeight="1" x14ac:dyDescent="0.2">
      <c r="B18" s="41">
        <v>14</v>
      </c>
      <c r="C18" s="67"/>
      <c r="D18" s="43" t="s">
        <v>710</v>
      </c>
      <c r="E18" s="44" t="s">
        <v>53</v>
      </c>
      <c r="F18" s="13" t="e">
        <f t="shared" si="1"/>
        <v>#VALUE!</v>
      </c>
      <c r="G18" s="90" t="e">
        <f>D18+0</f>
        <v>#VALUE!</v>
      </c>
    </row>
    <row r="19" spans="2:9" s="3" customFormat="1" ht="11.25" customHeight="1" x14ac:dyDescent="0.2">
      <c r="B19" s="41">
        <v>15</v>
      </c>
      <c r="C19" s="67"/>
      <c r="D19" s="43" t="s">
        <v>710</v>
      </c>
      <c r="E19" s="44" t="s">
        <v>53</v>
      </c>
      <c r="F19" s="13" t="e">
        <f t="shared" si="1"/>
        <v>#VALUE!</v>
      </c>
      <c r="G19" s="90" t="e">
        <f>D19+0</f>
        <v>#VALUE!</v>
      </c>
      <c r="H19" s="4"/>
      <c r="I19" s="4"/>
    </row>
    <row r="20" spans="2:9" s="3" customFormat="1" ht="11.25" customHeight="1" x14ac:dyDescent="0.2">
      <c r="B20" s="41">
        <v>16</v>
      </c>
      <c r="C20" s="67"/>
      <c r="D20" s="43" t="s">
        <v>710</v>
      </c>
      <c r="E20" s="44" t="s">
        <v>53</v>
      </c>
      <c r="F20" s="13" t="e">
        <f t="shared" si="1"/>
        <v>#VALUE!</v>
      </c>
      <c r="G20" s="90" t="e">
        <f>7-D20</f>
        <v>#VALUE!</v>
      </c>
      <c r="H20" s="4"/>
      <c r="I20" s="4"/>
    </row>
    <row r="21" spans="2:9" s="3" customFormat="1" ht="11.25" customHeight="1" x14ac:dyDescent="0.2">
      <c r="B21" s="41">
        <v>17</v>
      </c>
      <c r="C21" s="67"/>
      <c r="D21" s="43" t="s">
        <v>710</v>
      </c>
      <c r="E21" s="44" t="s">
        <v>53</v>
      </c>
      <c r="F21" s="13" t="e">
        <f t="shared" si="1"/>
        <v>#VALUE!</v>
      </c>
      <c r="G21" s="90" t="e">
        <f>D21+0</f>
        <v>#VALUE!</v>
      </c>
      <c r="H21" s="4"/>
      <c r="I21" s="4"/>
    </row>
    <row r="22" spans="2:9" s="3" customFormat="1" ht="11.25" customHeight="1" x14ac:dyDescent="0.2">
      <c r="B22" s="41">
        <v>18</v>
      </c>
      <c r="C22" s="67"/>
      <c r="D22" s="43" t="s">
        <v>710</v>
      </c>
      <c r="E22" s="44" t="s">
        <v>53</v>
      </c>
      <c r="F22" s="13" t="e">
        <f t="shared" si="1"/>
        <v>#VALUE!</v>
      </c>
      <c r="G22" s="90" t="e">
        <f>D22+0</f>
        <v>#VALUE!</v>
      </c>
      <c r="H22" s="4"/>
      <c r="I22" s="4"/>
    </row>
    <row r="23" spans="2:9" s="3" customFormat="1" ht="11.25" customHeight="1" x14ac:dyDescent="0.2">
      <c r="B23" s="41">
        <v>19</v>
      </c>
      <c r="C23" s="67"/>
      <c r="D23" s="43" t="s">
        <v>710</v>
      </c>
      <c r="E23" s="44" t="s">
        <v>53</v>
      </c>
      <c r="F23" s="13" t="e">
        <f t="shared" si="1"/>
        <v>#VALUE!</v>
      </c>
      <c r="G23" s="90" t="e">
        <f>7-D23</f>
        <v>#VALUE!</v>
      </c>
      <c r="H23" s="4"/>
      <c r="I23" s="4"/>
    </row>
    <row r="24" spans="2:9" s="3" customFormat="1" ht="11.25" customHeight="1" x14ac:dyDescent="0.2">
      <c r="B24" s="41">
        <v>20</v>
      </c>
      <c r="C24" s="67"/>
      <c r="D24" s="43" t="s">
        <v>710</v>
      </c>
      <c r="E24" s="44" t="s">
        <v>53</v>
      </c>
      <c r="F24" s="13" t="e">
        <f t="shared" si="1"/>
        <v>#VALUE!</v>
      </c>
      <c r="G24" s="90" t="e">
        <f>D24+0</f>
        <v>#VALUE!</v>
      </c>
      <c r="H24" s="4"/>
      <c r="I24" s="4"/>
    </row>
    <row r="25" spans="2:9" s="3" customFormat="1" ht="11.25" customHeight="1" x14ac:dyDescent="0.2">
      <c r="B25" s="41">
        <v>21</v>
      </c>
      <c r="C25" s="67"/>
      <c r="D25" s="43" t="s">
        <v>710</v>
      </c>
      <c r="E25" s="44" t="s">
        <v>53</v>
      </c>
      <c r="F25" s="13" t="e">
        <f t="shared" si="1"/>
        <v>#VALUE!</v>
      </c>
      <c r="G25" s="90" t="e">
        <f>D25+0</f>
        <v>#VALUE!</v>
      </c>
      <c r="H25" s="4"/>
      <c r="I25" s="4"/>
    </row>
    <row r="26" spans="2:9" s="3" customFormat="1" ht="11.25" customHeight="1" x14ac:dyDescent="0.2">
      <c r="B26" s="41">
        <v>22</v>
      </c>
      <c r="C26" s="67"/>
      <c r="D26" s="43" t="s">
        <v>710</v>
      </c>
      <c r="E26" s="44" t="s">
        <v>53</v>
      </c>
      <c r="F26" s="13" t="e">
        <f t="shared" si="1"/>
        <v>#VALUE!</v>
      </c>
      <c r="G26" s="90" t="e">
        <f>D26+0</f>
        <v>#VALUE!</v>
      </c>
      <c r="H26" s="4"/>
      <c r="I26" s="4"/>
    </row>
    <row r="27" spans="2:9" s="3" customFormat="1" ht="11.25" customHeight="1" x14ac:dyDescent="0.2">
      <c r="B27" s="41">
        <v>23</v>
      </c>
      <c r="C27" s="67"/>
      <c r="D27" s="43" t="s">
        <v>710</v>
      </c>
      <c r="E27" s="44" t="s">
        <v>53</v>
      </c>
      <c r="F27" s="13" t="e">
        <f t="shared" si="1"/>
        <v>#VALUE!</v>
      </c>
      <c r="G27" s="90" t="e">
        <f>D27+0</f>
        <v>#VALUE!</v>
      </c>
      <c r="H27" s="4"/>
      <c r="I27" s="4"/>
    </row>
    <row r="28" spans="2:9" s="3" customFormat="1" ht="11.25" customHeight="1" x14ac:dyDescent="0.2">
      <c r="B28" s="41">
        <v>24</v>
      </c>
      <c r="C28" s="67"/>
      <c r="D28" s="43" t="s">
        <v>710</v>
      </c>
      <c r="E28" s="44" t="s">
        <v>53</v>
      </c>
      <c r="F28" s="13" t="e">
        <f t="shared" si="1"/>
        <v>#VALUE!</v>
      </c>
      <c r="G28" s="90" t="e">
        <f>7-D28</f>
        <v>#VALUE!</v>
      </c>
      <c r="H28" s="4"/>
      <c r="I28" s="4"/>
    </row>
    <row r="29" spans="2:9" s="3" customFormat="1" ht="11.25" customHeight="1" x14ac:dyDescent="0.2">
      <c r="B29" s="41">
        <v>25</v>
      </c>
      <c r="C29" s="67"/>
      <c r="D29" s="43" t="s">
        <v>710</v>
      </c>
      <c r="E29" s="44" t="s">
        <v>53</v>
      </c>
      <c r="F29" s="13" t="e">
        <f t="shared" si="1"/>
        <v>#VALUE!</v>
      </c>
      <c r="G29" s="90" t="e">
        <f>D29+0</f>
        <v>#VALUE!</v>
      </c>
      <c r="H29" s="4"/>
      <c r="I29" s="4"/>
    </row>
    <row r="30" spans="2:9" s="3" customFormat="1" ht="11.25" customHeight="1" x14ac:dyDescent="0.2">
      <c r="B30" s="41">
        <v>26</v>
      </c>
      <c r="C30" s="67"/>
      <c r="D30" s="43" t="s">
        <v>710</v>
      </c>
      <c r="E30" s="44" t="s">
        <v>53</v>
      </c>
      <c r="F30" s="13" t="e">
        <f t="shared" si="1"/>
        <v>#VALUE!</v>
      </c>
      <c r="G30" s="90" t="e">
        <f>7-D30</f>
        <v>#VALUE!</v>
      </c>
      <c r="H30" s="4"/>
      <c r="I30" s="4"/>
    </row>
    <row r="31" spans="2:9" s="3" customFormat="1" ht="11.25" customHeight="1" x14ac:dyDescent="0.2">
      <c r="B31" s="41">
        <v>27</v>
      </c>
      <c r="C31" s="67"/>
      <c r="D31" s="43" t="s">
        <v>710</v>
      </c>
      <c r="E31" s="44" t="s">
        <v>53</v>
      </c>
      <c r="F31" s="13" t="e">
        <f t="shared" si="1"/>
        <v>#VALUE!</v>
      </c>
      <c r="G31" s="90" t="e">
        <f>D31+0</f>
        <v>#VALUE!</v>
      </c>
      <c r="H31" s="4"/>
      <c r="I31" s="4"/>
    </row>
    <row r="32" spans="2:9" s="3" customFormat="1" ht="11.25" customHeight="1" x14ac:dyDescent="0.2">
      <c r="B32" s="41">
        <v>28</v>
      </c>
      <c r="C32" s="67"/>
      <c r="D32" s="43" t="s">
        <v>710</v>
      </c>
      <c r="E32" s="44" t="s">
        <v>53</v>
      </c>
      <c r="F32" s="13" t="e">
        <f t="shared" si="1"/>
        <v>#VALUE!</v>
      </c>
      <c r="G32" s="90" t="e">
        <f>7-D32</f>
        <v>#VALUE!</v>
      </c>
      <c r="H32" s="4"/>
      <c r="I32" s="4"/>
    </row>
    <row r="33" spans="2:9" s="3" customFormat="1" ht="11.25" customHeight="1" x14ac:dyDescent="0.2">
      <c r="B33" s="41">
        <v>29</v>
      </c>
      <c r="C33" s="67"/>
      <c r="D33" s="43" t="s">
        <v>710</v>
      </c>
      <c r="E33" s="44" t="s">
        <v>53</v>
      </c>
      <c r="F33" s="13" t="e">
        <f t="shared" ref="F33:F44" si="2">((D33-E33)^2)*(-0.1)</f>
        <v>#VALUE!</v>
      </c>
      <c r="G33" s="90" t="e">
        <f>7-D33</f>
        <v>#VALUE!</v>
      </c>
      <c r="H33" s="4"/>
      <c r="I33" s="4"/>
    </row>
    <row r="34" spans="2:9" s="3" customFormat="1" ht="11.25" customHeight="1" x14ac:dyDescent="0.2">
      <c r="B34" s="41">
        <v>30</v>
      </c>
      <c r="C34" s="67"/>
      <c r="D34" s="43" t="s">
        <v>710</v>
      </c>
      <c r="E34" s="44" t="s">
        <v>53</v>
      </c>
      <c r="F34" s="13" t="e">
        <f t="shared" si="2"/>
        <v>#VALUE!</v>
      </c>
      <c r="G34" s="90" t="e">
        <f>D34+0</f>
        <v>#VALUE!</v>
      </c>
      <c r="H34" s="4"/>
      <c r="I34" s="4"/>
    </row>
    <row r="35" spans="2:9" s="4" customFormat="1" ht="11.25" customHeight="1" x14ac:dyDescent="0.2">
      <c r="B35" s="41">
        <v>31</v>
      </c>
      <c r="C35" s="67"/>
      <c r="D35" s="43" t="s">
        <v>710</v>
      </c>
      <c r="E35" s="44" t="s">
        <v>53</v>
      </c>
      <c r="F35" s="13" t="e">
        <f t="shared" si="2"/>
        <v>#VALUE!</v>
      </c>
      <c r="G35" s="90" t="e">
        <f>7-D35</f>
        <v>#VALUE!</v>
      </c>
    </row>
    <row r="36" spans="2:9" s="4" customFormat="1" ht="11.25" customHeight="1" x14ac:dyDescent="0.2">
      <c r="B36" s="41">
        <v>32</v>
      </c>
      <c r="C36" s="67"/>
      <c r="D36" s="43" t="s">
        <v>710</v>
      </c>
      <c r="E36" s="44" t="s">
        <v>53</v>
      </c>
      <c r="F36" s="13" t="e">
        <f t="shared" si="2"/>
        <v>#VALUE!</v>
      </c>
      <c r="G36" s="90" t="e">
        <f>D36+0</f>
        <v>#VALUE!</v>
      </c>
    </row>
    <row r="37" spans="2:9" s="4" customFormat="1" ht="11.25" customHeight="1" x14ac:dyDescent="0.2">
      <c r="B37" s="41">
        <v>33</v>
      </c>
      <c r="C37" s="67"/>
      <c r="D37" s="43" t="s">
        <v>710</v>
      </c>
      <c r="E37" s="44" t="s">
        <v>53</v>
      </c>
      <c r="F37" s="13" t="e">
        <f t="shared" si="2"/>
        <v>#VALUE!</v>
      </c>
      <c r="G37" s="90" t="e">
        <f>7-D37</f>
        <v>#VALUE!</v>
      </c>
    </row>
    <row r="38" spans="2:9" s="4" customFormat="1" ht="11.25" customHeight="1" x14ac:dyDescent="0.2">
      <c r="B38" s="41">
        <v>34</v>
      </c>
      <c r="C38" s="67"/>
      <c r="D38" s="43" t="s">
        <v>710</v>
      </c>
      <c r="E38" s="44" t="s">
        <v>53</v>
      </c>
      <c r="F38" s="13" t="e">
        <f t="shared" si="2"/>
        <v>#VALUE!</v>
      </c>
      <c r="G38" s="90" t="e">
        <f>D38+0</f>
        <v>#VALUE!</v>
      </c>
    </row>
    <row r="39" spans="2:9" s="4" customFormat="1" ht="11.25" customHeight="1" x14ac:dyDescent="0.2">
      <c r="B39" s="41">
        <v>35</v>
      </c>
      <c r="C39" s="67"/>
      <c r="D39" s="43" t="s">
        <v>710</v>
      </c>
      <c r="E39" s="44" t="s">
        <v>53</v>
      </c>
      <c r="F39" s="13" t="e">
        <f t="shared" si="2"/>
        <v>#VALUE!</v>
      </c>
      <c r="G39" s="90" t="e">
        <f>D39+0</f>
        <v>#VALUE!</v>
      </c>
    </row>
    <row r="40" spans="2:9" s="4" customFormat="1" ht="11.25" customHeight="1" x14ac:dyDescent="0.2">
      <c r="B40" s="41">
        <v>36</v>
      </c>
      <c r="C40" s="67"/>
      <c r="D40" s="43" t="s">
        <v>710</v>
      </c>
      <c r="E40" s="44" t="s">
        <v>53</v>
      </c>
      <c r="F40" s="13" t="e">
        <f t="shared" si="2"/>
        <v>#VALUE!</v>
      </c>
      <c r="G40" s="90" t="e">
        <f>D40+0</f>
        <v>#VALUE!</v>
      </c>
    </row>
    <row r="41" spans="2:9" s="4" customFormat="1" ht="11.25" customHeight="1" x14ac:dyDescent="0.2">
      <c r="B41" s="41">
        <v>37</v>
      </c>
      <c r="C41" s="67"/>
      <c r="D41" s="43" t="s">
        <v>710</v>
      </c>
      <c r="E41" s="44" t="s">
        <v>53</v>
      </c>
      <c r="F41" s="13" t="e">
        <f t="shared" si="2"/>
        <v>#VALUE!</v>
      </c>
      <c r="G41" s="90" t="e">
        <f>7-D41</f>
        <v>#VALUE!</v>
      </c>
    </row>
    <row r="42" spans="2:9" ht="11.25" customHeight="1" x14ac:dyDescent="0.2">
      <c r="B42" s="41">
        <v>38</v>
      </c>
      <c r="C42" s="67"/>
      <c r="D42" s="43" t="s">
        <v>710</v>
      </c>
      <c r="E42" s="44" t="s">
        <v>53</v>
      </c>
      <c r="F42" s="13" t="e">
        <f t="shared" si="2"/>
        <v>#VALUE!</v>
      </c>
      <c r="G42" s="90" t="e">
        <f>D42+0</f>
        <v>#VALUE!</v>
      </c>
    </row>
    <row r="43" spans="2:9" ht="11.25" customHeight="1" x14ac:dyDescent="0.2">
      <c r="B43" s="41">
        <v>39</v>
      </c>
      <c r="C43" s="67"/>
      <c r="D43" s="43" t="s">
        <v>710</v>
      </c>
      <c r="E43" s="44" t="s">
        <v>53</v>
      </c>
      <c r="F43" s="13" t="e">
        <f t="shared" si="2"/>
        <v>#VALUE!</v>
      </c>
      <c r="G43" s="90" t="e">
        <f>D43+0</f>
        <v>#VALUE!</v>
      </c>
    </row>
    <row r="44" spans="2:9" ht="11.25" customHeight="1" thickBot="1" x14ac:dyDescent="0.25">
      <c r="B44" s="46">
        <v>40</v>
      </c>
      <c r="C44" s="68"/>
      <c r="D44" s="48" t="s">
        <v>710</v>
      </c>
      <c r="E44" s="49" t="s">
        <v>53</v>
      </c>
      <c r="F44" s="21" t="e">
        <f t="shared" si="2"/>
        <v>#VALUE!</v>
      </c>
      <c r="G44" s="90" t="e">
        <f>7-D44</f>
        <v>#VALUE!</v>
      </c>
    </row>
    <row r="45" spans="2:9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3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71</v>
      </c>
      <c r="C2" s="259"/>
      <c r="D2" s="259"/>
      <c r="E2" s="259"/>
      <c r="F2" s="259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1"/>
      <c r="D5" s="52" t="s">
        <v>710</v>
      </c>
      <c r="E5" s="53" t="s">
        <v>50</v>
      </c>
      <c r="F5" s="11" t="e">
        <f>((D5-E5)^2)*(-0.1)</f>
        <v>#VALUE!</v>
      </c>
      <c r="G5" s="3" t="e">
        <f>6-D5</f>
        <v>#VALUE!</v>
      </c>
      <c r="H5" s="59" t="s">
        <v>12</v>
      </c>
      <c r="I5" s="51" t="e">
        <f>SUM(G5:G16)</f>
        <v>#VALUE!</v>
      </c>
    </row>
    <row r="6" spans="2:9" ht="11.25" customHeight="1" x14ac:dyDescent="0.2">
      <c r="B6" s="41">
        <v>2</v>
      </c>
      <c r="C6" s="62"/>
      <c r="D6" s="43" t="s">
        <v>710</v>
      </c>
      <c r="E6" s="54" t="s">
        <v>50</v>
      </c>
      <c r="F6" s="13" t="e">
        <f t="shared" ref="F6:F64" si="0">((D6-E6)^2)*(-0.1)</f>
        <v>#VALUE!</v>
      </c>
      <c r="G6" s="3" t="e">
        <f>6-D6</f>
        <v>#VALUE!</v>
      </c>
      <c r="H6" s="14" t="s">
        <v>13</v>
      </c>
      <c r="I6" s="15" t="e">
        <f>SUM(G17:G28)</f>
        <v>#VALUE!</v>
      </c>
    </row>
    <row r="7" spans="2:9" ht="11.25" customHeight="1" x14ac:dyDescent="0.2">
      <c r="B7" s="41">
        <v>3</v>
      </c>
      <c r="C7" s="62"/>
      <c r="D7" s="43" t="s">
        <v>710</v>
      </c>
      <c r="E7" s="54" t="s">
        <v>50</v>
      </c>
      <c r="F7" s="13" t="e">
        <f t="shared" si="0"/>
        <v>#VALUE!</v>
      </c>
      <c r="G7" s="3" t="e">
        <f>D7+0</f>
        <v>#VALUE!</v>
      </c>
      <c r="H7" s="14" t="s">
        <v>14</v>
      </c>
      <c r="I7" s="15" t="e">
        <f>SUM(G29:G40)</f>
        <v>#VALUE!</v>
      </c>
    </row>
    <row r="8" spans="2:9" ht="11.25" customHeight="1" x14ac:dyDescent="0.2">
      <c r="B8" s="41">
        <v>4</v>
      </c>
      <c r="C8" s="62"/>
      <c r="D8" s="43" t="s">
        <v>710</v>
      </c>
      <c r="E8" s="54" t="s">
        <v>50</v>
      </c>
      <c r="F8" s="13" t="e">
        <f t="shared" si="0"/>
        <v>#VALUE!</v>
      </c>
      <c r="G8" s="3" t="e">
        <f>6-D8</f>
        <v>#VALUE!</v>
      </c>
      <c r="H8" s="14" t="s">
        <v>15</v>
      </c>
      <c r="I8" s="15" t="e">
        <f>SUM(G41:G52)</f>
        <v>#VALUE!</v>
      </c>
    </row>
    <row r="9" spans="2:9" ht="11.25" customHeight="1" thickBot="1" x14ac:dyDescent="0.25">
      <c r="B9" s="41">
        <v>5</v>
      </c>
      <c r="C9" s="62"/>
      <c r="D9" s="43" t="s">
        <v>710</v>
      </c>
      <c r="E9" s="54" t="s">
        <v>50</v>
      </c>
      <c r="F9" s="13" t="e">
        <f t="shared" si="0"/>
        <v>#VALUE!</v>
      </c>
      <c r="G9" s="3" t="e">
        <f>D9+0</f>
        <v>#VALUE!</v>
      </c>
      <c r="H9" s="16" t="s">
        <v>16</v>
      </c>
      <c r="I9" s="17" t="e">
        <f>SUM(G53:G64)</f>
        <v>#VALUE!</v>
      </c>
    </row>
    <row r="10" spans="2:9" ht="11.25" customHeight="1" thickTop="1" x14ac:dyDescent="0.2">
      <c r="B10" s="41">
        <v>6</v>
      </c>
      <c r="C10" s="62"/>
      <c r="D10" s="43" t="s">
        <v>710</v>
      </c>
      <c r="E10" s="54" t="s">
        <v>50</v>
      </c>
      <c r="F10" s="13" t="e">
        <f t="shared" si="0"/>
        <v>#VALUE!</v>
      </c>
      <c r="G10" s="3" t="e">
        <f>6-D10</f>
        <v>#VALUE!</v>
      </c>
    </row>
    <row r="11" spans="2:9" ht="11.25" customHeight="1" x14ac:dyDescent="0.2">
      <c r="B11" s="41">
        <v>7</v>
      </c>
      <c r="C11" s="62"/>
      <c r="D11" s="43" t="s">
        <v>710</v>
      </c>
      <c r="E11" s="54" t="s">
        <v>50</v>
      </c>
      <c r="F11" s="13" t="e">
        <f t="shared" si="0"/>
        <v>#VALUE!</v>
      </c>
      <c r="G11" s="3" t="e">
        <f>6-D11</f>
        <v>#VALUE!</v>
      </c>
      <c r="I11" s="3">
        <f>IFERROR(SMALL(D5:E64,1),7777)</f>
        <v>7777</v>
      </c>
    </row>
    <row r="12" spans="2:9" ht="11.25" customHeight="1" x14ac:dyDescent="0.2">
      <c r="B12" s="41">
        <v>8</v>
      </c>
      <c r="C12" s="62"/>
      <c r="D12" s="43" t="s">
        <v>710</v>
      </c>
      <c r="E12" s="54" t="s">
        <v>50</v>
      </c>
      <c r="F12" s="13" t="e">
        <f t="shared" si="0"/>
        <v>#VALUE!</v>
      </c>
      <c r="G12" s="3" t="e">
        <f>6-D12</f>
        <v>#VALUE!</v>
      </c>
    </row>
    <row r="13" spans="2:9" ht="11.25" customHeight="1" x14ac:dyDescent="0.2">
      <c r="B13" s="41">
        <v>9</v>
      </c>
      <c r="C13" s="62"/>
      <c r="D13" s="43" t="s">
        <v>710</v>
      </c>
      <c r="E13" s="54" t="s">
        <v>50</v>
      </c>
      <c r="F13" s="13" t="e">
        <f t="shared" si="0"/>
        <v>#VALUE!</v>
      </c>
      <c r="G13" s="3" t="e">
        <f>D13+0</f>
        <v>#VALUE!</v>
      </c>
    </row>
    <row r="14" spans="2:9" ht="11.25" customHeight="1" x14ac:dyDescent="0.2">
      <c r="B14" s="41">
        <v>10</v>
      </c>
      <c r="C14" s="62"/>
      <c r="D14" s="43" t="s">
        <v>710</v>
      </c>
      <c r="E14" s="54" t="s">
        <v>50</v>
      </c>
      <c r="F14" s="13" t="e">
        <f t="shared" si="0"/>
        <v>#VALUE!</v>
      </c>
      <c r="G14" s="3" t="e">
        <f>6-D14</f>
        <v>#VALUE!</v>
      </c>
    </row>
    <row r="15" spans="2:9" ht="11.25" customHeight="1" x14ac:dyDescent="0.2">
      <c r="B15" s="41">
        <v>11</v>
      </c>
      <c r="C15" s="62"/>
      <c r="D15" s="43" t="s">
        <v>710</v>
      </c>
      <c r="E15" s="54" t="s">
        <v>50</v>
      </c>
      <c r="F15" s="13" t="e">
        <f t="shared" si="0"/>
        <v>#VALUE!</v>
      </c>
      <c r="G15" s="3" t="e">
        <f>D15+0</f>
        <v>#VALUE!</v>
      </c>
    </row>
    <row r="16" spans="2:9" ht="11.25" customHeight="1" x14ac:dyDescent="0.2">
      <c r="B16" s="41">
        <v>12</v>
      </c>
      <c r="C16" s="62"/>
      <c r="D16" s="43" t="s">
        <v>710</v>
      </c>
      <c r="E16" s="54" t="s">
        <v>50</v>
      </c>
      <c r="F16" s="13" t="e">
        <f t="shared" si="0"/>
        <v>#VALUE!</v>
      </c>
      <c r="G16" s="3" t="e">
        <f>6-D16</f>
        <v>#VALUE!</v>
      </c>
    </row>
    <row r="17" spans="2:7" ht="11.25" customHeight="1" x14ac:dyDescent="0.2">
      <c r="B17" s="41">
        <v>13</v>
      </c>
      <c r="C17" s="62"/>
      <c r="D17" s="43" t="s">
        <v>710</v>
      </c>
      <c r="E17" s="54" t="s">
        <v>50</v>
      </c>
      <c r="F17" s="13" t="e">
        <f t="shared" si="0"/>
        <v>#VALUE!</v>
      </c>
      <c r="G17" s="3" t="e">
        <f>D17+0</f>
        <v>#VALUE!</v>
      </c>
    </row>
    <row r="18" spans="2:7" ht="11.25" customHeight="1" x14ac:dyDescent="0.2">
      <c r="B18" s="41">
        <v>14</v>
      </c>
      <c r="C18" s="62"/>
      <c r="D18" s="43" t="s">
        <v>710</v>
      </c>
      <c r="E18" s="54" t="s">
        <v>50</v>
      </c>
      <c r="F18" s="13" t="e">
        <f t="shared" si="0"/>
        <v>#VALUE!</v>
      </c>
      <c r="G18" s="3" t="e">
        <f>D18+0</f>
        <v>#VALUE!</v>
      </c>
    </row>
    <row r="19" spans="2:7" ht="11.25" customHeight="1" x14ac:dyDescent="0.2">
      <c r="B19" s="41">
        <v>15</v>
      </c>
      <c r="C19" s="62"/>
      <c r="D19" s="43" t="s">
        <v>710</v>
      </c>
      <c r="E19" s="54" t="s">
        <v>50</v>
      </c>
      <c r="F19" s="13" t="e">
        <f t="shared" si="0"/>
        <v>#VALUE!</v>
      </c>
      <c r="G19" s="3" t="e">
        <f>D19+0</f>
        <v>#VALUE!</v>
      </c>
    </row>
    <row r="20" spans="2:7" ht="11.25" customHeight="1" x14ac:dyDescent="0.2">
      <c r="B20" s="41">
        <v>16</v>
      </c>
      <c r="C20" s="62"/>
      <c r="D20" s="43" t="s">
        <v>710</v>
      </c>
      <c r="E20" s="54" t="s">
        <v>50</v>
      </c>
      <c r="F20" s="13" t="e">
        <f t="shared" si="0"/>
        <v>#VALUE!</v>
      </c>
      <c r="G20" s="3" t="e">
        <f>6-D20</f>
        <v>#VALUE!</v>
      </c>
    </row>
    <row r="21" spans="2:7" ht="11.25" customHeight="1" x14ac:dyDescent="0.2">
      <c r="B21" s="41">
        <v>17</v>
      </c>
      <c r="C21" s="62"/>
      <c r="D21" s="43" t="s">
        <v>710</v>
      </c>
      <c r="E21" s="54" t="s">
        <v>50</v>
      </c>
      <c r="F21" s="13" t="e">
        <f t="shared" si="0"/>
        <v>#VALUE!</v>
      </c>
      <c r="G21" s="3" t="e">
        <f>D21+0</f>
        <v>#VALUE!</v>
      </c>
    </row>
    <row r="22" spans="2:7" ht="11.25" customHeight="1" x14ac:dyDescent="0.2">
      <c r="B22" s="41">
        <v>18</v>
      </c>
      <c r="C22" s="62"/>
      <c r="D22" s="43" t="s">
        <v>710</v>
      </c>
      <c r="E22" s="54" t="s">
        <v>50</v>
      </c>
      <c r="F22" s="13" t="e">
        <f t="shared" si="0"/>
        <v>#VALUE!</v>
      </c>
      <c r="G22" s="3" t="e">
        <f>6-D22</f>
        <v>#VALUE!</v>
      </c>
    </row>
    <row r="23" spans="2:7" ht="11.25" customHeight="1" x14ac:dyDescent="0.2">
      <c r="B23" s="41">
        <v>19</v>
      </c>
      <c r="C23" s="62"/>
      <c r="D23" s="43" t="s">
        <v>710</v>
      </c>
      <c r="E23" s="54" t="s">
        <v>50</v>
      </c>
      <c r="F23" s="13" t="e">
        <f t="shared" si="0"/>
        <v>#VALUE!</v>
      </c>
      <c r="G23" s="3" t="e">
        <f>6-D23</f>
        <v>#VALUE!</v>
      </c>
    </row>
    <row r="24" spans="2:7" ht="11.25" customHeight="1" x14ac:dyDescent="0.2">
      <c r="B24" s="41">
        <v>20</v>
      </c>
      <c r="C24" s="62"/>
      <c r="D24" s="43" t="s">
        <v>710</v>
      </c>
      <c r="E24" s="54" t="s">
        <v>50</v>
      </c>
      <c r="F24" s="13" t="e">
        <f t="shared" si="0"/>
        <v>#VALUE!</v>
      </c>
      <c r="G24" s="3" t="e">
        <f>D24+0</f>
        <v>#VALUE!</v>
      </c>
    </row>
    <row r="25" spans="2:7" ht="11.25" customHeight="1" x14ac:dyDescent="0.2">
      <c r="B25" s="41">
        <v>21</v>
      </c>
      <c r="C25" s="62"/>
      <c r="D25" s="43" t="s">
        <v>710</v>
      </c>
      <c r="E25" s="54" t="s">
        <v>50</v>
      </c>
      <c r="F25" s="13" t="e">
        <f t="shared" si="0"/>
        <v>#VALUE!</v>
      </c>
      <c r="G25" s="3" t="e">
        <f>D25+0</f>
        <v>#VALUE!</v>
      </c>
    </row>
    <row r="26" spans="2:7" ht="11.25" customHeight="1" x14ac:dyDescent="0.2">
      <c r="B26" s="41">
        <v>22</v>
      </c>
      <c r="C26" s="62"/>
      <c r="D26" s="43" t="s">
        <v>710</v>
      </c>
      <c r="E26" s="54" t="s">
        <v>50</v>
      </c>
      <c r="F26" s="13" t="e">
        <f t="shared" si="0"/>
        <v>#VALUE!</v>
      </c>
      <c r="G26" s="3" t="e">
        <f>6-D26</f>
        <v>#VALUE!</v>
      </c>
    </row>
    <row r="27" spans="2:7" ht="11.25" customHeight="1" x14ac:dyDescent="0.2">
      <c r="B27" s="41">
        <v>23</v>
      </c>
      <c r="C27" s="62"/>
      <c r="D27" s="43" t="s">
        <v>710</v>
      </c>
      <c r="E27" s="54" t="s">
        <v>50</v>
      </c>
      <c r="F27" s="13" t="e">
        <f t="shared" si="0"/>
        <v>#VALUE!</v>
      </c>
      <c r="G27" s="3" t="e">
        <f>D27+0</f>
        <v>#VALUE!</v>
      </c>
    </row>
    <row r="28" spans="2:7" ht="11.25" customHeight="1" x14ac:dyDescent="0.2">
      <c r="B28" s="41">
        <v>24</v>
      </c>
      <c r="C28" s="62"/>
      <c r="D28" s="43" t="s">
        <v>710</v>
      </c>
      <c r="E28" s="54" t="s">
        <v>50</v>
      </c>
      <c r="F28" s="13" t="e">
        <f t="shared" si="0"/>
        <v>#VALUE!</v>
      </c>
      <c r="G28" s="3" t="e">
        <f>D28+0</f>
        <v>#VALUE!</v>
      </c>
    </row>
    <row r="29" spans="2:7" ht="11.25" customHeight="1" x14ac:dyDescent="0.2">
      <c r="B29" s="41">
        <v>25</v>
      </c>
      <c r="C29" s="62"/>
      <c r="D29" s="43" t="s">
        <v>710</v>
      </c>
      <c r="E29" s="54" t="s">
        <v>50</v>
      </c>
      <c r="F29" s="13" t="e">
        <f t="shared" si="0"/>
        <v>#VALUE!</v>
      </c>
      <c r="G29" s="3" t="e">
        <f>D29+0</f>
        <v>#VALUE!</v>
      </c>
    </row>
    <row r="30" spans="2:7" ht="11.25" customHeight="1" x14ac:dyDescent="0.2">
      <c r="B30" s="41">
        <v>26</v>
      </c>
      <c r="C30" s="62"/>
      <c r="D30" s="43" t="s">
        <v>710</v>
      </c>
      <c r="E30" s="54" t="s">
        <v>50</v>
      </c>
      <c r="F30" s="13" t="e">
        <f t="shared" si="0"/>
        <v>#VALUE!</v>
      </c>
      <c r="G30" s="3" t="e">
        <f>6-D30</f>
        <v>#VALUE!</v>
      </c>
    </row>
    <row r="31" spans="2:7" ht="11.25" customHeight="1" x14ac:dyDescent="0.2">
      <c r="B31" s="41">
        <v>27</v>
      </c>
      <c r="C31" s="62"/>
      <c r="D31" s="43" t="s">
        <v>710</v>
      </c>
      <c r="E31" s="54" t="s">
        <v>50</v>
      </c>
      <c r="F31" s="13" t="e">
        <f t="shared" si="0"/>
        <v>#VALUE!</v>
      </c>
      <c r="G31" s="3" t="e">
        <f>6-D31</f>
        <v>#VALUE!</v>
      </c>
    </row>
    <row r="32" spans="2:7" ht="11.25" customHeight="1" x14ac:dyDescent="0.2">
      <c r="B32" s="41">
        <v>28</v>
      </c>
      <c r="C32" s="62"/>
      <c r="D32" s="43" t="s">
        <v>710</v>
      </c>
      <c r="E32" s="54" t="s">
        <v>50</v>
      </c>
      <c r="F32" s="13" t="e">
        <f t="shared" si="0"/>
        <v>#VALUE!</v>
      </c>
      <c r="G32" s="3" t="e">
        <f>D32+0</f>
        <v>#VALUE!</v>
      </c>
    </row>
    <row r="33" spans="2:7" ht="11.25" customHeight="1" x14ac:dyDescent="0.2">
      <c r="B33" s="41">
        <v>29</v>
      </c>
      <c r="C33" s="62"/>
      <c r="D33" s="43" t="s">
        <v>710</v>
      </c>
      <c r="E33" s="54" t="s">
        <v>50</v>
      </c>
      <c r="F33" s="13" t="e">
        <f t="shared" si="0"/>
        <v>#VALUE!</v>
      </c>
      <c r="G33" s="3" t="e">
        <f>D33+0</f>
        <v>#VALUE!</v>
      </c>
    </row>
    <row r="34" spans="2:7" ht="11.25" customHeight="1" x14ac:dyDescent="0.2">
      <c r="B34" s="41">
        <v>30</v>
      </c>
      <c r="C34" s="62"/>
      <c r="D34" s="43" t="s">
        <v>710</v>
      </c>
      <c r="E34" s="54" t="s">
        <v>50</v>
      </c>
      <c r="F34" s="13" t="e">
        <f t="shared" si="0"/>
        <v>#VALUE!</v>
      </c>
      <c r="G34" s="3" t="e">
        <f>D34+0</f>
        <v>#VALUE!</v>
      </c>
    </row>
    <row r="35" spans="2:7" ht="11.25" customHeight="1" x14ac:dyDescent="0.2">
      <c r="B35" s="41">
        <v>31</v>
      </c>
      <c r="C35" s="62"/>
      <c r="D35" s="43" t="s">
        <v>710</v>
      </c>
      <c r="E35" s="54" t="s">
        <v>50</v>
      </c>
      <c r="F35" s="13" t="e">
        <f t="shared" si="0"/>
        <v>#VALUE!</v>
      </c>
      <c r="G35" s="3" t="e">
        <f>6-D35</f>
        <v>#VALUE!</v>
      </c>
    </row>
    <row r="36" spans="2:7" ht="11.25" customHeight="1" x14ac:dyDescent="0.2">
      <c r="B36" s="41">
        <v>32</v>
      </c>
      <c r="C36" s="62"/>
      <c r="D36" s="43" t="s">
        <v>710</v>
      </c>
      <c r="E36" s="54" t="s">
        <v>50</v>
      </c>
      <c r="F36" s="13" t="e">
        <f t="shared" si="0"/>
        <v>#VALUE!</v>
      </c>
      <c r="G36" s="3" t="e">
        <f>6-D36</f>
        <v>#VALUE!</v>
      </c>
    </row>
    <row r="37" spans="2:7" ht="11.25" customHeight="1" x14ac:dyDescent="0.2">
      <c r="B37" s="41">
        <v>33</v>
      </c>
      <c r="C37" s="62"/>
      <c r="D37" s="43" t="s">
        <v>710</v>
      </c>
      <c r="E37" s="54" t="s">
        <v>50</v>
      </c>
      <c r="F37" s="13" t="e">
        <f t="shared" si="0"/>
        <v>#VALUE!</v>
      </c>
      <c r="G37" s="3" t="e">
        <f>D37+0</f>
        <v>#VALUE!</v>
      </c>
    </row>
    <row r="38" spans="2:7" ht="11.25" customHeight="1" x14ac:dyDescent="0.2">
      <c r="B38" s="41">
        <v>34</v>
      </c>
      <c r="C38" s="62"/>
      <c r="D38" s="43" t="s">
        <v>710</v>
      </c>
      <c r="E38" s="54" t="s">
        <v>50</v>
      </c>
      <c r="F38" s="13" t="e">
        <f t="shared" si="0"/>
        <v>#VALUE!</v>
      </c>
      <c r="G38" s="3" t="e">
        <f>D38+0</f>
        <v>#VALUE!</v>
      </c>
    </row>
    <row r="39" spans="2:7" ht="11.25" customHeight="1" x14ac:dyDescent="0.2">
      <c r="B39" s="41">
        <v>35</v>
      </c>
      <c r="C39" s="62"/>
      <c r="D39" s="43" t="s">
        <v>710</v>
      </c>
      <c r="E39" s="54" t="s">
        <v>50</v>
      </c>
      <c r="F39" s="13" t="e">
        <f t="shared" si="0"/>
        <v>#VALUE!</v>
      </c>
      <c r="G39" s="3" t="e">
        <f>D39+0</f>
        <v>#VALUE!</v>
      </c>
    </row>
    <row r="40" spans="2:7" ht="11.25" customHeight="1" x14ac:dyDescent="0.2">
      <c r="B40" s="41">
        <v>36</v>
      </c>
      <c r="C40" s="62"/>
      <c r="D40" s="43" t="s">
        <v>710</v>
      </c>
      <c r="E40" s="54" t="s">
        <v>50</v>
      </c>
      <c r="F40" s="13" t="e">
        <f t="shared" si="0"/>
        <v>#VALUE!</v>
      </c>
      <c r="G40" s="3" t="e">
        <f>D40+0</f>
        <v>#VALUE!</v>
      </c>
    </row>
    <row r="41" spans="2:7" ht="11.25" customHeight="1" x14ac:dyDescent="0.2">
      <c r="B41" s="41">
        <v>37</v>
      </c>
      <c r="C41" s="62"/>
      <c r="D41" s="43" t="s">
        <v>710</v>
      </c>
      <c r="E41" s="54" t="s">
        <v>50</v>
      </c>
      <c r="F41" s="13" t="e">
        <f t="shared" si="0"/>
        <v>#VALUE!</v>
      </c>
      <c r="G41" s="3" t="e">
        <f>6-D41</f>
        <v>#VALUE!</v>
      </c>
    </row>
    <row r="42" spans="2:7" ht="11.25" customHeight="1" x14ac:dyDescent="0.2">
      <c r="B42" s="41">
        <v>38</v>
      </c>
      <c r="C42" s="62"/>
      <c r="D42" s="43" t="s">
        <v>710</v>
      </c>
      <c r="E42" s="54" t="s">
        <v>50</v>
      </c>
      <c r="F42" s="13" t="e">
        <f t="shared" si="0"/>
        <v>#VALUE!</v>
      </c>
      <c r="G42" s="3" t="e">
        <f>D42+0</f>
        <v>#VALUE!</v>
      </c>
    </row>
    <row r="43" spans="2:7" ht="11.25" customHeight="1" x14ac:dyDescent="0.2">
      <c r="B43" s="41">
        <v>39</v>
      </c>
      <c r="C43" s="62"/>
      <c r="D43" s="43" t="s">
        <v>710</v>
      </c>
      <c r="E43" s="54" t="s">
        <v>50</v>
      </c>
      <c r="F43" s="13" t="e">
        <f t="shared" si="0"/>
        <v>#VALUE!</v>
      </c>
      <c r="G43" s="3" t="e">
        <f>6-D43</f>
        <v>#VALUE!</v>
      </c>
    </row>
    <row r="44" spans="2:7" ht="11.25" customHeight="1" x14ac:dyDescent="0.2">
      <c r="B44" s="41">
        <v>40</v>
      </c>
      <c r="C44" s="62"/>
      <c r="D44" s="43" t="s">
        <v>710</v>
      </c>
      <c r="E44" s="54" t="s">
        <v>50</v>
      </c>
      <c r="F44" s="13" t="e">
        <f t="shared" si="0"/>
        <v>#VALUE!</v>
      </c>
      <c r="G44" s="3" t="e">
        <f>D44+0</f>
        <v>#VALUE!</v>
      </c>
    </row>
    <row r="45" spans="2:7" ht="11.25" customHeight="1" x14ac:dyDescent="0.2">
      <c r="B45" s="41">
        <v>41</v>
      </c>
      <c r="C45" s="62"/>
      <c r="D45" s="43" t="s">
        <v>710</v>
      </c>
      <c r="E45" s="54" t="s">
        <v>50</v>
      </c>
      <c r="F45" s="13" t="e">
        <f t="shared" si="0"/>
        <v>#VALUE!</v>
      </c>
      <c r="G45" s="3" t="e">
        <f>D45+0</f>
        <v>#VALUE!</v>
      </c>
    </row>
    <row r="46" spans="2:7" ht="11.25" customHeight="1" x14ac:dyDescent="0.2">
      <c r="B46" s="41">
        <v>42</v>
      </c>
      <c r="C46" s="62"/>
      <c r="D46" s="43" t="s">
        <v>710</v>
      </c>
      <c r="E46" s="54" t="s">
        <v>50</v>
      </c>
      <c r="F46" s="13" t="e">
        <f t="shared" si="0"/>
        <v>#VALUE!</v>
      </c>
      <c r="G46" s="3" t="e">
        <f>6-D46</f>
        <v>#VALUE!</v>
      </c>
    </row>
    <row r="47" spans="2:7" ht="11.25" customHeight="1" x14ac:dyDescent="0.2">
      <c r="B47" s="41">
        <v>43</v>
      </c>
      <c r="C47" s="62"/>
      <c r="D47" s="43" t="s">
        <v>710</v>
      </c>
      <c r="E47" s="54" t="s">
        <v>50</v>
      </c>
      <c r="F47" s="13" t="e">
        <f t="shared" si="0"/>
        <v>#VALUE!</v>
      </c>
      <c r="G47" s="3" t="e">
        <f>6-D47</f>
        <v>#VALUE!</v>
      </c>
    </row>
    <row r="48" spans="2:7" ht="11.25" customHeight="1" x14ac:dyDescent="0.2">
      <c r="B48" s="41">
        <v>44</v>
      </c>
      <c r="C48" s="62"/>
      <c r="D48" s="43" t="s">
        <v>710</v>
      </c>
      <c r="E48" s="54" t="s">
        <v>50</v>
      </c>
      <c r="F48" s="13" t="e">
        <f t="shared" si="0"/>
        <v>#VALUE!</v>
      </c>
      <c r="G48" s="3" t="e">
        <f t="shared" ref="G48:G53" si="1">D48+0</f>
        <v>#VALUE!</v>
      </c>
    </row>
    <row r="49" spans="2:7" ht="11.25" customHeight="1" x14ac:dyDescent="0.2">
      <c r="B49" s="41">
        <v>45</v>
      </c>
      <c r="C49" s="62"/>
      <c r="D49" s="43" t="s">
        <v>710</v>
      </c>
      <c r="E49" s="54" t="s">
        <v>50</v>
      </c>
      <c r="F49" s="13" t="e">
        <f t="shared" si="0"/>
        <v>#VALUE!</v>
      </c>
      <c r="G49" s="3" t="e">
        <f t="shared" si="1"/>
        <v>#VALUE!</v>
      </c>
    </row>
    <row r="50" spans="2:7" ht="11.25" customHeight="1" x14ac:dyDescent="0.2">
      <c r="B50" s="41">
        <v>46</v>
      </c>
      <c r="C50" s="62"/>
      <c r="D50" s="43" t="s">
        <v>710</v>
      </c>
      <c r="E50" s="54" t="s">
        <v>50</v>
      </c>
      <c r="F50" s="13" t="e">
        <f t="shared" si="0"/>
        <v>#VALUE!</v>
      </c>
      <c r="G50" s="3" t="e">
        <f t="shared" si="1"/>
        <v>#VALUE!</v>
      </c>
    </row>
    <row r="51" spans="2:7" ht="11.25" customHeight="1" x14ac:dyDescent="0.2">
      <c r="B51" s="41">
        <v>47</v>
      </c>
      <c r="C51" s="62"/>
      <c r="D51" s="43" t="s">
        <v>710</v>
      </c>
      <c r="E51" s="54" t="s">
        <v>50</v>
      </c>
      <c r="F51" s="13" t="e">
        <f t="shared" si="0"/>
        <v>#VALUE!</v>
      </c>
      <c r="G51" s="3" t="e">
        <f t="shared" si="1"/>
        <v>#VALUE!</v>
      </c>
    </row>
    <row r="52" spans="2:7" ht="11.25" customHeight="1" x14ac:dyDescent="0.2">
      <c r="B52" s="41">
        <v>48</v>
      </c>
      <c r="C52" s="62"/>
      <c r="D52" s="43" t="s">
        <v>710</v>
      </c>
      <c r="E52" s="54" t="s">
        <v>50</v>
      </c>
      <c r="F52" s="13" t="e">
        <f t="shared" si="0"/>
        <v>#VALUE!</v>
      </c>
      <c r="G52" s="3" t="e">
        <f t="shared" si="1"/>
        <v>#VALUE!</v>
      </c>
    </row>
    <row r="53" spans="2:7" ht="11.25" customHeight="1" x14ac:dyDescent="0.2">
      <c r="B53" s="41">
        <v>49</v>
      </c>
      <c r="C53" s="62"/>
      <c r="D53" s="43" t="s">
        <v>710</v>
      </c>
      <c r="E53" s="54" t="s">
        <v>50</v>
      </c>
      <c r="F53" s="13" t="e">
        <f t="shared" si="0"/>
        <v>#VALUE!</v>
      </c>
      <c r="G53" s="3" t="e">
        <f t="shared" si="1"/>
        <v>#VALUE!</v>
      </c>
    </row>
    <row r="54" spans="2:7" ht="11.25" customHeight="1" x14ac:dyDescent="0.2">
      <c r="B54" s="41">
        <v>50</v>
      </c>
      <c r="C54" s="62"/>
      <c r="D54" s="43" t="s">
        <v>710</v>
      </c>
      <c r="E54" s="54" t="s">
        <v>50</v>
      </c>
      <c r="F54" s="13" t="e">
        <f t="shared" si="0"/>
        <v>#VALUE!</v>
      </c>
      <c r="G54" s="3" t="e">
        <f>6-D54</f>
        <v>#VALUE!</v>
      </c>
    </row>
    <row r="55" spans="2:7" ht="11.25" customHeight="1" x14ac:dyDescent="0.2">
      <c r="B55" s="41">
        <v>51</v>
      </c>
      <c r="C55" s="62"/>
      <c r="D55" s="43" t="s">
        <v>710</v>
      </c>
      <c r="E55" s="54" t="s">
        <v>50</v>
      </c>
      <c r="F55" s="13" t="e">
        <f t="shared" si="0"/>
        <v>#VALUE!</v>
      </c>
      <c r="G55" s="3" t="e">
        <f>6-D55</f>
        <v>#VALUE!</v>
      </c>
    </row>
    <row r="56" spans="2:7" ht="11.25" customHeight="1" x14ac:dyDescent="0.2">
      <c r="B56" s="41">
        <v>52</v>
      </c>
      <c r="C56" s="62"/>
      <c r="D56" s="43" t="s">
        <v>710</v>
      </c>
      <c r="E56" s="54" t="s">
        <v>50</v>
      </c>
      <c r="F56" s="13" t="e">
        <f t="shared" si="0"/>
        <v>#VALUE!</v>
      </c>
      <c r="G56" s="3" t="e">
        <f>6-D56</f>
        <v>#VALUE!</v>
      </c>
    </row>
    <row r="57" spans="2:7" ht="11.25" customHeight="1" x14ac:dyDescent="0.2">
      <c r="B57" s="41">
        <v>53</v>
      </c>
      <c r="C57" s="62"/>
      <c r="D57" s="43" t="s">
        <v>710</v>
      </c>
      <c r="E57" s="54" t="s">
        <v>50</v>
      </c>
      <c r="F57" s="13" t="e">
        <f t="shared" si="0"/>
        <v>#VALUE!</v>
      </c>
      <c r="G57" s="3" t="e">
        <f>6-D57</f>
        <v>#VALUE!</v>
      </c>
    </row>
    <row r="58" spans="2:7" ht="11.25" customHeight="1" x14ac:dyDescent="0.2">
      <c r="B58" s="41">
        <v>54</v>
      </c>
      <c r="C58" s="62"/>
      <c r="D58" s="43" t="s">
        <v>710</v>
      </c>
      <c r="E58" s="54" t="s">
        <v>50</v>
      </c>
      <c r="F58" s="13" t="e">
        <f t="shared" si="0"/>
        <v>#VALUE!</v>
      </c>
      <c r="G58" s="3" t="e">
        <f>D58+0</f>
        <v>#VALUE!</v>
      </c>
    </row>
    <row r="59" spans="2:7" ht="11.25" customHeight="1" x14ac:dyDescent="0.2">
      <c r="B59" s="41">
        <v>55</v>
      </c>
      <c r="C59" s="62"/>
      <c r="D59" s="43" t="s">
        <v>710</v>
      </c>
      <c r="E59" s="54" t="s">
        <v>50</v>
      </c>
      <c r="F59" s="13" t="e">
        <f t="shared" si="0"/>
        <v>#VALUE!</v>
      </c>
      <c r="G59" s="3" t="e">
        <f>D59+0</f>
        <v>#VALUE!</v>
      </c>
    </row>
    <row r="60" spans="2:7" ht="11.25" customHeight="1" x14ac:dyDescent="0.2">
      <c r="B60" s="41">
        <v>56</v>
      </c>
      <c r="C60" s="62"/>
      <c r="D60" s="43" t="s">
        <v>710</v>
      </c>
      <c r="E60" s="54" t="s">
        <v>50</v>
      </c>
      <c r="F60" s="13" t="e">
        <f t="shared" si="0"/>
        <v>#VALUE!</v>
      </c>
      <c r="G60" s="3" t="e">
        <f>6-D60</f>
        <v>#VALUE!</v>
      </c>
    </row>
    <row r="61" spans="2:7" ht="11.25" customHeight="1" x14ac:dyDescent="0.2">
      <c r="B61" s="41">
        <v>57</v>
      </c>
      <c r="C61" s="62"/>
      <c r="D61" s="43" t="s">
        <v>710</v>
      </c>
      <c r="E61" s="54" t="s">
        <v>50</v>
      </c>
      <c r="F61" s="13" t="e">
        <f t="shared" si="0"/>
        <v>#VALUE!</v>
      </c>
      <c r="G61" s="3" t="e">
        <f>6-D61</f>
        <v>#VALUE!</v>
      </c>
    </row>
    <row r="62" spans="2:7" ht="11.25" customHeight="1" x14ac:dyDescent="0.2">
      <c r="B62" s="41">
        <v>58</v>
      </c>
      <c r="C62" s="62"/>
      <c r="D62" s="43" t="s">
        <v>710</v>
      </c>
      <c r="E62" s="54" t="s">
        <v>50</v>
      </c>
      <c r="F62" s="13" t="e">
        <f t="shared" si="0"/>
        <v>#VALUE!</v>
      </c>
      <c r="G62" s="3" t="e">
        <f>6-D62</f>
        <v>#VALUE!</v>
      </c>
    </row>
    <row r="63" spans="2:7" ht="11.25" customHeight="1" x14ac:dyDescent="0.2">
      <c r="B63" s="41">
        <v>59</v>
      </c>
      <c r="C63" s="62"/>
      <c r="D63" s="43" t="s">
        <v>710</v>
      </c>
      <c r="E63" s="54" t="s">
        <v>50</v>
      </c>
      <c r="F63" s="13" t="e">
        <f t="shared" si="0"/>
        <v>#VALUE!</v>
      </c>
      <c r="G63" s="3" t="e">
        <f>D63+0</f>
        <v>#VALUE!</v>
      </c>
    </row>
    <row r="64" spans="2:7" ht="11.25" customHeight="1" thickBot="1" x14ac:dyDescent="0.25">
      <c r="B64" s="46">
        <v>60</v>
      </c>
      <c r="C64" s="63"/>
      <c r="D64" s="48" t="s">
        <v>710</v>
      </c>
      <c r="E64" s="55" t="s">
        <v>50</v>
      </c>
      <c r="F64" s="231" t="e">
        <f t="shared" si="0"/>
        <v>#VALUE!</v>
      </c>
      <c r="G64" s="3" t="e">
        <f>D64+0</f>
        <v>#VALUE!</v>
      </c>
    </row>
    <row r="65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4" width="3.6640625" style="1" customWidth="1"/>
    <col min="5" max="5" width="3.6640625" style="4" customWidth="1"/>
    <col min="6" max="6" width="4.5" style="4" bestFit="1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133</v>
      </c>
      <c r="C2" s="259"/>
      <c r="D2" s="259"/>
      <c r="E2" s="259"/>
      <c r="F2" s="259"/>
    </row>
    <row r="3" spans="2:9" ht="6" customHeight="1" thickBot="1" x14ac:dyDescent="0.25">
      <c r="D3" s="4"/>
    </row>
    <row r="4" spans="2:9" ht="11.25" customHeight="1" thickTop="1" thickBot="1" x14ac:dyDescent="0.25">
      <c r="B4" s="9"/>
      <c r="C4" s="83"/>
      <c r="D4" s="7" t="s">
        <v>38</v>
      </c>
      <c r="E4" s="8" t="s">
        <v>39</v>
      </c>
      <c r="F4" s="9" t="s">
        <v>40</v>
      </c>
      <c r="H4" s="260" t="s">
        <v>41</v>
      </c>
      <c r="I4" s="261"/>
    </row>
    <row r="5" spans="2:9" ht="11.25" customHeight="1" thickTop="1" x14ac:dyDescent="0.2">
      <c r="B5" s="36">
        <v>1</v>
      </c>
      <c r="C5" s="84"/>
      <c r="D5" s="38" t="s">
        <v>710</v>
      </c>
      <c r="E5" s="10" t="s">
        <v>50</v>
      </c>
      <c r="F5" s="11" t="e">
        <f>((D5-E5)^2)*(-0.1)</f>
        <v>#VALUE!</v>
      </c>
      <c r="G5" s="3" t="e">
        <f>D5+0</f>
        <v>#VALUE!</v>
      </c>
      <c r="H5" s="262" t="s">
        <v>33</v>
      </c>
      <c r="I5" s="263"/>
    </row>
    <row r="6" spans="2:9" ht="11.25" customHeight="1" x14ac:dyDescent="0.2">
      <c r="B6" s="41">
        <v>2</v>
      </c>
      <c r="C6" s="85"/>
      <c r="D6" s="43" t="s">
        <v>710</v>
      </c>
      <c r="E6" s="12" t="s">
        <v>50</v>
      </c>
      <c r="F6" s="13" t="e">
        <f t="shared" ref="F6:F24" si="0">((D6-E6)^2)*(-0.1)</f>
        <v>#VALUE!</v>
      </c>
      <c r="G6" s="3" t="e">
        <f>D6+0</f>
        <v>#VALUE!</v>
      </c>
      <c r="H6" s="14" t="s">
        <v>34</v>
      </c>
      <c r="I6" s="15" t="e">
        <f>G8+G11+G18+G20+G22</f>
        <v>#VALUE!</v>
      </c>
    </row>
    <row r="7" spans="2:9" ht="11.25" customHeight="1" x14ac:dyDescent="0.2">
      <c r="B7" s="41">
        <v>3</v>
      </c>
      <c r="C7" s="85"/>
      <c r="D7" s="43" t="s">
        <v>710</v>
      </c>
      <c r="E7" s="12" t="s">
        <v>50</v>
      </c>
      <c r="F7" s="13" t="e">
        <f t="shared" si="0"/>
        <v>#VALUE!</v>
      </c>
      <c r="G7" s="3" t="e">
        <f>5-D7</f>
        <v>#VALUE!</v>
      </c>
      <c r="H7" s="14" t="s">
        <v>35</v>
      </c>
      <c r="I7" s="15" t="e">
        <f>G6+G12+G14+G19</f>
        <v>#VALUE!</v>
      </c>
    </row>
    <row r="8" spans="2:9" ht="11.25" customHeight="1" thickBot="1" x14ac:dyDescent="0.25">
      <c r="B8" s="41">
        <v>4</v>
      </c>
      <c r="C8" s="85"/>
      <c r="D8" s="43" t="s">
        <v>710</v>
      </c>
      <c r="E8" s="12" t="s">
        <v>50</v>
      </c>
      <c r="F8" s="13" t="e">
        <f t="shared" si="0"/>
        <v>#VALUE!</v>
      </c>
      <c r="G8" s="3" t="e">
        <f>D8+0</f>
        <v>#VALUE!</v>
      </c>
      <c r="H8" s="16" t="s">
        <v>36</v>
      </c>
      <c r="I8" s="163" t="e">
        <f>G9+G15+G16+G24</f>
        <v>#VALUE!</v>
      </c>
    </row>
    <row r="9" spans="2:9" ht="11.25" customHeight="1" thickTop="1" x14ac:dyDescent="0.2">
      <c r="B9" s="41">
        <v>5</v>
      </c>
      <c r="C9" s="85"/>
      <c r="D9" s="43" t="s">
        <v>710</v>
      </c>
      <c r="E9" s="12" t="s">
        <v>50</v>
      </c>
      <c r="F9" s="13" t="e">
        <f t="shared" si="0"/>
        <v>#VALUE!</v>
      </c>
      <c r="G9" s="3" t="e">
        <f>D9+0</f>
        <v>#VALUE!</v>
      </c>
      <c r="H9" s="264" t="s">
        <v>37</v>
      </c>
      <c r="I9" s="265"/>
    </row>
    <row r="10" spans="2:9" ht="11.25" customHeight="1" thickBot="1" x14ac:dyDescent="0.25">
      <c r="B10" s="41">
        <v>6</v>
      </c>
      <c r="C10" s="85"/>
      <c r="D10" s="43" t="s">
        <v>710</v>
      </c>
      <c r="E10" s="12" t="s">
        <v>50</v>
      </c>
      <c r="F10" s="13" t="e">
        <f t="shared" si="0"/>
        <v>#VALUE!</v>
      </c>
      <c r="G10" s="3" t="e">
        <f t="shared" ref="G10:G20" si="1">D10+0</f>
        <v>#VALUE!</v>
      </c>
      <c r="H10" s="266" t="e">
        <f>G5+G7+G10+G13+G17+G21+G23</f>
        <v>#VALUE!</v>
      </c>
      <c r="I10" s="267"/>
    </row>
    <row r="11" spans="2:9" ht="11.25" customHeight="1" thickTop="1" x14ac:dyDescent="0.2">
      <c r="B11" s="41">
        <v>7</v>
      </c>
      <c r="C11" s="85"/>
      <c r="D11" s="43" t="s">
        <v>710</v>
      </c>
      <c r="E11" s="12" t="s">
        <v>50</v>
      </c>
      <c r="F11" s="13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1">
        <v>8</v>
      </c>
      <c r="C12" s="85"/>
      <c r="D12" s="43" t="s">
        <v>710</v>
      </c>
      <c r="E12" s="12" t="s">
        <v>50</v>
      </c>
      <c r="F12" s="13" t="e">
        <f t="shared" si="0"/>
        <v>#VALUE!</v>
      </c>
      <c r="G12" s="3" t="e">
        <f t="shared" si="1"/>
        <v>#VALUE!</v>
      </c>
      <c r="I12" s="3">
        <f>IFERROR(SMALL(D5:E24,1),7777)</f>
        <v>7777</v>
      </c>
    </row>
    <row r="13" spans="2:9" ht="11.25" customHeight="1" x14ac:dyDescent="0.2">
      <c r="B13" s="41">
        <v>9</v>
      </c>
      <c r="C13" s="85"/>
      <c r="D13" s="43" t="s">
        <v>710</v>
      </c>
      <c r="E13" s="12" t="s">
        <v>50</v>
      </c>
      <c r="F13" s="13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1">
        <v>10</v>
      </c>
      <c r="C14" s="85"/>
      <c r="D14" s="43" t="s">
        <v>710</v>
      </c>
      <c r="E14" s="12" t="s">
        <v>50</v>
      </c>
      <c r="F14" s="13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1">
        <v>11</v>
      </c>
      <c r="C15" s="85"/>
      <c r="D15" s="43" t="s">
        <v>710</v>
      </c>
      <c r="E15" s="12" t="s">
        <v>50</v>
      </c>
      <c r="F15" s="13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1">
        <v>12</v>
      </c>
      <c r="C16" s="85"/>
      <c r="D16" s="43" t="s">
        <v>710</v>
      </c>
      <c r="E16" s="12" t="s">
        <v>50</v>
      </c>
      <c r="F16" s="13" t="e">
        <f t="shared" si="0"/>
        <v>#VALUE!</v>
      </c>
      <c r="G16" s="3" t="e">
        <f t="shared" si="1"/>
        <v>#VALUE!</v>
      </c>
    </row>
    <row r="17" spans="2:7" ht="11.25" customHeight="1" x14ac:dyDescent="0.2">
      <c r="B17" s="41">
        <v>13</v>
      </c>
      <c r="C17" s="85"/>
      <c r="D17" s="43" t="s">
        <v>710</v>
      </c>
      <c r="E17" s="12" t="s">
        <v>50</v>
      </c>
      <c r="F17" s="13" t="e">
        <f t="shared" si="0"/>
        <v>#VALUE!</v>
      </c>
      <c r="G17" s="3" t="e">
        <f t="shared" si="1"/>
        <v>#VALUE!</v>
      </c>
    </row>
    <row r="18" spans="2:7" ht="11.25" customHeight="1" x14ac:dyDescent="0.2">
      <c r="B18" s="41">
        <v>14</v>
      </c>
      <c r="C18" s="85"/>
      <c r="D18" s="43" t="s">
        <v>710</v>
      </c>
      <c r="E18" s="12" t="s">
        <v>50</v>
      </c>
      <c r="F18" s="13" t="e">
        <f t="shared" si="0"/>
        <v>#VALUE!</v>
      </c>
      <c r="G18" s="3" t="e">
        <f t="shared" si="1"/>
        <v>#VALUE!</v>
      </c>
    </row>
    <row r="19" spans="2:7" ht="11.25" customHeight="1" x14ac:dyDescent="0.2">
      <c r="B19" s="41">
        <v>15</v>
      </c>
      <c r="C19" s="85"/>
      <c r="D19" s="43" t="s">
        <v>710</v>
      </c>
      <c r="E19" s="12" t="s">
        <v>50</v>
      </c>
      <c r="F19" s="13" t="e">
        <f t="shared" si="0"/>
        <v>#VALUE!</v>
      </c>
      <c r="G19" s="3" t="e">
        <f t="shared" si="1"/>
        <v>#VALUE!</v>
      </c>
    </row>
    <row r="20" spans="2:7" ht="11.25" customHeight="1" x14ac:dyDescent="0.2">
      <c r="B20" s="41">
        <v>16</v>
      </c>
      <c r="C20" s="85"/>
      <c r="D20" s="43" t="s">
        <v>710</v>
      </c>
      <c r="E20" s="12" t="s">
        <v>50</v>
      </c>
      <c r="F20" s="13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1">
        <v>17</v>
      </c>
      <c r="C21" s="85"/>
      <c r="D21" s="43" t="s">
        <v>710</v>
      </c>
      <c r="E21" s="12" t="s">
        <v>50</v>
      </c>
      <c r="F21" s="13" t="e">
        <f t="shared" si="0"/>
        <v>#VALUE!</v>
      </c>
      <c r="G21" s="3" t="e">
        <f>5-D21</f>
        <v>#VALUE!</v>
      </c>
    </row>
    <row r="22" spans="2:7" ht="11.25" customHeight="1" x14ac:dyDescent="0.2">
      <c r="B22" s="41">
        <v>18</v>
      </c>
      <c r="C22" s="85"/>
      <c r="D22" s="43" t="s">
        <v>710</v>
      </c>
      <c r="E22" s="12" t="s">
        <v>50</v>
      </c>
      <c r="F22" s="13" t="e">
        <f t="shared" si="0"/>
        <v>#VALUE!</v>
      </c>
      <c r="G22" s="3" t="e">
        <f>D22+0</f>
        <v>#VALUE!</v>
      </c>
    </row>
    <row r="23" spans="2:7" ht="11.25" customHeight="1" x14ac:dyDescent="0.2">
      <c r="B23" s="41">
        <v>19</v>
      </c>
      <c r="C23" s="85"/>
      <c r="D23" s="43" t="s">
        <v>710</v>
      </c>
      <c r="E23" s="12" t="s">
        <v>50</v>
      </c>
      <c r="F23" s="13" t="e">
        <f t="shared" si="0"/>
        <v>#VALUE!</v>
      </c>
      <c r="G23" s="3" t="e">
        <f>D23+0</f>
        <v>#VALUE!</v>
      </c>
    </row>
    <row r="24" spans="2:7" ht="11.25" customHeight="1" thickBot="1" x14ac:dyDescent="0.25">
      <c r="B24" s="46">
        <v>20</v>
      </c>
      <c r="C24" s="86"/>
      <c r="D24" s="48" t="s">
        <v>710</v>
      </c>
      <c r="E24" s="20" t="s">
        <v>50</v>
      </c>
      <c r="F24" s="21" t="e">
        <f t="shared" si="0"/>
        <v>#VALUE!</v>
      </c>
      <c r="G24" s="3" t="e">
        <f>D24+0</f>
        <v>#VALUE!</v>
      </c>
    </row>
    <row r="25" spans="2:7" ht="11.25" customHeight="1" thickTop="1" x14ac:dyDescent="0.2"/>
  </sheetData>
  <mergeCells count="5">
    <mergeCell ref="H4:I4"/>
    <mergeCell ref="H5:I5"/>
    <mergeCell ref="H9:I9"/>
    <mergeCell ref="H10:I10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3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72</v>
      </c>
      <c r="C2" s="259"/>
      <c r="D2" s="259"/>
      <c r="E2" s="259"/>
      <c r="F2" s="259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50</v>
      </c>
      <c r="F5" s="64" t="e">
        <f>((D5-E5)^2)*(-0.1)</f>
        <v>#VALUE!</v>
      </c>
      <c r="G5" s="3" t="e">
        <f>D5+0</f>
        <v>#VALUE!</v>
      </c>
      <c r="H5" s="59" t="s">
        <v>17</v>
      </c>
      <c r="I5" s="51" t="e">
        <f>G7+G13+G14+G19+G32</f>
        <v>#VALUE!</v>
      </c>
    </row>
    <row r="6" spans="2:9" ht="11.25" customHeight="1" x14ac:dyDescent="0.2">
      <c r="B6" s="41">
        <v>2</v>
      </c>
      <c r="C6" s="67"/>
      <c r="D6" s="43" t="s">
        <v>710</v>
      </c>
      <c r="E6" s="44" t="s">
        <v>50</v>
      </c>
      <c r="F6" s="13" t="e">
        <f t="shared" ref="F6:F34" si="0">((D6-E6)^2)*(-0.1)</f>
        <v>#VALUE!</v>
      </c>
      <c r="G6" s="3" t="e">
        <f t="shared" ref="G6:G9" si="1">D6+0</f>
        <v>#VALUE!</v>
      </c>
      <c r="H6" s="14" t="s">
        <v>18</v>
      </c>
      <c r="I6" s="15" t="e">
        <f>G6+D10+G23+G26+G30</f>
        <v>#VALUE!</v>
      </c>
    </row>
    <row r="7" spans="2:9" ht="11.25" customHeight="1" x14ac:dyDescent="0.2">
      <c r="B7" s="41">
        <v>3</v>
      </c>
      <c r="C7" s="67"/>
      <c r="D7" s="43" t="s">
        <v>710</v>
      </c>
      <c r="E7" s="44" t="s">
        <v>50</v>
      </c>
      <c r="F7" s="13" t="e">
        <f t="shared" si="0"/>
        <v>#VALUE!</v>
      </c>
      <c r="G7" s="3" t="e">
        <f t="shared" si="1"/>
        <v>#VALUE!</v>
      </c>
      <c r="H7" s="14" t="s">
        <v>19</v>
      </c>
      <c r="I7" s="15" t="e">
        <f>G10+G12+G20+G29</f>
        <v>#VALUE!</v>
      </c>
    </row>
    <row r="8" spans="2:9" ht="11.25" customHeight="1" thickBot="1" x14ac:dyDescent="0.25">
      <c r="B8" s="41">
        <v>4</v>
      </c>
      <c r="C8" s="67"/>
      <c r="D8" s="43" t="s">
        <v>710</v>
      </c>
      <c r="E8" s="44" t="s">
        <v>50</v>
      </c>
      <c r="F8" s="13" t="e">
        <f t="shared" si="0"/>
        <v>#VALUE!</v>
      </c>
      <c r="G8" s="3" t="e">
        <f t="shared" si="1"/>
        <v>#VALUE!</v>
      </c>
      <c r="H8" s="16" t="s">
        <v>20</v>
      </c>
      <c r="I8" s="17" t="e">
        <f>G5+G9+G16+G28</f>
        <v>#VALUE!</v>
      </c>
    </row>
    <row r="9" spans="2:9" ht="11.25" customHeight="1" thickTop="1" x14ac:dyDescent="0.2">
      <c r="B9" s="41">
        <v>5</v>
      </c>
      <c r="C9" s="67"/>
      <c r="D9" s="43" t="s">
        <v>710</v>
      </c>
      <c r="E9" s="44" t="s">
        <v>50</v>
      </c>
      <c r="F9" s="13" t="e">
        <f t="shared" si="0"/>
        <v>#VALUE!</v>
      </c>
      <c r="G9" s="3" t="e">
        <f t="shared" si="1"/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50</v>
      </c>
      <c r="F10" s="13" t="e">
        <f t="shared" si="0"/>
        <v>#VALUE!</v>
      </c>
      <c r="G10" s="3" t="e">
        <f>6-D10</f>
        <v>#VALUE!</v>
      </c>
      <c r="I10" s="3">
        <f>IFERROR(SMALL(D5:E34,1),7777)</f>
        <v>7777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50</v>
      </c>
      <c r="F11" s="13" t="e">
        <f t="shared" si="0"/>
        <v>#VALUE!</v>
      </c>
      <c r="G11" s="3" t="e">
        <f>D11+0</f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50</v>
      </c>
      <c r="F12" s="13" t="e">
        <f t="shared" si="0"/>
        <v>#VALUE!</v>
      </c>
      <c r="G12" s="3" t="e">
        <f>D12+0</f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50</v>
      </c>
      <c r="F13" s="13" t="e">
        <f t="shared" si="0"/>
        <v>#VALUE!</v>
      </c>
      <c r="G13" s="3" t="e">
        <f>6-D13</f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50</v>
      </c>
      <c r="F14" s="13" t="e">
        <f t="shared" si="0"/>
        <v>#VALUE!</v>
      </c>
      <c r="G14" s="3" t="e">
        <f>D14+0</f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50</v>
      </c>
      <c r="F15" s="13" t="e">
        <f t="shared" si="0"/>
        <v>#VALUE!</v>
      </c>
      <c r="G15" s="3" t="e">
        <f t="shared" ref="G15:G31" si="2">D15+0</f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50</v>
      </c>
      <c r="F16" s="13" t="e">
        <f t="shared" si="0"/>
        <v>#VALUE!</v>
      </c>
      <c r="G16" s="3" t="e">
        <f t="shared" si="2"/>
        <v>#VALUE!</v>
      </c>
    </row>
    <row r="17" spans="2:7" ht="11.25" customHeight="1" x14ac:dyDescent="0.2">
      <c r="B17" s="41">
        <v>13</v>
      </c>
      <c r="C17" s="67"/>
      <c r="D17" s="43" t="s">
        <v>710</v>
      </c>
      <c r="E17" s="44" t="s">
        <v>50</v>
      </c>
      <c r="F17" s="13" t="e">
        <f t="shared" si="0"/>
        <v>#VALUE!</v>
      </c>
      <c r="G17" s="3" t="e">
        <f t="shared" si="2"/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50</v>
      </c>
      <c r="F18" s="13" t="e">
        <f t="shared" si="0"/>
        <v>#VALUE!</v>
      </c>
      <c r="G18" s="3" t="e">
        <f t="shared" si="2"/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50</v>
      </c>
      <c r="F19" s="13" t="e">
        <f t="shared" si="0"/>
        <v>#VALUE!</v>
      </c>
      <c r="G19" s="3" t="e">
        <f t="shared" si="2"/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50</v>
      </c>
      <c r="F20" s="13" t="e">
        <f t="shared" si="0"/>
        <v>#VALUE!</v>
      </c>
      <c r="G20" s="3" t="e">
        <f t="shared" si="2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50</v>
      </c>
      <c r="F21" s="13" t="e">
        <f t="shared" si="0"/>
        <v>#VALUE!</v>
      </c>
      <c r="G21" s="3" t="e">
        <f t="shared" si="2"/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50</v>
      </c>
      <c r="F22" s="13" t="e">
        <f t="shared" si="0"/>
        <v>#VALUE!</v>
      </c>
      <c r="G22" s="3" t="e">
        <f t="shared" si="2"/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50</v>
      </c>
      <c r="F23" s="13" t="e">
        <f t="shared" si="0"/>
        <v>#VALUE!</v>
      </c>
      <c r="G23" s="3" t="e">
        <f t="shared" si="2"/>
        <v>#VALUE!</v>
      </c>
    </row>
    <row r="24" spans="2:7" ht="11.25" customHeight="1" x14ac:dyDescent="0.2">
      <c r="B24" s="41">
        <v>20</v>
      </c>
      <c r="C24" s="67"/>
      <c r="D24" s="43" t="s">
        <v>710</v>
      </c>
      <c r="E24" s="44" t="s">
        <v>50</v>
      </c>
      <c r="F24" s="13" t="e">
        <f t="shared" si="0"/>
        <v>#VALUE!</v>
      </c>
      <c r="G24" s="3" t="e">
        <f t="shared" si="2"/>
        <v>#VALUE!</v>
      </c>
    </row>
    <row r="25" spans="2:7" ht="11.25" customHeight="1" x14ac:dyDescent="0.2">
      <c r="B25" s="41">
        <v>21</v>
      </c>
      <c r="C25" s="67"/>
      <c r="D25" s="43" t="s">
        <v>710</v>
      </c>
      <c r="E25" s="44" t="s">
        <v>50</v>
      </c>
      <c r="F25" s="13" t="e">
        <f t="shared" si="0"/>
        <v>#VALUE!</v>
      </c>
      <c r="G25" s="3" t="e">
        <f t="shared" si="2"/>
        <v>#VALUE!</v>
      </c>
    </row>
    <row r="26" spans="2:7" ht="11.25" customHeight="1" x14ac:dyDescent="0.2">
      <c r="B26" s="41">
        <v>22</v>
      </c>
      <c r="C26" s="67"/>
      <c r="D26" s="43" t="s">
        <v>710</v>
      </c>
      <c r="E26" s="44" t="s">
        <v>50</v>
      </c>
      <c r="F26" s="13" t="e">
        <f t="shared" si="0"/>
        <v>#VALUE!</v>
      </c>
      <c r="G26" s="3" t="e">
        <f t="shared" si="2"/>
        <v>#VALUE!</v>
      </c>
    </row>
    <row r="27" spans="2:7" ht="11.25" customHeight="1" x14ac:dyDescent="0.2">
      <c r="B27" s="41">
        <v>23</v>
      </c>
      <c r="C27" s="67"/>
      <c r="D27" s="43" t="s">
        <v>710</v>
      </c>
      <c r="E27" s="44" t="s">
        <v>50</v>
      </c>
      <c r="F27" s="13" t="e">
        <f t="shared" si="0"/>
        <v>#VALUE!</v>
      </c>
      <c r="G27" s="3" t="e">
        <f t="shared" si="2"/>
        <v>#VALUE!</v>
      </c>
    </row>
    <row r="28" spans="2:7" ht="11.25" customHeight="1" x14ac:dyDescent="0.2">
      <c r="B28" s="41">
        <v>24</v>
      </c>
      <c r="C28" s="67"/>
      <c r="D28" s="43" t="s">
        <v>710</v>
      </c>
      <c r="E28" s="44" t="s">
        <v>50</v>
      </c>
      <c r="F28" s="13" t="e">
        <f t="shared" si="0"/>
        <v>#VALUE!</v>
      </c>
      <c r="G28" s="3" t="e">
        <f t="shared" si="2"/>
        <v>#VALUE!</v>
      </c>
    </row>
    <row r="29" spans="2:7" ht="11.25" customHeight="1" x14ac:dyDescent="0.2">
      <c r="B29" s="41">
        <v>25</v>
      </c>
      <c r="C29" s="67"/>
      <c r="D29" s="43" t="s">
        <v>710</v>
      </c>
      <c r="E29" s="44" t="s">
        <v>50</v>
      </c>
      <c r="F29" s="13" t="e">
        <f t="shared" si="0"/>
        <v>#VALUE!</v>
      </c>
      <c r="G29" s="3" t="e">
        <f t="shared" si="2"/>
        <v>#VALUE!</v>
      </c>
    </row>
    <row r="30" spans="2:7" ht="11.25" customHeight="1" x14ac:dyDescent="0.2">
      <c r="B30" s="41">
        <v>26</v>
      </c>
      <c r="C30" s="67"/>
      <c r="D30" s="43" t="s">
        <v>710</v>
      </c>
      <c r="E30" s="44" t="s">
        <v>50</v>
      </c>
      <c r="F30" s="13" t="e">
        <f t="shared" si="0"/>
        <v>#VALUE!</v>
      </c>
      <c r="G30" s="3" t="e">
        <f t="shared" si="2"/>
        <v>#VALUE!</v>
      </c>
    </row>
    <row r="31" spans="2:7" ht="11.25" customHeight="1" x14ac:dyDescent="0.2">
      <c r="B31" s="41">
        <v>27</v>
      </c>
      <c r="C31" s="67"/>
      <c r="D31" s="43" t="s">
        <v>710</v>
      </c>
      <c r="E31" s="44" t="s">
        <v>50</v>
      </c>
      <c r="F31" s="13" t="e">
        <f t="shared" si="0"/>
        <v>#VALUE!</v>
      </c>
      <c r="G31" s="3" t="e">
        <f t="shared" si="2"/>
        <v>#VALUE!</v>
      </c>
    </row>
    <row r="32" spans="2:7" ht="11.25" customHeight="1" x14ac:dyDescent="0.2">
      <c r="B32" s="41">
        <v>28</v>
      </c>
      <c r="C32" s="67"/>
      <c r="D32" s="43" t="s">
        <v>710</v>
      </c>
      <c r="E32" s="44" t="s">
        <v>50</v>
      </c>
      <c r="F32" s="13" t="e">
        <f t="shared" si="0"/>
        <v>#VALUE!</v>
      </c>
      <c r="G32" s="3" t="e">
        <f>6-D32</f>
        <v>#VALUE!</v>
      </c>
    </row>
    <row r="33" spans="2:7" ht="11.25" customHeight="1" x14ac:dyDescent="0.2">
      <c r="B33" s="41">
        <v>29</v>
      </c>
      <c r="C33" s="67"/>
      <c r="D33" s="43" t="s">
        <v>710</v>
      </c>
      <c r="E33" s="44" t="s">
        <v>50</v>
      </c>
      <c r="F33" s="13" t="e">
        <f t="shared" si="0"/>
        <v>#VALUE!</v>
      </c>
      <c r="G33" s="3" t="e">
        <f>D33+0</f>
        <v>#VALUE!</v>
      </c>
    </row>
    <row r="34" spans="2:7" ht="11.25" customHeight="1" thickBot="1" x14ac:dyDescent="0.25">
      <c r="B34" s="46">
        <v>30</v>
      </c>
      <c r="C34" s="68"/>
      <c r="D34" s="48" t="s">
        <v>710</v>
      </c>
      <c r="E34" s="49" t="s">
        <v>50</v>
      </c>
      <c r="F34" s="21" t="e">
        <f t="shared" si="0"/>
        <v>#VALUE!</v>
      </c>
      <c r="G34" s="3" t="e">
        <f>D34+0</f>
        <v>#VALUE!</v>
      </c>
    </row>
    <row r="3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93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73</v>
      </c>
      <c r="C2" s="259"/>
      <c r="D2" s="259"/>
      <c r="E2" s="259"/>
      <c r="F2" s="259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thickBot="1" x14ac:dyDescent="0.25">
      <c r="B5" s="60">
        <v>1</v>
      </c>
      <c r="C5" s="66"/>
      <c r="D5" s="69" t="s">
        <v>710</v>
      </c>
      <c r="E5" s="53" t="s">
        <v>49</v>
      </c>
      <c r="F5" s="64" t="e">
        <f>((D5-E5)^2)*(-0.1)</f>
        <v>#VALUE!</v>
      </c>
      <c r="G5" s="93" t="e">
        <f>0+D5</f>
        <v>#VALUE!</v>
      </c>
      <c r="H5" s="27" t="s">
        <v>21</v>
      </c>
      <c r="I5" s="28" t="e">
        <f>SUM(G5:G49)</f>
        <v>#VALUE!</v>
      </c>
    </row>
    <row r="6" spans="2:9" ht="11.25" customHeight="1" thickTop="1" x14ac:dyDescent="0.2">
      <c r="B6" s="41">
        <v>2</v>
      </c>
      <c r="C6" s="67"/>
      <c r="D6" s="70" t="s">
        <v>710</v>
      </c>
      <c r="E6" s="54" t="s">
        <v>49</v>
      </c>
      <c r="F6" s="13" t="e">
        <f t="shared" ref="F6:F49" si="0">((D6-E6)^2)*(-0.1)</f>
        <v>#VALUE!</v>
      </c>
      <c r="G6" s="93" t="e">
        <f t="shared" ref="G6:G49" si="1">0+D6</f>
        <v>#VALUE!</v>
      </c>
    </row>
    <row r="7" spans="2:9" ht="11.25" customHeight="1" x14ac:dyDescent="0.2">
      <c r="B7" s="41">
        <v>3</v>
      </c>
      <c r="C7" s="67"/>
      <c r="D7" s="70" t="s">
        <v>710</v>
      </c>
      <c r="E7" s="54" t="s">
        <v>49</v>
      </c>
      <c r="F7" s="13" t="e">
        <f t="shared" si="0"/>
        <v>#VALUE!</v>
      </c>
      <c r="G7" s="93" t="e">
        <f t="shared" si="1"/>
        <v>#VALUE!</v>
      </c>
      <c r="I7" s="3">
        <f>IFERROR(SMALL(D5:E49,1),7777)</f>
        <v>7777</v>
      </c>
    </row>
    <row r="8" spans="2:9" ht="11.25" customHeight="1" x14ac:dyDescent="0.2">
      <c r="B8" s="41">
        <v>4</v>
      </c>
      <c r="C8" s="67"/>
      <c r="D8" s="70" t="s">
        <v>710</v>
      </c>
      <c r="E8" s="54" t="s">
        <v>49</v>
      </c>
      <c r="F8" s="13" t="e">
        <f t="shared" si="0"/>
        <v>#VALUE!</v>
      </c>
      <c r="G8" s="93" t="e">
        <f t="shared" si="1"/>
        <v>#VALUE!</v>
      </c>
    </row>
    <row r="9" spans="2:9" ht="11.25" customHeight="1" x14ac:dyDescent="0.2">
      <c r="B9" s="41">
        <v>5</v>
      </c>
      <c r="C9" s="67"/>
      <c r="D9" s="70" t="s">
        <v>710</v>
      </c>
      <c r="E9" s="54" t="s">
        <v>49</v>
      </c>
      <c r="F9" s="13" t="e">
        <f t="shared" si="0"/>
        <v>#VALUE!</v>
      </c>
      <c r="G9" s="93" t="e">
        <f t="shared" si="1"/>
        <v>#VALUE!</v>
      </c>
    </row>
    <row r="10" spans="2:9" ht="11.25" customHeight="1" x14ac:dyDescent="0.2">
      <c r="B10" s="41">
        <v>6</v>
      </c>
      <c r="C10" s="67"/>
      <c r="D10" s="70" t="s">
        <v>710</v>
      </c>
      <c r="E10" s="54" t="s">
        <v>49</v>
      </c>
      <c r="F10" s="13" t="e">
        <f t="shared" si="0"/>
        <v>#VALUE!</v>
      </c>
      <c r="G10" s="93" t="e">
        <f t="shared" si="1"/>
        <v>#VALUE!</v>
      </c>
    </row>
    <row r="11" spans="2:9" ht="11.25" customHeight="1" x14ac:dyDescent="0.2">
      <c r="B11" s="41">
        <v>7</v>
      </c>
      <c r="C11" s="67"/>
      <c r="D11" s="70" t="s">
        <v>710</v>
      </c>
      <c r="E11" s="54" t="s">
        <v>49</v>
      </c>
      <c r="F11" s="13" t="e">
        <f t="shared" si="0"/>
        <v>#VALUE!</v>
      </c>
      <c r="G11" s="93" t="e">
        <f t="shared" si="1"/>
        <v>#VALUE!</v>
      </c>
    </row>
    <row r="12" spans="2:9" ht="11.25" customHeight="1" x14ac:dyDescent="0.2">
      <c r="B12" s="41">
        <v>8</v>
      </c>
      <c r="C12" s="67"/>
      <c r="D12" s="70" t="s">
        <v>710</v>
      </c>
      <c r="E12" s="54" t="s">
        <v>49</v>
      </c>
      <c r="F12" s="13" t="e">
        <f t="shared" si="0"/>
        <v>#VALUE!</v>
      </c>
      <c r="G12" s="93" t="e">
        <f t="shared" si="1"/>
        <v>#VALUE!</v>
      </c>
    </row>
    <row r="13" spans="2:9" ht="11.25" customHeight="1" x14ac:dyDescent="0.2">
      <c r="B13" s="41">
        <v>9</v>
      </c>
      <c r="C13" s="67"/>
      <c r="D13" s="70" t="s">
        <v>710</v>
      </c>
      <c r="E13" s="54" t="s">
        <v>49</v>
      </c>
      <c r="F13" s="13" t="e">
        <f t="shared" si="0"/>
        <v>#VALUE!</v>
      </c>
      <c r="G13" s="93" t="e">
        <f t="shared" si="1"/>
        <v>#VALUE!</v>
      </c>
    </row>
    <row r="14" spans="2:9" ht="11.25" customHeight="1" x14ac:dyDescent="0.2">
      <c r="B14" s="41">
        <v>10</v>
      </c>
      <c r="C14" s="67"/>
      <c r="D14" s="70" t="s">
        <v>710</v>
      </c>
      <c r="E14" s="54" t="s">
        <v>49</v>
      </c>
      <c r="F14" s="13" t="e">
        <f t="shared" si="0"/>
        <v>#VALUE!</v>
      </c>
      <c r="G14" s="93" t="e">
        <f t="shared" si="1"/>
        <v>#VALUE!</v>
      </c>
    </row>
    <row r="15" spans="2:9" ht="11.25" customHeight="1" x14ac:dyDescent="0.2">
      <c r="B15" s="41">
        <v>11</v>
      </c>
      <c r="C15" s="67"/>
      <c r="D15" s="70" t="s">
        <v>710</v>
      </c>
      <c r="E15" s="54" t="s">
        <v>49</v>
      </c>
      <c r="F15" s="13" t="e">
        <f t="shared" si="0"/>
        <v>#VALUE!</v>
      </c>
      <c r="G15" s="93" t="e">
        <f t="shared" si="1"/>
        <v>#VALUE!</v>
      </c>
    </row>
    <row r="16" spans="2:9" ht="11.25" customHeight="1" x14ac:dyDescent="0.2">
      <c r="B16" s="41">
        <v>12</v>
      </c>
      <c r="C16" s="67"/>
      <c r="D16" s="70" t="s">
        <v>710</v>
      </c>
      <c r="E16" s="54" t="s">
        <v>49</v>
      </c>
      <c r="F16" s="13" t="e">
        <f t="shared" si="0"/>
        <v>#VALUE!</v>
      </c>
      <c r="G16" s="93" t="e">
        <f t="shared" si="1"/>
        <v>#VALUE!</v>
      </c>
    </row>
    <row r="17" spans="2:7" ht="11.25" customHeight="1" x14ac:dyDescent="0.2">
      <c r="B17" s="41">
        <v>13</v>
      </c>
      <c r="C17" s="67"/>
      <c r="D17" s="70" t="s">
        <v>710</v>
      </c>
      <c r="E17" s="54" t="s">
        <v>49</v>
      </c>
      <c r="F17" s="13" t="e">
        <f t="shared" si="0"/>
        <v>#VALUE!</v>
      </c>
      <c r="G17" s="93" t="e">
        <f t="shared" si="1"/>
        <v>#VALUE!</v>
      </c>
    </row>
    <row r="18" spans="2:7" ht="11.25" customHeight="1" x14ac:dyDescent="0.2">
      <c r="B18" s="41">
        <v>14</v>
      </c>
      <c r="C18" s="67"/>
      <c r="D18" s="70" t="s">
        <v>710</v>
      </c>
      <c r="E18" s="54" t="s">
        <v>49</v>
      </c>
      <c r="F18" s="13" t="e">
        <f t="shared" si="0"/>
        <v>#VALUE!</v>
      </c>
      <c r="G18" s="93" t="e">
        <f t="shared" si="1"/>
        <v>#VALUE!</v>
      </c>
    </row>
    <row r="19" spans="2:7" ht="11.25" customHeight="1" x14ac:dyDescent="0.2">
      <c r="B19" s="41">
        <v>15</v>
      </c>
      <c r="C19" s="67"/>
      <c r="D19" s="70" t="s">
        <v>710</v>
      </c>
      <c r="E19" s="54" t="s">
        <v>49</v>
      </c>
      <c r="F19" s="13" t="e">
        <f t="shared" si="0"/>
        <v>#VALUE!</v>
      </c>
      <c r="G19" s="93" t="e">
        <f t="shared" si="1"/>
        <v>#VALUE!</v>
      </c>
    </row>
    <row r="20" spans="2:7" ht="11.25" customHeight="1" x14ac:dyDescent="0.2">
      <c r="B20" s="41">
        <v>16</v>
      </c>
      <c r="C20" s="67"/>
      <c r="D20" s="70" t="s">
        <v>710</v>
      </c>
      <c r="E20" s="54" t="s">
        <v>49</v>
      </c>
      <c r="F20" s="13" t="e">
        <f t="shared" si="0"/>
        <v>#VALUE!</v>
      </c>
      <c r="G20" s="93" t="e">
        <f t="shared" si="1"/>
        <v>#VALUE!</v>
      </c>
    </row>
    <row r="21" spans="2:7" ht="11.25" customHeight="1" x14ac:dyDescent="0.2">
      <c r="B21" s="41">
        <v>17</v>
      </c>
      <c r="C21" s="67"/>
      <c r="D21" s="70" t="s">
        <v>710</v>
      </c>
      <c r="E21" s="54" t="s">
        <v>49</v>
      </c>
      <c r="F21" s="13" t="e">
        <f t="shared" si="0"/>
        <v>#VALUE!</v>
      </c>
      <c r="G21" s="93" t="e">
        <f t="shared" si="1"/>
        <v>#VALUE!</v>
      </c>
    </row>
    <row r="22" spans="2:7" ht="11.25" customHeight="1" x14ac:dyDescent="0.2">
      <c r="B22" s="41">
        <v>18</v>
      </c>
      <c r="C22" s="67"/>
      <c r="D22" s="70" t="s">
        <v>710</v>
      </c>
      <c r="E22" s="54" t="s">
        <v>49</v>
      </c>
      <c r="F22" s="13" t="e">
        <f t="shared" si="0"/>
        <v>#VALUE!</v>
      </c>
      <c r="G22" s="93" t="e">
        <f t="shared" si="1"/>
        <v>#VALUE!</v>
      </c>
    </row>
    <row r="23" spans="2:7" ht="11.25" customHeight="1" x14ac:dyDescent="0.2">
      <c r="B23" s="41">
        <v>19</v>
      </c>
      <c r="C23" s="67"/>
      <c r="D23" s="70" t="s">
        <v>710</v>
      </c>
      <c r="E23" s="54" t="s">
        <v>49</v>
      </c>
      <c r="F23" s="13" t="e">
        <f t="shared" si="0"/>
        <v>#VALUE!</v>
      </c>
      <c r="G23" s="93" t="e">
        <f t="shared" si="1"/>
        <v>#VALUE!</v>
      </c>
    </row>
    <row r="24" spans="2:7" ht="11.25" customHeight="1" x14ac:dyDescent="0.2">
      <c r="B24" s="41">
        <v>20</v>
      </c>
      <c r="C24" s="67"/>
      <c r="D24" s="70" t="s">
        <v>710</v>
      </c>
      <c r="E24" s="54" t="s">
        <v>49</v>
      </c>
      <c r="F24" s="13" t="e">
        <f t="shared" si="0"/>
        <v>#VALUE!</v>
      </c>
      <c r="G24" s="93" t="e">
        <f t="shared" si="1"/>
        <v>#VALUE!</v>
      </c>
    </row>
    <row r="25" spans="2:7" ht="11.25" customHeight="1" x14ac:dyDescent="0.2">
      <c r="B25" s="41">
        <v>21</v>
      </c>
      <c r="C25" s="67"/>
      <c r="D25" s="70" t="s">
        <v>710</v>
      </c>
      <c r="E25" s="54" t="s">
        <v>49</v>
      </c>
      <c r="F25" s="13" t="e">
        <f t="shared" si="0"/>
        <v>#VALUE!</v>
      </c>
      <c r="G25" s="93" t="e">
        <f t="shared" si="1"/>
        <v>#VALUE!</v>
      </c>
    </row>
    <row r="26" spans="2:7" ht="11.25" customHeight="1" x14ac:dyDescent="0.2">
      <c r="B26" s="41">
        <v>22</v>
      </c>
      <c r="C26" s="67"/>
      <c r="D26" s="70" t="s">
        <v>710</v>
      </c>
      <c r="E26" s="54" t="s">
        <v>49</v>
      </c>
      <c r="F26" s="13" t="e">
        <f t="shared" si="0"/>
        <v>#VALUE!</v>
      </c>
      <c r="G26" s="93" t="e">
        <f t="shared" si="1"/>
        <v>#VALUE!</v>
      </c>
    </row>
    <row r="27" spans="2:7" ht="11.25" customHeight="1" x14ac:dyDescent="0.2">
      <c r="B27" s="41">
        <v>23</v>
      </c>
      <c r="C27" s="67"/>
      <c r="D27" s="70" t="s">
        <v>710</v>
      </c>
      <c r="E27" s="54" t="s">
        <v>49</v>
      </c>
      <c r="F27" s="13" t="e">
        <f t="shared" si="0"/>
        <v>#VALUE!</v>
      </c>
      <c r="G27" s="93" t="e">
        <f t="shared" si="1"/>
        <v>#VALUE!</v>
      </c>
    </row>
    <row r="28" spans="2:7" ht="11.25" customHeight="1" x14ac:dyDescent="0.2">
      <c r="B28" s="41">
        <v>24</v>
      </c>
      <c r="C28" s="67"/>
      <c r="D28" s="70" t="s">
        <v>710</v>
      </c>
      <c r="E28" s="54" t="s">
        <v>49</v>
      </c>
      <c r="F28" s="13" t="e">
        <f t="shared" si="0"/>
        <v>#VALUE!</v>
      </c>
      <c r="G28" s="93" t="e">
        <f t="shared" si="1"/>
        <v>#VALUE!</v>
      </c>
    </row>
    <row r="29" spans="2:7" ht="11.25" customHeight="1" x14ac:dyDescent="0.2">
      <c r="B29" s="41">
        <v>25</v>
      </c>
      <c r="C29" s="67"/>
      <c r="D29" s="70" t="s">
        <v>710</v>
      </c>
      <c r="E29" s="54" t="s">
        <v>49</v>
      </c>
      <c r="F29" s="13" t="e">
        <f t="shared" si="0"/>
        <v>#VALUE!</v>
      </c>
      <c r="G29" s="93" t="e">
        <f t="shared" si="1"/>
        <v>#VALUE!</v>
      </c>
    </row>
    <row r="30" spans="2:7" ht="11.25" customHeight="1" x14ac:dyDescent="0.2">
      <c r="B30" s="41">
        <v>26</v>
      </c>
      <c r="C30" s="67"/>
      <c r="D30" s="70" t="s">
        <v>710</v>
      </c>
      <c r="E30" s="54" t="s">
        <v>49</v>
      </c>
      <c r="F30" s="13" t="e">
        <f t="shared" si="0"/>
        <v>#VALUE!</v>
      </c>
      <c r="G30" s="93" t="e">
        <f t="shared" si="1"/>
        <v>#VALUE!</v>
      </c>
    </row>
    <row r="31" spans="2:7" ht="11.25" customHeight="1" x14ac:dyDescent="0.2">
      <c r="B31" s="41">
        <v>27</v>
      </c>
      <c r="C31" s="67"/>
      <c r="D31" s="70" t="s">
        <v>710</v>
      </c>
      <c r="E31" s="54" t="s">
        <v>49</v>
      </c>
      <c r="F31" s="13" t="e">
        <f t="shared" si="0"/>
        <v>#VALUE!</v>
      </c>
      <c r="G31" s="93" t="e">
        <f t="shared" si="1"/>
        <v>#VALUE!</v>
      </c>
    </row>
    <row r="32" spans="2:7" ht="11.25" customHeight="1" x14ac:dyDescent="0.2">
      <c r="B32" s="41">
        <v>28</v>
      </c>
      <c r="C32" s="67"/>
      <c r="D32" s="70" t="s">
        <v>710</v>
      </c>
      <c r="E32" s="54" t="s">
        <v>49</v>
      </c>
      <c r="F32" s="13" t="e">
        <f t="shared" si="0"/>
        <v>#VALUE!</v>
      </c>
      <c r="G32" s="93" t="e">
        <f t="shared" si="1"/>
        <v>#VALUE!</v>
      </c>
    </row>
    <row r="33" spans="2:7" ht="11.25" customHeight="1" x14ac:dyDescent="0.2">
      <c r="B33" s="41">
        <v>29</v>
      </c>
      <c r="C33" s="67"/>
      <c r="D33" s="70" t="s">
        <v>710</v>
      </c>
      <c r="E33" s="54" t="s">
        <v>49</v>
      </c>
      <c r="F33" s="13" t="e">
        <f t="shared" si="0"/>
        <v>#VALUE!</v>
      </c>
      <c r="G33" s="93" t="e">
        <f t="shared" si="1"/>
        <v>#VALUE!</v>
      </c>
    </row>
    <row r="34" spans="2:7" ht="11.25" customHeight="1" x14ac:dyDescent="0.2">
      <c r="B34" s="41">
        <v>30</v>
      </c>
      <c r="C34" s="67"/>
      <c r="D34" s="70" t="s">
        <v>710</v>
      </c>
      <c r="E34" s="54" t="s">
        <v>49</v>
      </c>
      <c r="F34" s="13" t="e">
        <f t="shared" si="0"/>
        <v>#VALUE!</v>
      </c>
      <c r="G34" s="93" t="e">
        <f t="shared" si="1"/>
        <v>#VALUE!</v>
      </c>
    </row>
    <row r="35" spans="2:7" ht="11.25" customHeight="1" x14ac:dyDescent="0.2">
      <c r="B35" s="41">
        <v>31</v>
      </c>
      <c r="C35" s="67"/>
      <c r="D35" s="70" t="s">
        <v>710</v>
      </c>
      <c r="E35" s="54" t="s">
        <v>49</v>
      </c>
      <c r="F35" s="13" t="e">
        <f t="shared" si="0"/>
        <v>#VALUE!</v>
      </c>
      <c r="G35" s="93" t="e">
        <f t="shared" si="1"/>
        <v>#VALUE!</v>
      </c>
    </row>
    <row r="36" spans="2:7" ht="11.25" customHeight="1" x14ac:dyDescent="0.2">
      <c r="B36" s="41">
        <v>32</v>
      </c>
      <c r="C36" s="67"/>
      <c r="D36" s="70" t="s">
        <v>710</v>
      </c>
      <c r="E36" s="54" t="s">
        <v>49</v>
      </c>
      <c r="F36" s="13" t="e">
        <f t="shared" si="0"/>
        <v>#VALUE!</v>
      </c>
      <c r="G36" s="93" t="e">
        <f t="shared" si="1"/>
        <v>#VALUE!</v>
      </c>
    </row>
    <row r="37" spans="2:7" ht="11.25" customHeight="1" x14ac:dyDescent="0.2">
      <c r="B37" s="41">
        <v>33</v>
      </c>
      <c r="C37" s="67"/>
      <c r="D37" s="70" t="s">
        <v>710</v>
      </c>
      <c r="E37" s="54" t="s">
        <v>49</v>
      </c>
      <c r="F37" s="13" t="e">
        <f t="shared" si="0"/>
        <v>#VALUE!</v>
      </c>
      <c r="G37" s="93" t="e">
        <f t="shared" si="1"/>
        <v>#VALUE!</v>
      </c>
    </row>
    <row r="38" spans="2:7" ht="11.25" customHeight="1" x14ac:dyDescent="0.2">
      <c r="B38" s="41">
        <v>34</v>
      </c>
      <c r="C38" s="67"/>
      <c r="D38" s="70" t="s">
        <v>710</v>
      </c>
      <c r="E38" s="54" t="s">
        <v>49</v>
      </c>
      <c r="F38" s="13" t="e">
        <f t="shared" si="0"/>
        <v>#VALUE!</v>
      </c>
      <c r="G38" s="93" t="e">
        <f t="shared" si="1"/>
        <v>#VALUE!</v>
      </c>
    </row>
    <row r="39" spans="2:7" ht="11.25" customHeight="1" x14ac:dyDescent="0.2">
      <c r="B39" s="41">
        <v>35</v>
      </c>
      <c r="C39" s="67"/>
      <c r="D39" s="70" t="s">
        <v>710</v>
      </c>
      <c r="E39" s="54" t="s">
        <v>49</v>
      </c>
      <c r="F39" s="13" t="e">
        <f t="shared" si="0"/>
        <v>#VALUE!</v>
      </c>
      <c r="G39" s="93" t="e">
        <f t="shared" si="1"/>
        <v>#VALUE!</v>
      </c>
    </row>
    <row r="40" spans="2:7" ht="11.25" customHeight="1" x14ac:dyDescent="0.2">
      <c r="B40" s="41">
        <v>36</v>
      </c>
      <c r="C40" s="67"/>
      <c r="D40" s="70" t="s">
        <v>710</v>
      </c>
      <c r="E40" s="54" t="s">
        <v>49</v>
      </c>
      <c r="F40" s="13" t="e">
        <f t="shared" si="0"/>
        <v>#VALUE!</v>
      </c>
      <c r="G40" s="93" t="e">
        <f t="shared" si="1"/>
        <v>#VALUE!</v>
      </c>
    </row>
    <row r="41" spans="2:7" ht="11.25" customHeight="1" x14ac:dyDescent="0.2">
      <c r="B41" s="41">
        <v>37</v>
      </c>
      <c r="C41" s="67"/>
      <c r="D41" s="70" t="s">
        <v>710</v>
      </c>
      <c r="E41" s="54" t="s">
        <v>49</v>
      </c>
      <c r="F41" s="13" t="e">
        <f t="shared" si="0"/>
        <v>#VALUE!</v>
      </c>
      <c r="G41" s="93" t="e">
        <f t="shared" si="1"/>
        <v>#VALUE!</v>
      </c>
    </row>
    <row r="42" spans="2:7" ht="11.25" customHeight="1" x14ac:dyDescent="0.2">
      <c r="B42" s="41">
        <v>38</v>
      </c>
      <c r="C42" s="67"/>
      <c r="D42" s="70" t="s">
        <v>710</v>
      </c>
      <c r="E42" s="54" t="s">
        <v>49</v>
      </c>
      <c r="F42" s="13" t="e">
        <f t="shared" si="0"/>
        <v>#VALUE!</v>
      </c>
      <c r="G42" s="93" t="e">
        <f t="shared" si="1"/>
        <v>#VALUE!</v>
      </c>
    </row>
    <row r="43" spans="2:7" ht="11.25" customHeight="1" x14ac:dyDescent="0.2">
      <c r="B43" s="41">
        <v>39</v>
      </c>
      <c r="C43" s="67"/>
      <c r="D43" s="70" t="s">
        <v>710</v>
      </c>
      <c r="E43" s="54" t="s">
        <v>49</v>
      </c>
      <c r="F43" s="13" t="e">
        <f t="shared" si="0"/>
        <v>#VALUE!</v>
      </c>
      <c r="G43" s="93" t="e">
        <f t="shared" si="1"/>
        <v>#VALUE!</v>
      </c>
    </row>
    <row r="44" spans="2:7" ht="11.25" customHeight="1" x14ac:dyDescent="0.2">
      <c r="B44" s="41">
        <v>40</v>
      </c>
      <c r="C44" s="67"/>
      <c r="D44" s="70" t="s">
        <v>710</v>
      </c>
      <c r="E44" s="54" t="s">
        <v>49</v>
      </c>
      <c r="F44" s="13" t="e">
        <f t="shared" si="0"/>
        <v>#VALUE!</v>
      </c>
      <c r="G44" s="93" t="e">
        <f t="shared" si="1"/>
        <v>#VALUE!</v>
      </c>
    </row>
    <row r="45" spans="2:7" ht="11.25" customHeight="1" x14ac:dyDescent="0.2">
      <c r="B45" s="41">
        <v>41</v>
      </c>
      <c r="C45" s="67"/>
      <c r="D45" s="70" t="s">
        <v>710</v>
      </c>
      <c r="E45" s="54" t="s">
        <v>49</v>
      </c>
      <c r="F45" s="13" t="e">
        <f t="shared" si="0"/>
        <v>#VALUE!</v>
      </c>
      <c r="G45" s="93" t="e">
        <f t="shared" si="1"/>
        <v>#VALUE!</v>
      </c>
    </row>
    <row r="46" spans="2:7" ht="11.25" customHeight="1" x14ac:dyDescent="0.2">
      <c r="B46" s="41">
        <v>42</v>
      </c>
      <c r="C46" s="67"/>
      <c r="D46" s="70" t="s">
        <v>710</v>
      </c>
      <c r="E46" s="54" t="s">
        <v>49</v>
      </c>
      <c r="F46" s="13" t="e">
        <f t="shared" si="0"/>
        <v>#VALUE!</v>
      </c>
      <c r="G46" s="93" t="e">
        <f t="shared" si="1"/>
        <v>#VALUE!</v>
      </c>
    </row>
    <row r="47" spans="2:7" ht="11.25" customHeight="1" x14ac:dyDescent="0.2">
      <c r="B47" s="41">
        <v>43</v>
      </c>
      <c r="C47" s="67"/>
      <c r="D47" s="70" t="s">
        <v>710</v>
      </c>
      <c r="E47" s="54" t="s">
        <v>49</v>
      </c>
      <c r="F47" s="13" t="e">
        <f t="shared" si="0"/>
        <v>#VALUE!</v>
      </c>
      <c r="G47" s="93" t="e">
        <f t="shared" si="1"/>
        <v>#VALUE!</v>
      </c>
    </row>
    <row r="48" spans="2:7" ht="11.25" customHeight="1" x14ac:dyDescent="0.2">
      <c r="B48" s="41">
        <v>44</v>
      </c>
      <c r="C48" s="67"/>
      <c r="D48" s="70" t="s">
        <v>710</v>
      </c>
      <c r="E48" s="54" t="s">
        <v>49</v>
      </c>
      <c r="F48" s="13" t="e">
        <f t="shared" si="0"/>
        <v>#VALUE!</v>
      </c>
      <c r="G48" s="93" t="e">
        <f t="shared" si="1"/>
        <v>#VALUE!</v>
      </c>
    </row>
    <row r="49" spans="2:7" ht="11.25" customHeight="1" thickBot="1" x14ac:dyDescent="0.25">
      <c r="B49" s="46">
        <v>45</v>
      </c>
      <c r="C49" s="68"/>
      <c r="D49" s="71" t="s">
        <v>710</v>
      </c>
      <c r="E49" s="55" t="s">
        <v>49</v>
      </c>
      <c r="F49" s="21" t="e">
        <f t="shared" si="0"/>
        <v>#VALUE!</v>
      </c>
      <c r="G49" s="93" t="e">
        <f t="shared" si="1"/>
        <v>#VALUE!</v>
      </c>
    </row>
    <row r="50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3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74</v>
      </c>
      <c r="C2" s="259"/>
      <c r="D2" s="259"/>
      <c r="E2" s="259"/>
      <c r="F2" s="259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49</v>
      </c>
      <c r="F5" s="64" t="e">
        <f>((D5-E5)^2)*(-0.1)</f>
        <v>#VALUE!</v>
      </c>
      <c r="G5" s="3" t="e">
        <f>6-D5</f>
        <v>#VALUE!</v>
      </c>
      <c r="H5" s="59" t="s">
        <v>22</v>
      </c>
      <c r="I5" s="51" t="e">
        <f>G9+G12+G15+G18+G20+G25</f>
        <v>#VALUE!</v>
      </c>
    </row>
    <row r="6" spans="2:9" ht="11.25" customHeight="1" x14ac:dyDescent="0.2">
      <c r="B6" s="41">
        <v>2</v>
      </c>
      <c r="C6" s="67"/>
      <c r="D6" s="43" t="s">
        <v>710</v>
      </c>
      <c r="E6" s="44" t="s">
        <v>49</v>
      </c>
      <c r="F6" s="13" t="e">
        <f t="shared" ref="F6:F27" si="0">((D6-E6)^2)*(-0.1)</f>
        <v>#VALUE!</v>
      </c>
      <c r="G6" s="3" t="e">
        <f>D6+0</f>
        <v>#VALUE!</v>
      </c>
      <c r="H6" s="14" t="s">
        <v>23</v>
      </c>
      <c r="I6" s="15" t="e">
        <f>G6+G8+G11+G14+G17+G19+G22+G26</f>
        <v>#VALUE!</v>
      </c>
    </row>
    <row r="7" spans="2:9" ht="11.25" customHeight="1" thickBot="1" x14ac:dyDescent="0.25">
      <c r="B7" s="41">
        <v>3</v>
      </c>
      <c r="C7" s="67"/>
      <c r="D7" s="43" t="s">
        <v>710</v>
      </c>
      <c r="E7" s="44" t="s">
        <v>49</v>
      </c>
      <c r="F7" s="13" t="e">
        <f t="shared" si="0"/>
        <v>#VALUE!</v>
      </c>
      <c r="G7" s="3" t="e">
        <f t="shared" ref="G7:G27" si="1">6-D7</f>
        <v>#VALUE!</v>
      </c>
      <c r="H7" s="18" t="s">
        <v>24</v>
      </c>
      <c r="I7" s="19" t="e">
        <f>G5+G7+G10+G13+G16+G21+G23+G24+G27</f>
        <v>#VALUE!</v>
      </c>
    </row>
    <row r="8" spans="2:9" ht="11.25" customHeight="1" thickTop="1" x14ac:dyDescent="0.2">
      <c r="B8" s="41">
        <v>4</v>
      </c>
      <c r="C8" s="67"/>
      <c r="D8" s="43" t="s">
        <v>710</v>
      </c>
      <c r="E8" s="44" t="s">
        <v>49</v>
      </c>
      <c r="F8" s="13" t="e">
        <f t="shared" si="0"/>
        <v>#VALUE!</v>
      </c>
      <c r="G8" s="3" t="e">
        <f t="shared" si="1"/>
        <v>#VALUE!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49</v>
      </c>
      <c r="F9" s="13" t="e">
        <f t="shared" si="0"/>
        <v>#VALUE!</v>
      </c>
      <c r="G9" s="3" t="e">
        <f t="shared" si="1"/>
        <v>#VALUE!</v>
      </c>
      <c r="I9" s="3">
        <f>IFERROR(SMALL(D5:E27,1),7777)</f>
        <v>7777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49</v>
      </c>
      <c r="F10" s="13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49</v>
      </c>
      <c r="F11" s="13" t="e">
        <f t="shared" si="0"/>
        <v>#VALUE!</v>
      </c>
      <c r="G11" s="3" t="e">
        <f>D11+0</f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49</v>
      </c>
      <c r="F12" s="13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49</v>
      </c>
      <c r="F13" s="13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49</v>
      </c>
      <c r="F14" s="13" t="e">
        <f t="shared" si="0"/>
        <v>#VALUE!</v>
      </c>
      <c r="G14" s="3" t="e">
        <f>D14+0</f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49</v>
      </c>
      <c r="F15" s="13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49</v>
      </c>
      <c r="F16" s="13" t="e">
        <f t="shared" si="0"/>
        <v>#VALUE!</v>
      </c>
      <c r="G16" s="3" t="e">
        <f>D16+0</f>
        <v>#VALUE!</v>
      </c>
    </row>
    <row r="17" spans="2:7" ht="11.25" customHeight="1" x14ac:dyDescent="0.2">
      <c r="B17" s="41">
        <v>13</v>
      </c>
      <c r="C17" s="67"/>
      <c r="D17" s="43" t="s">
        <v>710</v>
      </c>
      <c r="E17" s="44" t="s">
        <v>49</v>
      </c>
      <c r="F17" s="13" t="e">
        <f t="shared" si="0"/>
        <v>#VALUE!</v>
      </c>
      <c r="G17" s="3" t="e">
        <f>D17+0</f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49</v>
      </c>
      <c r="F18" s="13" t="e">
        <f t="shared" si="0"/>
        <v>#VALUE!</v>
      </c>
      <c r="G18" s="3" t="e">
        <f>D18+0</f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49</v>
      </c>
      <c r="F19" s="13" t="e">
        <f t="shared" si="0"/>
        <v>#VALUE!</v>
      </c>
      <c r="G19" s="3" t="e">
        <f>D19+0</f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49</v>
      </c>
      <c r="F20" s="13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49</v>
      </c>
      <c r="F21" s="13" t="e">
        <f t="shared" si="0"/>
        <v>#VALUE!</v>
      </c>
      <c r="G21" s="3" t="e">
        <f>D21+0</f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49</v>
      </c>
      <c r="F22" s="13" t="e">
        <f t="shared" si="0"/>
        <v>#VALUE!</v>
      </c>
      <c r="G22" s="3" t="e">
        <f>D22+0</f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49</v>
      </c>
      <c r="F23" s="13" t="e">
        <f t="shared" si="0"/>
        <v>#VALUE!</v>
      </c>
      <c r="G23" s="3" t="e">
        <f t="shared" si="1"/>
        <v>#VALUE!</v>
      </c>
    </row>
    <row r="24" spans="2:7" ht="11.25" customHeight="1" x14ac:dyDescent="0.2">
      <c r="B24" s="41">
        <v>20</v>
      </c>
      <c r="C24" s="67"/>
      <c r="D24" s="43" t="s">
        <v>710</v>
      </c>
      <c r="E24" s="44" t="s">
        <v>49</v>
      </c>
      <c r="F24" s="13" t="e">
        <f t="shared" si="0"/>
        <v>#VALUE!</v>
      </c>
      <c r="G24" s="3" t="e">
        <f>D24+0</f>
        <v>#VALUE!</v>
      </c>
    </row>
    <row r="25" spans="2:7" ht="11.25" customHeight="1" x14ac:dyDescent="0.2">
      <c r="B25" s="41">
        <v>21</v>
      </c>
      <c r="C25" s="67"/>
      <c r="D25" s="43" t="s">
        <v>710</v>
      </c>
      <c r="E25" s="44" t="s">
        <v>49</v>
      </c>
      <c r="F25" s="13" t="e">
        <f t="shared" si="0"/>
        <v>#VALUE!</v>
      </c>
      <c r="G25" s="3" t="e">
        <f>D25+0</f>
        <v>#VALUE!</v>
      </c>
    </row>
    <row r="26" spans="2:7" ht="11.25" customHeight="1" x14ac:dyDescent="0.2">
      <c r="B26" s="41">
        <v>22</v>
      </c>
      <c r="C26" s="67"/>
      <c r="D26" s="43" t="s">
        <v>710</v>
      </c>
      <c r="E26" s="44" t="s">
        <v>49</v>
      </c>
      <c r="F26" s="13" t="e">
        <f t="shared" si="0"/>
        <v>#VALUE!</v>
      </c>
      <c r="G26" s="3" t="e">
        <f>D26+0</f>
        <v>#VALUE!</v>
      </c>
    </row>
    <row r="27" spans="2:7" ht="11.25" customHeight="1" thickBot="1" x14ac:dyDescent="0.25">
      <c r="B27" s="46">
        <v>23</v>
      </c>
      <c r="C27" s="68"/>
      <c r="D27" s="48" t="s">
        <v>710</v>
      </c>
      <c r="E27" s="49" t="s">
        <v>50</v>
      </c>
      <c r="F27" s="21" t="e">
        <f t="shared" si="0"/>
        <v>#VALUE!</v>
      </c>
      <c r="G27" s="3" t="e">
        <f t="shared" si="1"/>
        <v>#VALUE!</v>
      </c>
    </row>
    <row r="28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1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75</v>
      </c>
      <c r="C2" s="259"/>
      <c r="D2" s="259"/>
      <c r="E2" s="259"/>
      <c r="F2" s="259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50</v>
      </c>
      <c r="F5" s="64" t="e">
        <f>((D5-E5)^2)*(-0.1)</f>
        <v>#VALUE!</v>
      </c>
      <c r="G5" s="5" t="e">
        <f>0+D5</f>
        <v>#VALUE!</v>
      </c>
      <c r="H5" s="59" t="s">
        <v>25</v>
      </c>
      <c r="I5" s="51" t="e">
        <f>SUM(G5:G14)</f>
        <v>#VALUE!</v>
      </c>
    </row>
    <row r="6" spans="2:9" ht="11.25" customHeight="1" x14ac:dyDescent="0.2">
      <c r="B6" s="41">
        <v>2</v>
      </c>
      <c r="C6" s="67"/>
      <c r="D6" s="43" t="s">
        <v>710</v>
      </c>
      <c r="E6" s="44" t="s">
        <v>51</v>
      </c>
      <c r="F6" s="13" t="e">
        <f t="shared" ref="F6:F24" si="0">((D6-E6)^2)*(-0.1)</f>
        <v>#VALUE!</v>
      </c>
      <c r="G6" s="5" t="e">
        <f t="shared" ref="G6:G24" si="1">0+D6</f>
        <v>#VALUE!</v>
      </c>
      <c r="H6" s="14" t="s">
        <v>26</v>
      </c>
      <c r="I6" s="15" t="e">
        <f>SUM(G15:G24)</f>
        <v>#VALUE!</v>
      </c>
    </row>
    <row r="7" spans="2:9" ht="11.25" customHeight="1" x14ac:dyDescent="0.2">
      <c r="B7" s="41">
        <v>3</v>
      </c>
      <c r="C7" s="67"/>
      <c r="D7" s="43" t="s">
        <v>710</v>
      </c>
      <c r="E7" s="44" t="s">
        <v>51</v>
      </c>
      <c r="F7" s="13" t="e">
        <f t="shared" si="0"/>
        <v>#VALUE!</v>
      </c>
      <c r="G7" s="5" t="e">
        <f t="shared" si="1"/>
        <v>#VALUE!</v>
      </c>
      <c r="H7" s="14" t="s">
        <v>27</v>
      </c>
      <c r="I7" s="15" t="e">
        <f>G15+G16+G17+G20</f>
        <v>#VALUE!</v>
      </c>
    </row>
    <row r="8" spans="2:9" ht="11.25" customHeight="1" thickBot="1" x14ac:dyDescent="0.25">
      <c r="B8" s="41">
        <v>4</v>
      </c>
      <c r="C8" s="67"/>
      <c r="D8" s="43" t="s">
        <v>710</v>
      </c>
      <c r="E8" s="44" t="s">
        <v>51</v>
      </c>
      <c r="F8" s="13" t="e">
        <f t="shared" si="0"/>
        <v>#VALUE!</v>
      </c>
      <c r="G8" s="5" t="e">
        <f t="shared" si="1"/>
        <v>#VALUE!</v>
      </c>
      <c r="H8" s="18" t="s">
        <v>28</v>
      </c>
      <c r="I8" s="19" t="e">
        <f>G18+G19+G22+G24</f>
        <v>#VALUE!</v>
      </c>
    </row>
    <row r="9" spans="2:9" ht="11.25" customHeight="1" thickTop="1" x14ac:dyDescent="0.2">
      <c r="B9" s="41">
        <v>5</v>
      </c>
      <c r="C9" s="67"/>
      <c r="D9" s="43" t="s">
        <v>710</v>
      </c>
      <c r="E9" s="44" t="s">
        <v>51</v>
      </c>
      <c r="F9" s="13" t="e">
        <f t="shared" si="0"/>
        <v>#VALUE!</v>
      </c>
      <c r="G9" s="5" t="e">
        <f t="shared" si="1"/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51</v>
      </c>
      <c r="F10" s="13" t="e">
        <f t="shared" si="0"/>
        <v>#VALUE!</v>
      </c>
      <c r="G10" s="5" t="e">
        <f t="shared" si="1"/>
        <v>#VALUE!</v>
      </c>
      <c r="I10" s="3">
        <f>IFERROR(SMALL(D5:E24,1),7777)</f>
        <v>7777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51</v>
      </c>
      <c r="F11" s="13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51</v>
      </c>
      <c r="F12" s="13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51</v>
      </c>
      <c r="F13" s="13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51</v>
      </c>
      <c r="F14" s="13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51</v>
      </c>
      <c r="F15" s="13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51</v>
      </c>
      <c r="F16" s="13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1">
        <v>13</v>
      </c>
      <c r="C17" s="67"/>
      <c r="D17" s="43" t="s">
        <v>710</v>
      </c>
      <c r="E17" s="44" t="s">
        <v>51</v>
      </c>
      <c r="F17" s="13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51</v>
      </c>
      <c r="F18" s="13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51</v>
      </c>
      <c r="F19" s="13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51</v>
      </c>
      <c r="F20" s="13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51</v>
      </c>
      <c r="F21" s="13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51</v>
      </c>
      <c r="F22" s="13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51</v>
      </c>
      <c r="F23" s="13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46">
        <v>20</v>
      </c>
      <c r="C24" s="68"/>
      <c r="D24" s="48" t="s">
        <v>710</v>
      </c>
      <c r="E24" s="49" t="s">
        <v>51</v>
      </c>
      <c r="F24" s="21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6" width="3.6640625" style="4" customWidth="1"/>
    <col min="7" max="7" width="4.5" style="4" bestFit="1" customWidth="1"/>
    <col min="8" max="8" width="3.6640625" style="3" customWidth="1"/>
    <col min="9" max="9" width="12.5" style="4" customWidth="1"/>
    <col min="10" max="10" width="3.6640625" style="4" customWidth="1"/>
    <col min="11" max="16384" width="9" style="1"/>
  </cols>
  <sheetData>
    <row r="2" spans="2:10" ht="11.25" customHeight="1" x14ac:dyDescent="0.2">
      <c r="B2" s="259" t="s">
        <v>76</v>
      </c>
      <c r="C2" s="259"/>
      <c r="D2" s="259"/>
      <c r="E2" s="259"/>
      <c r="F2" s="259"/>
      <c r="G2" s="3"/>
      <c r="H2" s="4"/>
      <c r="J2" s="1"/>
    </row>
    <row r="3" spans="2:10" ht="6" customHeight="1" thickBot="1" x14ac:dyDescent="0.25">
      <c r="G3" s="3"/>
      <c r="H3" s="4"/>
      <c r="J3" s="1"/>
    </row>
    <row r="4" spans="2:10" ht="11.25" customHeight="1" thickTop="1" thickBot="1" x14ac:dyDescent="0.25">
      <c r="B4" s="24"/>
      <c r="C4" s="76"/>
      <c r="D4" s="6" t="s">
        <v>38</v>
      </c>
      <c r="E4" s="22" t="s">
        <v>42</v>
      </c>
      <c r="F4" s="23" t="s">
        <v>39</v>
      </c>
      <c r="G4" s="24" t="s">
        <v>40</v>
      </c>
      <c r="I4" s="260" t="s">
        <v>41</v>
      </c>
      <c r="J4" s="261"/>
    </row>
    <row r="5" spans="2:10" ht="11.25" customHeight="1" thickTop="1" thickBot="1" x14ac:dyDescent="0.25">
      <c r="B5" s="80">
        <v>1</v>
      </c>
      <c r="C5" s="77"/>
      <c r="D5" s="238" t="s">
        <v>710</v>
      </c>
      <c r="E5" s="182">
        <v>1</v>
      </c>
      <c r="F5" s="25" t="s">
        <v>49</v>
      </c>
      <c r="G5" s="26" t="e">
        <f>((D5-F5)^2)*(-0.1)</f>
        <v>#VALUE!</v>
      </c>
      <c r="H5" s="3" t="e">
        <f>((((13.5-E5)^2^0.5)+(13.5-E5))/(2*(13.5-E5))/((E5+(D5-1)^2)/(E5+(D5-1)^2)))*D5</f>
        <v>#VALUE!</v>
      </c>
      <c r="I5" s="27" t="s">
        <v>21</v>
      </c>
      <c r="J5" s="28" t="e">
        <f>SUM(H5:H23)</f>
        <v>#VALUE!</v>
      </c>
    </row>
    <row r="6" spans="2:10" ht="11.25" customHeight="1" thickTop="1" x14ac:dyDescent="0.2">
      <c r="B6" s="81">
        <v>2</v>
      </c>
      <c r="C6" s="78"/>
      <c r="D6" s="14" t="s">
        <v>710</v>
      </c>
      <c r="E6" s="29"/>
      <c r="F6" s="30" t="s">
        <v>49</v>
      </c>
      <c r="G6" s="31" t="e">
        <f t="shared" ref="G6:G23" si="0">((D6-F6)^2)*(-0.1)</f>
        <v>#VALUE!</v>
      </c>
      <c r="H6" s="3" t="e">
        <f t="shared" ref="H6:H23" si="1">((((13.5-E6)^2^0.5)+(13.5-E6))/(2*(13.5-E6))/((E6+(D6-1)^2)/(E6+(D6-1)^2)))*D6</f>
        <v>#VALUE!</v>
      </c>
    </row>
    <row r="7" spans="2:10" ht="11.25" customHeight="1" x14ac:dyDescent="0.2">
      <c r="B7" s="81">
        <v>3</v>
      </c>
      <c r="C7" s="78"/>
      <c r="D7" s="14" t="s">
        <v>710</v>
      </c>
      <c r="E7" s="29"/>
      <c r="F7" s="30" t="s">
        <v>49</v>
      </c>
      <c r="G7" s="31" t="e">
        <f t="shared" si="0"/>
        <v>#VALUE!</v>
      </c>
      <c r="H7" s="3" t="e">
        <f t="shared" si="1"/>
        <v>#VALUE!</v>
      </c>
      <c r="J7" s="3">
        <f>IFERROR(SMALL(D5:D23,1),7777)</f>
        <v>7777</v>
      </c>
    </row>
    <row r="8" spans="2:10" ht="11.25" customHeight="1" x14ac:dyDescent="0.2">
      <c r="B8" s="81">
        <v>4</v>
      </c>
      <c r="C8" s="78"/>
      <c r="D8" s="14" t="s">
        <v>710</v>
      </c>
      <c r="E8" s="29"/>
      <c r="F8" s="30" t="s">
        <v>49</v>
      </c>
      <c r="G8" s="31" t="e">
        <f t="shared" si="0"/>
        <v>#VALUE!</v>
      </c>
      <c r="H8" s="3" t="e">
        <f t="shared" si="1"/>
        <v>#VALUE!</v>
      </c>
    </row>
    <row r="9" spans="2:10" ht="11.25" customHeight="1" x14ac:dyDescent="0.2">
      <c r="B9" s="81">
        <v>5</v>
      </c>
      <c r="C9" s="78"/>
      <c r="D9" s="14" t="s">
        <v>710</v>
      </c>
      <c r="E9" s="29"/>
      <c r="F9" s="30" t="s">
        <v>49</v>
      </c>
      <c r="G9" s="31" t="e">
        <f t="shared" si="0"/>
        <v>#VALUE!</v>
      </c>
      <c r="H9" s="3" t="e">
        <f t="shared" si="1"/>
        <v>#VALUE!</v>
      </c>
    </row>
    <row r="10" spans="2:10" ht="11.25" customHeight="1" x14ac:dyDescent="0.2">
      <c r="B10" s="81">
        <v>6</v>
      </c>
      <c r="C10" s="78"/>
      <c r="D10" s="14" t="s">
        <v>710</v>
      </c>
      <c r="E10" s="29"/>
      <c r="F10" s="30" t="s">
        <v>49</v>
      </c>
      <c r="G10" s="31" t="e">
        <f t="shared" si="0"/>
        <v>#VALUE!</v>
      </c>
      <c r="H10" s="3" t="e">
        <f t="shared" si="1"/>
        <v>#VALUE!</v>
      </c>
    </row>
    <row r="11" spans="2:10" ht="11.25" customHeight="1" x14ac:dyDescent="0.2">
      <c r="B11" s="81">
        <v>7</v>
      </c>
      <c r="C11" s="78"/>
      <c r="D11" s="14" t="s">
        <v>710</v>
      </c>
      <c r="E11" s="29"/>
      <c r="F11" s="30" t="s">
        <v>49</v>
      </c>
      <c r="G11" s="31" t="e">
        <f t="shared" si="0"/>
        <v>#VALUE!</v>
      </c>
      <c r="H11" s="3" t="e">
        <f t="shared" si="1"/>
        <v>#VALUE!</v>
      </c>
    </row>
    <row r="12" spans="2:10" ht="11.25" customHeight="1" x14ac:dyDescent="0.2">
      <c r="B12" s="81">
        <v>8</v>
      </c>
      <c r="C12" s="78"/>
      <c r="D12" s="14" t="s">
        <v>710</v>
      </c>
      <c r="E12" s="29"/>
      <c r="F12" s="30" t="s">
        <v>49</v>
      </c>
      <c r="G12" s="31" t="e">
        <f t="shared" si="0"/>
        <v>#VALUE!</v>
      </c>
      <c r="H12" s="3" t="e">
        <f t="shared" si="1"/>
        <v>#VALUE!</v>
      </c>
    </row>
    <row r="13" spans="2:10" ht="11.25" customHeight="1" x14ac:dyDescent="0.2">
      <c r="B13" s="81">
        <v>9</v>
      </c>
      <c r="C13" s="78"/>
      <c r="D13" s="14" t="s">
        <v>710</v>
      </c>
      <c r="E13" s="29"/>
      <c r="F13" s="30" t="s">
        <v>49</v>
      </c>
      <c r="G13" s="31" t="e">
        <f t="shared" si="0"/>
        <v>#VALUE!</v>
      </c>
      <c r="H13" s="3" t="e">
        <f t="shared" si="1"/>
        <v>#VALUE!</v>
      </c>
    </row>
    <row r="14" spans="2:10" ht="11.25" customHeight="1" x14ac:dyDescent="0.2">
      <c r="B14" s="81">
        <v>10</v>
      </c>
      <c r="C14" s="78"/>
      <c r="D14" s="14" t="s">
        <v>710</v>
      </c>
      <c r="E14" s="29"/>
      <c r="F14" s="30" t="s">
        <v>49</v>
      </c>
      <c r="G14" s="31" t="e">
        <f t="shared" si="0"/>
        <v>#VALUE!</v>
      </c>
      <c r="H14" s="3" t="e">
        <f t="shared" si="1"/>
        <v>#VALUE!</v>
      </c>
    </row>
    <row r="15" spans="2:10" ht="11.25" customHeight="1" x14ac:dyDescent="0.2">
      <c r="B15" s="81">
        <v>11</v>
      </c>
      <c r="C15" s="78"/>
      <c r="D15" s="14" t="s">
        <v>710</v>
      </c>
      <c r="E15" s="29"/>
      <c r="F15" s="30" t="s">
        <v>49</v>
      </c>
      <c r="G15" s="31" t="e">
        <f t="shared" si="0"/>
        <v>#VALUE!</v>
      </c>
      <c r="H15" s="3" t="e">
        <f t="shared" si="1"/>
        <v>#VALUE!</v>
      </c>
    </row>
    <row r="16" spans="2:10" ht="11.25" customHeight="1" x14ac:dyDescent="0.2">
      <c r="B16" s="81">
        <v>12</v>
      </c>
      <c r="C16" s="78"/>
      <c r="D16" s="14" t="s">
        <v>710</v>
      </c>
      <c r="E16" s="29"/>
      <c r="F16" s="30" t="s">
        <v>49</v>
      </c>
      <c r="G16" s="31" t="e">
        <f t="shared" si="0"/>
        <v>#VALUE!</v>
      </c>
      <c r="H16" s="3" t="e">
        <f t="shared" si="1"/>
        <v>#VALUE!</v>
      </c>
    </row>
    <row r="17" spans="2:8" ht="11.25" customHeight="1" x14ac:dyDescent="0.2">
      <c r="B17" s="81">
        <v>13</v>
      </c>
      <c r="C17" s="78"/>
      <c r="D17" s="14" t="s">
        <v>710</v>
      </c>
      <c r="E17" s="29"/>
      <c r="F17" s="30" t="s">
        <v>49</v>
      </c>
      <c r="G17" s="31" t="e">
        <f t="shared" si="0"/>
        <v>#VALUE!</v>
      </c>
      <c r="H17" s="3" t="e">
        <f t="shared" si="1"/>
        <v>#VALUE!</v>
      </c>
    </row>
    <row r="18" spans="2:8" ht="11.25" customHeight="1" x14ac:dyDescent="0.2">
      <c r="B18" s="81">
        <v>14</v>
      </c>
      <c r="C18" s="78"/>
      <c r="D18" s="14" t="s">
        <v>710</v>
      </c>
      <c r="E18" s="29"/>
      <c r="F18" s="30" t="s">
        <v>49</v>
      </c>
      <c r="G18" s="31" t="e">
        <f t="shared" si="0"/>
        <v>#VALUE!</v>
      </c>
      <c r="H18" s="3" t="e">
        <f t="shared" si="1"/>
        <v>#VALUE!</v>
      </c>
    </row>
    <row r="19" spans="2:8" ht="11.25" customHeight="1" x14ac:dyDescent="0.2">
      <c r="B19" s="81">
        <v>15</v>
      </c>
      <c r="C19" s="78"/>
      <c r="D19" s="14" t="s">
        <v>710</v>
      </c>
      <c r="E19" s="29"/>
      <c r="F19" s="30" t="s">
        <v>49</v>
      </c>
      <c r="G19" s="31" t="e">
        <f t="shared" si="0"/>
        <v>#VALUE!</v>
      </c>
      <c r="H19" s="3" t="e">
        <f t="shared" si="1"/>
        <v>#VALUE!</v>
      </c>
    </row>
    <row r="20" spans="2:8" ht="11.25" customHeight="1" x14ac:dyDescent="0.2">
      <c r="B20" s="81">
        <v>16</v>
      </c>
      <c r="C20" s="78"/>
      <c r="D20" s="14" t="s">
        <v>710</v>
      </c>
      <c r="E20" s="29"/>
      <c r="F20" s="30" t="s">
        <v>49</v>
      </c>
      <c r="G20" s="31" t="e">
        <f t="shared" si="0"/>
        <v>#VALUE!</v>
      </c>
      <c r="H20" s="3" t="e">
        <f t="shared" si="1"/>
        <v>#VALUE!</v>
      </c>
    </row>
    <row r="21" spans="2:8" ht="11.25" customHeight="1" x14ac:dyDescent="0.2">
      <c r="B21" s="81">
        <v>17</v>
      </c>
      <c r="C21" s="78"/>
      <c r="D21" s="14" t="s">
        <v>710</v>
      </c>
      <c r="E21" s="29"/>
      <c r="F21" s="30" t="s">
        <v>49</v>
      </c>
      <c r="G21" s="31" t="e">
        <f t="shared" si="0"/>
        <v>#VALUE!</v>
      </c>
      <c r="H21" s="3" t="e">
        <f t="shared" si="1"/>
        <v>#VALUE!</v>
      </c>
    </row>
    <row r="22" spans="2:8" ht="11.25" customHeight="1" x14ac:dyDescent="0.2">
      <c r="B22" s="81">
        <v>18</v>
      </c>
      <c r="C22" s="78"/>
      <c r="D22" s="14" t="s">
        <v>710</v>
      </c>
      <c r="E22" s="29"/>
      <c r="F22" s="30" t="s">
        <v>49</v>
      </c>
      <c r="G22" s="31" t="e">
        <f t="shared" si="0"/>
        <v>#VALUE!</v>
      </c>
      <c r="H22" s="3" t="e">
        <f t="shared" si="1"/>
        <v>#VALUE!</v>
      </c>
    </row>
    <row r="23" spans="2:8" ht="11.25" customHeight="1" thickBot="1" x14ac:dyDescent="0.25">
      <c r="B23" s="82">
        <v>19</v>
      </c>
      <c r="C23" s="79"/>
      <c r="D23" s="237" t="s">
        <v>710</v>
      </c>
      <c r="E23" s="32"/>
      <c r="F23" s="33" t="s">
        <v>49</v>
      </c>
      <c r="G23" s="34" t="e">
        <f t="shared" si="0"/>
        <v>#VALUE!</v>
      </c>
      <c r="H23" s="3" t="e">
        <f t="shared" si="1"/>
        <v>#VALUE!</v>
      </c>
    </row>
    <row r="24" spans="2:8" ht="11.25" customHeight="1" thickTop="1" x14ac:dyDescent="0.2"/>
  </sheetData>
  <mergeCells count="2">
    <mergeCell ref="I4:J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94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77</v>
      </c>
      <c r="C2" s="259"/>
      <c r="D2" s="259"/>
      <c r="E2" s="259"/>
      <c r="F2" s="259"/>
      <c r="G2" s="90"/>
    </row>
    <row r="3" spans="2:9" ht="6" customHeight="1" thickBot="1" x14ac:dyDescent="0.25">
      <c r="G3" s="90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50</v>
      </c>
      <c r="F5" s="64" t="e">
        <f>((D5-E5)^2)*(-0.1)</f>
        <v>#VALUE!</v>
      </c>
      <c r="G5" s="93" t="e">
        <f>0+D5</f>
        <v>#VALUE!</v>
      </c>
      <c r="H5" s="59" t="s">
        <v>78</v>
      </c>
      <c r="I5" s="51" t="e">
        <f>G5+G10+G15+G20+G25+G30+G35+G40+G45+G50</f>
        <v>#VALUE!</v>
      </c>
    </row>
    <row r="6" spans="2:9" ht="11.25" customHeight="1" x14ac:dyDescent="0.2">
      <c r="B6" s="41">
        <v>2</v>
      </c>
      <c r="C6" s="67"/>
      <c r="D6" s="43" t="s">
        <v>710</v>
      </c>
      <c r="E6" s="44" t="s">
        <v>49</v>
      </c>
      <c r="F6" s="13" t="e">
        <f t="shared" ref="F6:F23" si="0">((D6-E6)^2)*(-0.1)</f>
        <v>#VALUE!</v>
      </c>
      <c r="G6" s="93" t="e">
        <f>6-D6</f>
        <v>#VALUE!</v>
      </c>
      <c r="H6" s="14" t="s">
        <v>47</v>
      </c>
      <c r="I6" s="15" t="e">
        <f>G6+G11+G16+G21+G26+G31+G36+G41+G46+G51</f>
        <v>#VALUE!</v>
      </c>
    </row>
    <row r="7" spans="2:9" ht="11.25" customHeight="1" x14ac:dyDescent="0.2">
      <c r="B7" s="41">
        <v>3</v>
      </c>
      <c r="C7" s="67"/>
      <c r="D7" s="43" t="s">
        <v>710</v>
      </c>
      <c r="E7" s="44" t="s">
        <v>49</v>
      </c>
      <c r="F7" s="13" t="e">
        <f t="shared" si="0"/>
        <v>#VALUE!</v>
      </c>
      <c r="G7" s="93" t="e">
        <f>6-D7</f>
        <v>#VALUE!</v>
      </c>
      <c r="H7" s="14" t="s">
        <v>79</v>
      </c>
      <c r="I7" s="15" t="e">
        <f>G7+G12+G17+G22+G27+G32+G37+G42+G47+G52</f>
        <v>#VALUE!</v>
      </c>
    </row>
    <row r="8" spans="2:9" ht="11.25" customHeight="1" x14ac:dyDescent="0.2">
      <c r="B8" s="41">
        <v>4</v>
      </c>
      <c r="C8" s="67"/>
      <c r="D8" s="43" t="s">
        <v>710</v>
      </c>
      <c r="E8" s="44" t="s">
        <v>49</v>
      </c>
      <c r="F8" s="13" t="e">
        <f t="shared" si="0"/>
        <v>#VALUE!</v>
      </c>
      <c r="G8" s="93" t="e">
        <f>0+D8</f>
        <v>#VALUE!</v>
      </c>
      <c r="H8" s="14" t="s">
        <v>80</v>
      </c>
      <c r="I8" s="15" t="e">
        <f>G8+G13+G18+G23+G28+G33+G38+G43+G48+G53</f>
        <v>#VALUE!</v>
      </c>
    </row>
    <row r="9" spans="2:9" ht="11.25" customHeight="1" thickBot="1" x14ac:dyDescent="0.25">
      <c r="B9" s="41">
        <v>5</v>
      </c>
      <c r="C9" s="67"/>
      <c r="D9" s="43" t="s">
        <v>710</v>
      </c>
      <c r="E9" s="44" t="s">
        <v>49</v>
      </c>
      <c r="F9" s="13" t="e">
        <f t="shared" si="0"/>
        <v>#VALUE!</v>
      </c>
      <c r="G9" s="93" t="e">
        <f t="shared" ref="G9:G54" si="1">0+D9</f>
        <v>#VALUE!</v>
      </c>
      <c r="H9" s="74" t="s">
        <v>81</v>
      </c>
      <c r="I9" s="75" t="e">
        <f>G9+G14+G19+G24+G29+G34+G39+G44+G49+G54</f>
        <v>#VALUE!</v>
      </c>
    </row>
    <row r="10" spans="2:9" ht="11.25" customHeight="1" thickTop="1" x14ac:dyDescent="0.2">
      <c r="B10" s="41">
        <v>6</v>
      </c>
      <c r="C10" s="67"/>
      <c r="D10" s="43" t="s">
        <v>710</v>
      </c>
      <c r="E10" s="44" t="s">
        <v>49</v>
      </c>
      <c r="F10" s="13" t="e">
        <f t="shared" si="0"/>
        <v>#VALUE!</v>
      </c>
      <c r="G10" s="93" t="e">
        <f>6-D10</f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49</v>
      </c>
      <c r="F11" s="13" t="e">
        <f t="shared" si="0"/>
        <v>#VALUE!</v>
      </c>
      <c r="G11" s="93" t="e">
        <f t="shared" si="1"/>
        <v>#VALUE!</v>
      </c>
      <c r="I11" s="3">
        <f>IFERROR(SMALL(D5:E54,1),7777)</f>
        <v>7777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49</v>
      </c>
      <c r="F12" s="13" t="e">
        <f t="shared" si="0"/>
        <v>#VALUE!</v>
      </c>
      <c r="G12" s="93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49</v>
      </c>
      <c r="F13" s="13" t="e">
        <f t="shared" si="0"/>
        <v>#VALUE!</v>
      </c>
      <c r="G13" s="93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49</v>
      </c>
      <c r="F14" s="13" t="e">
        <f t="shared" si="0"/>
        <v>#VALUE!</v>
      </c>
      <c r="G14" s="93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49</v>
      </c>
      <c r="F15" s="13" t="e">
        <f t="shared" si="0"/>
        <v>#VALUE!</v>
      </c>
      <c r="G15" s="93" t="e">
        <f t="shared" si="1"/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49</v>
      </c>
      <c r="F16" s="13" t="e">
        <f t="shared" si="0"/>
        <v>#VALUE!</v>
      </c>
      <c r="G16" s="93" t="e">
        <f t="shared" si="1"/>
        <v>#VALUE!</v>
      </c>
    </row>
    <row r="17" spans="2:7" ht="11.25" customHeight="1" x14ac:dyDescent="0.2">
      <c r="B17" s="41">
        <v>13</v>
      </c>
      <c r="C17" s="67"/>
      <c r="D17" s="43" t="s">
        <v>710</v>
      </c>
      <c r="E17" s="44" t="s">
        <v>49</v>
      </c>
      <c r="F17" s="13" t="e">
        <f t="shared" si="0"/>
        <v>#VALUE!</v>
      </c>
      <c r="G17" s="93" t="e">
        <f t="shared" si="1"/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49</v>
      </c>
      <c r="F18" s="13" t="e">
        <f t="shared" si="0"/>
        <v>#VALUE!</v>
      </c>
      <c r="G18" s="93" t="e">
        <f t="shared" si="1"/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49</v>
      </c>
      <c r="F19" s="13" t="e">
        <f t="shared" si="0"/>
        <v>#VALUE!</v>
      </c>
      <c r="G19" s="93" t="e">
        <f>6-D19</f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49</v>
      </c>
      <c r="F20" s="13" t="e">
        <f t="shared" si="0"/>
        <v>#VALUE!</v>
      </c>
      <c r="G20" s="93" t="e">
        <f t="shared" si="1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49</v>
      </c>
      <c r="F21" s="13" t="e">
        <f t="shared" si="0"/>
        <v>#VALUE!</v>
      </c>
      <c r="G21" s="93" t="e">
        <f t="shared" si="1"/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49</v>
      </c>
      <c r="F22" s="13" t="e">
        <f t="shared" si="0"/>
        <v>#VALUE!</v>
      </c>
      <c r="G22" s="93" t="e">
        <f t="shared" si="1"/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49</v>
      </c>
      <c r="F23" s="13" t="e">
        <f t="shared" si="0"/>
        <v>#VALUE!</v>
      </c>
      <c r="G23" s="93" t="e">
        <f t="shared" si="1"/>
        <v>#VALUE!</v>
      </c>
    </row>
    <row r="24" spans="2:7" ht="11.25" customHeight="1" x14ac:dyDescent="0.2">
      <c r="B24" s="41">
        <v>20</v>
      </c>
      <c r="C24" s="67"/>
      <c r="D24" s="43" t="s">
        <v>710</v>
      </c>
      <c r="E24" s="44" t="s">
        <v>49</v>
      </c>
      <c r="F24" s="13" t="e">
        <f t="shared" ref="F24:F54" si="2">((D24-E24)^2)*(-0.1)</f>
        <v>#VALUE!</v>
      </c>
      <c r="G24" s="93" t="e">
        <f>6-D24</f>
        <v>#VALUE!</v>
      </c>
    </row>
    <row r="25" spans="2:7" ht="11.25" customHeight="1" x14ac:dyDescent="0.2">
      <c r="B25" s="41">
        <v>21</v>
      </c>
      <c r="C25" s="67"/>
      <c r="D25" s="43" t="s">
        <v>710</v>
      </c>
      <c r="E25" s="44" t="s">
        <v>49</v>
      </c>
      <c r="F25" s="13" t="e">
        <f t="shared" si="2"/>
        <v>#VALUE!</v>
      </c>
      <c r="G25" s="93" t="e">
        <f>6-D25</f>
        <v>#VALUE!</v>
      </c>
    </row>
    <row r="26" spans="2:7" ht="11.25" customHeight="1" x14ac:dyDescent="0.2">
      <c r="B26" s="41">
        <v>22</v>
      </c>
      <c r="C26" s="67"/>
      <c r="D26" s="43" t="s">
        <v>710</v>
      </c>
      <c r="E26" s="44" t="s">
        <v>49</v>
      </c>
      <c r="F26" s="13" t="e">
        <f t="shared" si="2"/>
        <v>#VALUE!</v>
      </c>
      <c r="G26" s="93" t="e">
        <f t="shared" si="1"/>
        <v>#VALUE!</v>
      </c>
    </row>
    <row r="27" spans="2:7" ht="11.25" customHeight="1" x14ac:dyDescent="0.2">
      <c r="B27" s="41">
        <v>23</v>
      </c>
      <c r="C27" s="67"/>
      <c r="D27" s="43" t="s">
        <v>710</v>
      </c>
      <c r="E27" s="44" t="s">
        <v>49</v>
      </c>
      <c r="F27" s="13" t="e">
        <f t="shared" si="2"/>
        <v>#VALUE!</v>
      </c>
      <c r="G27" s="93" t="e">
        <f>6-D27</f>
        <v>#VALUE!</v>
      </c>
    </row>
    <row r="28" spans="2:7" ht="11.25" customHeight="1" x14ac:dyDescent="0.2">
      <c r="B28" s="41">
        <v>24</v>
      </c>
      <c r="C28" s="67"/>
      <c r="D28" s="43" t="s">
        <v>710</v>
      </c>
      <c r="E28" s="44" t="s">
        <v>49</v>
      </c>
      <c r="F28" s="13" t="e">
        <f t="shared" si="2"/>
        <v>#VALUE!</v>
      </c>
      <c r="G28" s="93" t="e">
        <f t="shared" si="1"/>
        <v>#VALUE!</v>
      </c>
    </row>
    <row r="29" spans="2:7" ht="11.25" customHeight="1" x14ac:dyDescent="0.2">
      <c r="B29" s="41">
        <v>25</v>
      </c>
      <c r="C29" s="67"/>
      <c r="D29" s="43" t="s">
        <v>710</v>
      </c>
      <c r="E29" s="44" t="s">
        <v>49</v>
      </c>
      <c r="F29" s="13" t="e">
        <f t="shared" si="2"/>
        <v>#VALUE!</v>
      </c>
      <c r="G29" s="93" t="e">
        <f>6-D29</f>
        <v>#VALUE!</v>
      </c>
    </row>
    <row r="30" spans="2:7" ht="11.25" customHeight="1" x14ac:dyDescent="0.2">
      <c r="B30" s="41">
        <v>26</v>
      </c>
      <c r="C30" s="67"/>
      <c r="D30" s="43" t="s">
        <v>710</v>
      </c>
      <c r="E30" s="44" t="s">
        <v>49</v>
      </c>
      <c r="F30" s="13" t="e">
        <f t="shared" si="2"/>
        <v>#VALUE!</v>
      </c>
      <c r="G30" s="93" t="e">
        <f t="shared" si="1"/>
        <v>#VALUE!</v>
      </c>
    </row>
    <row r="31" spans="2:7" ht="11.25" customHeight="1" x14ac:dyDescent="0.2">
      <c r="B31" s="41">
        <v>27</v>
      </c>
      <c r="C31" s="67"/>
      <c r="D31" s="43" t="s">
        <v>710</v>
      </c>
      <c r="E31" s="44" t="s">
        <v>49</v>
      </c>
      <c r="F31" s="13" t="e">
        <f t="shared" si="2"/>
        <v>#VALUE!</v>
      </c>
      <c r="G31" s="93" t="e">
        <f>6-D31</f>
        <v>#VALUE!</v>
      </c>
    </row>
    <row r="32" spans="2:7" ht="11.25" customHeight="1" x14ac:dyDescent="0.2">
      <c r="B32" s="41">
        <v>28</v>
      </c>
      <c r="C32" s="67"/>
      <c r="D32" s="43" t="s">
        <v>710</v>
      </c>
      <c r="E32" s="44" t="s">
        <v>49</v>
      </c>
      <c r="F32" s="13" t="e">
        <f t="shared" si="2"/>
        <v>#VALUE!</v>
      </c>
      <c r="G32" s="93" t="e">
        <f t="shared" si="1"/>
        <v>#VALUE!</v>
      </c>
    </row>
    <row r="33" spans="2:7" ht="11.25" customHeight="1" x14ac:dyDescent="0.2">
      <c r="B33" s="41">
        <v>29</v>
      </c>
      <c r="C33" s="67"/>
      <c r="D33" s="43" t="s">
        <v>710</v>
      </c>
      <c r="E33" s="44" t="s">
        <v>49</v>
      </c>
      <c r="F33" s="13" t="e">
        <f t="shared" si="2"/>
        <v>#VALUE!</v>
      </c>
      <c r="G33" s="93" t="e">
        <f t="shared" si="1"/>
        <v>#VALUE!</v>
      </c>
    </row>
    <row r="34" spans="2:7" ht="11.25" customHeight="1" x14ac:dyDescent="0.2">
      <c r="B34" s="41">
        <v>30</v>
      </c>
      <c r="C34" s="67"/>
      <c r="D34" s="43" t="s">
        <v>710</v>
      </c>
      <c r="E34" s="44" t="s">
        <v>49</v>
      </c>
      <c r="F34" s="13" t="e">
        <f t="shared" si="2"/>
        <v>#VALUE!</v>
      </c>
      <c r="G34" s="93" t="e">
        <f t="shared" si="1"/>
        <v>#VALUE!</v>
      </c>
    </row>
    <row r="35" spans="2:7" ht="11.25" customHeight="1" x14ac:dyDescent="0.2">
      <c r="B35" s="41">
        <v>31</v>
      </c>
      <c r="C35" s="67"/>
      <c r="D35" s="43" t="s">
        <v>710</v>
      </c>
      <c r="E35" s="44" t="s">
        <v>49</v>
      </c>
      <c r="F35" s="13" t="e">
        <f t="shared" si="2"/>
        <v>#VALUE!</v>
      </c>
      <c r="G35" s="93" t="e">
        <f>6-D35</f>
        <v>#VALUE!</v>
      </c>
    </row>
    <row r="36" spans="2:7" ht="11.25" customHeight="1" x14ac:dyDescent="0.2">
      <c r="B36" s="41">
        <v>32</v>
      </c>
      <c r="C36" s="67"/>
      <c r="D36" s="43" t="s">
        <v>710</v>
      </c>
      <c r="E36" s="44" t="s">
        <v>49</v>
      </c>
      <c r="F36" s="13" t="e">
        <f t="shared" si="2"/>
        <v>#VALUE!</v>
      </c>
      <c r="G36" s="93" t="e">
        <f>6-D36</f>
        <v>#VALUE!</v>
      </c>
    </row>
    <row r="37" spans="2:7" ht="11.25" customHeight="1" x14ac:dyDescent="0.2">
      <c r="B37" s="41">
        <v>33</v>
      </c>
      <c r="C37" s="67"/>
      <c r="D37" s="43" t="s">
        <v>710</v>
      </c>
      <c r="E37" s="44" t="s">
        <v>49</v>
      </c>
      <c r="F37" s="13" t="e">
        <f t="shared" si="2"/>
        <v>#VALUE!</v>
      </c>
      <c r="G37" s="93" t="e">
        <f t="shared" si="1"/>
        <v>#VALUE!</v>
      </c>
    </row>
    <row r="38" spans="2:7" ht="11.25" customHeight="1" x14ac:dyDescent="0.2">
      <c r="B38" s="41">
        <v>34</v>
      </c>
      <c r="C38" s="67"/>
      <c r="D38" s="43" t="s">
        <v>710</v>
      </c>
      <c r="E38" s="44" t="s">
        <v>49</v>
      </c>
      <c r="F38" s="13" t="e">
        <f t="shared" si="2"/>
        <v>#VALUE!</v>
      </c>
      <c r="G38" s="93" t="e">
        <f t="shared" si="1"/>
        <v>#VALUE!</v>
      </c>
    </row>
    <row r="39" spans="2:7" ht="11.25" customHeight="1" x14ac:dyDescent="0.2">
      <c r="B39" s="41">
        <v>35</v>
      </c>
      <c r="C39" s="67"/>
      <c r="D39" s="43" t="s">
        <v>710</v>
      </c>
      <c r="E39" s="44" t="s">
        <v>49</v>
      </c>
      <c r="F39" s="13" t="e">
        <f t="shared" si="2"/>
        <v>#VALUE!</v>
      </c>
      <c r="G39" s="93" t="e">
        <f t="shared" si="1"/>
        <v>#VALUE!</v>
      </c>
    </row>
    <row r="40" spans="2:7" ht="11.25" customHeight="1" x14ac:dyDescent="0.2">
      <c r="B40" s="41">
        <v>36</v>
      </c>
      <c r="C40" s="67"/>
      <c r="D40" s="43" t="s">
        <v>710</v>
      </c>
      <c r="E40" s="44" t="s">
        <v>49</v>
      </c>
      <c r="F40" s="13" t="e">
        <f t="shared" si="2"/>
        <v>#VALUE!</v>
      </c>
      <c r="G40" s="93" t="e">
        <f>6-D40</f>
        <v>#VALUE!</v>
      </c>
    </row>
    <row r="41" spans="2:7" ht="11.25" customHeight="1" x14ac:dyDescent="0.2">
      <c r="B41" s="41">
        <v>37</v>
      </c>
      <c r="C41" s="67"/>
      <c r="D41" s="43" t="s">
        <v>710</v>
      </c>
      <c r="E41" s="44" t="s">
        <v>49</v>
      </c>
      <c r="F41" s="13" t="e">
        <f t="shared" si="2"/>
        <v>#VALUE!</v>
      </c>
      <c r="G41" s="93" t="e">
        <f t="shared" si="1"/>
        <v>#VALUE!</v>
      </c>
    </row>
    <row r="42" spans="2:7" ht="11.25" customHeight="1" x14ac:dyDescent="0.2">
      <c r="B42" s="41">
        <v>38</v>
      </c>
      <c r="C42" s="67"/>
      <c r="D42" s="43" t="s">
        <v>710</v>
      </c>
      <c r="E42" s="44" t="s">
        <v>49</v>
      </c>
      <c r="F42" s="13" t="e">
        <f t="shared" si="2"/>
        <v>#VALUE!</v>
      </c>
      <c r="G42" s="93" t="e">
        <f t="shared" si="1"/>
        <v>#VALUE!</v>
      </c>
    </row>
    <row r="43" spans="2:7" ht="11.25" customHeight="1" x14ac:dyDescent="0.2">
      <c r="B43" s="41">
        <v>39</v>
      </c>
      <c r="C43" s="67"/>
      <c r="D43" s="43" t="s">
        <v>710</v>
      </c>
      <c r="E43" s="44" t="s">
        <v>49</v>
      </c>
      <c r="F43" s="13" t="e">
        <f t="shared" si="2"/>
        <v>#VALUE!</v>
      </c>
      <c r="G43" s="93" t="e">
        <f t="shared" si="1"/>
        <v>#VALUE!</v>
      </c>
    </row>
    <row r="44" spans="2:7" ht="11.25" customHeight="1" x14ac:dyDescent="0.2">
      <c r="B44" s="41">
        <v>40</v>
      </c>
      <c r="C44" s="67"/>
      <c r="D44" s="43" t="s">
        <v>710</v>
      </c>
      <c r="E44" s="44" t="s">
        <v>49</v>
      </c>
      <c r="F44" s="13" t="e">
        <f t="shared" si="2"/>
        <v>#VALUE!</v>
      </c>
      <c r="G44" s="93" t="e">
        <f t="shared" si="1"/>
        <v>#VALUE!</v>
      </c>
    </row>
    <row r="45" spans="2:7" ht="11.25" customHeight="1" x14ac:dyDescent="0.2">
      <c r="B45" s="41">
        <v>41</v>
      </c>
      <c r="C45" s="67"/>
      <c r="D45" s="43" t="s">
        <v>710</v>
      </c>
      <c r="E45" s="44" t="s">
        <v>49</v>
      </c>
      <c r="F45" s="13" t="e">
        <f t="shared" si="2"/>
        <v>#VALUE!</v>
      </c>
      <c r="G45" s="93" t="e">
        <f t="shared" si="1"/>
        <v>#VALUE!</v>
      </c>
    </row>
    <row r="46" spans="2:7" ht="11.25" customHeight="1" x14ac:dyDescent="0.2">
      <c r="B46" s="41">
        <v>42</v>
      </c>
      <c r="C46" s="67"/>
      <c r="D46" s="43" t="s">
        <v>710</v>
      </c>
      <c r="E46" s="44" t="s">
        <v>49</v>
      </c>
      <c r="F46" s="13" t="e">
        <f t="shared" si="2"/>
        <v>#VALUE!</v>
      </c>
      <c r="G46" s="93" t="e">
        <f>6-D46</f>
        <v>#VALUE!</v>
      </c>
    </row>
    <row r="47" spans="2:7" ht="11.25" customHeight="1" x14ac:dyDescent="0.2">
      <c r="B47" s="41">
        <v>43</v>
      </c>
      <c r="C47" s="67"/>
      <c r="D47" s="43" t="s">
        <v>710</v>
      </c>
      <c r="E47" s="44" t="s">
        <v>49</v>
      </c>
      <c r="F47" s="13" t="e">
        <f t="shared" si="2"/>
        <v>#VALUE!</v>
      </c>
      <c r="G47" s="93" t="e">
        <f t="shared" si="1"/>
        <v>#VALUE!</v>
      </c>
    </row>
    <row r="48" spans="2:7" ht="11.25" customHeight="1" x14ac:dyDescent="0.2">
      <c r="B48" s="41">
        <v>44</v>
      </c>
      <c r="C48" s="67"/>
      <c r="D48" s="43" t="s">
        <v>710</v>
      </c>
      <c r="E48" s="44" t="s">
        <v>49</v>
      </c>
      <c r="F48" s="13" t="e">
        <f t="shared" si="2"/>
        <v>#VALUE!</v>
      </c>
      <c r="G48" s="93" t="e">
        <f t="shared" si="1"/>
        <v>#VALUE!</v>
      </c>
    </row>
    <row r="49" spans="2:7" ht="11.25" customHeight="1" x14ac:dyDescent="0.2">
      <c r="B49" s="41">
        <v>45</v>
      </c>
      <c r="C49" s="67"/>
      <c r="D49" s="43" t="s">
        <v>710</v>
      </c>
      <c r="E49" s="44" t="s">
        <v>49</v>
      </c>
      <c r="F49" s="13" t="e">
        <f t="shared" si="2"/>
        <v>#VALUE!</v>
      </c>
      <c r="G49" s="93" t="e">
        <f t="shared" si="1"/>
        <v>#VALUE!</v>
      </c>
    </row>
    <row r="50" spans="2:7" ht="11.25" customHeight="1" x14ac:dyDescent="0.2">
      <c r="B50" s="41">
        <v>46</v>
      </c>
      <c r="C50" s="67"/>
      <c r="D50" s="43" t="s">
        <v>710</v>
      </c>
      <c r="E50" s="44" t="s">
        <v>49</v>
      </c>
      <c r="F50" s="13" t="e">
        <f t="shared" si="2"/>
        <v>#VALUE!</v>
      </c>
      <c r="G50" s="93" t="e">
        <f t="shared" si="1"/>
        <v>#VALUE!</v>
      </c>
    </row>
    <row r="51" spans="2:7" ht="11.25" customHeight="1" x14ac:dyDescent="0.2">
      <c r="B51" s="41">
        <v>47</v>
      </c>
      <c r="C51" s="67"/>
      <c r="D51" s="43" t="s">
        <v>710</v>
      </c>
      <c r="E51" s="44" t="s">
        <v>49</v>
      </c>
      <c r="F51" s="13" t="e">
        <f t="shared" si="2"/>
        <v>#VALUE!</v>
      </c>
      <c r="G51" s="93" t="e">
        <f t="shared" si="1"/>
        <v>#VALUE!</v>
      </c>
    </row>
    <row r="52" spans="2:7" ht="11.25" customHeight="1" x14ac:dyDescent="0.2">
      <c r="B52" s="41">
        <v>48</v>
      </c>
      <c r="C52" s="67"/>
      <c r="D52" s="43" t="s">
        <v>710</v>
      </c>
      <c r="E52" s="44" t="s">
        <v>49</v>
      </c>
      <c r="F52" s="13" t="e">
        <f t="shared" si="2"/>
        <v>#VALUE!</v>
      </c>
      <c r="G52" s="93" t="e">
        <f t="shared" si="1"/>
        <v>#VALUE!</v>
      </c>
    </row>
    <row r="53" spans="2:7" ht="11.25" customHeight="1" x14ac:dyDescent="0.2">
      <c r="B53" s="41">
        <v>49</v>
      </c>
      <c r="C53" s="67"/>
      <c r="D53" s="43" t="s">
        <v>710</v>
      </c>
      <c r="E53" s="44" t="s">
        <v>49</v>
      </c>
      <c r="F53" s="13" t="e">
        <f t="shared" si="2"/>
        <v>#VALUE!</v>
      </c>
      <c r="G53" s="93" t="e">
        <f t="shared" si="1"/>
        <v>#VALUE!</v>
      </c>
    </row>
    <row r="54" spans="2:7" ht="11.25" customHeight="1" thickBot="1" x14ac:dyDescent="0.25">
      <c r="B54" s="46">
        <v>50</v>
      </c>
      <c r="C54" s="68"/>
      <c r="D54" s="48" t="s">
        <v>710</v>
      </c>
      <c r="E54" s="49" t="s">
        <v>49</v>
      </c>
      <c r="F54" s="21" t="e">
        <f t="shared" si="2"/>
        <v>#VALUE!</v>
      </c>
      <c r="G54" s="93" t="e">
        <f t="shared" si="1"/>
        <v>#VALUE!</v>
      </c>
    </row>
    <row r="55" spans="2: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5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60</v>
      </c>
      <c r="C2" s="259"/>
      <c r="D2" s="259"/>
      <c r="E2" s="259"/>
      <c r="F2" s="259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36">
        <v>1</v>
      </c>
      <c r="C5" s="56"/>
      <c r="D5" s="52" t="s">
        <v>710</v>
      </c>
      <c r="E5" s="53" t="s">
        <v>49</v>
      </c>
      <c r="F5" s="40" t="e">
        <f>((D5-E5)^2)*(-0.1)</f>
        <v>#VALUE!</v>
      </c>
      <c r="G5" s="5" t="e">
        <f>0+D5</f>
        <v>#VALUE!</v>
      </c>
      <c r="H5" s="59" t="s">
        <v>0</v>
      </c>
      <c r="I5" s="51" t="e">
        <f>SUM(G5:G11)</f>
        <v>#VALUE!</v>
      </c>
    </row>
    <row r="6" spans="2:9" ht="11.25" customHeight="1" x14ac:dyDescent="0.2">
      <c r="B6" s="41">
        <v>2</v>
      </c>
      <c r="C6" s="57"/>
      <c r="D6" s="43" t="s">
        <v>710</v>
      </c>
      <c r="E6" s="54" t="s">
        <v>50</v>
      </c>
      <c r="F6" s="45" t="e">
        <f t="shared" ref="F6:F25" si="0">((D6-E6)^2)*(-0.1)</f>
        <v>#VALUE!</v>
      </c>
      <c r="G6" s="5" t="e">
        <f t="shared" ref="G6:G69" si="1">0+D6</f>
        <v>#VALUE!</v>
      </c>
      <c r="H6" s="14" t="s">
        <v>1</v>
      </c>
      <c r="I6" s="15" t="e">
        <f>SUM(G12:G19)</f>
        <v>#VALUE!</v>
      </c>
    </row>
    <row r="7" spans="2:9" ht="11.25" customHeight="1" x14ac:dyDescent="0.2">
      <c r="B7" s="41">
        <v>3</v>
      </c>
      <c r="C7" s="57"/>
      <c r="D7" s="43" t="s">
        <v>710</v>
      </c>
      <c r="E7" s="54" t="s">
        <v>50</v>
      </c>
      <c r="F7" s="45" t="e">
        <f t="shared" si="0"/>
        <v>#VALUE!</v>
      </c>
      <c r="G7" s="5" t="e">
        <f t="shared" si="1"/>
        <v>#VALUE!</v>
      </c>
      <c r="H7" s="14" t="s">
        <v>2</v>
      </c>
      <c r="I7" s="15" t="e">
        <f>SUM(G20:G28)</f>
        <v>#VALUE!</v>
      </c>
    </row>
    <row r="8" spans="2:9" ht="11.25" customHeight="1" x14ac:dyDescent="0.2">
      <c r="B8" s="36">
        <v>4</v>
      </c>
      <c r="C8" s="57"/>
      <c r="D8" s="43" t="s">
        <v>710</v>
      </c>
      <c r="E8" s="54" t="s">
        <v>50</v>
      </c>
      <c r="F8" s="45" t="e">
        <f t="shared" si="0"/>
        <v>#VALUE!</v>
      </c>
      <c r="G8" s="5" t="e">
        <f t="shared" si="1"/>
        <v>#VALUE!</v>
      </c>
      <c r="H8" s="14" t="s">
        <v>3</v>
      </c>
      <c r="I8" s="15" t="e">
        <f>SUM(G29:G36)</f>
        <v>#VALUE!</v>
      </c>
    </row>
    <row r="9" spans="2:9" ht="11.25" customHeight="1" x14ac:dyDescent="0.2">
      <c r="B9" s="41">
        <v>5</v>
      </c>
      <c r="C9" s="57"/>
      <c r="D9" s="43" t="s">
        <v>710</v>
      </c>
      <c r="E9" s="54" t="s">
        <v>50</v>
      </c>
      <c r="F9" s="45" t="e">
        <f t="shared" si="0"/>
        <v>#VALUE!</v>
      </c>
      <c r="G9" s="5" t="e">
        <f t="shared" si="1"/>
        <v>#VALUE!</v>
      </c>
      <c r="H9" s="14" t="s">
        <v>4</v>
      </c>
      <c r="I9" s="15" t="e">
        <f>SUM(G37:G44)</f>
        <v>#VALUE!</v>
      </c>
    </row>
    <row r="10" spans="2:9" ht="11.25" customHeight="1" x14ac:dyDescent="0.2">
      <c r="B10" s="41">
        <v>6</v>
      </c>
      <c r="C10" s="57"/>
      <c r="D10" s="43" t="s">
        <v>710</v>
      </c>
      <c r="E10" s="54" t="s">
        <v>50</v>
      </c>
      <c r="F10" s="45" t="e">
        <f t="shared" si="0"/>
        <v>#VALUE!</v>
      </c>
      <c r="G10" s="5" t="e">
        <f t="shared" si="1"/>
        <v>#VALUE!</v>
      </c>
      <c r="H10" s="14" t="s">
        <v>5</v>
      </c>
      <c r="I10" s="15" t="e">
        <f>SUM(G45:G52)</f>
        <v>#VALUE!</v>
      </c>
    </row>
    <row r="11" spans="2:9" ht="11.25" customHeight="1" x14ac:dyDescent="0.2">
      <c r="B11" s="36">
        <v>7</v>
      </c>
      <c r="C11" s="57"/>
      <c r="D11" s="43" t="s">
        <v>710</v>
      </c>
      <c r="E11" s="54" t="s">
        <v>50</v>
      </c>
      <c r="F11" s="45" t="e">
        <f t="shared" si="0"/>
        <v>#VALUE!</v>
      </c>
      <c r="G11" s="5" t="e">
        <f t="shared" si="1"/>
        <v>#VALUE!</v>
      </c>
      <c r="H11" s="14" t="s">
        <v>6</v>
      </c>
      <c r="I11" s="15" t="e">
        <f>SUM(G53:G63)</f>
        <v>#VALUE!</v>
      </c>
    </row>
    <row r="12" spans="2:9" ht="11.25" customHeight="1" x14ac:dyDescent="0.2">
      <c r="B12" s="41">
        <v>8</v>
      </c>
      <c r="C12" s="57"/>
      <c r="D12" s="43" t="s">
        <v>710</v>
      </c>
      <c r="E12" s="54" t="s">
        <v>50</v>
      </c>
      <c r="F12" s="45" t="e">
        <f t="shared" si="0"/>
        <v>#VALUE!</v>
      </c>
      <c r="G12" s="5" t="e">
        <f t="shared" si="1"/>
        <v>#VALUE!</v>
      </c>
      <c r="H12" s="14" t="s">
        <v>7</v>
      </c>
      <c r="I12" s="15" t="e">
        <f>SUM(G64:G69)</f>
        <v>#VALUE!</v>
      </c>
    </row>
    <row r="13" spans="2:9" ht="11.25" customHeight="1" x14ac:dyDescent="0.2">
      <c r="B13" s="41">
        <v>9</v>
      </c>
      <c r="C13" s="57"/>
      <c r="D13" s="43" t="s">
        <v>710</v>
      </c>
      <c r="E13" s="54" t="s">
        <v>50</v>
      </c>
      <c r="F13" s="45" t="e">
        <f t="shared" si="0"/>
        <v>#VALUE!</v>
      </c>
      <c r="G13" s="5" t="e">
        <f t="shared" si="1"/>
        <v>#VALUE!</v>
      </c>
      <c r="H13" s="14" t="s">
        <v>8</v>
      </c>
      <c r="I13" s="15" t="e">
        <f>SUM(G70:G76)</f>
        <v>#VALUE!</v>
      </c>
    </row>
    <row r="14" spans="2:9" ht="11.25" customHeight="1" x14ac:dyDescent="0.2">
      <c r="B14" s="36">
        <v>10</v>
      </c>
      <c r="C14" s="57"/>
      <c r="D14" s="43" t="s">
        <v>710</v>
      </c>
      <c r="E14" s="54" t="s">
        <v>50</v>
      </c>
      <c r="F14" s="45" t="e">
        <f t="shared" si="0"/>
        <v>#VALUE!</v>
      </c>
      <c r="G14" s="5" t="e">
        <f t="shared" si="1"/>
        <v>#VALUE!</v>
      </c>
      <c r="H14" s="14" t="s">
        <v>9</v>
      </c>
      <c r="I14" s="15" t="e">
        <f>SUM(G77:G93)</f>
        <v>#VALUE!</v>
      </c>
    </row>
    <row r="15" spans="2:9" ht="11.25" customHeight="1" x14ac:dyDescent="0.2">
      <c r="B15" s="41">
        <v>11</v>
      </c>
      <c r="C15" s="57"/>
      <c r="D15" s="43" t="s">
        <v>710</v>
      </c>
      <c r="E15" s="54" t="s">
        <v>50</v>
      </c>
      <c r="F15" s="45" t="e">
        <f t="shared" si="0"/>
        <v>#VALUE!</v>
      </c>
      <c r="G15" s="5" t="e">
        <f t="shared" si="1"/>
        <v>#VALUE!</v>
      </c>
      <c r="H15" s="14" t="s">
        <v>10</v>
      </c>
      <c r="I15" s="15" t="e">
        <f>SUM(G94:G108)</f>
        <v>#VALUE!</v>
      </c>
    </row>
    <row r="16" spans="2:9" ht="11.25" customHeight="1" thickBot="1" x14ac:dyDescent="0.25">
      <c r="B16" s="41">
        <v>12</v>
      </c>
      <c r="C16" s="57"/>
      <c r="D16" s="43" t="s">
        <v>710</v>
      </c>
      <c r="E16" s="54" t="s">
        <v>50</v>
      </c>
      <c r="F16" s="45" t="e">
        <f t="shared" si="0"/>
        <v>#VALUE!</v>
      </c>
      <c r="G16" s="5" t="e">
        <f t="shared" si="1"/>
        <v>#VALUE!</v>
      </c>
      <c r="H16" s="16" t="s">
        <v>11</v>
      </c>
      <c r="I16" s="17" t="e">
        <f>SUM(G109:G123)</f>
        <v>#VALUE!</v>
      </c>
    </row>
    <row r="17" spans="2:9" ht="11.25" customHeight="1" thickTop="1" x14ac:dyDescent="0.2">
      <c r="B17" s="36">
        <v>13</v>
      </c>
      <c r="C17" s="57"/>
      <c r="D17" s="43" t="s">
        <v>710</v>
      </c>
      <c r="E17" s="54" t="s">
        <v>50</v>
      </c>
      <c r="F17" s="45" t="e">
        <f t="shared" si="0"/>
        <v>#VALUE!</v>
      </c>
      <c r="G17" s="5" t="e">
        <f t="shared" si="1"/>
        <v>#VALUE!</v>
      </c>
    </row>
    <row r="18" spans="2:9" ht="11.25" customHeight="1" x14ac:dyDescent="0.2">
      <c r="B18" s="41">
        <v>14</v>
      </c>
      <c r="C18" s="57"/>
      <c r="D18" s="43" t="s">
        <v>710</v>
      </c>
      <c r="E18" s="54" t="s">
        <v>50</v>
      </c>
      <c r="F18" s="45" t="e">
        <f t="shared" si="0"/>
        <v>#VALUE!</v>
      </c>
      <c r="G18" s="5" t="e">
        <f t="shared" si="1"/>
        <v>#VALUE!</v>
      </c>
      <c r="I18" s="3">
        <f>IFERROR(SMALL(D5:E123,1),7777)</f>
        <v>7777</v>
      </c>
    </row>
    <row r="19" spans="2:9" ht="11.25" customHeight="1" x14ac:dyDescent="0.2">
      <c r="B19" s="41">
        <v>15</v>
      </c>
      <c r="C19" s="57"/>
      <c r="D19" s="43" t="s">
        <v>710</v>
      </c>
      <c r="E19" s="54" t="s">
        <v>50</v>
      </c>
      <c r="F19" s="45" t="e">
        <f t="shared" si="0"/>
        <v>#VALUE!</v>
      </c>
      <c r="G19" s="5" t="e">
        <f t="shared" si="1"/>
        <v>#VALUE!</v>
      </c>
    </row>
    <row r="20" spans="2:9" ht="11.25" customHeight="1" x14ac:dyDescent="0.2">
      <c r="B20" s="36">
        <v>16</v>
      </c>
      <c r="C20" s="57"/>
      <c r="D20" s="43" t="s">
        <v>710</v>
      </c>
      <c r="E20" s="54" t="s">
        <v>50</v>
      </c>
      <c r="F20" s="45" t="e">
        <f t="shared" si="0"/>
        <v>#VALUE!</v>
      </c>
      <c r="G20" s="5" t="e">
        <f t="shared" si="1"/>
        <v>#VALUE!</v>
      </c>
    </row>
    <row r="21" spans="2:9" ht="11.25" customHeight="1" x14ac:dyDescent="0.2">
      <c r="B21" s="41">
        <v>17</v>
      </c>
      <c r="C21" s="57"/>
      <c r="D21" s="43" t="s">
        <v>710</v>
      </c>
      <c r="E21" s="54" t="s">
        <v>50</v>
      </c>
      <c r="F21" s="45" t="e">
        <f t="shared" si="0"/>
        <v>#VALUE!</v>
      </c>
      <c r="G21" s="5" t="e">
        <f t="shared" si="1"/>
        <v>#VALUE!</v>
      </c>
    </row>
    <row r="22" spans="2:9" ht="11.25" customHeight="1" x14ac:dyDescent="0.2">
      <c r="B22" s="41">
        <v>18</v>
      </c>
      <c r="C22" s="57"/>
      <c r="D22" s="43" t="s">
        <v>710</v>
      </c>
      <c r="E22" s="54" t="s">
        <v>50</v>
      </c>
      <c r="F22" s="45" t="e">
        <f t="shared" si="0"/>
        <v>#VALUE!</v>
      </c>
      <c r="G22" s="5" t="e">
        <f t="shared" si="1"/>
        <v>#VALUE!</v>
      </c>
    </row>
    <row r="23" spans="2:9" ht="11.25" customHeight="1" x14ac:dyDescent="0.2">
      <c r="B23" s="36">
        <v>19</v>
      </c>
      <c r="C23" s="57"/>
      <c r="D23" s="43" t="s">
        <v>710</v>
      </c>
      <c r="E23" s="54" t="s">
        <v>50</v>
      </c>
      <c r="F23" s="45" t="e">
        <f t="shared" si="0"/>
        <v>#VALUE!</v>
      </c>
      <c r="G23" s="5" t="e">
        <f t="shared" si="1"/>
        <v>#VALUE!</v>
      </c>
    </row>
    <row r="24" spans="2:9" ht="11.25" customHeight="1" x14ac:dyDescent="0.2">
      <c r="B24" s="41">
        <v>20</v>
      </c>
      <c r="C24" s="57"/>
      <c r="D24" s="43" t="s">
        <v>710</v>
      </c>
      <c r="E24" s="54" t="s">
        <v>50</v>
      </c>
      <c r="F24" s="45" t="e">
        <f t="shared" si="0"/>
        <v>#VALUE!</v>
      </c>
      <c r="G24" s="5" t="e">
        <f t="shared" si="1"/>
        <v>#VALUE!</v>
      </c>
    </row>
    <row r="25" spans="2:9" ht="11.25" customHeight="1" x14ac:dyDescent="0.2">
      <c r="B25" s="41">
        <v>21</v>
      </c>
      <c r="C25" s="57"/>
      <c r="D25" s="43" t="s">
        <v>710</v>
      </c>
      <c r="E25" s="54" t="s">
        <v>50</v>
      </c>
      <c r="F25" s="45" t="e">
        <f t="shared" si="0"/>
        <v>#VALUE!</v>
      </c>
      <c r="G25" s="5" t="e">
        <f t="shared" si="1"/>
        <v>#VALUE!</v>
      </c>
    </row>
    <row r="26" spans="2:9" ht="11.25" customHeight="1" x14ac:dyDescent="0.2">
      <c r="B26" s="36">
        <v>22</v>
      </c>
      <c r="C26" s="57"/>
      <c r="D26" s="43" t="s">
        <v>710</v>
      </c>
      <c r="E26" s="54" t="s">
        <v>50</v>
      </c>
      <c r="F26" s="45" t="e">
        <f t="shared" ref="F26:F89" si="2">((D26-E26)^2)*(-0.1)</f>
        <v>#VALUE!</v>
      </c>
      <c r="G26" s="5" t="e">
        <f t="shared" si="1"/>
        <v>#VALUE!</v>
      </c>
    </row>
    <row r="27" spans="2:9" ht="11.25" customHeight="1" x14ac:dyDescent="0.2">
      <c r="B27" s="41">
        <v>23</v>
      </c>
      <c r="C27" s="57"/>
      <c r="D27" s="43" t="s">
        <v>710</v>
      </c>
      <c r="E27" s="54" t="s">
        <v>50</v>
      </c>
      <c r="F27" s="45" t="e">
        <f t="shared" si="2"/>
        <v>#VALUE!</v>
      </c>
      <c r="G27" s="5" t="e">
        <f t="shared" si="1"/>
        <v>#VALUE!</v>
      </c>
    </row>
    <row r="28" spans="2:9" ht="11.25" customHeight="1" x14ac:dyDescent="0.2">
      <c r="B28" s="41">
        <v>24</v>
      </c>
      <c r="C28" s="57"/>
      <c r="D28" s="43" t="s">
        <v>710</v>
      </c>
      <c r="E28" s="54" t="s">
        <v>50</v>
      </c>
      <c r="F28" s="45" t="e">
        <f t="shared" si="2"/>
        <v>#VALUE!</v>
      </c>
      <c r="G28" s="5" t="e">
        <f t="shared" si="1"/>
        <v>#VALUE!</v>
      </c>
    </row>
    <row r="29" spans="2:9" ht="11.25" customHeight="1" x14ac:dyDescent="0.2">
      <c r="B29" s="36">
        <v>25</v>
      </c>
      <c r="C29" s="57"/>
      <c r="D29" s="43" t="s">
        <v>710</v>
      </c>
      <c r="E29" s="54" t="s">
        <v>50</v>
      </c>
      <c r="F29" s="45" t="e">
        <f t="shared" si="2"/>
        <v>#VALUE!</v>
      </c>
      <c r="G29" s="5" t="e">
        <f t="shared" si="1"/>
        <v>#VALUE!</v>
      </c>
    </row>
    <row r="30" spans="2:9" ht="11.25" customHeight="1" x14ac:dyDescent="0.2">
      <c r="B30" s="41">
        <v>26</v>
      </c>
      <c r="C30" s="57"/>
      <c r="D30" s="43" t="s">
        <v>710</v>
      </c>
      <c r="E30" s="54" t="s">
        <v>50</v>
      </c>
      <c r="F30" s="45" t="e">
        <f t="shared" si="2"/>
        <v>#VALUE!</v>
      </c>
      <c r="G30" s="5" t="e">
        <f t="shared" si="1"/>
        <v>#VALUE!</v>
      </c>
    </row>
    <row r="31" spans="2:9" ht="11.25" customHeight="1" x14ac:dyDescent="0.2">
      <c r="B31" s="41">
        <v>27</v>
      </c>
      <c r="C31" s="57"/>
      <c r="D31" s="43" t="s">
        <v>710</v>
      </c>
      <c r="E31" s="54" t="s">
        <v>50</v>
      </c>
      <c r="F31" s="45" t="e">
        <f t="shared" si="2"/>
        <v>#VALUE!</v>
      </c>
      <c r="G31" s="5" t="e">
        <f t="shared" si="1"/>
        <v>#VALUE!</v>
      </c>
    </row>
    <row r="32" spans="2:9" ht="11.25" customHeight="1" x14ac:dyDescent="0.2">
      <c r="B32" s="36">
        <v>28</v>
      </c>
      <c r="C32" s="57"/>
      <c r="D32" s="43" t="s">
        <v>710</v>
      </c>
      <c r="E32" s="54" t="s">
        <v>50</v>
      </c>
      <c r="F32" s="45" t="e">
        <f t="shared" si="2"/>
        <v>#VALUE!</v>
      </c>
      <c r="G32" s="5" t="e">
        <f t="shared" si="1"/>
        <v>#VALUE!</v>
      </c>
    </row>
    <row r="33" spans="2:7" ht="11.25" customHeight="1" x14ac:dyDescent="0.2">
      <c r="B33" s="41">
        <v>29</v>
      </c>
      <c r="C33" s="57"/>
      <c r="D33" s="43" t="s">
        <v>710</v>
      </c>
      <c r="E33" s="54" t="s">
        <v>50</v>
      </c>
      <c r="F33" s="45" t="e">
        <f t="shared" si="2"/>
        <v>#VALUE!</v>
      </c>
      <c r="G33" s="5" t="e">
        <f t="shared" si="1"/>
        <v>#VALUE!</v>
      </c>
    </row>
    <row r="34" spans="2:7" ht="11.25" customHeight="1" x14ac:dyDescent="0.2">
      <c r="B34" s="41">
        <v>30</v>
      </c>
      <c r="C34" s="57"/>
      <c r="D34" s="43" t="s">
        <v>710</v>
      </c>
      <c r="E34" s="54" t="s">
        <v>50</v>
      </c>
      <c r="F34" s="45" t="e">
        <f t="shared" si="2"/>
        <v>#VALUE!</v>
      </c>
      <c r="G34" s="5" t="e">
        <f t="shared" si="1"/>
        <v>#VALUE!</v>
      </c>
    </row>
    <row r="35" spans="2:7" ht="11.25" customHeight="1" x14ac:dyDescent="0.2">
      <c r="B35" s="36">
        <v>31</v>
      </c>
      <c r="C35" s="57"/>
      <c r="D35" s="43" t="s">
        <v>710</v>
      </c>
      <c r="E35" s="54" t="s">
        <v>50</v>
      </c>
      <c r="F35" s="45" t="e">
        <f t="shared" si="2"/>
        <v>#VALUE!</v>
      </c>
      <c r="G35" s="5" t="e">
        <f t="shared" si="1"/>
        <v>#VALUE!</v>
      </c>
    </row>
    <row r="36" spans="2:7" ht="11.25" customHeight="1" x14ac:dyDescent="0.2">
      <c r="B36" s="41">
        <v>32</v>
      </c>
      <c r="C36" s="57"/>
      <c r="D36" s="43" t="s">
        <v>710</v>
      </c>
      <c r="E36" s="54" t="s">
        <v>50</v>
      </c>
      <c r="F36" s="45" t="e">
        <f t="shared" si="2"/>
        <v>#VALUE!</v>
      </c>
      <c r="G36" s="5" t="e">
        <f t="shared" si="1"/>
        <v>#VALUE!</v>
      </c>
    </row>
    <row r="37" spans="2:7" ht="11.25" customHeight="1" x14ac:dyDescent="0.2">
      <c r="B37" s="41">
        <v>33</v>
      </c>
      <c r="C37" s="57"/>
      <c r="D37" s="43" t="s">
        <v>710</v>
      </c>
      <c r="E37" s="54" t="s">
        <v>50</v>
      </c>
      <c r="F37" s="45" t="e">
        <f t="shared" si="2"/>
        <v>#VALUE!</v>
      </c>
      <c r="G37" s="5" t="e">
        <f t="shared" si="1"/>
        <v>#VALUE!</v>
      </c>
    </row>
    <row r="38" spans="2:7" ht="11.25" customHeight="1" x14ac:dyDescent="0.2">
      <c r="B38" s="36">
        <v>34</v>
      </c>
      <c r="C38" s="57"/>
      <c r="D38" s="43" t="s">
        <v>710</v>
      </c>
      <c r="E38" s="54" t="s">
        <v>50</v>
      </c>
      <c r="F38" s="45" t="e">
        <f t="shared" si="2"/>
        <v>#VALUE!</v>
      </c>
      <c r="G38" s="5" t="e">
        <f t="shared" si="1"/>
        <v>#VALUE!</v>
      </c>
    </row>
    <row r="39" spans="2:7" ht="11.25" customHeight="1" x14ac:dyDescent="0.2">
      <c r="B39" s="41">
        <v>35</v>
      </c>
      <c r="C39" s="57"/>
      <c r="D39" s="43" t="s">
        <v>710</v>
      </c>
      <c r="E39" s="54" t="s">
        <v>50</v>
      </c>
      <c r="F39" s="45" t="e">
        <f t="shared" si="2"/>
        <v>#VALUE!</v>
      </c>
      <c r="G39" s="5" t="e">
        <f t="shared" si="1"/>
        <v>#VALUE!</v>
      </c>
    </row>
    <row r="40" spans="2:7" ht="11.25" customHeight="1" x14ac:dyDescent="0.2">
      <c r="B40" s="41">
        <v>36</v>
      </c>
      <c r="C40" s="57"/>
      <c r="D40" s="43" t="s">
        <v>710</v>
      </c>
      <c r="E40" s="54" t="s">
        <v>50</v>
      </c>
      <c r="F40" s="45" t="e">
        <f t="shared" si="2"/>
        <v>#VALUE!</v>
      </c>
      <c r="G40" s="5" t="e">
        <f t="shared" si="1"/>
        <v>#VALUE!</v>
      </c>
    </row>
    <row r="41" spans="2:7" ht="11.25" customHeight="1" x14ac:dyDescent="0.2">
      <c r="B41" s="36">
        <v>37</v>
      </c>
      <c r="C41" s="57"/>
      <c r="D41" s="43" t="s">
        <v>710</v>
      </c>
      <c r="E41" s="54" t="s">
        <v>50</v>
      </c>
      <c r="F41" s="45" t="e">
        <f t="shared" si="2"/>
        <v>#VALUE!</v>
      </c>
      <c r="G41" s="5" t="e">
        <f t="shared" si="1"/>
        <v>#VALUE!</v>
      </c>
    </row>
    <row r="42" spans="2:7" ht="11.25" customHeight="1" x14ac:dyDescent="0.2">
      <c r="B42" s="41">
        <v>38</v>
      </c>
      <c r="C42" s="57"/>
      <c r="D42" s="43" t="s">
        <v>710</v>
      </c>
      <c r="E42" s="54" t="s">
        <v>50</v>
      </c>
      <c r="F42" s="45" t="e">
        <f t="shared" si="2"/>
        <v>#VALUE!</v>
      </c>
      <c r="G42" s="5" t="e">
        <f t="shared" si="1"/>
        <v>#VALUE!</v>
      </c>
    </row>
    <row r="43" spans="2:7" ht="11.25" customHeight="1" x14ac:dyDescent="0.2">
      <c r="B43" s="41">
        <v>39</v>
      </c>
      <c r="C43" s="57"/>
      <c r="D43" s="43" t="s">
        <v>710</v>
      </c>
      <c r="E43" s="54" t="s">
        <v>50</v>
      </c>
      <c r="F43" s="45" t="e">
        <f t="shared" si="2"/>
        <v>#VALUE!</v>
      </c>
      <c r="G43" s="5" t="e">
        <f t="shared" si="1"/>
        <v>#VALUE!</v>
      </c>
    </row>
    <row r="44" spans="2:7" ht="11.25" customHeight="1" x14ac:dyDescent="0.2">
      <c r="B44" s="36">
        <v>40</v>
      </c>
      <c r="C44" s="57"/>
      <c r="D44" s="43" t="s">
        <v>710</v>
      </c>
      <c r="E44" s="54" t="s">
        <v>50</v>
      </c>
      <c r="F44" s="45" t="e">
        <f t="shared" si="2"/>
        <v>#VALUE!</v>
      </c>
      <c r="G44" s="5" t="e">
        <f t="shared" si="1"/>
        <v>#VALUE!</v>
      </c>
    </row>
    <row r="45" spans="2:7" ht="11.25" customHeight="1" x14ac:dyDescent="0.2">
      <c r="B45" s="41">
        <v>41</v>
      </c>
      <c r="C45" s="57"/>
      <c r="D45" s="43" t="s">
        <v>710</v>
      </c>
      <c r="E45" s="54" t="s">
        <v>50</v>
      </c>
      <c r="F45" s="45" t="e">
        <f t="shared" si="2"/>
        <v>#VALUE!</v>
      </c>
      <c r="G45" s="5" t="e">
        <f t="shared" si="1"/>
        <v>#VALUE!</v>
      </c>
    </row>
    <row r="46" spans="2:7" ht="11.25" customHeight="1" x14ac:dyDescent="0.2">
      <c r="B46" s="41">
        <v>42</v>
      </c>
      <c r="C46" s="57"/>
      <c r="D46" s="43" t="s">
        <v>710</v>
      </c>
      <c r="E46" s="54" t="s">
        <v>50</v>
      </c>
      <c r="F46" s="45" t="e">
        <f t="shared" si="2"/>
        <v>#VALUE!</v>
      </c>
      <c r="G46" s="5" t="e">
        <f t="shared" si="1"/>
        <v>#VALUE!</v>
      </c>
    </row>
    <row r="47" spans="2:7" ht="11.25" customHeight="1" x14ac:dyDescent="0.2">
      <c r="B47" s="36">
        <v>43</v>
      </c>
      <c r="C47" s="57"/>
      <c r="D47" s="43" t="s">
        <v>710</v>
      </c>
      <c r="E47" s="54" t="s">
        <v>50</v>
      </c>
      <c r="F47" s="45" t="e">
        <f t="shared" si="2"/>
        <v>#VALUE!</v>
      </c>
      <c r="G47" s="5" t="e">
        <f t="shared" si="1"/>
        <v>#VALUE!</v>
      </c>
    </row>
    <row r="48" spans="2:7" ht="11.25" customHeight="1" x14ac:dyDescent="0.2">
      <c r="B48" s="41">
        <v>44</v>
      </c>
      <c r="C48" s="57"/>
      <c r="D48" s="43" t="s">
        <v>710</v>
      </c>
      <c r="E48" s="54" t="s">
        <v>50</v>
      </c>
      <c r="F48" s="45" t="e">
        <f t="shared" si="2"/>
        <v>#VALUE!</v>
      </c>
      <c r="G48" s="5" t="e">
        <f t="shared" si="1"/>
        <v>#VALUE!</v>
      </c>
    </row>
    <row r="49" spans="2:7" ht="11.25" customHeight="1" x14ac:dyDescent="0.2">
      <c r="B49" s="41">
        <v>45</v>
      </c>
      <c r="C49" s="57"/>
      <c r="D49" s="43" t="s">
        <v>710</v>
      </c>
      <c r="E49" s="54" t="s">
        <v>50</v>
      </c>
      <c r="F49" s="45" t="e">
        <f t="shared" si="2"/>
        <v>#VALUE!</v>
      </c>
      <c r="G49" s="5" t="e">
        <f t="shared" si="1"/>
        <v>#VALUE!</v>
      </c>
    </row>
    <row r="50" spans="2:7" ht="11.25" customHeight="1" x14ac:dyDescent="0.2">
      <c r="B50" s="36">
        <v>46</v>
      </c>
      <c r="C50" s="57"/>
      <c r="D50" s="43" t="s">
        <v>710</v>
      </c>
      <c r="E50" s="54" t="s">
        <v>50</v>
      </c>
      <c r="F50" s="45" t="e">
        <f t="shared" si="2"/>
        <v>#VALUE!</v>
      </c>
      <c r="G50" s="5" t="e">
        <f t="shared" si="1"/>
        <v>#VALUE!</v>
      </c>
    </row>
    <row r="51" spans="2:7" ht="11.25" customHeight="1" x14ac:dyDescent="0.2">
      <c r="B51" s="41">
        <v>47</v>
      </c>
      <c r="C51" s="57"/>
      <c r="D51" s="43" t="s">
        <v>710</v>
      </c>
      <c r="E51" s="54" t="s">
        <v>50</v>
      </c>
      <c r="F51" s="45" t="e">
        <f t="shared" si="2"/>
        <v>#VALUE!</v>
      </c>
      <c r="G51" s="5" t="e">
        <f t="shared" si="1"/>
        <v>#VALUE!</v>
      </c>
    </row>
    <row r="52" spans="2:7" ht="11.25" customHeight="1" x14ac:dyDescent="0.2">
      <c r="B52" s="41">
        <v>48</v>
      </c>
      <c r="C52" s="57"/>
      <c r="D52" s="43" t="s">
        <v>710</v>
      </c>
      <c r="E52" s="54" t="s">
        <v>50</v>
      </c>
      <c r="F52" s="45" t="e">
        <f t="shared" si="2"/>
        <v>#VALUE!</v>
      </c>
      <c r="G52" s="5" t="e">
        <f t="shared" si="1"/>
        <v>#VALUE!</v>
      </c>
    </row>
    <row r="53" spans="2:7" ht="11.25" customHeight="1" x14ac:dyDescent="0.2">
      <c r="B53" s="36">
        <v>49</v>
      </c>
      <c r="C53" s="57"/>
      <c r="D53" s="43" t="s">
        <v>710</v>
      </c>
      <c r="E53" s="54" t="s">
        <v>50</v>
      </c>
      <c r="F53" s="45" t="e">
        <f t="shared" si="2"/>
        <v>#VALUE!</v>
      </c>
      <c r="G53" s="5" t="e">
        <f t="shared" si="1"/>
        <v>#VALUE!</v>
      </c>
    </row>
    <row r="54" spans="2:7" ht="11.25" customHeight="1" x14ac:dyDescent="0.2">
      <c r="B54" s="41">
        <v>50</v>
      </c>
      <c r="C54" s="57"/>
      <c r="D54" s="43" t="s">
        <v>710</v>
      </c>
      <c r="E54" s="54" t="s">
        <v>50</v>
      </c>
      <c r="F54" s="45" t="e">
        <f t="shared" si="2"/>
        <v>#VALUE!</v>
      </c>
      <c r="G54" s="5" t="e">
        <f t="shared" si="1"/>
        <v>#VALUE!</v>
      </c>
    </row>
    <row r="55" spans="2:7" ht="11.25" customHeight="1" x14ac:dyDescent="0.2">
      <c r="B55" s="41">
        <v>51</v>
      </c>
      <c r="C55" s="57"/>
      <c r="D55" s="43" t="s">
        <v>710</v>
      </c>
      <c r="E55" s="54" t="s">
        <v>50</v>
      </c>
      <c r="F55" s="45" t="e">
        <f t="shared" si="2"/>
        <v>#VALUE!</v>
      </c>
      <c r="G55" s="5" t="e">
        <f t="shared" si="1"/>
        <v>#VALUE!</v>
      </c>
    </row>
    <row r="56" spans="2:7" ht="11.25" customHeight="1" x14ac:dyDescent="0.2">
      <c r="B56" s="36">
        <v>52</v>
      </c>
      <c r="C56" s="57"/>
      <c r="D56" s="43" t="s">
        <v>710</v>
      </c>
      <c r="E56" s="54" t="s">
        <v>50</v>
      </c>
      <c r="F56" s="45" t="e">
        <f t="shared" si="2"/>
        <v>#VALUE!</v>
      </c>
      <c r="G56" s="5" t="e">
        <f t="shared" si="1"/>
        <v>#VALUE!</v>
      </c>
    </row>
    <row r="57" spans="2:7" ht="11.25" customHeight="1" x14ac:dyDescent="0.2">
      <c r="B57" s="41">
        <v>53</v>
      </c>
      <c r="C57" s="57"/>
      <c r="D57" s="43" t="s">
        <v>710</v>
      </c>
      <c r="E57" s="54" t="s">
        <v>50</v>
      </c>
      <c r="F57" s="45" t="e">
        <f t="shared" si="2"/>
        <v>#VALUE!</v>
      </c>
      <c r="G57" s="5" t="e">
        <f t="shared" si="1"/>
        <v>#VALUE!</v>
      </c>
    </row>
    <row r="58" spans="2:7" ht="11.25" customHeight="1" x14ac:dyDescent="0.2">
      <c r="B58" s="41">
        <v>54</v>
      </c>
      <c r="C58" s="57"/>
      <c r="D58" s="43" t="s">
        <v>710</v>
      </c>
      <c r="E58" s="54" t="s">
        <v>50</v>
      </c>
      <c r="F58" s="45" t="e">
        <f t="shared" si="2"/>
        <v>#VALUE!</v>
      </c>
      <c r="G58" s="5" t="e">
        <f t="shared" si="1"/>
        <v>#VALUE!</v>
      </c>
    </row>
    <row r="59" spans="2:7" ht="11.25" customHeight="1" x14ac:dyDescent="0.2">
      <c r="B59" s="36">
        <v>55</v>
      </c>
      <c r="C59" s="57"/>
      <c r="D59" s="43" t="s">
        <v>710</v>
      </c>
      <c r="E59" s="54" t="s">
        <v>50</v>
      </c>
      <c r="F59" s="45" t="e">
        <f t="shared" si="2"/>
        <v>#VALUE!</v>
      </c>
      <c r="G59" s="5" t="e">
        <f t="shared" si="1"/>
        <v>#VALUE!</v>
      </c>
    </row>
    <row r="60" spans="2:7" ht="11.25" customHeight="1" x14ac:dyDescent="0.2">
      <c r="B60" s="41">
        <v>56</v>
      </c>
      <c r="C60" s="57"/>
      <c r="D60" s="43" t="s">
        <v>710</v>
      </c>
      <c r="E60" s="54" t="s">
        <v>50</v>
      </c>
      <c r="F60" s="45" t="e">
        <f t="shared" si="2"/>
        <v>#VALUE!</v>
      </c>
      <c r="G60" s="5" t="e">
        <f t="shared" si="1"/>
        <v>#VALUE!</v>
      </c>
    </row>
    <row r="61" spans="2:7" ht="11.25" customHeight="1" x14ac:dyDescent="0.2">
      <c r="B61" s="41">
        <v>57</v>
      </c>
      <c r="C61" s="57"/>
      <c r="D61" s="43" t="s">
        <v>710</v>
      </c>
      <c r="E61" s="54" t="s">
        <v>50</v>
      </c>
      <c r="F61" s="45" t="e">
        <f t="shared" si="2"/>
        <v>#VALUE!</v>
      </c>
      <c r="G61" s="5" t="e">
        <f t="shared" si="1"/>
        <v>#VALUE!</v>
      </c>
    </row>
    <row r="62" spans="2:7" ht="11.25" customHeight="1" x14ac:dyDescent="0.2">
      <c r="B62" s="36">
        <v>58</v>
      </c>
      <c r="C62" s="57"/>
      <c r="D62" s="43" t="s">
        <v>710</v>
      </c>
      <c r="E62" s="54" t="s">
        <v>50</v>
      </c>
      <c r="F62" s="45" t="e">
        <f t="shared" si="2"/>
        <v>#VALUE!</v>
      </c>
      <c r="G62" s="5" t="e">
        <f t="shared" si="1"/>
        <v>#VALUE!</v>
      </c>
    </row>
    <row r="63" spans="2:7" ht="11.25" customHeight="1" x14ac:dyDescent="0.2">
      <c r="B63" s="41">
        <v>59</v>
      </c>
      <c r="C63" s="57"/>
      <c r="D63" s="43" t="s">
        <v>710</v>
      </c>
      <c r="E63" s="54" t="s">
        <v>50</v>
      </c>
      <c r="F63" s="45" t="e">
        <f t="shared" si="2"/>
        <v>#VALUE!</v>
      </c>
      <c r="G63" s="5" t="e">
        <f t="shared" si="1"/>
        <v>#VALUE!</v>
      </c>
    </row>
    <row r="64" spans="2:7" ht="11.25" customHeight="1" x14ac:dyDescent="0.2">
      <c r="B64" s="41">
        <v>60</v>
      </c>
      <c r="C64" s="57"/>
      <c r="D64" s="43" t="s">
        <v>710</v>
      </c>
      <c r="E64" s="54" t="s">
        <v>50</v>
      </c>
      <c r="F64" s="45" t="e">
        <f t="shared" si="2"/>
        <v>#VALUE!</v>
      </c>
      <c r="G64" s="5" t="e">
        <f t="shared" si="1"/>
        <v>#VALUE!</v>
      </c>
    </row>
    <row r="65" spans="2:7" ht="11.25" customHeight="1" x14ac:dyDescent="0.2">
      <c r="B65" s="36">
        <v>61</v>
      </c>
      <c r="C65" s="57"/>
      <c r="D65" s="43" t="s">
        <v>710</v>
      </c>
      <c r="E65" s="54" t="s">
        <v>50</v>
      </c>
      <c r="F65" s="45" t="e">
        <f t="shared" si="2"/>
        <v>#VALUE!</v>
      </c>
      <c r="G65" s="5" t="e">
        <f t="shared" si="1"/>
        <v>#VALUE!</v>
      </c>
    </row>
    <row r="66" spans="2:7" ht="11.25" customHeight="1" x14ac:dyDescent="0.2">
      <c r="B66" s="41">
        <v>62</v>
      </c>
      <c r="C66" s="57"/>
      <c r="D66" s="43" t="s">
        <v>710</v>
      </c>
      <c r="E66" s="54" t="s">
        <v>50</v>
      </c>
      <c r="F66" s="45" t="e">
        <f t="shared" si="2"/>
        <v>#VALUE!</v>
      </c>
      <c r="G66" s="5" t="e">
        <f t="shared" si="1"/>
        <v>#VALUE!</v>
      </c>
    </row>
    <row r="67" spans="2:7" ht="11.25" customHeight="1" x14ac:dyDescent="0.2">
      <c r="B67" s="41">
        <v>63</v>
      </c>
      <c r="C67" s="57"/>
      <c r="D67" s="43" t="s">
        <v>710</v>
      </c>
      <c r="E67" s="54" t="s">
        <v>50</v>
      </c>
      <c r="F67" s="45" t="e">
        <f t="shared" si="2"/>
        <v>#VALUE!</v>
      </c>
      <c r="G67" s="5" t="e">
        <f t="shared" si="1"/>
        <v>#VALUE!</v>
      </c>
    </row>
    <row r="68" spans="2:7" ht="11.25" customHeight="1" x14ac:dyDescent="0.2">
      <c r="B68" s="36">
        <v>64</v>
      </c>
      <c r="C68" s="57"/>
      <c r="D68" s="43" t="s">
        <v>710</v>
      </c>
      <c r="E68" s="54" t="s">
        <v>50</v>
      </c>
      <c r="F68" s="45" t="e">
        <f t="shared" si="2"/>
        <v>#VALUE!</v>
      </c>
      <c r="G68" s="5" t="e">
        <f t="shared" si="1"/>
        <v>#VALUE!</v>
      </c>
    </row>
    <row r="69" spans="2:7" ht="11.25" customHeight="1" x14ac:dyDescent="0.2">
      <c r="B69" s="41">
        <v>65</v>
      </c>
      <c r="C69" s="57"/>
      <c r="D69" s="43" t="s">
        <v>710</v>
      </c>
      <c r="E69" s="54" t="s">
        <v>50</v>
      </c>
      <c r="F69" s="45" t="e">
        <f t="shared" si="2"/>
        <v>#VALUE!</v>
      </c>
      <c r="G69" s="5" t="e">
        <f t="shared" si="1"/>
        <v>#VALUE!</v>
      </c>
    </row>
    <row r="70" spans="2:7" ht="11.25" customHeight="1" x14ac:dyDescent="0.2">
      <c r="B70" s="41">
        <v>66</v>
      </c>
      <c r="C70" s="57"/>
      <c r="D70" s="43" t="s">
        <v>710</v>
      </c>
      <c r="E70" s="54" t="s">
        <v>50</v>
      </c>
      <c r="F70" s="45" t="e">
        <f t="shared" si="2"/>
        <v>#VALUE!</v>
      </c>
      <c r="G70" s="5" t="e">
        <f t="shared" ref="G70:G123" si="3">0+D70</f>
        <v>#VALUE!</v>
      </c>
    </row>
    <row r="71" spans="2:7" ht="11.25" customHeight="1" x14ac:dyDescent="0.2">
      <c r="B71" s="36">
        <v>67</v>
      </c>
      <c r="C71" s="57"/>
      <c r="D71" s="43" t="s">
        <v>710</v>
      </c>
      <c r="E71" s="54" t="s">
        <v>50</v>
      </c>
      <c r="F71" s="45" t="e">
        <f t="shared" si="2"/>
        <v>#VALUE!</v>
      </c>
      <c r="G71" s="5" t="e">
        <f t="shared" si="3"/>
        <v>#VALUE!</v>
      </c>
    </row>
    <row r="72" spans="2:7" ht="11.25" customHeight="1" x14ac:dyDescent="0.2">
      <c r="B72" s="41">
        <v>68</v>
      </c>
      <c r="C72" s="57"/>
      <c r="D72" s="43" t="s">
        <v>710</v>
      </c>
      <c r="E72" s="54" t="s">
        <v>50</v>
      </c>
      <c r="F72" s="45" t="e">
        <f t="shared" si="2"/>
        <v>#VALUE!</v>
      </c>
      <c r="G72" s="5" t="e">
        <f t="shared" si="3"/>
        <v>#VALUE!</v>
      </c>
    </row>
    <row r="73" spans="2:7" ht="11.25" customHeight="1" x14ac:dyDescent="0.2">
      <c r="B73" s="41">
        <v>69</v>
      </c>
      <c r="C73" s="57"/>
      <c r="D73" s="43" t="s">
        <v>710</v>
      </c>
      <c r="E73" s="54" t="s">
        <v>50</v>
      </c>
      <c r="F73" s="45" t="e">
        <f t="shared" si="2"/>
        <v>#VALUE!</v>
      </c>
      <c r="G73" s="5" t="e">
        <f t="shared" si="3"/>
        <v>#VALUE!</v>
      </c>
    </row>
    <row r="74" spans="2:7" ht="11.25" customHeight="1" x14ac:dyDescent="0.2">
      <c r="B74" s="36">
        <v>70</v>
      </c>
      <c r="C74" s="57"/>
      <c r="D74" s="43" t="s">
        <v>710</v>
      </c>
      <c r="E74" s="54" t="s">
        <v>50</v>
      </c>
      <c r="F74" s="45" t="e">
        <f t="shared" si="2"/>
        <v>#VALUE!</v>
      </c>
      <c r="G74" s="5" t="e">
        <f t="shared" si="3"/>
        <v>#VALUE!</v>
      </c>
    </row>
    <row r="75" spans="2:7" ht="11.25" customHeight="1" x14ac:dyDescent="0.2">
      <c r="B75" s="41">
        <v>71</v>
      </c>
      <c r="C75" s="57"/>
      <c r="D75" s="43" t="s">
        <v>710</v>
      </c>
      <c r="E75" s="54" t="s">
        <v>50</v>
      </c>
      <c r="F75" s="45" t="e">
        <f t="shared" si="2"/>
        <v>#VALUE!</v>
      </c>
      <c r="G75" s="5" t="e">
        <f t="shared" si="3"/>
        <v>#VALUE!</v>
      </c>
    </row>
    <row r="76" spans="2:7" ht="11.25" customHeight="1" x14ac:dyDescent="0.2">
      <c r="B76" s="41">
        <v>72</v>
      </c>
      <c r="C76" s="57"/>
      <c r="D76" s="43" t="s">
        <v>710</v>
      </c>
      <c r="E76" s="54" t="s">
        <v>50</v>
      </c>
      <c r="F76" s="45" t="e">
        <f t="shared" si="2"/>
        <v>#VALUE!</v>
      </c>
      <c r="G76" s="5" t="e">
        <f t="shared" si="3"/>
        <v>#VALUE!</v>
      </c>
    </row>
    <row r="77" spans="2:7" ht="11.25" customHeight="1" x14ac:dyDescent="0.2">
      <c r="B77" s="36">
        <v>73</v>
      </c>
      <c r="C77" s="57"/>
      <c r="D77" s="43" t="s">
        <v>710</v>
      </c>
      <c r="E77" s="54" t="s">
        <v>50</v>
      </c>
      <c r="F77" s="45" t="e">
        <f t="shared" si="2"/>
        <v>#VALUE!</v>
      </c>
      <c r="G77" s="5" t="e">
        <f t="shared" si="3"/>
        <v>#VALUE!</v>
      </c>
    </row>
    <row r="78" spans="2:7" ht="11.25" customHeight="1" x14ac:dyDescent="0.2">
      <c r="B78" s="41">
        <v>74</v>
      </c>
      <c r="C78" s="57"/>
      <c r="D78" s="43" t="s">
        <v>710</v>
      </c>
      <c r="E78" s="54" t="s">
        <v>50</v>
      </c>
      <c r="F78" s="45" t="e">
        <f t="shared" si="2"/>
        <v>#VALUE!</v>
      </c>
      <c r="G78" s="5" t="e">
        <f t="shared" si="3"/>
        <v>#VALUE!</v>
      </c>
    </row>
    <row r="79" spans="2:7" ht="11.25" customHeight="1" x14ac:dyDescent="0.2">
      <c r="B79" s="41">
        <v>75</v>
      </c>
      <c r="C79" s="57"/>
      <c r="D79" s="43" t="s">
        <v>710</v>
      </c>
      <c r="E79" s="54" t="s">
        <v>50</v>
      </c>
      <c r="F79" s="45" t="e">
        <f t="shared" si="2"/>
        <v>#VALUE!</v>
      </c>
      <c r="G79" s="5" t="e">
        <f t="shared" si="3"/>
        <v>#VALUE!</v>
      </c>
    </row>
    <row r="80" spans="2:7" ht="11.25" customHeight="1" x14ac:dyDescent="0.2">
      <c r="B80" s="36">
        <v>76</v>
      </c>
      <c r="C80" s="57"/>
      <c r="D80" s="43" t="s">
        <v>710</v>
      </c>
      <c r="E80" s="54" t="s">
        <v>50</v>
      </c>
      <c r="F80" s="45" t="e">
        <f t="shared" si="2"/>
        <v>#VALUE!</v>
      </c>
      <c r="G80" s="5" t="e">
        <f t="shared" si="3"/>
        <v>#VALUE!</v>
      </c>
    </row>
    <row r="81" spans="2:7" ht="11.25" customHeight="1" x14ac:dyDescent="0.2">
      <c r="B81" s="41">
        <v>77</v>
      </c>
      <c r="C81" s="57"/>
      <c r="D81" s="43" t="s">
        <v>710</v>
      </c>
      <c r="E81" s="54" t="s">
        <v>50</v>
      </c>
      <c r="F81" s="45" t="e">
        <f t="shared" si="2"/>
        <v>#VALUE!</v>
      </c>
      <c r="G81" s="5" t="e">
        <f t="shared" si="3"/>
        <v>#VALUE!</v>
      </c>
    </row>
    <row r="82" spans="2:7" ht="11.25" customHeight="1" x14ac:dyDescent="0.2">
      <c r="B82" s="41">
        <v>78</v>
      </c>
      <c r="C82" s="57"/>
      <c r="D82" s="43" t="s">
        <v>710</v>
      </c>
      <c r="E82" s="54" t="s">
        <v>50</v>
      </c>
      <c r="F82" s="45" t="e">
        <f t="shared" si="2"/>
        <v>#VALUE!</v>
      </c>
      <c r="G82" s="5" t="e">
        <f t="shared" si="3"/>
        <v>#VALUE!</v>
      </c>
    </row>
    <row r="83" spans="2:7" ht="11.25" customHeight="1" x14ac:dyDescent="0.2">
      <c r="B83" s="36">
        <v>79</v>
      </c>
      <c r="C83" s="57"/>
      <c r="D83" s="43" t="s">
        <v>710</v>
      </c>
      <c r="E83" s="54" t="s">
        <v>50</v>
      </c>
      <c r="F83" s="45" t="e">
        <f t="shared" si="2"/>
        <v>#VALUE!</v>
      </c>
      <c r="G83" s="5" t="e">
        <f t="shared" si="3"/>
        <v>#VALUE!</v>
      </c>
    </row>
    <row r="84" spans="2:7" ht="11.25" customHeight="1" x14ac:dyDescent="0.2">
      <c r="B84" s="41">
        <v>80</v>
      </c>
      <c r="C84" s="57"/>
      <c r="D84" s="43" t="s">
        <v>710</v>
      </c>
      <c r="E84" s="54" t="s">
        <v>50</v>
      </c>
      <c r="F84" s="45" t="e">
        <f t="shared" si="2"/>
        <v>#VALUE!</v>
      </c>
      <c r="G84" s="5" t="e">
        <f t="shared" si="3"/>
        <v>#VALUE!</v>
      </c>
    </row>
    <row r="85" spans="2:7" ht="11.25" customHeight="1" x14ac:dyDescent="0.2">
      <c r="B85" s="41">
        <v>81</v>
      </c>
      <c r="C85" s="57"/>
      <c r="D85" s="43" t="s">
        <v>710</v>
      </c>
      <c r="E85" s="54" t="s">
        <v>50</v>
      </c>
      <c r="F85" s="45" t="e">
        <f t="shared" si="2"/>
        <v>#VALUE!</v>
      </c>
      <c r="G85" s="5" t="e">
        <f t="shared" si="3"/>
        <v>#VALUE!</v>
      </c>
    </row>
    <row r="86" spans="2:7" ht="11.25" customHeight="1" x14ac:dyDescent="0.2">
      <c r="B86" s="36">
        <v>82</v>
      </c>
      <c r="C86" s="57"/>
      <c r="D86" s="43" t="s">
        <v>710</v>
      </c>
      <c r="E86" s="54" t="s">
        <v>50</v>
      </c>
      <c r="F86" s="45" t="e">
        <f t="shared" si="2"/>
        <v>#VALUE!</v>
      </c>
      <c r="G86" s="5" t="e">
        <f t="shared" si="3"/>
        <v>#VALUE!</v>
      </c>
    </row>
    <row r="87" spans="2:7" ht="11.25" customHeight="1" x14ac:dyDescent="0.2">
      <c r="B87" s="41">
        <v>83</v>
      </c>
      <c r="C87" s="57"/>
      <c r="D87" s="43" t="s">
        <v>710</v>
      </c>
      <c r="E87" s="54" t="s">
        <v>50</v>
      </c>
      <c r="F87" s="45" t="e">
        <f t="shared" si="2"/>
        <v>#VALUE!</v>
      </c>
      <c r="G87" s="5" t="e">
        <f t="shared" si="3"/>
        <v>#VALUE!</v>
      </c>
    </row>
    <row r="88" spans="2:7" ht="11.25" customHeight="1" x14ac:dyDescent="0.2">
      <c r="B88" s="41">
        <v>84</v>
      </c>
      <c r="C88" s="57"/>
      <c r="D88" s="43" t="s">
        <v>710</v>
      </c>
      <c r="E88" s="54" t="s">
        <v>50</v>
      </c>
      <c r="F88" s="45" t="e">
        <f t="shared" si="2"/>
        <v>#VALUE!</v>
      </c>
      <c r="G88" s="5" t="e">
        <f t="shared" si="3"/>
        <v>#VALUE!</v>
      </c>
    </row>
    <row r="89" spans="2:7" ht="11.25" customHeight="1" x14ac:dyDescent="0.2">
      <c r="B89" s="36">
        <v>85</v>
      </c>
      <c r="C89" s="57"/>
      <c r="D89" s="43" t="s">
        <v>710</v>
      </c>
      <c r="E89" s="54" t="s">
        <v>50</v>
      </c>
      <c r="F89" s="45" t="e">
        <f t="shared" si="2"/>
        <v>#VALUE!</v>
      </c>
      <c r="G89" s="5" t="e">
        <f t="shared" si="3"/>
        <v>#VALUE!</v>
      </c>
    </row>
    <row r="90" spans="2:7" ht="11.25" customHeight="1" x14ac:dyDescent="0.2">
      <c r="B90" s="41">
        <v>86</v>
      </c>
      <c r="C90" s="57"/>
      <c r="D90" s="43" t="s">
        <v>710</v>
      </c>
      <c r="E90" s="54" t="s">
        <v>50</v>
      </c>
      <c r="F90" s="45" t="e">
        <f t="shared" ref="F90:F123" si="4">((D90-E90)^2)*(-0.1)</f>
        <v>#VALUE!</v>
      </c>
      <c r="G90" s="5" t="e">
        <f t="shared" si="3"/>
        <v>#VALUE!</v>
      </c>
    </row>
    <row r="91" spans="2:7" ht="11.25" customHeight="1" x14ac:dyDescent="0.2">
      <c r="B91" s="41">
        <v>87</v>
      </c>
      <c r="C91" s="57"/>
      <c r="D91" s="43" t="s">
        <v>710</v>
      </c>
      <c r="E91" s="54" t="s">
        <v>50</v>
      </c>
      <c r="F91" s="45" t="e">
        <f t="shared" si="4"/>
        <v>#VALUE!</v>
      </c>
      <c r="G91" s="5" t="e">
        <f t="shared" si="3"/>
        <v>#VALUE!</v>
      </c>
    </row>
    <row r="92" spans="2:7" ht="11.25" customHeight="1" x14ac:dyDescent="0.2">
      <c r="B92" s="36">
        <v>88</v>
      </c>
      <c r="C92" s="57"/>
      <c r="D92" s="43" t="s">
        <v>710</v>
      </c>
      <c r="E92" s="54" t="s">
        <v>50</v>
      </c>
      <c r="F92" s="45" t="e">
        <f t="shared" si="4"/>
        <v>#VALUE!</v>
      </c>
      <c r="G92" s="5" t="e">
        <f t="shared" si="3"/>
        <v>#VALUE!</v>
      </c>
    </row>
    <row r="93" spans="2:7" ht="11.25" customHeight="1" x14ac:dyDescent="0.2">
      <c r="B93" s="41">
        <v>89</v>
      </c>
      <c r="C93" s="57"/>
      <c r="D93" s="43" t="s">
        <v>710</v>
      </c>
      <c r="E93" s="54" t="s">
        <v>50</v>
      </c>
      <c r="F93" s="45" t="e">
        <f t="shared" si="4"/>
        <v>#VALUE!</v>
      </c>
      <c r="G93" s="5" t="e">
        <f t="shared" si="3"/>
        <v>#VALUE!</v>
      </c>
    </row>
    <row r="94" spans="2:7" ht="11.25" customHeight="1" x14ac:dyDescent="0.2">
      <c r="B94" s="41">
        <v>90</v>
      </c>
      <c r="C94" s="57"/>
      <c r="D94" s="43" t="s">
        <v>710</v>
      </c>
      <c r="E94" s="54" t="s">
        <v>50</v>
      </c>
      <c r="F94" s="45" t="e">
        <f t="shared" si="4"/>
        <v>#VALUE!</v>
      </c>
      <c r="G94" s="5" t="e">
        <f t="shared" si="3"/>
        <v>#VALUE!</v>
      </c>
    </row>
    <row r="95" spans="2:7" ht="11.25" customHeight="1" x14ac:dyDescent="0.2">
      <c r="B95" s="36">
        <v>91</v>
      </c>
      <c r="C95" s="57"/>
      <c r="D95" s="43" t="s">
        <v>710</v>
      </c>
      <c r="E95" s="54" t="s">
        <v>50</v>
      </c>
      <c r="F95" s="45" t="e">
        <f t="shared" si="4"/>
        <v>#VALUE!</v>
      </c>
      <c r="G95" s="5" t="e">
        <f t="shared" si="3"/>
        <v>#VALUE!</v>
      </c>
    </row>
    <row r="96" spans="2:7" ht="11.25" customHeight="1" x14ac:dyDescent="0.2">
      <c r="B96" s="41">
        <v>92</v>
      </c>
      <c r="C96" s="57"/>
      <c r="D96" s="43" t="s">
        <v>710</v>
      </c>
      <c r="E96" s="54" t="s">
        <v>50</v>
      </c>
      <c r="F96" s="45" t="e">
        <f t="shared" si="4"/>
        <v>#VALUE!</v>
      </c>
      <c r="G96" s="5" t="e">
        <f t="shared" si="3"/>
        <v>#VALUE!</v>
      </c>
    </row>
    <row r="97" spans="2:7" ht="11.25" customHeight="1" x14ac:dyDescent="0.2">
      <c r="B97" s="41">
        <v>93</v>
      </c>
      <c r="C97" s="57"/>
      <c r="D97" s="43" t="s">
        <v>710</v>
      </c>
      <c r="E97" s="54" t="s">
        <v>50</v>
      </c>
      <c r="F97" s="45" t="e">
        <f t="shared" si="4"/>
        <v>#VALUE!</v>
      </c>
      <c r="G97" s="5" t="e">
        <f t="shared" si="3"/>
        <v>#VALUE!</v>
      </c>
    </row>
    <row r="98" spans="2:7" ht="11.25" customHeight="1" x14ac:dyDescent="0.2">
      <c r="B98" s="36">
        <v>94</v>
      </c>
      <c r="C98" s="57"/>
      <c r="D98" s="43" t="s">
        <v>710</v>
      </c>
      <c r="E98" s="54" t="s">
        <v>50</v>
      </c>
      <c r="F98" s="45" t="e">
        <f t="shared" si="4"/>
        <v>#VALUE!</v>
      </c>
      <c r="G98" s="5" t="e">
        <f t="shared" si="3"/>
        <v>#VALUE!</v>
      </c>
    </row>
    <row r="99" spans="2:7" ht="11.25" customHeight="1" x14ac:dyDescent="0.2">
      <c r="B99" s="41">
        <v>95</v>
      </c>
      <c r="C99" s="57"/>
      <c r="D99" s="43" t="s">
        <v>710</v>
      </c>
      <c r="E99" s="54" t="s">
        <v>50</v>
      </c>
      <c r="F99" s="45" t="e">
        <f t="shared" si="4"/>
        <v>#VALUE!</v>
      </c>
      <c r="G99" s="5" t="e">
        <f t="shared" si="3"/>
        <v>#VALUE!</v>
      </c>
    </row>
    <row r="100" spans="2:7" ht="11.25" customHeight="1" x14ac:dyDescent="0.2">
      <c r="B100" s="41">
        <v>96</v>
      </c>
      <c r="C100" s="57"/>
      <c r="D100" s="43" t="s">
        <v>710</v>
      </c>
      <c r="E100" s="54" t="s">
        <v>50</v>
      </c>
      <c r="F100" s="45" t="e">
        <f t="shared" si="4"/>
        <v>#VALUE!</v>
      </c>
      <c r="G100" s="5" t="e">
        <f t="shared" si="3"/>
        <v>#VALUE!</v>
      </c>
    </row>
    <row r="101" spans="2:7" ht="11.25" customHeight="1" x14ac:dyDescent="0.2">
      <c r="B101" s="36">
        <v>97</v>
      </c>
      <c r="C101" s="57"/>
      <c r="D101" s="43" t="s">
        <v>710</v>
      </c>
      <c r="E101" s="54" t="s">
        <v>50</v>
      </c>
      <c r="F101" s="45" t="e">
        <f t="shared" si="4"/>
        <v>#VALUE!</v>
      </c>
      <c r="G101" s="5" t="e">
        <f t="shared" si="3"/>
        <v>#VALUE!</v>
      </c>
    </row>
    <row r="102" spans="2:7" ht="11.25" customHeight="1" x14ac:dyDescent="0.2">
      <c r="B102" s="41">
        <v>98</v>
      </c>
      <c r="C102" s="57"/>
      <c r="D102" s="43" t="s">
        <v>710</v>
      </c>
      <c r="E102" s="54" t="s">
        <v>50</v>
      </c>
      <c r="F102" s="45" t="e">
        <f t="shared" si="4"/>
        <v>#VALUE!</v>
      </c>
      <c r="G102" s="5" t="e">
        <f t="shared" si="3"/>
        <v>#VALUE!</v>
      </c>
    </row>
    <row r="103" spans="2:7" ht="11.25" customHeight="1" x14ac:dyDescent="0.2">
      <c r="B103" s="41">
        <v>99</v>
      </c>
      <c r="C103" s="57"/>
      <c r="D103" s="43" t="s">
        <v>710</v>
      </c>
      <c r="E103" s="54" t="s">
        <v>50</v>
      </c>
      <c r="F103" s="45" t="e">
        <f t="shared" si="4"/>
        <v>#VALUE!</v>
      </c>
      <c r="G103" s="5" t="e">
        <f t="shared" si="3"/>
        <v>#VALUE!</v>
      </c>
    </row>
    <row r="104" spans="2:7" ht="11.25" customHeight="1" x14ac:dyDescent="0.2">
      <c r="B104" s="36">
        <v>100</v>
      </c>
      <c r="C104" s="57"/>
      <c r="D104" s="43" t="s">
        <v>710</v>
      </c>
      <c r="E104" s="54" t="s">
        <v>50</v>
      </c>
      <c r="F104" s="45" t="e">
        <f t="shared" si="4"/>
        <v>#VALUE!</v>
      </c>
      <c r="G104" s="5" t="e">
        <f t="shared" si="3"/>
        <v>#VALUE!</v>
      </c>
    </row>
    <row r="105" spans="2:7" ht="11.25" customHeight="1" x14ac:dyDescent="0.2">
      <c r="B105" s="41">
        <v>101</v>
      </c>
      <c r="C105" s="57"/>
      <c r="D105" s="43" t="s">
        <v>710</v>
      </c>
      <c r="E105" s="54" t="s">
        <v>50</v>
      </c>
      <c r="F105" s="45" t="e">
        <f t="shared" si="4"/>
        <v>#VALUE!</v>
      </c>
      <c r="G105" s="5" t="e">
        <f t="shared" si="3"/>
        <v>#VALUE!</v>
      </c>
    </row>
    <row r="106" spans="2:7" ht="11.25" customHeight="1" x14ac:dyDescent="0.2">
      <c r="B106" s="41">
        <v>102</v>
      </c>
      <c r="C106" s="57"/>
      <c r="D106" s="43" t="s">
        <v>710</v>
      </c>
      <c r="E106" s="54" t="s">
        <v>50</v>
      </c>
      <c r="F106" s="45" t="e">
        <f t="shared" si="4"/>
        <v>#VALUE!</v>
      </c>
      <c r="G106" s="5" t="e">
        <f t="shared" si="3"/>
        <v>#VALUE!</v>
      </c>
    </row>
    <row r="107" spans="2:7" ht="11.25" customHeight="1" x14ac:dyDescent="0.2">
      <c r="B107" s="36">
        <v>103</v>
      </c>
      <c r="C107" s="57"/>
      <c r="D107" s="43" t="s">
        <v>710</v>
      </c>
      <c r="E107" s="54" t="s">
        <v>50</v>
      </c>
      <c r="F107" s="45" t="e">
        <f t="shared" si="4"/>
        <v>#VALUE!</v>
      </c>
      <c r="G107" s="5" t="e">
        <f t="shared" si="3"/>
        <v>#VALUE!</v>
      </c>
    </row>
    <row r="108" spans="2:7" ht="11.25" customHeight="1" x14ac:dyDescent="0.2">
      <c r="B108" s="41">
        <v>104</v>
      </c>
      <c r="C108" s="57"/>
      <c r="D108" s="43" t="s">
        <v>710</v>
      </c>
      <c r="E108" s="54" t="s">
        <v>50</v>
      </c>
      <c r="F108" s="45" t="e">
        <f t="shared" si="4"/>
        <v>#VALUE!</v>
      </c>
      <c r="G108" s="5" t="e">
        <f t="shared" si="3"/>
        <v>#VALUE!</v>
      </c>
    </row>
    <row r="109" spans="2:7" ht="11.25" customHeight="1" x14ac:dyDescent="0.2">
      <c r="B109" s="41">
        <v>105</v>
      </c>
      <c r="C109" s="57"/>
      <c r="D109" s="43" t="s">
        <v>710</v>
      </c>
      <c r="E109" s="54" t="s">
        <v>50</v>
      </c>
      <c r="F109" s="45" t="e">
        <f t="shared" si="4"/>
        <v>#VALUE!</v>
      </c>
      <c r="G109" s="5" t="e">
        <f t="shared" si="3"/>
        <v>#VALUE!</v>
      </c>
    </row>
    <row r="110" spans="2:7" ht="11.25" customHeight="1" x14ac:dyDescent="0.2">
      <c r="B110" s="36">
        <v>106</v>
      </c>
      <c r="C110" s="57"/>
      <c r="D110" s="43" t="s">
        <v>710</v>
      </c>
      <c r="E110" s="54" t="s">
        <v>50</v>
      </c>
      <c r="F110" s="45" t="e">
        <f t="shared" si="4"/>
        <v>#VALUE!</v>
      </c>
      <c r="G110" s="5" t="e">
        <f t="shared" si="3"/>
        <v>#VALUE!</v>
      </c>
    </row>
    <row r="111" spans="2:7" ht="11.25" customHeight="1" x14ac:dyDescent="0.2">
      <c r="B111" s="41">
        <v>107</v>
      </c>
      <c r="C111" s="57"/>
      <c r="D111" s="43" t="s">
        <v>710</v>
      </c>
      <c r="E111" s="54" t="s">
        <v>50</v>
      </c>
      <c r="F111" s="45" t="e">
        <f t="shared" si="4"/>
        <v>#VALUE!</v>
      </c>
      <c r="G111" s="5" t="e">
        <f t="shared" si="3"/>
        <v>#VALUE!</v>
      </c>
    </row>
    <row r="112" spans="2:7" ht="11.25" customHeight="1" x14ac:dyDescent="0.2">
      <c r="B112" s="41">
        <v>108</v>
      </c>
      <c r="C112" s="57"/>
      <c r="D112" s="43" t="s">
        <v>710</v>
      </c>
      <c r="E112" s="54" t="s">
        <v>50</v>
      </c>
      <c r="F112" s="45" t="e">
        <f t="shared" si="4"/>
        <v>#VALUE!</v>
      </c>
      <c r="G112" s="5" t="e">
        <f t="shared" si="3"/>
        <v>#VALUE!</v>
      </c>
    </row>
    <row r="113" spans="2:7" ht="11.25" customHeight="1" x14ac:dyDescent="0.2">
      <c r="B113" s="36">
        <v>109</v>
      </c>
      <c r="C113" s="57"/>
      <c r="D113" s="43" t="s">
        <v>710</v>
      </c>
      <c r="E113" s="54" t="s">
        <v>50</v>
      </c>
      <c r="F113" s="45" t="e">
        <f t="shared" si="4"/>
        <v>#VALUE!</v>
      </c>
      <c r="G113" s="5" t="e">
        <f t="shared" si="3"/>
        <v>#VALUE!</v>
      </c>
    </row>
    <row r="114" spans="2:7" ht="11.25" customHeight="1" x14ac:dyDescent="0.2">
      <c r="B114" s="41">
        <v>110</v>
      </c>
      <c r="C114" s="57"/>
      <c r="D114" s="43" t="s">
        <v>710</v>
      </c>
      <c r="E114" s="54" t="s">
        <v>50</v>
      </c>
      <c r="F114" s="45" t="e">
        <f t="shared" si="4"/>
        <v>#VALUE!</v>
      </c>
      <c r="G114" s="5" t="e">
        <f t="shared" si="3"/>
        <v>#VALUE!</v>
      </c>
    </row>
    <row r="115" spans="2:7" ht="11.25" customHeight="1" x14ac:dyDescent="0.2">
      <c r="B115" s="41">
        <v>111</v>
      </c>
      <c r="C115" s="57"/>
      <c r="D115" s="43" t="s">
        <v>710</v>
      </c>
      <c r="E115" s="54" t="s">
        <v>50</v>
      </c>
      <c r="F115" s="45" t="e">
        <f t="shared" si="4"/>
        <v>#VALUE!</v>
      </c>
      <c r="G115" s="5" t="e">
        <f t="shared" si="3"/>
        <v>#VALUE!</v>
      </c>
    </row>
    <row r="116" spans="2:7" ht="11.25" customHeight="1" x14ac:dyDescent="0.2">
      <c r="B116" s="36">
        <v>112</v>
      </c>
      <c r="C116" s="57"/>
      <c r="D116" s="43" t="s">
        <v>710</v>
      </c>
      <c r="E116" s="54" t="s">
        <v>50</v>
      </c>
      <c r="F116" s="45" t="e">
        <f t="shared" si="4"/>
        <v>#VALUE!</v>
      </c>
      <c r="G116" s="5" t="e">
        <f t="shared" si="3"/>
        <v>#VALUE!</v>
      </c>
    </row>
    <row r="117" spans="2:7" ht="11.25" customHeight="1" x14ac:dyDescent="0.2">
      <c r="B117" s="41">
        <v>113</v>
      </c>
      <c r="C117" s="57"/>
      <c r="D117" s="43" t="s">
        <v>710</v>
      </c>
      <c r="E117" s="54" t="s">
        <v>50</v>
      </c>
      <c r="F117" s="45" t="e">
        <f t="shared" si="4"/>
        <v>#VALUE!</v>
      </c>
      <c r="G117" s="5" t="e">
        <f t="shared" si="3"/>
        <v>#VALUE!</v>
      </c>
    </row>
    <row r="118" spans="2:7" ht="11.25" customHeight="1" x14ac:dyDescent="0.2">
      <c r="B118" s="41">
        <v>114</v>
      </c>
      <c r="C118" s="57"/>
      <c r="D118" s="43" t="s">
        <v>710</v>
      </c>
      <c r="E118" s="54" t="s">
        <v>50</v>
      </c>
      <c r="F118" s="45" t="e">
        <f t="shared" si="4"/>
        <v>#VALUE!</v>
      </c>
      <c r="G118" s="5" t="e">
        <f t="shared" si="3"/>
        <v>#VALUE!</v>
      </c>
    </row>
    <row r="119" spans="2:7" ht="11.25" customHeight="1" x14ac:dyDescent="0.2">
      <c r="B119" s="36">
        <v>115</v>
      </c>
      <c r="C119" s="57"/>
      <c r="D119" s="43" t="s">
        <v>710</v>
      </c>
      <c r="E119" s="54" t="s">
        <v>50</v>
      </c>
      <c r="F119" s="45" t="e">
        <f t="shared" si="4"/>
        <v>#VALUE!</v>
      </c>
      <c r="G119" s="5" t="e">
        <f t="shared" si="3"/>
        <v>#VALUE!</v>
      </c>
    </row>
    <row r="120" spans="2:7" ht="11.25" customHeight="1" x14ac:dyDescent="0.2">
      <c r="B120" s="41">
        <v>116</v>
      </c>
      <c r="C120" s="57"/>
      <c r="D120" s="43" t="s">
        <v>710</v>
      </c>
      <c r="E120" s="54" t="s">
        <v>50</v>
      </c>
      <c r="F120" s="45" t="e">
        <f t="shared" si="4"/>
        <v>#VALUE!</v>
      </c>
      <c r="G120" s="5" t="e">
        <f t="shared" si="3"/>
        <v>#VALUE!</v>
      </c>
    </row>
    <row r="121" spans="2:7" ht="11.25" customHeight="1" x14ac:dyDescent="0.2">
      <c r="B121" s="41">
        <v>117</v>
      </c>
      <c r="C121" s="57"/>
      <c r="D121" s="43" t="s">
        <v>710</v>
      </c>
      <c r="E121" s="54" t="s">
        <v>50</v>
      </c>
      <c r="F121" s="45" t="e">
        <f t="shared" si="4"/>
        <v>#VALUE!</v>
      </c>
      <c r="G121" s="5" t="e">
        <f t="shared" si="3"/>
        <v>#VALUE!</v>
      </c>
    </row>
    <row r="122" spans="2:7" ht="11.25" customHeight="1" x14ac:dyDescent="0.2">
      <c r="B122" s="36">
        <v>118</v>
      </c>
      <c r="C122" s="57"/>
      <c r="D122" s="43" t="s">
        <v>710</v>
      </c>
      <c r="E122" s="54" t="s">
        <v>50</v>
      </c>
      <c r="F122" s="45" t="e">
        <f t="shared" si="4"/>
        <v>#VALUE!</v>
      </c>
      <c r="G122" s="5" t="e">
        <f t="shared" si="3"/>
        <v>#VALUE!</v>
      </c>
    </row>
    <row r="123" spans="2:7" ht="11.25" customHeight="1" thickBot="1" x14ac:dyDescent="0.25">
      <c r="B123" s="227">
        <v>119</v>
      </c>
      <c r="C123" s="58"/>
      <c r="D123" s="48" t="s">
        <v>710</v>
      </c>
      <c r="E123" s="55" t="s">
        <v>50</v>
      </c>
      <c r="F123" s="231" t="e">
        <f t="shared" si="4"/>
        <v>#VALUE!</v>
      </c>
      <c r="G123" s="5" t="e">
        <f t="shared" si="3"/>
        <v>#VALUE!</v>
      </c>
    </row>
    <row r="124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94" customWidth="1"/>
    <col min="8" max="8" width="12.5" style="4" customWidth="1"/>
    <col min="9" max="9" width="5.1640625" style="4" bestFit="1" customWidth="1"/>
    <col min="10" max="10" width="3.6640625" style="4" customWidth="1"/>
    <col min="11" max="11" width="5.5" style="4" customWidth="1"/>
    <col min="12" max="16384" width="9" style="1"/>
  </cols>
  <sheetData>
    <row r="2" spans="2:11" ht="11.25" customHeight="1" x14ac:dyDescent="0.2">
      <c r="B2" s="259" t="s">
        <v>267</v>
      </c>
      <c r="C2" s="259"/>
      <c r="D2" s="259"/>
      <c r="E2" s="259"/>
      <c r="F2" s="259"/>
      <c r="G2" s="90"/>
    </row>
    <row r="3" spans="2:11" ht="6" customHeight="1" thickBot="1" x14ac:dyDescent="0.25">
      <c r="G3" s="90"/>
    </row>
    <row r="4" spans="2:11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8"/>
      <c r="J4" s="268"/>
      <c r="K4" s="261"/>
    </row>
    <row r="5" spans="2:11" ht="11.25" customHeight="1" thickTop="1" x14ac:dyDescent="0.2">
      <c r="B5" s="60">
        <v>2</v>
      </c>
      <c r="C5" s="60"/>
      <c r="D5" s="52" t="s">
        <v>710</v>
      </c>
      <c r="E5" s="65" t="s">
        <v>49</v>
      </c>
      <c r="F5" s="64" t="e">
        <f>((D5-E5)^2)*(-0.1)</f>
        <v>#VALUE!</v>
      </c>
      <c r="G5" s="93" t="e">
        <f>0+D5</f>
        <v>#VALUE!</v>
      </c>
      <c r="H5" s="69" t="s">
        <v>236</v>
      </c>
      <c r="I5" s="128" t="s">
        <v>237</v>
      </c>
      <c r="J5" s="139" t="e">
        <f>SUM(G5:G9)</f>
        <v>#VALUE!</v>
      </c>
      <c r="K5" s="148" t="e">
        <f>VLOOKUP(J5,$B79:$I129,2,0)</f>
        <v>#VALUE!</v>
      </c>
    </row>
    <row r="6" spans="2:11" ht="11.25" customHeight="1" x14ac:dyDescent="0.2">
      <c r="B6" s="41">
        <v>3</v>
      </c>
      <c r="C6" s="41" t="s">
        <v>782</v>
      </c>
      <c r="D6" s="43" t="s">
        <v>710</v>
      </c>
      <c r="E6" s="44" t="s">
        <v>49</v>
      </c>
      <c r="F6" s="13" t="e">
        <f t="shared" ref="F6:F9" si="0">((D6-E6)^2)*(-0.1)</f>
        <v>#VALUE!</v>
      </c>
      <c r="G6" s="93" t="e">
        <f t="shared" ref="G6:G9" si="1">0+D6</f>
        <v>#VALUE!</v>
      </c>
      <c r="H6" s="70" t="s">
        <v>239</v>
      </c>
      <c r="I6" s="129" t="s">
        <v>238</v>
      </c>
      <c r="J6" s="140" t="e">
        <f>SUM(G10:G12)</f>
        <v>#VALUE!</v>
      </c>
      <c r="K6" s="149" t="e">
        <f>VLOOKUP(J6,$B79:$I129,3,0)</f>
        <v>#VALUE!</v>
      </c>
    </row>
    <row r="7" spans="2:11" ht="11.25" customHeight="1" x14ac:dyDescent="0.2">
      <c r="B7" s="41">
        <v>4</v>
      </c>
      <c r="C7" s="41" t="s">
        <v>781</v>
      </c>
      <c r="D7" s="43" t="s">
        <v>710</v>
      </c>
      <c r="E7" s="44" t="s">
        <v>49</v>
      </c>
      <c r="F7" s="13" t="e">
        <f t="shared" si="0"/>
        <v>#VALUE!</v>
      </c>
      <c r="G7" s="93" t="e">
        <f t="shared" si="1"/>
        <v>#VALUE!</v>
      </c>
      <c r="H7" s="70" t="s">
        <v>248</v>
      </c>
      <c r="I7" s="129" t="s">
        <v>249</v>
      </c>
      <c r="J7" s="140" t="e">
        <f>SUM(G13:G25)</f>
        <v>#VALUE!</v>
      </c>
      <c r="K7" s="149" t="e">
        <f>VLOOKUP(J7,$B79:$I129,4,0)</f>
        <v>#VALUE!</v>
      </c>
    </row>
    <row r="8" spans="2:11" ht="11.25" customHeight="1" x14ac:dyDescent="0.2">
      <c r="B8" s="41">
        <v>5</v>
      </c>
      <c r="C8" s="41" t="s">
        <v>781</v>
      </c>
      <c r="D8" s="43" t="s">
        <v>710</v>
      </c>
      <c r="E8" s="44" t="s">
        <v>49</v>
      </c>
      <c r="F8" s="13" t="e">
        <f t="shared" si="0"/>
        <v>#VALUE!</v>
      </c>
      <c r="G8" s="93" t="e">
        <f t="shared" si="1"/>
        <v>#VALUE!</v>
      </c>
      <c r="H8" s="70" t="s">
        <v>240</v>
      </c>
      <c r="I8" s="129" t="s">
        <v>241</v>
      </c>
      <c r="J8" s="140" t="e">
        <f>SUM(G26:G40)</f>
        <v>#VALUE!</v>
      </c>
      <c r="K8" s="149" t="e">
        <f>VLOOKUP(J8,$B79:$I129,5,0)</f>
        <v>#VALUE!</v>
      </c>
    </row>
    <row r="9" spans="2:11" ht="11.25" customHeight="1" thickBot="1" x14ac:dyDescent="0.25">
      <c r="B9" s="133">
        <v>6</v>
      </c>
      <c r="C9" s="133" t="s">
        <v>781</v>
      </c>
      <c r="D9" s="43" t="s">
        <v>710</v>
      </c>
      <c r="E9" s="134" t="s">
        <v>49</v>
      </c>
      <c r="F9" s="135" t="e">
        <f t="shared" si="0"/>
        <v>#VALUE!</v>
      </c>
      <c r="G9" s="93" t="e">
        <f t="shared" si="1"/>
        <v>#VALUE!</v>
      </c>
      <c r="H9" s="70" t="s">
        <v>242</v>
      </c>
      <c r="I9" s="129" t="s">
        <v>243</v>
      </c>
      <c r="J9" s="140" t="e">
        <f>SUM(G41:G62)</f>
        <v>#VALUE!</v>
      </c>
      <c r="K9" s="149" t="e">
        <f>VLOOKUP(J9,$B79:$I129,6,0)</f>
        <v>#VALUE!</v>
      </c>
    </row>
    <row r="10" spans="2:11" ht="11.25" customHeight="1" thickTop="1" x14ac:dyDescent="0.2">
      <c r="B10" s="235" t="s">
        <v>780</v>
      </c>
      <c r="C10" s="60"/>
      <c r="D10" s="43" t="s">
        <v>710</v>
      </c>
      <c r="E10" s="65" t="s">
        <v>49</v>
      </c>
      <c r="F10" s="64" t="e">
        <f t="shared" ref="F10:F41" si="2">((D10-E10)^2)*(-0.1)</f>
        <v>#VALUE!</v>
      </c>
      <c r="G10" s="93" t="e">
        <f t="shared" ref="G10:G41" si="3">0+D10</f>
        <v>#VALUE!</v>
      </c>
      <c r="H10" s="131" t="s">
        <v>244</v>
      </c>
      <c r="I10" s="132" t="s">
        <v>245</v>
      </c>
      <c r="J10" s="141" t="e">
        <f>SUM(G63:G75)</f>
        <v>#VALUE!</v>
      </c>
      <c r="K10" s="149" t="e">
        <f>VLOOKUP(J10,$B79:$I129,7,0)</f>
        <v>#VALUE!</v>
      </c>
    </row>
    <row r="11" spans="2:11" ht="11.25" customHeight="1" thickBot="1" x14ac:dyDescent="0.25">
      <c r="B11" s="41">
        <v>9</v>
      </c>
      <c r="C11" s="41" t="s">
        <v>781</v>
      </c>
      <c r="D11" s="43" t="s">
        <v>710</v>
      </c>
      <c r="E11" s="44" t="s">
        <v>49</v>
      </c>
      <c r="F11" s="13" t="e">
        <f t="shared" si="2"/>
        <v>#VALUE!</v>
      </c>
      <c r="G11" s="93" t="e">
        <f t="shared" si="3"/>
        <v>#VALUE!</v>
      </c>
      <c r="H11" s="71" t="s">
        <v>246</v>
      </c>
      <c r="I11" s="130" t="s">
        <v>247</v>
      </c>
      <c r="J11" s="142" t="s">
        <v>710</v>
      </c>
      <c r="K11" s="150" t="e">
        <f>VLOOKUP(J11,$B79:$I129,8,0)</f>
        <v>#N/A</v>
      </c>
    </row>
    <row r="12" spans="2:11" ht="11.25" customHeight="1" thickTop="1" thickBot="1" x14ac:dyDescent="0.25">
      <c r="B12" s="46">
        <v>10</v>
      </c>
      <c r="C12" s="46" t="s">
        <v>785</v>
      </c>
      <c r="D12" s="43" t="s">
        <v>710</v>
      </c>
      <c r="E12" s="49" t="s">
        <v>49</v>
      </c>
      <c r="F12" s="21" t="e">
        <f t="shared" si="2"/>
        <v>#VALUE!</v>
      </c>
      <c r="G12" s="93" t="e">
        <f t="shared" si="3"/>
        <v>#VALUE!</v>
      </c>
    </row>
    <row r="13" spans="2:11" ht="11.25" customHeight="1" thickTop="1" thickBot="1" x14ac:dyDescent="0.25">
      <c r="B13" s="36">
        <v>11</v>
      </c>
      <c r="C13" s="36" t="s">
        <v>783</v>
      </c>
      <c r="D13" s="43" t="s">
        <v>710</v>
      </c>
      <c r="E13" s="39" t="s">
        <v>49</v>
      </c>
      <c r="F13" s="11" t="e">
        <f t="shared" si="2"/>
        <v>#VALUE!</v>
      </c>
      <c r="G13" s="93" t="e">
        <f t="shared" si="3"/>
        <v>#VALUE!</v>
      </c>
    </row>
    <row r="14" spans="2:11" ht="11.25" customHeight="1" thickTop="1" thickBot="1" x14ac:dyDescent="0.25">
      <c r="B14" s="41"/>
      <c r="C14" s="41"/>
      <c r="D14" s="43" t="s">
        <v>710</v>
      </c>
      <c r="E14" s="44" t="s">
        <v>49</v>
      </c>
      <c r="F14" s="13" t="e">
        <f t="shared" si="2"/>
        <v>#VALUE!</v>
      </c>
      <c r="G14" s="93" t="e">
        <f t="shared" si="3"/>
        <v>#VALUE!</v>
      </c>
      <c r="H14" s="260" t="s">
        <v>266</v>
      </c>
      <c r="I14" s="269"/>
      <c r="J14" s="269"/>
      <c r="K14" s="261"/>
    </row>
    <row r="15" spans="2:11" ht="11.25" customHeight="1" thickTop="1" x14ac:dyDescent="0.2">
      <c r="B15" s="41"/>
      <c r="C15" s="41"/>
      <c r="D15" s="43" t="s">
        <v>710</v>
      </c>
      <c r="E15" s="44" t="s">
        <v>49</v>
      </c>
      <c r="F15" s="13" t="e">
        <f t="shared" si="2"/>
        <v>#VALUE!</v>
      </c>
      <c r="G15" s="93" t="e">
        <f t="shared" si="3"/>
        <v>#VALUE!</v>
      </c>
      <c r="H15" s="276" t="s">
        <v>265</v>
      </c>
      <c r="I15" s="277"/>
      <c r="J15" s="270">
        <v>3</v>
      </c>
      <c r="K15" s="271"/>
    </row>
    <row r="16" spans="2:11" ht="11.25" customHeight="1" x14ac:dyDescent="0.2">
      <c r="B16" s="41"/>
      <c r="C16" s="41"/>
      <c r="D16" s="43" t="s">
        <v>710</v>
      </c>
      <c r="E16" s="44" t="s">
        <v>49</v>
      </c>
      <c r="F16" s="13" t="e">
        <f t="shared" si="2"/>
        <v>#VALUE!</v>
      </c>
      <c r="G16" s="93" t="e">
        <f t="shared" si="3"/>
        <v>#VALUE!</v>
      </c>
      <c r="H16" s="278" t="s">
        <v>787</v>
      </c>
      <c r="I16" s="279"/>
      <c r="J16" s="272">
        <v>2</v>
      </c>
      <c r="K16" s="273"/>
    </row>
    <row r="17" spans="2:11" ht="11.25" customHeight="1" x14ac:dyDescent="0.2">
      <c r="B17" s="41"/>
      <c r="C17" s="41"/>
      <c r="D17" s="43" t="s">
        <v>710</v>
      </c>
      <c r="E17" s="44" t="s">
        <v>49</v>
      </c>
      <c r="F17" s="13" t="e">
        <f t="shared" si="2"/>
        <v>#VALUE!</v>
      </c>
      <c r="G17" s="93" t="e">
        <f t="shared" si="3"/>
        <v>#VALUE!</v>
      </c>
      <c r="H17" s="278" t="s">
        <v>788</v>
      </c>
      <c r="I17" s="279"/>
      <c r="J17" s="272">
        <v>1</v>
      </c>
      <c r="K17" s="273"/>
    </row>
    <row r="18" spans="2:11" ht="11.25" customHeight="1" thickBot="1" x14ac:dyDescent="0.25">
      <c r="B18" s="41"/>
      <c r="C18" s="41"/>
      <c r="D18" s="43" t="s">
        <v>710</v>
      </c>
      <c r="E18" s="44" t="s">
        <v>49</v>
      </c>
      <c r="F18" s="13" t="e">
        <f t="shared" si="2"/>
        <v>#VALUE!</v>
      </c>
      <c r="G18" s="93" t="e">
        <f t="shared" si="3"/>
        <v>#VALUE!</v>
      </c>
      <c r="H18" s="280" t="s">
        <v>789</v>
      </c>
      <c r="I18" s="281"/>
      <c r="J18" s="274">
        <v>0</v>
      </c>
      <c r="K18" s="275"/>
    </row>
    <row r="19" spans="2:11" ht="11.25" customHeight="1" thickTop="1" x14ac:dyDescent="0.2">
      <c r="B19" s="41"/>
      <c r="C19" s="41"/>
      <c r="D19" s="43" t="s">
        <v>710</v>
      </c>
      <c r="E19" s="44" t="s">
        <v>49</v>
      </c>
      <c r="F19" s="13" t="e">
        <f t="shared" si="2"/>
        <v>#VALUE!</v>
      </c>
      <c r="G19" s="93" t="e">
        <f t="shared" si="3"/>
        <v>#VALUE!</v>
      </c>
    </row>
    <row r="20" spans="2:11" ht="11.25" customHeight="1" x14ac:dyDescent="0.2">
      <c r="B20" s="41"/>
      <c r="C20" s="41"/>
      <c r="D20" s="43" t="s">
        <v>710</v>
      </c>
      <c r="E20" s="44" t="s">
        <v>49</v>
      </c>
      <c r="F20" s="13" t="e">
        <f t="shared" si="2"/>
        <v>#VALUE!</v>
      </c>
      <c r="G20" s="93" t="e">
        <f t="shared" si="3"/>
        <v>#VALUE!</v>
      </c>
      <c r="K20" s="3">
        <f>IFERROR(SMALL(D5:E75,1),7777)</f>
        <v>7777</v>
      </c>
    </row>
    <row r="21" spans="2:11" ht="11.25" customHeight="1" x14ac:dyDescent="0.2">
      <c r="B21" s="41"/>
      <c r="C21" s="41"/>
      <c r="D21" s="43" t="s">
        <v>710</v>
      </c>
      <c r="E21" s="44" t="s">
        <v>49</v>
      </c>
      <c r="F21" s="13" t="e">
        <f t="shared" si="2"/>
        <v>#VALUE!</v>
      </c>
      <c r="G21" s="93" t="e">
        <f t="shared" si="3"/>
        <v>#VALUE!</v>
      </c>
    </row>
    <row r="22" spans="2:11" ht="11.25" customHeight="1" x14ac:dyDescent="0.2">
      <c r="B22" s="41"/>
      <c r="C22" s="41"/>
      <c r="D22" s="43" t="s">
        <v>710</v>
      </c>
      <c r="E22" s="44" t="s">
        <v>49</v>
      </c>
      <c r="F22" s="13" t="e">
        <f t="shared" si="2"/>
        <v>#VALUE!</v>
      </c>
      <c r="G22" s="93" t="e">
        <f t="shared" si="3"/>
        <v>#VALUE!</v>
      </c>
    </row>
    <row r="23" spans="2:11" ht="11.25" customHeight="1" x14ac:dyDescent="0.2">
      <c r="B23" s="41"/>
      <c r="C23" s="41"/>
      <c r="D23" s="43" t="s">
        <v>710</v>
      </c>
      <c r="E23" s="44" t="s">
        <v>49</v>
      </c>
      <c r="F23" s="13" t="e">
        <f t="shared" si="2"/>
        <v>#VALUE!</v>
      </c>
      <c r="G23" s="93" t="e">
        <f t="shared" si="3"/>
        <v>#VALUE!</v>
      </c>
    </row>
    <row r="24" spans="2:11" ht="11.25" customHeight="1" x14ac:dyDescent="0.2">
      <c r="B24" s="41"/>
      <c r="C24" s="41"/>
      <c r="D24" s="43" t="s">
        <v>710</v>
      </c>
      <c r="E24" s="44" t="s">
        <v>49</v>
      </c>
      <c r="F24" s="13" t="e">
        <f t="shared" si="2"/>
        <v>#VALUE!</v>
      </c>
      <c r="G24" s="93" t="e">
        <f t="shared" si="3"/>
        <v>#VALUE!</v>
      </c>
    </row>
    <row r="25" spans="2:11" ht="11.25" customHeight="1" thickBot="1" x14ac:dyDescent="0.25">
      <c r="B25" s="133"/>
      <c r="C25" s="133"/>
      <c r="D25" s="43" t="s">
        <v>710</v>
      </c>
      <c r="E25" s="134" t="s">
        <v>49</v>
      </c>
      <c r="F25" s="135" t="e">
        <f t="shared" si="2"/>
        <v>#VALUE!</v>
      </c>
      <c r="G25" s="93" t="e">
        <f t="shared" si="3"/>
        <v>#VALUE!</v>
      </c>
    </row>
    <row r="26" spans="2:11" ht="11.25" customHeight="1" thickTop="1" x14ac:dyDescent="0.2">
      <c r="B26" s="60">
        <v>12</v>
      </c>
      <c r="C26" s="60" t="s">
        <v>781</v>
      </c>
      <c r="D26" s="43" t="s">
        <v>710</v>
      </c>
      <c r="E26" s="65" t="s">
        <v>49</v>
      </c>
      <c r="F26" s="64" t="e">
        <f t="shared" si="2"/>
        <v>#VALUE!</v>
      </c>
      <c r="G26" s="93" t="e">
        <f t="shared" si="3"/>
        <v>#VALUE!</v>
      </c>
    </row>
    <row r="27" spans="2:11" ht="11.25" customHeight="1" x14ac:dyDescent="0.2">
      <c r="B27" s="41"/>
      <c r="C27" s="41"/>
      <c r="D27" s="43" t="s">
        <v>710</v>
      </c>
      <c r="E27" s="44" t="s">
        <v>49</v>
      </c>
      <c r="F27" s="13" t="e">
        <f t="shared" si="2"/>
        <v>#VALUE!</v>
      </c>
      <c r="G27" s="93" t="e">
        <f t="shared" si="3"/>
        <v>#VALUE!</v>
      </c>
    </row>
    <row r="28" spans="2:11" ht="11.25" customHeight="1" x14ac:dyDescent="0.2">
      <c r="B28" s="41"/>
      <c r="C28" s="41"/>
      <c r="D28" s="43" t="s">
        <v>710</v>
      </c>
      <c r="E28" s="44" t="s">
        <v>49</v>
      </c>
      <c r="F28" s="13" t="e">
        <f t="shared" si="2"/>
        <v>#VALUE!</v>
      </c>
      <c r="G28" s="93" t="e">
        <f t="shared" si="3"/>
        <v>#VALUE!</v>
      </c>
    </row>
    <row r="29" spans="2:11" ht="11.25" customHeight="1" x14ac:dyDescent="0.2">
      <c r="B29" s="41"/>
      <c r="C29" s="41"/>
      <c r="D29" s="43" t="s">
        <v>710</v>
      </c>
      <c r="E29" s="44" t="s">
        <v>49</v>
      </c>
      <c r="F29" s="13" t="e">
        <f t="shared" si="2"/>
        <v>#VALUE!</v>
      </c>
      <c r="G29" s="93" t="e">
        <f t="shared" si="3"/>
        <v>#VALUE!</v>
      </c>
    </row>
    <row r="30" spans="2:11" ht="11.25" customHeight="1" x14ac:dyDescent="0.2">
      <c r="B30" s="41"/>
      <c r="C30" s="41"/>
      <c r="D30" s="43" t="s">
        <v>710</v>
      </c>
      <c r="E30" s="44" t="s">
        <v>49</v>
      </c>
      <c r="F30" s="13" t="e">
        <f t="shared" si="2"/>
        <v>#VALUE!</v>
      </c>
      <c r="G30" s="93" t="e">
        <f t="shared" si="3"/>
        <v>#VALUE!</v>
      </c>
    </row>
    <row r="31" spans="2:11" ht="11.25" customHeight="1" x14ac:dyDescent="0.2">
      <c r="B31" s="41"/>
      <c r="C31" s="41"/>
      <c r="D31" s="43" t="s">
        <v>710</v>
      </c>
      <c r="E31" s="44" t="s">
        <v>49</v>
      </c>
      <c r="F31" s="13" t="e">
        <f t="shared" si="2"/>
        <v>#VALUE!</v>
      </c>
      <c r="G31" s="93" t="e">
        <f t="shared" si="3"/>
        <v>#VALUE!</v>
      </c>
    </row>
    <row r="32" spans="2:11" ht="11.25" customHeight="1" x14ac:dyDescent="0.2">
      <c r="B32" s="41"/>
      <c r="C32" s="41"/>
      <c r="D32" s="43" t="s">
        <v>710</v>
      </c>
      <c r="E32" s="44" t="s">
        <v>49</v>
      </c>
      <c r="F32" s="13" t="e">
        <f t="shared" si="2"/>
        <v>#VALUE!</v>
      </c>
      <c r="G32" s="93" t="e">
        <f t="shared" si="3"/>
        <v>#VALUE!</v>
      </c>
    </row>
    <row r="33" spans="2:7" ht="11.25" customHeight="1" x14ac:dyDescent="0.2">
      <c r="B33" s="41"/>
      <c r="C33" s="41"/>
      <c r="D33" s="43" t="s">
        <v>710</v>
      </c>
      <c r="E33" s="44" t="s">
        <v>49</v>
      </c>
      <c r="F33" s="13" t="e">
        <f t="shared" si="2"/>
        <v>#VALUE!</v>
      </c>
      <c r="G33" s="93" t="e">
        <f t="shared" si="3"/>
        <v>#VALUE!</v>
      </c>
    </row>
    <row r="34" spans="2:7" ht="11.25" customHeight="1" x14ac:dyDescent="0.2">
      <c r="B34" s="41"/>
      <c r="C34" s="41"/>
      <c r="D34" s="43" t="s">
        <v>710</v>
      </c>
      <c r="E34" s="44" t="s">
        <v>49</v>
      </c>
      <c r="F34" s="13" t="e">
        <f t="shared" si="2"/>
        <v>#VALUE!</v>
      </c>
      <c r="G34" s="93" t="e">
        <f t="shared" si="3"/>
        <v>#VALUE!</v>
      </c>
    </row>
    <row r="35" spans="2:7" ht="11.25" customHeight="1" x14ac:dyDescent="0.2">
      <c r="B35" s="41"/>
      <c r="C35" s="41"/>
      <c r="D35" s="43" t="s">
        <v>710</v>
      </c>
      <c r="E35" s="44" t="s">
        <v>49</v>
      </c>
      <c r="F35" s="13" t="e">
        <f t="shared" si="2"/>
        <v>#VALUE!</v>
      </c>
      <c r="G35" s="93" t="e">
        <f t="shared" si="3"/>
        <v>#VALUE!</v>
      </c>
    </row>
    <row r="36" spans="2:7" ht="11.25" customHeight="1" x14ac:dyDescent="0.2">
      <c r="B36" s="41"/>
      <c r="C36" s="41"/>
      <c r="D36" s="43" t="s">
        <v>710</v>
      </c>
      <c r="E36" s="44" t="s">
        <v>49</v>
      </c>
      <c r="F36" s="13" t="e">
        <f t="shared" si="2"/>
        <v>#VALUE!</v>
      </c>
      <c r="G36" s="93" t="e">
        <f t="shared" si="3"/>
        <v>#VALUE!</v>
      </c>
    </row>
    <row r="37" spans="2:7" ht="11.25" customHeight="1" x14ac:dyDescent="0.2">
      <c r="B37" s="41"/>
      <c r="C37" s="41"/>
      <c r="D37" s="43" t="s">
        <v>710</v>
      </c>
      <c r="E37" s="44" t="s">
        <v>49</v>
      </c>
      <c r="F37" s="13" t="e">
        <f t="shared" si="2"/>
        <v>#VALUE!</v>
      </c>
      <c r="G37" s="93" t="e">
        <f t="shared" si="3"/>
        <v>#VALUE!</v>
      </c>
    </row>
    <row r="38" spans="2:7" ht="11.25" customHeight="1" x14ac:dyDescent="0.2">
      <c r="B38" s="41"/>
      <c r="C38" s="41"/>
      <c r="D38" s="43" t="s">
        <v>710</v>
      </c>
      <c r="E38" s="44" t="s">
        <v>49</v>
      </c>
      <c r="F38" s="13" t="e">
        <f t="shared" si="2"/>
        <v>#VALUE!</v>
      </c>
      <c r="G38" s="93" t="e">
        <f t="shared" si="3"/>
        <v>#VALUE!</v>
      </c>
    </row>
    <row r="39" spans="2:7" ht="11.25" customHeight="1" x14ac:dyDescent="0.2">
      <c r="B39" s="41"/>
      <c r="C39" s="41"/>
      <c r="D39" s="43" t="s">
        <v>710</v>
      </c>
      <c r="E39" s="44" t="s">
        <v>49</v>
      </c>
      <c r="F39" s="13" t="e">
        <f t="shared" si="2"/>
        <v>#VALUE!</v>
      </c>
      <c r="G39" s="93" t="e">
        <f t="shared" si="3"/>
        <v>#VALUE!</v>
      </c>
    </row>
    <row r="40" spans="2:7" ht="11.25" customHeight="1" thickBot="1" x14ac:dyDescent="0.25">
      <c r="B40" s="46"/>
      <c r="C40" s="46"/>
      <c r="D40" s="43" t="s">
        <v>710</v>
      </c>
      <c r="E40" s="49" t="s">
        <v>49</v>
      </c>
      <c r="F40" s="21" t="e">
        <f t="shared" si="2"/>
        <v>#VALUE!</v>
      </c>
      <c r="G40" s="93" t="e">
        <f t="shared" si="3"/>
        <v>#VALUE!</v>
      </c>
    </row>
    <row r="41" spans="2:7" ht="11.25" customHeight="1" thickTop="1" x14ac:dyDescent="0.2">
      <c r="B41" s="60">
        <v>13</v>
      </c>
      <c r="C41" s="60" t="s">
        <v>781</v>
      </c>
      <c r="D41" s="43" t="s">
        <v>710</v>
      </c>
      <c r="E41" s="65" t="s">
        <v>49</v>
      </c>
      <c r="F41" s="11" t="e">
        <f t="shared" si="2"/>
        <v>#VALUE!</v>
      </c>
      <c r="G41" s="93" t="e">
        <f t="shared" si="3"/>
        <v>#VALUE!</v>
      </c>
    </row>
    <row r="42" spans="2:7" ht="11.25" customHeight="1" x14ac:dyDescent="0.2">
      <c r="B42" s="41"/>
      <c r="C42" s="41"/>
      <c r="D42" s="43" t="s">
        <v>710</v>
      </c>
      <c r="E42" s="44" t="s">
        <v>49</v>
      </c>
      <c r="F42" s="13" t="e">
        <f t="shared" ref="F42:F67" si="4">((D42-E42)^2)*(-0.1)</f>
        <v>#VALUE!</v>
      </c>
      <c r="G42" s="93" t="e">
        <f t="shared" ref="G42:G67" si="5">0+D42</f>
        <v>#VALUE!</v>
      </c>
    </row>
    <row r="43" spans="2:7" ht="11.25" customHeight="1" x14ac:dyDescent="0.2">
      <c r="B43" s="41"/>
      <c r="C43" s="41"/>
      <c r="D43" s="43" t="s">
        <v>710</v>
      </c>
      <c r="E43" s="44" t="s">
        <v>49</v>
      </c>
      <c r="F43" s="13" t="e">
        <f t="shared" si="4"/>
        <v>#VALUE!</v>
      </c>
      <c r="G43" s="93" t="e">
        <f t="shared" si="5"/>
        <v>#VALUE!</v>
      </c>
    </row>
    <row r="44" spans="2:7" ht="11.25" customHeight="1" x14ac:dyDescent="0.2">
      <c r="B44" s="41"/>
      <c r="C44" s="41"/>
      <c r="D44" s="43" t="s">
        <v>710</v>
      </c>
      <c r="E44" s="44" t="s">
        <v>49</v>
      </c>
      <c r="F44" s="13" t="e">
        <f t="shared" si="4"/>
        <v>#VALUE!</v>
      </c>
      <c r="G44" s="93" t="e">
        <f t="shared" si="5"/>
        <v>#VALUE!</v>
      </c>
    </row>
    <row r="45" spans="2:7" ht="11.25" customHeight="1" x14ac:dyDescent="0.2">
      <c r="B45" s="41"/>
      <c r="C45" s="41"/>
      <c r="D45" s="43" t="s">
        <v>710</v>
      </c>
      <c r="E45" s="44" t="s">
        <v>49</v>
      </c>
      <c r="F45" s="13" t="e">
        <f t="shared" si="4"/>
        <v>#VALUE!</v>
      </c>
      <c r="G45" s="93" t="e">
        <f t="shared" si="5"/>
        <v>#VALUE!</v>
      </c>
    </row>
    <row r="46" spans="2:7" ht="11.25" customHeight="1" x14ac:dyDescent="0.2">
      <c r="B46" s="41"/>
      <c r="C46" s="41"/>
      <c r="D46" s="43" t="s">
        <v>710</v>
      </c>
      <c r="E46" s="44" t="s">
        <v>49</v>
      </c>
      <c r="F46" s="13" t="e">
        <f t="shared" si="4"/>
        <v>#VALUE!</v>
      </c>
      <c r="G46" s="93" t="e">
        <f t="shared" si="5"/>
        <v>#VALUE!</v>
      </c>
    </row>
    <row r="47" spans="2:7" ht="11.25" customHeight="1" x14ac:dyDescent="0.2">
      <c r="B47" s="41"/>
      <c r="C47" s="41"/>
      <c r="D47" s="43" t="s">
        <v>710</v>
      </c>
      <c r="E47" s="44" t="s">
        <v>49</v>
      </c>
      <c r="F47" s="13" t="e">
        <f t="shared" si="4"/>
        <v>#VALUE!</v>
      </c>
      <c r="G47" s="93" t="e">
        <f t="shared" si="5"/>
        <v>#VALUE!</v>
      </c>
    </row>
    <row r="48" spans="2:7" ht="11.25" customHeight="1" x14ac:dyDescent="0.2">
      <c r="B48" s="41"/>
      <c r="C48" s="41"/>
      <c r="D48" s="43" t="s">
        <v>710</v>
      </c>
      <c r="E48" s="44" t="s">
        <v>49</v>
      </c>
      <c r="F48" s="13" t="e">
        <f t="shared" si="4"/>
        <v>#VALUE!</v>
      </c>
      <c r="G48" s="93" t="e">
        <f t="shared" si="5"/>
        <v>#VALUE!</v>
      </c>
    </row>
    <row r="49" spans="2:7" ht="11.25" customHeight="1" x14ac:dyDescent="0.2">
      <c r="B49" s="41"/>
      <c r="C49" s="41"/>
      <c r="D49" s="43" t="s">
        <v>710</v>
      </c>
      <c r="E49" s="44" t="s">
        <v>49</v>
      </c>
      <c r="F49" s="13" t="e">
        <f t="shared" si="4"/>
        <v>#VALUE!</v>
      </c>
      <c r="G49" s="93" t="e">
        <f t="shared" si="5"/>
        <v>#VALUE!</v>
      </c>
    </row>
    <row r="50" spans="2:7" ht="11.25" customHeight="1" x14ac:dyDescent="0.2">
      <c r="B50" s="41"/>
      <c r="C50" s="41"/>
      <c r="D50" s="43" t="s">
        <v>710</v>
      </c>
      <c r="E50" s="44" t="s">
        <v>49</v>
      </c>
      <c r="F50" s="13" t="e">
        <f t="shared" si="4"/>
        <v>#VALUE!</v>
      </c>
      <c r="G50" s="93" t="e">
        <f t="shared" si="5"/>
        <v>#VALUE!</v>
      </c>
    </row>
    <row r="51" spans="2:7" ht="11.25" customHeight="1" x14ac:dyDescent="0.2">
      <c r="B51" s="41"/>
      <c r="C51" s="41"/>
      <c r="D51" s="43" t="s">
        <v>710</v>
      </c>
      <c r="E51" s="44" t="s">
        <v>49</v>
      </c>
      <c r="F51" s="13" t="e">
        <f t="shared" si="4"/>
        <v>#VALUE!</v>
      </c>
      <c r="G51" s="93" t="e">
        <f t="shared" si="5"/>
        <v>#VALUE!</v>
      </c>
    </row>
    <row r="52" spans="2:7" ht="11.25" customHeight="1" x14ac:dyDescent="0.2">
      <c r="B52" s="41"/>
      <c r="C52" s="41"/>
      <c r="D52" s="43" t="s">
        <v>710</v>
      </c>
      <c r="E52" s="44" t="s">
        <v>49</v>
      </c>
      <c r="F52" s="13" t="e">
        <f t="shared" si="4"/>
        <v>#VALUE!</v>
      </c>
      <c r="G52" s="93" t="e">
        <f t="shared" si="5"/>
        <v>#VALUE!</v>
      </c>
    </row>
    <row r="53" spans="2:7" ht="11.25" customHeight="1" x14ac:dyDescent="0.2">
      <c r="B53" s="133"/>
      <c r="C53" s="133"/>
      <c r="D53" s="43" t="s">
        <v>710</v>
      </c>
      <c r="E53" s="134" t="s">
        <v>49</v>
      </c>
      <c r="F53" s="135" t="e">
        <f t="shared" si="4"/>
        <v>#VALUE!</v>
      </c>
      <c r="G53" s="93" t="e">
        <f t="shared" si="5"/>
        <v>#VALUE!</v>
      </c>
    </row>
    <row r="54" spans="2:7" ht="11.25" customHeight="1" x14ac:dyDescent="0.2">
      <c r="B54" s="41"/>
      <c r="C54" s="41"/>
      <c r="D54" s="43" t="s">
        <v>710</v>
      </c>
      <c r="E54" s="134" t="s">
        <v>49</v>
      </c>
      <c r="F54" s="135" t="e">
        <f t="shared" si="4"/>
        <v>#VALUE!</v>
      </c>
      <c r="G54" s="93" t="e">
        <f t="shared" si="5"/>
        <v>#VALUE!</v>
      </c>
    </row>
    <row r="55" spans="2:7" ht="11.25" customHeight="1" x14ac:dyDescent="0.2">
      <c r="B55" s="41"/>
      <c r="C55" s="41"/>
      <c r="D55" s="43" t="s">
        <v>710</v>
      </c>
      <c r="E55" s="134" t="s">
        <v>49</v>
      </c>
      <c r="F55" s="135" t="e">
        <f t="shared" si="4"/>
        <v>#VALUE!</v>
      </c>
      <c r="G55" s="93" t="e">
        <f t="shared" si="5"/>
        <v>#VALUE!</v>
      </c>
    </row>
    <row r="56" spans="2:7" ht="11.25" customHeight="1" x14ac:dyDescent="0.2">
      <c r="B56" s="41"/>
      <c r="C56" s="41"/>
      <c r="D56" s="43" t="s">
        <v>710</v>
      </c>
      <c r="E56" s="134" t="s">
        <v>49</v>
      </c>
      <c r="F56" s="135" t="e">
        <f t="shared" si="4"/>
        <v>#VALUE!</v>
      </c>
      <c r="G56" s="93" t="e">
        <f t="shared" si="5"/>
        <v>#VALUE!</v>
      </c>
    </row>
    <row r="57" spans="2:7" ht="11.25" customHeight="1" x14ac:dyDescent="0.2">
      <c r="B57" s="41"/>
      <c r="C57" s="41"/>
      <c r="D57" s="43" t="s">
        <v>710</v>
      </c>
      <c r="E57" s="134" t="s">
        <v>49</v>
      </c>
      <c r="F57" s="135" t="e">
        <f t="shared" si="4"/>
        <v>#VALUE!</v>
      </c>
      <c r="G57" s="93" t="e">
        <f t="shared" si="5"/>
        <v>#VALUE!</v>
      </c>
    </row>
    <row r="58" spans="2:7" ht="11.25" customHeight="1" x14ac:dyDescent="0.2">
      <c r="B58" s="41"/>
      <c r="C58" s="41"/>
      <c r="D58" s="43" t="s">
        <v>710</v>
      </c>
      <c r="E58" s="134" t="s">
        <v>49</v>
      </c>
      <c r="F58" s="135" t="e">
        <f t="shared" si="4"/>
        <v>#VALUE!</v>
      </c>
      <c r="G58" s="93" t="e">
        <f t="shared" si="5"/>
        <v>#VALUE!</v>
      </c>
    </row>
    <row r="59" spans="2:7" ht="11.25" customHeight="1" x14ac:dyDescent="0.2">
      <c r="B59" s="41"/>
      <c r="C59" s="41"/>
      <c r="D59" s="43" t="s">
        <v>710</v>
      </c>
      <c r="E59" s="134" t="s">
        <v>49</v>
      </c>
      <c r="F59" s="135" t="e">
        <f t="shared" si="4"/>
        <v>#VALUE!</v>
      </c>
      <c r="G59" s="93" t="e">
        <f t="shared" si="5"/>
        <v>#VALUE!</v>
      </c>
    </row>
    <row r="60" spans="2:7" ht="11.25" customHeight="1" x14ac:dyDescent="0.2">
      <c r="B60" s="41"/>
      <c r="C60" s="41"/>
      <c r="D60" s="43" t="s">
        <v>710</v>
      </c>
      <c r="E60" s="134" t="s">
        <v>49</v>
      </c>
      <c r="F60" s="135" t="e">
        <f t="shared" si="4"/>
        <v>#VALUE!</v>
      </c>
      <c r="G60" s="93" t="e">
        <f t="shared" si="5"/>
        <v>#VALUE!</v>
      </c>
    </row>
    <row r="61" spans="2:7" ht="11.25" customHeight="1" x14ac:dyDescent="0.2">
      <c r="B61" s="41"/>
      <c r="C61" s="41"/>
      <c r="D61" s="43" t="s">
        <v>710</v>
      </c>
      <c r="E61" s="134" t="s">
        <v>49</v>
      </c>
      <c r="F61" s="135" t="e">
        <f t="shared" si="4"/>
        <v>#VALUE!</v>
      </c>
      <c r="G61" s="93" t="e">
        <f t="shared" si="5"/>
        <v>#VALUE!</v>
      </c>
    </row>
    <row r="62" spans="2:7" ht="11.25" customHeight="1" thickBot="1" x14ac:dyDescent="0.25">
      <c r="B62" s="133"/>
      <c r="C62" s="133"/>
      <c r="D62" s="43" t="s">
        <v>710</v>
      </c>
      <c r="E62" s="134" t="s">
        <v>49</v>
      </c>
      <c r="F62" s="135" t="e">
        <f t="shared" si="4"/>
        <v>#VALUE!</v>
      </c>
      <c r="G62" s="93" t="e">
        <f t="shared" si="5"/>
        <v>#VALUE!</v>
      </c>
    </row>
    <row r="63" spans="2:7" ht="11.25" customHeight="1" thickTop="1" x14ac:dyDescent="0.2">
      <c r="B63" s="60">
        <v>14</v>
      </c>
      <c r="C63" s="60" t="s">
        <v>784</v>
      </c>
      <c r="D63" s="43" t="s">
        <v>710</v>
      </c>
      <c r="E63" s="137" t="s">
        <v>49</v>
      </c>
      <c r="F63" s="138" t="e">
        <f t="shared" si="4"/>
        <v>#VALUE!</v>
      </c>
      <c r="G63" s="93" t="e">
        <f t="shared" si="5"/>
        <v>#VALUE!</v>
      </c>
    </row>
    <row r="64" spans="2:7" ht="11.25" customHeight="1" x14ac:dyDescent="0.2">
      <c r="B64" s="41"/>
      <c r="C64" s="41"/>
      <c r="D64" s="43" t="s">
        <v>710</v>
      </c>
      <c r="E64" s="134" t="s">
        <v>49</v>
      </c>
      <c r="F64" s="135" t="e">
        <f t="shared" si="4"/>
        <v>#VALUE!</v>
      </c>
      <c r="G64" s="93" t="e">
        <f t="shared" si="5"/>
        <v>#VALUE!</v>
      </c>
    </row>
    <row r="65" spans="2:11" ht="11.25" customHeight="1" x14ac:dyDescent="0.2">
      <c r="B65" s="41"/>
      <c r="C65" s="41"/>
      <c r="D65" s="43" t="s">
        <v>710</v>
      </c>
      <c r="E65" s="134" t="s">
        <v>49</v>
      </c>
      <c r="F65" s="135" t="e">
        <f t="shared" si="4"/>
        <v>#VALUE!</v>
      </c>
      <c r="G65" s="93" t="e">
        <f t="shared" si="5"/>
        <v>#VALUE!</v>
      </c>
    </row>
    <row r="66" spans="2:11" ht="11.25" customHeight="1" x14ac:dyDescent="0.2">
      <c r="B66" s="41"/>
      <c r="C66" s="41"/>
      <c r="D66" s="43" t="s">
        <v>710</v>
      </c>
      <c r="E66" s="134" t="s">
        <v>49</v>
      </c>
      <c r="F66" s="135" t="e">
        <f t="shared" si="4"/>
        <v>#VALUE!</v>
      </c>
      <c r="G66" s="93" t="e">
        <f t="shared" si="5"/>
        <v>#VALUE!</v>
      </c>
    </row>
    <row r="67" spans="2:11" ht="11.25" customHeight="1" x14ac:dyDescent="0.2">
      <c r="B67" s="41"/>
      <c r="C67" s="41"/>
      <c r="D67" s="43" t="s">
        <v>710</v>
      </c>
      <c r="E67" s="134" t="s">
        <v>49</v>
      </c>
      <c r="F67" s="135" t="e">
        <f t="shared" si="4"/>
        <v>#VALUE!</v>
      </c>
      <c r="G67" s="93" t="e">
        <f t="shared" si="5"/>
        <v>#VALUE!</v>
      </c>
    </row>
    <row r="68" spans="2:11" ht="11.25" customHeight="1" x14ac:dyDescent="0.2">
      <c r="B68" s="41"/>
      <c r="C68" s="41"/>
      <c r="D68" s="43" t="s">
        <v>710</v>
      </c>
      <c r="E68" s="134" t="s">
        <v>49</v>
      </c>
      <c r="F68" s="135" t="e">
        <f t="shared" ref="F68:F75" si="6">((D68-E68)^2)*(-0.1)</f>
        <v>#VALUE!</v>
      </c>
      <c r="G68" s="93" t="e">
        <f t="shared" ref="G68:G75" si="7">0+D68</f>
        <v>#VALUE!</v>
      </c>
    </row>
    <row r="69" spans="2:11" ht="11.25" customHeight="1" x14ac:dyDescent="0.2">
      <c r="B69" s="41"/>
      <c r="C69" s="41"/>
      <c r="D69" s="43" t="s">
        <v>710</v>
      </c>
      <c r="E69" s="134" t="s">
        <v>49</v>
      </c>
      <c r="F69" s="135" t="e">
        <f t="shared" si="6"/>
        <v>#VALUE!</v>
      </c>
      <c r="G69" s="93" t="e">
        <f t="shared" si="7"/>
        <v>#VALUE!</v>
      </c>
    </row>
    <row r="70" spans="2:11" ht="11.25" customHeight="1" x14ac:dyDescent="0.2">
      <c r="B70" s="41"/>
      <c r="C70" s="41"/>
      <c r="D70" s="43" t="s">
        <v>710</v>
      </c>
      <c r="E70" s="134" t="s">
        <v>49</v>
      </c>
      <c r="F70" s="135" t="e">
        <f t="shared" si="6"/>
        <v>#VALUE!</v>
      </c>
      <c r="G70" s="93" t="e">
        <f t="shared" si="7"/>
        <v>#VALUE!</v>
      </c>
    </row>
    <row r="71" spans="2:11" ht="11.25" customHeight="1" x14ac:dyDescent="0.2">
      <c r="B71" s="41"/>
      <c r="C71" s="41"/>
      <c r="D71" s="43" t="s">
        <v>710</v>
      </c>
      <c r="E71" s="134" t="s">
        <v>49</v>
      </c>
      <c r="F71" s="135" t="e">
        <f t="shared" si="6"/>
        <v>#VALUE!</v>
      </c>
      <c r="G71" s="93" t="e">
        <f t="shared" si="7"/>
        <v>#VALUE!</v>
      </c>
    </row>
    <row r="72" spans="2:11" ht="11.25" customHeight="1" x14ac:dyDescent="0.2">
      <c r="B72" s="41"/>
      <c r="C72" s="41"/>
      <c r="D72" s="43" t="s">
        <v>710</v>
      </c>
      <c r="E72" s="134" t="s">
        <v>49</v>
      </c>
      <c r="F72" s="135" t="e">
        <f t="shared" si="6"/>
        <v>#VALUE!</v>
      </c>
      <c r="G72" s="93" t="e">
        <f t="shared" si="7"/>
        <v>#VALUE!</v>
      </c>
    </row>
    <row r="73" spans="2:11" ht="11.25" customHeight="1" x14ac:dyDescent="0.2">
      <c r="B73" s="41"/>
      <c r="C73" s="41"/>
      <c r="D73" s="43" t="s">
        <v>710</v>
      </c>
      <c r="E73" s="134" t="s">
        <v>49</v>
      </c>
      <c r="F73" s="135" t="e">
        <f t="shared" si="6"/>
        <v>#VALUE!</v>
      </c>
      <c r="G73" s="93" t="e">
        <f t="shared" si="7"/>
        <v>#VALUE!</v>
      </c>
    </row>
    <row r="74" spans="2:11" ht="11.25" customHeight="1" x14ac:dyDescent="0.2">
      <c r="B74" s="41"/>
      <c r="C74" s="41"/>
      <c r="D74" s="43" t="s">
        <v>710</v>
      </c>
      <c r="E74" s="134" t="s">
        <v>49</v>
      </c>
      <c r="F74" s="135" t="e">
        <f t="shared" si="6"/>
        <v>#VALUE!</v>
      </c>
      <c r="G74" s="93" t="e">
        <f t="shared" si="7"/>
        <v>#VALUE!</v>
      </c>
    </row>
    <row r="75" spans="2:11" ht="11.25" customHeight="1" thickBot="1" x14ac:dyDescent="0.25">
      <c r="B75" s="46"/>
      <c r="C75" s="46"/>
      <c r="D75" s="127" t="s">
        <v>710</v>
      </c>
      <c r="E75" s="55" t="s">
        <v>250</v>
      </c>
      <c r="F75" s="21" t="e">
        <f t="shared" si="6"/>
        <v>#VALUE!</v>
      </c>
      <c r="G75" s="93" t="e">
        <f t="shared" si="7"/>
        <v>#VALUE!</v>
      </c>
    </row>
    <row r="76" spans="2:11" ht="11.25" customHeight="1" thickTop="1" x14ac:dyDescent="0.2"/>
    <row r="78" spans="2:11" ht="11.25" customHeight="1" x14ac:dyDescent="0.2">
      <c r="B78" s="145"/>
      <c r="C78" s="146" t="s">
        <v>258</v>
      </c>
      <c r="D78" s="146" t="s">
        <v>259</v>
      </c>
      <c r="E78" s="146" t="s">
        <v>260</v>
      </c>
      <c r="F78" s="146" t="s">
        <v>261</v>
      </c>
      <c r="G78" s="147" t="s">
        <v>262</v>
      </c>
      <c r="H78" s="146" t="s">
        <v>263</v>
      </c>
      <c r="I78" s="146" t="s">
        <v>264</v>
      </c>
      <c r="J78" s="151"/>
      <c r="K78" s="152"/>
    </row>
    <row r="79" spans="2:11" ht="11.25" customHeight="1" x14ac:dyDescent="0.2">
      <c r="B79" s="145">
        <v>0</v>
      </c>
      <c r="C79" s="146">
        <v>57.5</v>
      </c>
      <c r="D79" s="146">
        <v>55</v>
      </c>
      <c r="E79" s="146">
        <v>0</v>
      </c>
      <c r="F79" s="146">
        <v>57</v>
      </c>
      <c r="G79" s="147">
        <v>65</v>
      </c>
      <c r="H79" s="146"/>
      <c r="I79" s="146">
        <v>81.5</v>
      </c>
      <c r="J79" s="151"/>
      <c r="K79" s="152"/>
    </row>
    <row r="80" spans="2:11" ht="11.25" customHeight="1" x14ac:dyDescent="0.2">
      <c r="B80" s="145">
        <v>1</v>
      </c>
      <c r="C80" s="146">
        <v>65</v>
      </c>
      <c r="D80" s="146">
        <v>78</v>
      </c>
      <c r="E80" s="146">
        <v>53</v>
      </c>
      <c r="F80" s="146">
        <v>63</v>
      </c>
      <c r="G80" s="147">
        <v>76</v>
      </c>
      <c r="H80" s="146"/>
      <c r="I80" s="146">
        <v>89.5</v>
      </c>
      <c r="J80" s="151"/>
      <c r="K80" s="152"/>
    </row>
    <row r="81" spans="2:11" ht="11.25" customHeight="1" x14ac:dyDescent="0.2">
      <c r="B81" s="145">
        <v>2</v>
      </c>
      <c r="C81" s="146">
        <v>70.5</v>
      </c>
      <c r="D81" s="146">
        <v>86</v>
      </c>
      <c r="E81" s="146">
        <v>56.5</v>
      </c>
      <c r="F81" s="146">
        <v>66</v>
      </c>
      <c r="G81" s="147">
        <v>79</v>
      </c>
      <c r="H81" s="146"/>
      <c r="I81" s="146">
        <v>95</v>
      </c>
      <c r="J81" s="151"/>
      <c r="K81" s="152"/>
    </row>
    <row r="82" spans="2:11" ht="11.25" customHeight="1" x14ac:dyDescent="0.2">
      <c r="B82" s="145">
        <v>3</v>
      </c>
      <c r="C82" s="146">
        <v>75.5</v>
      </c>
      <c r="D82" s="146">
        <v>91</v>
      </c>
      <c r="E82" s="146">
        <v>60</v>
      </c>
      <c r="F82" s="146">
        <v>69</v>
      </c>
      <c r="G82" s="147">
        <v>83</v>
      </c>
      <c r="H82" s="146"/>
      <c r="I82" s="146">
        <v>97.5</v>
      </c>
      <c r="J82" s="151"/>
      <c r="K82" s="152"/>
    </row>
    <row r="83" spans="2:11" ht="11.25" customHeight="1" x14ac:dyDescent="0.2">
      <c r="B83" s="145">
        <v>4</v>
      </c>
      <c r="C83" s="146">
        <v>80</v>
      </c>
      <c r="D83" s="146">
        <v>96</v>
      </c>
      <c r="E83" s="146">
        <v>63.5</v>
      </c>
      <c r="F83" s="146">
        <v>72</v>
      </c>
      <c r="G83" s="147">
        <v>86</v>
      </c>
      <c r="H83" s="146"/>
      <c r="I83" s="146">
        <v>103</v>
      </c>
      <c r="J83" s="151"/>
      <c r="K83" s="152"/>
    </row>
    <row r="84" spans="2:11" ht="11.25" customHeight="1" x14ac:dyDescent="0.2">
      <c r="B84" s="145">
        <v>5</v>
      </c>
      <c r="C84" s="146">
        <v>84</v>
      </c>
      <c r="D84" s="146">
        <v>100</v>
      </c>
      <c r="E84" s="146">
        <v>67.5</v>
      </c>
      <c r="F84" s="146">
        <v>74.5</v>
      </c>
      <c r="G84" s="147">
        <v>88.5</v>
      </c>
      <c r="H84" s="146"/>
      <c r="I84" s="146">
        <v>107</v>
      </c>
      <c r="J84" s="151"/>
      <c r="K84" s="152"/>
    </row>
    <row r="85" spans="2:11" ht="11.25" customHeight="1" x14ac:dyDescent="0.2">
      <c r="B85" s="145">
        <v>6</v>
      </c>
      <c r="C85" s="146">
        <v>87.5</v>
      </c>
      <c r="D85" s="146">
        <v>105</v>
      </c>
      <c r="E85" s="146">
        <v>70</v>
      </c>
      <c r="F85" s="146">
        <v>77</v>
      </c>
      <c r="G85" s="147">
        <v>91</v>
      </c>
      <c r="H85" s="146"/>
      <c r="I85" s="146">
        <v>109.5</v>
      </c>
      <c r="J85" s="151"/>
      <c r="K85" s="152"/>
    </row>
    <row r="86" spans="2:11" ht="11.25" customHeight="1" x14ac:dyDescent="0.2">
      <c r="B86" s="145">
        <v>7</v>
      </c>
      <c r="C86" s="146">
        <v>90.5</v>
      </c>
      <c r="D86" s="146">
        <v>111</v>
      </c>
      <c r="E86" s="146">
        <v>71.5</v>
      </c>
      <c r="F86" s="146">
        <v>80</v>
      </c>
      <c r="G86" s="147">
        <v>93.5</v>
      </c>
      <c r="H86" s="146"/>
      <c r="I86" s="146">
        <v>112.5</v>
      </c>
      <c r="J86" s="151"/>
      <c r="K86" s="152"/>
    </row>
    <row r="87" spans="2:11" ht="11.25" customHeight="1" x14ac:dyDescent="0.2">
      <c r="B87" s="145">
        <v>8</v>
      </c>
      <c r="C87" s="146">
        <v>93.5</v>
      </c>
      <c r="D87" s="146">
        <v>124</v>
      </c>
      <c r="E87" s="146">
        <v>73.5</v>
      </c>
      <c r="F87" s="146">
        <v>81.5</v>
      </c>
      <c r="G87" s="147">
        <v>95</v>
      </c>
      <c r="H87" s="146">
        <v>49</v>
      </c>
      <c r="I87" s="146">
        <v>114</v>
      </c>
      <c r="J87" s="151"/>
      <c r="K87" s="152"/>
    </row>
    <row r="88" spans="2:11" ht="11.25" customHeight="1" x14ac:dyDescent="0.2">
      <c r="B88" s="145">
        <v>9</v>
      </c>
      <c r="C88" s="146">
        <v>96.5</v>
      </c>
      <c r="D88" s="146">
        <v>145</v>
      </c>
      <c r="E88" s="146">
        <v>75</v>
      </c>
      <c r="F88" s="146">
        <v>84</v>
      </c>
      <c r="G88" s="147">
        <v>96.5</v>
      </c>
      <c r="H88" s="146">
        <v>52</v>
      </c>
      <c r="I88" s="146">
        <v>116</v>
      </c>
      <c r="J88" s="151"/>
      <c r="K88" s="152"/>
    </row>
    <row r="89" spans="2:11" ht="11.25" customHeight="1" x14ac:dyDescent="0.2">
      <c r="B89" s="145">
        <v>10</v>
      </c>
      <c r="C89" s="146">
        <v>100</v>
      </c>
      <c r="D89" s="146"/>
      <c r="E89" s="146">
        <v>76.5</v>
      </c>
      <c r="F89" s="146">
        <v>86.5</v>
      </c>
      <c r="G89" s="147">
        <v>98</v>
      </c>
      <c r="H89" s="146">
        <v>55</v>
      </c>
      <c r="I89" s="146">
        <v>122.5</v>
      </c>
      <c r="J89" s="151"/>
      <c r="K89" s="152"/>
    </row>
    <row r="90" spans="2:11" ht="11.25" customHeight="1" x14ac:dyDescent="0.2">
      <c r="B90" s="145">
        <v>11</v>
      </c>
      <c r="C90" s="146">
        <v>104.5</v>
      </c>
      <c r="D90" s="146"/>
      <c r="E90" s="146">
        <v>78</v>
      </c>
      <c r="F90" s="146">
        <v>89</v>
      </c>
      <c r="G90" s="147">
        <v>100</v>
      </c>
      <c r="H90" s="146">
        <v>58</v>
      </c>
      <c r="I90" s="146"/>
      <c r="J90" s="151"/>
      <c r="K90" s="152"/>
    </row>
    <row r="91" spans="2:11" ht="11.25" customHeight="1" x14ac:dyDescent="0.2">
      <c r="B91" s="145">
        <v>12</v>
      </c>
      <c r="C91" s="146">
        <v>110</v>
      </c>
      <c r="D91" s="146"/>
      <c r="E91" s="146">
        <v>79</v>
      </c>
      <c r="F91" s="146">
        <v>91</v>
      </c>
      <c r="G91" s="147">
        <v>101.5</v>
      </c>
      <c r="H91" s="146">
        <v>61</v>
      </c>
      <c r="I91" s="146"/>
      <c r="J91" s="151"/>
      <c r="K91" s="152"/>
    </row>
    <row r="92" spans="2:11" ht="11.25" customHeight="1" x14ac:dyDescent="0.2">
      <c r="B92" s="145">
        <v>13</v>
      </c>
      <c r="C92" s="146">
        <v>116.5</v>
      </c>
      <c r="D92" s="146"/>
      <c r="E92" s="146">
        <v>80</v>
      </c>
      <c r="F92" s="146">
        <v>93.5</v>
      </c>
      <c r="G92" s="147">
        <v>103</v>
      </c>
      <c r="H92" s="146">
        <v>64</v>
      </c>
      <c r="I92" s="146"/>
      <c r="J92" s="151"/>
      <c r="K92" s="152"/>
    </row>
    <row r="93" spans="2:11" ht="11.25" customHeight="1" x14ac:dyDescent="0.2">
      <c r="B93" s="145">
        <v>14</v>
      </c>
      <c r="C93" s="146">
        <v>124.5</v>
      </c>
      <c r="D93" s="146"/>
      <c r="E93" s="146">
        <v>81.5</v>
      </c>
      <c r="F93" s="146">
        <v>96</v>
      </c>
      <c r="G93" s="147">
        <v>105.5</v>
      </c>
      <c r="H93" s="146">
        <v>66.5</v>
      </c>
      <c r="I93" s="146"/>
      <c r="J93" s="151"/>
      <c r="K93" s="152"/>
    </row>
    <row r="94" spans="2:11" ht="11.25" customHeight="1" x14ac:dyDescent="0.2">
      <c r="B94" s="145">
        <v>15</v>
      </c>
      <c r="C94" s="146">
        <v>133</v>
      </c>
      <c r="D94" s="146"/>
      <c r="E94" s="146">
        <v>83</v>
      </c>
      <c r="F94" s="146">
        <v>98</v>
      </c>
      <c r="G94" s="147">
        <v>107</v>
      </c>
      <c r="H94" s="146">
        <v>69</v>
      </c>
      <c r="I94" s="146"/>
      <c r="J94" s="151"/>
      <c r="K94" s="152"/>
    </row>
    <row r="95" spans="2:11" ht="11.25" customHeight="1" x14ac:dyDescent="0.2">
      <c r="B95" s="145">
        <v>16</v>
      </c>
      <c r="C95" s="146"/>
      <c r="D95" s="146"/>
      <c r="E95" s="146">
        <v>84.5</v>
      </c>
      <c r="F95" s="146">
        <v>101</v>
      </c>
      <c r="G95" s="147">
        <v>108.5</v>
      </c>
      <c r="H95" s="146">
        <v>72.5</v>
      </c>
      <c r="I95" s="146"/>
      <c r="J95" s="151"/>
      <c r="K95" s="152"/>
    </row>
    <row r="96" spans="2:11" ht="11.25" customHeight="1" x14ac:dyDescent="0.2">
      <c r="B96" s="145">
        <v>17</v>
      </c>
      <c r="C96" s="146"/>
      <c r="D96" s="146"/>
      <c r="E96" s="146">
        <v>85.5</v>
      </c>
      <c r="F96" s="146">
        <v>103</v>
      </c>
      <c r="G96" s="147">
        <v>110</v>
      </c>
      <c r="H96" s="146">
        <v>75</v>
      </c>
      <c r="I96" s="146"/>
      <c r="J96" s="151"/>
      <c r="K96" s="152"/>
    </row>
    <row r="97" spans="2:11" ht="11.25" customHeight="1" x14ac:dyDescent="0.2">
      <c r="B97" s="145">
        <v>18</v>
      </c>
      <c r="C97" s="146"/>
      <c r="D97" s="146"/>
      <c r="E97" s="146">
        <v>87.5</v>
      </c>
      <c r="F97" s="146">
        <v>105.5</v>
      </c>
      <c r="G97" s="147">
        <v>111.5</v>
      </c>
      <c r="H97" s="146">
        <v>76.5</v>
      </c>
      <c r="I97" s="146"/>
      <c r="J97" s="151"/>
      <c r="K97" s="152"/>
    </row>
    <row r="98" spans="2:11" ht="11.25" customHeight="1" x14ac:dyDescent="0.2">
      <c r="B98" s="145">
        <v>19</v>
      </c>
      <c r="C98" s="146"/>
      <c r="D98" s="146"/>
      <c r="E98" s="146">
        <v>89</v>
      </c>
      <c r="F98" s="146">
        <v>108.5</v>
      </c>
      <c r="G98" s="147">
        <v>112.5</v>
      </c>
      <c r="H98" s="146">
        <v>78</v>
      </c>
      <c r="I98" s="146"/>
      <c r="J98" s="151"/>
      <c r="K98" s="152"/>
    </row>
    <row r="99" spans="2:11" ht="11.25" customHeight="1" x14ac:dyDescent="0.2">
      <c r="B99" s="145">
        <v>20</v>
      </c>
      <c r="C99" s="146"/>
      <c r="D99" s="146"/>
      <c r="E99" s="146">
        <v>90.5</v>
      </c>
      <c r="F99" s="146">
        <v>110.5</v>
      </c>
      <c r="G99" s="147">
        <v>114.5</v>
      </c>
      <c r="H99" s="146">
        <v>79.5</v>
      </c>
      <c r="I99" s="146"/>
      <c r="J99" s="151"/>
      <c r="K99" s="152"/>
    </row>
    <row r="100" spans="2:11" ht="11.25" customHeight="1" x14ac:dyDescent="0.2">
      <c r="B100" s="145">
        <v>21</v>
      </c>
      <c r="C100" s="146"/>
      <c r="D100" s="146"/>
      <c r="E100" s="146">
        <v>92</v>
      </c>
      <c r="F100" s="146">
        <v>113</v>
      </c>
      <c r="G100" s="147">
        <v>116</v>
      </c>
      <c r="H100" s="146">
        <v>81.5</v>
      </c>
      <c r="I100" s="146"/>
      <c r="J100" s="151"/>
      <c r="K100" s="152"/>
    </row>
    <row r="101" spans="2:11" ht="11.25" customHeight="1" x14ac:dyDescent="0.2">
      <c r="B101" s="145">
        <v>22</v>
      </c>
      <c r="C101" s="146"/>
      <c r="D101" s="146"/>
      <c r="E101" s="146">
        <v>94</v>
      </c>
      <c r="F101" s="146">
        <v>116.5</v>
      </c>
      <c r="G101" s="147">
        <v>117.5</v>
      </c>
      <c r="H101" s="146">
        <v>83</v>
      </c>
      <c r="I101" s="146"/>
      <c r="J101" s="151"/>
      <c r="K101" s="152"/>
    </row>
    <row r="102" spans="2:11" ht="11.25" customHeight="1" x14ac:dyDescent="0.2">
      <c r="B102" s="145">
        <v>23</v>
      </c>
      <c r="C102" s="146"/>
      <c r="D102" s="146"/>
      <c r="E102" s="146">
        <v>97</v>
      </c>
      <c r="F102" s="146">
        <v>119</v>
      </c>
      <c r="G102" s="147">
        <v>119</v>
      </c>
      <c r="H102" s="146">
        <v>84.5</v>
      </c>
      <c r="I102" s="146"/>
      <c r="J102" s="151"/>
      <c r="K102" s="152"/>
    </row>
    <row r="103" spans="2:11" ht="11.25" customHeight="1" x14ac:dyDescent="0.2">
      <c r="B103" s="145">
        <v>24</v>
      </c>
      <c r="C103" s="146"/>
      <c r="D103" s="146"/>
      <c r="E103" s="146">
        <v>100.5</v>
      </c>
      <c r="F103" s="146">
        <v>121.5</v>
      </c>
      <c r="G103" s="147">
        <v>121</v>
      </c>
      <c r="H103" s="146">
        <v>86.5</v>
      </c>
      <c r="I103" s="146"/>
      <c r="J103" s="151"/>
      <c r="K103" s="152"/>
    </row>
    <row r="104" spans="2:11" ht="11.25" customHeight="1" x14ac:dyDescent="0.2">
      <c r="B104" s="145">
        <v>25</v>
      </c>
      <c r="C104" s="146"/>
      <c r="D104" s="146"/>
      <c r="E104" s="146">
        <v>103.5</v>
      </c>
      <c r="F104" s="146">
        <v>124.5</v>
      </c>
      <c r="G104" s="147">
        <v>123</v>
      </c>
      <c r="H104" s="146">
        <v>88.5</v>
      </c>
      <c r="I104" s="146"/>
      <c r="J104" s="151"/>
      <c r="K104" s="152"/>
    </row>
    <row r="105" spans="2:11" ht="11.25" customHeight="1" x14ac:dyDescent="0.2">
      <c r="B105" s="145">
        <v>26</v>
      </c>
      <c r="C105" s="146"/>
      <c r="D105" s="146"/>
      <c r="E105" s="146">
        <v>105.5</v>
      </c>
      <c r="F105" s="146">
        <v>126.5</v>
      </c>
      <c r="G105" s="147">
        <v>124</v>
      </c>
      <c r="H105" s="146">
        <v>90.5</v>
      </c>
      <c r="I105" s="146"/>
      <c r="J105" s="151"/>
      <c r="K105" s="152"/>
    </row>
    <row r="106" spans="2:11" ht="11.25" customHeight="1" x14ac:dyDescent="0.2">
      <c r="B106" s="145">
        <v>27</v>
      </c>
      <c r="C106" s="146"/>
      <c r="D106" s="146"/>
      <c r="E106" s="146">
        <v>106.5</v>
      </c>
      <c r="F106" s="146">
        <v>129</v>
      </c>
      <c r="G106" s="147">
        <v>125</v>
      </c>
      <c r="H106" s="146">
        <v>91.5</v>
      </c>
      <c r="I106" s="146"/>
      <c r="J106" s="151"/>
      <c r="K106" s="152"/>
    </row>
    <row r="107" spans="2:11" ht="11.25" customHeight="1" x14ac:dyDescent="0.2">
      <c r="B107" s="145">
        <v>28</v>
      </c>
      <c r="C107" s="146"/>
      <c r="D107" s="146"/>
      <c r="E107" s="146">
        <v>107</v>
      </c>
      <c r="F107" s="146">
        <v>131</v>
      </c>
      <c r="G107" s="147">
        <v>126</v>
      </c>
      <c r="H107" s="146">
        <v>93</v>
      </c>
      <c r="I107" s="146"/>
      <c r="J107" s="151"/>
      <c r="K107" s="152"/>
    </row>
    <row r="108" spans="2:11" ht="11.25" customHeight="1" x14ac:dyDescent="0.2">
      <c r="B108" s="145">
        <v>29</v>
      </c>
      <c r="C108" s="146"/>
      <c r="D108" s="146"/>
      <c r="E108" s="146">
        <v>108</v>
      </c>
      <c r="F108" s="146">
        <v>133</v>
      </c>
      <c r="G108" s="147">
        <v>127</v>
      </c>
      <c r="H108" s="146">
        <v>94.5</v>
      </c>
      <c r="I108" s="146"/>
      <c r="J108" s="151"/>
      <c r="K108" s="152"/>
    </row>
    <row r="109" spans="2:11" ht="11.25" customHeight="1" x14ac:dyDescent="0.2">
      <c r="B109" s="145">
        <v>30</v>
      </c>
      <c r="C109" s="146"/>
      <c r="D109" s="146"/>
      <c r="E109" s="146">
        <v>109</v>
      </c>
      <c r="F109" s="146">
        <v>135</v>
      </c>
      <c r="G109" s="147">
        <v>128</v>
      </c>
      <c r="H109" s="146">
        <v>95.5</v>
      </c>
      <c r="I109" s="146"/>
      <c r="J109" s="151"/>
      <c r="K109" s="152"/>
    </row>
    <row r="110" spans="2:11" ht="11.25" customHeight="1" x14ac:dyDescent="0.2">
      <c r="B110" s="145">
        <v>31</v>
      </c>
      <c r="C110" s="146"/>
      <c r="D110" s="146"/>
      <c r="E110" s="146">
        <v>110</v>
      </c>
      <c r="F110" s="146">
        <v>137</v>
      </c>
      <c r="G110" s="147">
        <v>129</v>
      </c>
      <c r="H110" s="146">
        <v>96.5</v>
      </c>
      <c r="I110" s="146"/>
      <c r="J110" s="151"/>
      <c r="K110" s="152"/>
    </row>
    <row r="111" spans="2:11" ht="11.25" customHeight="1" x14ac:dyDescent="0.2">
      <c r="B111" s="145">
        <v>32</v>
      </c>
      <c r="C111" s="146"/>
      <c r="D111" s="146"/>
      <c r="E111" s="146">
        <v>112.5</v>
      </c>
      <c r="F111" s="146">
        <v>139</v>
      </c>
      <c r="G111" s="147">
        <v>129.5</v>
      </c>
      <c r="H111" s="146">
        <v>97.5</v>
      </c>
      <c r="I111" s="146"/>
      <c r="J111" s="151"/>
      <c r="K111" s="152"/>
    </row>
    <row r="112" spans="2:11" ht="11.25" customHeight="1" x14ac:dyDescent="0.2">
      <c r="B112" s="145">
        <v>33</v>
      </c>
      <c r="C112" s="146"/>
      <c r="D112" s="146"/>
      <c r="E112" s="146">
        <v>114.5</v>
      </c>
      <c r="F112" s="146">
        <v>140</v>
      </c>
      <c r="G112" s="147">
        <v>130</v>
      </c>
      <c r="H112" s="146">
        <v>100.5</v>
      </c>
      <c r="I112" s="146"/>
      <c r="J112" s="151"/>
      <c r="K112" s="152"/>
    </row>
    <row r="113" spans="2:11" ht="11.25" customHeight="1" x14ac:dyDescent="0.2">
      <c r="B113" s="145">
        <v>34</v>
      </c>
      <c r="C113" s="146"/>
      <c r="D113" s="146"/>
      <c r="E113" s="146">
        <v>116.5</v>
      </c>
      <c r="F113" s="146">
        <v>142</v>
      </c>
      <c r="G113" s="147">
        <v>130.5</v>
      </c>
      <c r="H113" s="146">
        <v>103.5</v>
      </c>
      <c r="I113" s="146"/>
      <c r="J113" s="151"/>
      <c r="K113" s="152"/>
    </row>
    <row r="114" spans="2:11" ht="11.25" customHeight="1" x14ac:dyDescent="0.2">
      <c r="B114" s="145">
        <v>35</v>
      </c>
      <c r="C114" s="146"/>
      <c r="D114" s="146"/>
      <c r="E114" s="146">
        <v>118.5</v>
      </c>
      <c r="F114" s="146">
        <v>144</v>
      </c>
      <c r="G114" s="147">
        <v>131</v>
      </c>
      <c r="H114" s="146">
        <v>107</v>
      </c>
      <c r="I114" s="146"/>
      <c r="J114" s="151"/>
      <c r="K114" s="152"/>
    </row>
    <row r="115" spans="2:11" ht="11.25" customHeight="1" x14ac:dyDescent="0.2">
      <c r="B115" s="145">
        <v>36</v>
      </c>
      <c r="C115" s="146"/>
      <c r="D115" s="146"/>
      <c r="E115" s="146">
        <v>121.5</v>
      </c>
      <c r="F115" s="146">
        <v>145</v>
      </c>
      <c r="G115" s="147">
        <v>131.5</v>
      </c>
      <c r="H115" s="146">
        <v>110</v>
      </c>
      <c r="I115" s="146"/>
      <c r="J115" s="151"/>
      <c r="K115" s="152"/>
    </row>
    <row r="116" spans="2:11" ht="11.25" customHeight="1" x14ac:dyDescent="0.2">
      <c r="B116" s="145">
        <v>37</v>
      </c>
      <c r="C116" s="146"/>
      <c r="D116" s="146"/>
      <c r="E116" s="146">
        <v>124</v>
      </c>
      <c r="F116" s="146"/>
      <c r="G116" s="147">
        <v>132</v>
      </c>
      <c r="H116" s="146">
        <v>114</v>
      </c>
      <c r="I116" s="146"/>
      <c r="J116" s="151"/>
      <c r="K116" s="152"/>
    </row>
    <row r="117" spans="2:11" ht="11.25" customHeight="1" x14ac:dyDescent="0.2">
      <c r="B117" s="145">
        <v>38</v>
      </c>
      <c r="C117" s="146"/>
      <c r="D117" s="146"/>
      <c r="E117" s="146">
        <v>127</v>
      </c>
      <c r="F117" s="146"/>
      <c r="G117" s="147">
        <v>132.5</v>
      </c>
      <c r="H117" s="146">
        <v>117.5</v>
      </c>
      <c r="I117" s="146"/>
      <c r="J117" s="151"/>
      <c r="K117" s="152"/>
    </row>
    <row r="118" spans="2:11" ht="11.25" customHeight="1" x14ac:dyDescent="0.2">
      <c r="B118" s="145">
        <v>39</v>
      </c>
      <c r="C118" s="146"/>
      <c r="D118" s="146"/>
      <c r="E118" s="146">
        <v>131</v>
      </c>
      <c r="F118" s="146"/>
      <c r="G118" s="147">
        <v>133</v>
      </c>
      <c r="H118" s="146">
        <v>123</v>
      </c>
      <c r="I118" s="146"/>
      <c r="J118" s="151"/>
      <c r="K118" s="152"/>
    </row>
    <row r="119" spans="2:11" ht="11.25" customHeight="1" x14ac:dyDescent="0.2">
      <c r="B119" s="145">
        <v>40</v>
      </c>
      <c r="C119" s="146"/>
      <c r="D119" s="146"/>
      <c r="E119" s="146"/>
      <c r="F119" s="146"/>
      <c r="G119" s="147">
        <v>133.5</v>
      </c>
      <c r="H119" s="146"/>
      <c r="I119" s="146"/>
      <c r="J119" s="151"/>
      <c r="K119" s="152"/>
    </row>
    <row r="120" spans="2:11" ht="11.25" customHeight="1" x14ac:dyDescent="0.2">
      <c r="B120" s="145">
        <v>41</v>
      </c>
      <c r="C120" s="146"/>
      <c r="D120" s="146"/>
      <c r="E120" s="146"/>
      <c r="F120" s="146"/>
      <c r="G120" s="147">
        <v>134</v>
      </c>
      <c r="H120" s="146"/>
      <c r="I120" s="146"/>
      <c r="J120" s="151"/>
      <c r="K120" s="152"/>
    </row>
    <row r="121" spans="2:11" ht="11.25" customHeight="1" x14ac:dyDescent="0.2">
      <c r="B121" s="145">
        <v>42</v>
      </c>
      <c r="C121" s="146"/>
      <c r="D121" s="146"/>
      <c r="E121" s="146"/>
      <c r="F121" s="146"/>
      <c r="G121" s="147">
        <v>135</v>
      </c>
      <c r="H121" s="146"/>
      <c r="I121" s="146"/>
      <c r="J121" s="151"/>
      <c r="K121" s="152"/>
    </row>
    <row r="122" spans="2:11" ht="11.25" customHeight="1" x14ac:dyDescent="0.2">
      <c r="B122" s="145">
        <v>43</v>
      </c>
      <c r="C122" s="146"/>
      <c r="D122" s="146"/>
      <c r="E122" s="146"/>
      <c r="F122" s="146"/>
      <c r="G122" s="147">
        <v>136</v>
      </c>
      <c r="H122" s="146"/>
      <c r="I122" s="146"/>
      <c r="J122" s="151"/>
      <c r="K122" s="152"/>
    </row>
    <row r="123" spans="2:11" ht="11.25" customHeight="1" x14ac:dyDescent="0.2">
      <c r="B123" s="145">
        <v>44</v>
      </c>
      <c r="C123" s="146"/>
      <c r="D123" s="146"/>
      <c r="E123" s="146"/>
      <c r="F123" s="146"/>
      <c r="G123" s="147">
        <v>137</v>
      </c>
      <c r="H123" s="146"/>
      <c r="I123" s="146"/>
      <c r="J123" s="151"/>
      <c r="K123" s="152"/>
    </row>
    <row r="124" spans="2:11" ht="11.25" customHeight="1" x14ac:dyDescent="0.2">
      <c r="B124" s="145">
        <v>45</v>
      </c>
      <c r="C124" s="146"/>
      <c r="D124" s="146"/>
      <c r="E124" s="146"/>
      <c r="F124" s="146"/>
      <c r="G124" s="147">
        <v>138</v>
      </c>
      <c r="H124" s="146"/>
      <c r="I124" s="146"/>
      <c r="J124" s="151"/>
      <c r="K124" s="152"/>
    </row>
    <row r="125" spans="2:11" ht="11.25" customHeight="1" x14ac:dyDescent="0.2">
      <c r="B125" s="145">
        <v>46</v>
      </c>
      <c r="C125" s="146"/>
      <c r="D125" s="146"/>
      <c r="E125" s="146"/>
      <c r="F125" s="146"/>
      <c r="G125" s="147">
        <v>139</v>
      </c>
      <c r="H125" s="146"/>
      <c r="I125" s="146"/>
      <c r="J125" s="151"/>
      <c r="K125" s="152"/>
    </row>
    <row r="126" spans="2:11" ht="11.25" customHeight="1" x14ac:dyDescent="0.2">
      <c r="B126" s="145">
        <v>47</v>
      </c>
      <c r="C126" s="146"/>
      <c r="D126" s="146"/>
      <c r="E126" s="146"/>
      <c r="F126" s="146"/>
      <c r="G126" s="147">
        <v>141</v>
      </c>
      <c r="H126" s="146"/>
      <c r="I126" s="146"/>
      <c r="J126" s="151"/>
      <c r="K126" s="152"/>
    </row>
    <row r="127" spans="2:11" ht="11.25" customHeight="1" x14ac:dyDescent="0.2">
      <c r="B127" s="145">
        <v>48</v>
      </c>
      <c r="C127" s="146"/>
      <c r="D127" s="146"/>
      <c r="E127" s="146"/>
      <c r="F127" s="146"/>
      <c r="G127" s="147">
        <v>142</v>
      </c>
      <c r="H127" s="146"/>
      <c r="I127" s="146"/>
      <c r="J127" s="151"/>
      <c r="K127" s="152"/>
    </row>
    <row r="128" spans="2:11" ht="11.25" customHeight="1" x14ac:dyDescent="0.2">
      <c r="B128" s="145">
        <v>49</v>
      </c>
      <c r="C128" s="146"/>
      <c r="D128" s="146"/>
      <c r="E128" s="146"/>
      <c r="F128" s="146"/>
      <c r="G128" s="147">
        <v>143</v>
      </c>
      <c r="H128" s="146"/>
      <c r="I128" s="146"/>
      <c r="J128" s="151"/>
      <c r="K128" s="152"/>
    </row>
    <row r="129" spans="2:11" ht="11.25" customHeight="1" x14ac:dyDescent="0.2">
      <c r="B129" s="145">
        <v>50</v>
      </c>
      <c r="C129" s="146"/>
      <c r="D129" s="146"/>
      <c r="E129" s="146"/>
      <c r="F129" s="146"/>
      <c r="G129" s="147">
        <v>145</v>
      </c>
      <c r="H129" s="146"/>
      <c r="I129" s="146"/>
      <c r="J129" s="151"/>
      <c r="K129" s="152"/>
    </row>
    <row r="130" spans="2:11" ht="11.25" customHeight="1" x14ac:dyDescent="0.2">
      <c r="B130" s="152"/>
      <c r="D130" s="152"/>
      <c r="E130" s="152"/>
      <c r="F130" s="152"/>
      <c r="G130" s="153"/>
      <c r="H130" s="152"/>
      <c r="I130" s="152"/>
      <c r="J130" s="152"/>
      <c r="K130" s="152"/>
    </row>
    <row r="131" spans="2:11" ht="11.25" customHeight="1" x14ac:dyDescent="0.2">
      <c r="B131" s="152"/>
      <c r="D131" s="152"/>
      <c r="E131" s="152"/>
      <c r="F131" s="152"/>
      <c r="G131" s="153"/>
      <c r="H131" s="152"/>
      <c r="I131" s="152"/>
      <c r="J131" s="152"/>
      <c r="K131" s="152"/>
    </row>
    <row r="132" spans="2:11" ht="11.25" customHeight="1" x14ac:dyDescent="0.2">
      <c r="B132" s="152"/>
      <c r="D132" s="152"/>
      <c r="E132" s="152"/>
      <c r="F132" s="152"/>
      <c r="G132" s="153"/>
      <c r="H132" s="152"/>
      <c r="I132" s="152"/>
      <c r="J132" s="152"/>
      <c r="K132" s="152"/>
    </row>
    <row r="133" spans="2:11" ht="11.25" customHeight="1" x14ac:dyDescent="0.2">
      <c r="B133" s="152"/>
      <c r="D133" s="152"/>
      <c r="E133" s="152"/>
      <c r="F133" s="152"/>
      <c r="G133" s="153"/>
      <c r="H133" s="152"/>
      <c r="I133" s="152"/>
      <c r="J133" s="152"/>
      <c r="K133" s="152"/>
    </row>
    <row r="134" spans="2:11" ht="11.25" customHeight="1" x14ac:dyDescent="0.2">
      <c r="B134" s="152"/>
      <c r="D134" s="152"/>
      <c r="E134" s="152"/>
      <c r="F134" s="152"/>
      <c r="G134" s="153"/>
      <c r="H134" s="152"/>
      <c r="I134" s="152"/>
      <c r="J134" s="152"/>
      <c r="K134" s="152"/>
    </row>
    <row r="135" spans="2:11" ht="11.25" customHeight="1" x14ac:dyDescent="0.2">
      <c r="B135" s="152"/>
      <c r="D135" s="152"/>
      <c r="E135" s="152"/>
      <c r="F135" s="152"/>
      <c r="G135" s="153"/>
      <c r="H135" s="152"/>
      <c r="I135" s="152"/>
      <c r="J135" s="152"/>
      <c r="K135" s="152"/>
    </row>
    <row r="136" spans="2:11" ht="11.25" customHeight="1" x14ac:dyDescent="0.2">
      <c r="B136" s="152"/>
      <c r="D136" s="152"/>
      <c r="E136" s="152"/>
      <c r="F136" s="152"/>
      <c r="G136" s="153"/>
      <c r="H136" s="152"/>
      <c r="I136" s="152"/>
      <c r="J136" s="152"/>
      <c r="K136" s="152"/>
    </row>
    <row r="137" spans="2:11" ht="11.25" customHeight="1" x14ac:dyDescent="0.2">
      <c r="B137" s="152"/>
      <c r="D137" s="152"/>
      <c r="E137" s="152"/>
      <c r="F137" s="152"/>
      <c r="G137" s="153"/>
      <c r="H137" s="152"/>
      <c r="I137" s="152"/>
      <c r="J137" s="152"/>
      <c r="K137" s="152"/>
    </row>
    <row r="138" spans="2:11" ht="11.25" customHeight="1" x14ac:dyDescent="0.2">
      <c r="B138" s="152"/>
      <c r="D138" s="152"/>
      <c r="E138" s="152"/>
      <c r="F138" s="152"/>
      <c r="G138" s="153"/>
      <c r="H138" s="152"/>
      <c r="I138" s="152"/>
      <c r="J138" s="152"/>
      <c r="K138" s="152"/>
    </row>
    <row r="139" spans="2:11" ht="11.25" customHeight="1" x14ac:dyDescent="0.2">
      <c r="B139" s="152"/>
      <c r="D139" s="152"/>
      <c r="E139" s="152"/>
      <c r="F139" s="152"/>
      <c r="G139" s="153"/>
      <c r="H139" s="152"/>
      <c r="I139" s="152"/>
      <c r="J139" s="152"/>
      <c r="K139" s="152"/>
    </row>
    <row r="140" spans="2:11" ht="11.25" customHeight="1" x14ac:dyDescent="0.2">
      <c r="B140" s="152"/>
      <c r="D140" s="152"/>
      <c r="E140" s="152"/>
      <c r="F140" s="152"/>
      <c r="G140" s="153"/>
      <c r="H140" s="152"/>
      <c r="I140" s="152"/>
      <c r="J140" s="152"/>
      <c r="K140" s="152"/>
    </row>
    <row r="141" spans="2:11" ht="11.25" customHeight="1" x14ac:dyDescent="0.2">
      <c r="B141" s="152"/>
      <c r="D141" s="152"/>
      <c r="E141" s="152"/>
      <c r="F141" s="152"/>
      <c r="G141" s="153"/>
      <c r="H141" s="152"/>
      <c r="I141" s="152"/>
      <c r="J141" s="152"/>
      <c r="K141" s="152"/>
    </row>
    <row r="142" spans="2:11" ht="11.25" customHeight="1" x14ac:dyDescent="0.2">
      <c r="B142" s="152"/>
      <c r="D142" s="152"/>
      <c r="E142" s="152"/>
      <c r="F142" s="152"/>
      <c r="G142" s="153"/>
      <c r="H142" s="152"/>
      <c r="I142" s="152"/>
      <c r="J142" s="152"/>
      <c r="K142" s="152"/>
    </row>
    <row r="143" spans="2:11" ht="11.25" customHeight="1" x14ac:dyDescent="0.2">
      <c r="B143" s="152"/>
      <c r="D143" s="152"/>
      <c r="E143" s="152"/>
      <c r="F143" s="152"/>
      <c r="G143" s="153"/>
      <c r="H143" s="152"/>
      <c r="I143" s="152"/>
      <c r="J143" s="152"/>
      <c r="K143" s="152"/>
    </row>
    <row r="144" spans="2:11" ht="11.25" customHeight="1" x14ac:dyDescent="0.2">
      <c r="B144" s="152"/>
      <c r="D144" s="152"/>
      <c r="E144" s="152"/>
      <c r="F144" s="152"/>
      <c r="G144" s="153"/>
      <c r="H144" s="152"/>
      <c r="I144" s="152"/>
      <c r="J144" s="152"/>
      <c r="K144" s="152"/>
    </row>
    <row r="145" spans="2:11" ht="11.25" customHeight="1" x14ac:dyDescent="0.2">
      <c r="B145" s="152"/>
      <c r="D145" s="152"/>
      <c r="E145" s="152"/>
      <c r="F145" s="152"/>
      <c r="G145" s="153"/>
      <c r="H145" s="152"/>
      <c r="I145" s="152"/>
      <c r="J145" s="152"/>
      <c r="K145" s="152"/>
    </row>
    <row r="146" spans="2:11" ht="11.25" customHeight="1" x14ac:dyDescent="0.2">
      <c r="B146" s="152"/>
      <c r="D146" s="152"/>
      <c r="E146" s="152"/>
      <c r="F146" s="152"/>
      <c r="G146" s="153"/>
      <c r="H146" s="152"/>
      <c r="I146" s="152"/>
      <c r="J146" s="152"/>
      <c r="K146" s="152"/>
    </row>
    <row r="147" spans="2:11" ht="11.25" customHeight="1" x14ac:dyDescent="0.2">
      <c r="B147" s="152"/>
      <c r="D147" s="152"/>
      <c r="E147" s="152"/>
      <c r="F147" s="152"/>
      <c r="G147" s="153"/>
      <c r="H147" s="152"/>
      <c r="I147" s="152"/>
      <c r="J147" s="152"/>
      <c r="K147" s="152"/>
    </row>
    <row r="148" spans="2:11" ht="11.25" customHeight="1" x14ac:dyDescent="0.2">
      <c r="B148" s="152"/>
      <c r="D148" s="152"/>
      <c r="E148" s="152"/>
      <c r="F148" s="152"/>
      <c r="G148" s="153"/>
      <c r="H148" s="152"/>
      <c r="I148" s="152"/>
      <c r="J148" s="152"/>
      <c r="K148" s="152"/>
    </row>
    <row r="149" spans="2:11" ht="11.25" customHeight="1" x14ac:dyDescent="0.2">
      <c r="B149" s="152"/>
      <c r="D149" s="152"/>
      <c r="E149" s="152"/>
      <c r="F149" s="152"/>
      <c r="G149" s="153"/>
      <c r="H149" s="152"/>
      <c r="I149" s="152"/>
      <c r="J149" s="152"/>
      <c r="K149" s="152"/>
    </row>
    <row r="150" spans="2:11" ht="11.25" customHeight="1" x14ac:dyDescent="0.2">
      <c r="B150" s="152"/>
      <c r="D150" s="152"/>
      <c r="E150" s="152"/>
      <c r="F150" s="152"/>
      <c r="G150" s="153"/>
      <c r="H150" s="152"/>
      <c r="I150" s="152"/>
      <c r="J150" s="152"/>
      <c r="K150" s="152"/>
    </row>
    <row r="151" spans="2:11" ht="11.25" customHeight="1" x14ac:dyDescent="0.2">
      <c r="B151" s="152"/>
      <c r="D151" s="152"/>
      <c r="E151" s="152"/>
      <c r="F151" s="152"/>
      <c r="G151" s="153"/>
      <c r="H151" s="152"/>
      <c r="I151" s="152"/>
      <c r="J151" s="152"/>
      <c r="K151" s="152"/>
    </row>
    <row r="152" spans="2:11" ht="11.25" customHeight="1" x14ac:dyDescent="0.2">
      <c r="B152" s="152"/>
      <c r="D152" s="152"/>
      <c r="E152" s="152"/>
      <c r="F152" s="152"/>
      <c r="G152" s="153"/>
      <c r="H152" s="152"/>
      <c r="I152" s="152"/>
      <c r="J152" s="152"/>
      <c r="K152" s="152"/>
    </row>
    <row r="153" spans="2:11" ht="11.25" customHeight="1" x14ac:dyDescent="0.2">
      <c r="B153" s="152"/>
      <c r="D153" s="152"/>
      <c r="E153" s="152"/>
      <c r="F153" s="152"/>
      <c r="G153" s="153"/>
      <c r="H153" s="152"/>
      <c r="I153" s="152"/>
      <c r="J153" s="152"/>
      <c r="K153" s="152"/>
    </row>
    <row r="154" spans="2:11" ht="11.25" customHeight="1" x14ac:dyDescent="0.2">
      <c r="B154" s="152"/>
      <c r="D154" s="152"/>
      <c r="E154" s="152"/>
      <c r="F154" s="152"/>
      <c r="G154" s="153"/>
      <c r="H154" s="152"/>
      <c r="I154" s="152"/>
      <c r="J154" s="152"/>
      <c r="K154" s="152"/>
    </row>
    <row r="155" spans="2:11" ht="11.25" customHeight="1" x14ac:dyDescent="0.2">
      <c r="B155" s="152"/>
      <c r="D155" s="152"/>
      <c r="E155" s="152"/>
      <c r="F155" s="152"/>
      <c r="G155" s="153"/>
      <c r="H155" s="152"/>
      <c r="I155" s="152"/>
      <c r="J155" s="152"/>
      <c r="K155" s="152"/>
    </row>
    <row r="156" spans="2:11" ht="11.25" customHeight="1" x14ac:dyDescent="0.2">
      <c r="B156" s="152"/>
      <c r="D156" s="152"/>
      <c r="E156" s="152"/>
      <c r="F156" s="152"/>
      <c r="G156" s="153"/>
      <c r="H156" s="152"/>
      <c r="I156" s="152"/>
      <c r="J156" s="152"/>
      <c r="K156" s="152"/>
    </row>
    <row r="157" spans="2:11" ht="11.25" customHeight="1" x14ac:dyDescent="0.2">
      <c r="B157" s="152"/>
      <c r="D157" s="152"/>
      <c r="E157" s="152"/>
      <c r="F157" s="152"/>
      <c r="G157" s="153"/>
      <c r="H157" s="152"/>
      <c r="I157" s="152"/>
      <c r="J157" s="152"/>
      <c r="K157" s="152"/>
    </row>
    <row r="158" spans="2:11" ht="11.25" customHeight="1" x14ac:dyDescent="0.2">
      <c r="B158" s="152"/>
      <c r="D158" s="152"/>
      <c r="E158" s="152"/>
      <c r="F158" s="152"/>
      <c r="G158" s="153"/>
      <c r="H158" s="152"/>
      <c r="I158" s="152"/>
      <c r="J158" s="152"/>
      <c r="K158" s="152"/>
    </row>
    <row r="159" spans="2:11" ht="11.25" customHeight="1" x14ac:dyDescent="0.2">
      <c r="B159" s="152"/>
      <c r="D159" s="152"/>
      <c r="E159" s="152"/>
      <c r="F159" s="152"/>
      <c r="G159" s="153"/>
      <c r="H159" s="152"/>
      <c r="I159" s="152"/>
      <c r="J159" s="152"/>
      <c r="K159" s="152"/>
    </row>
    <row r="160" spans="2:11" ht="11.25" customHeight="1" x14ac:dyDescent="0.2">
      <c r="B160" s="152"/>
      <c r="D160" s="152"/>
      <c r="E160" s="152"/>
      <c r="F160" s="152"/>
      <c r="G160" s="153"/>
      <c r="H160" s="152"/>
      <c r="I160" s="152"/>
      <c r="J160" s="152"/>
      <c r="K160" s="152"/>
    </row>
    <row r="161" spans="2:11" ht="11.25" customHeight="1" x14ac:dyDescent="0.2">
      <c r="B161" s="152"/>
      <c r="D161" s="152"/>
      <c r="E161" s="152"/>
      <c r="F161" s="152"/>
      <c r="G161" s="153"/>
      <c r="H161" s="152"/>
      <c r="I161" s="152"/>
      <c r="J161" s="152"/>
      <c r="K161" s="152"/>
    </row>
    <row r="162" spans="2:11" ht="11.25" customHeight="1" x14ac:dyDescent="0.2">
      <c r="B162" s="152"/>
      <c r="D162" s="152"/>
      <c r="E162" s="152"/>
      <c r="F162" s="152"/>
      <c r="G162" s="153"/>
      <c r="H162" s="152"/>
      <c r="I162" s="152"/>
      <c r="J162" s="152"/>
      <c r="K162" s="152"/>
    </row>
    <row r="163" spans="2:11" ht="11.25" customHeight="1" x14ac:dyDescent="0.2">
      <c r="B163" s="152"/>
      <c r="D163" s="152"/>
      <c r="E163" s="152"/>
      <c r="F163" s="152"/>
      <c r="G163" s="153"/>
      <c r="H163" s="152"/>
      <c r="I163" s="152"/>
      <c r="J163" s="152"/>
      <c r="K163" s="152"/>
    </row>
    <row r="164" spans="2:11" ht="11.25" customHeight="1" x14ac:dyDescent="0.2">
      <c r="B164" s="152"/>
      <c r="D164" s="152"/>
      <c r="E164" s="152"/>
      <c r="F164" s="152"/>
      <c r="G164" s="153"/>
      <c r="H164" s="152"/>
      <c r="I164" s="152"/>
      <c r="J164" s="152"/>
      <c r="K164" s="152"/>
    </row>
    <row r="165" spans="2:11" ht="11.25" customHeight="1" x14ac:dyDescent="0.2">
      <c r="B165" s="152"/>
      <c r="D165" s="152"/>
      <c r="E165" s="152"/>
      <c r="F165" s="152"/>
      <c r="G165" s="153"/>
      <c r="H165" s="152"/>
      <c r="I165" s="152"/>
      <c r="J165" s="152"/>
      <c r="K165" s="152"/>
    </row>
    <row r="166" spans="2:11" ht="11.25" customHeight="1" x14ac:dyDescent="0.2">
      <c r="B166" s="152"/>
      <c r="D166" s="152"/>
      <c r="E166" s="152"/>
      <c r="F166" s="152"/>
      <c r="G166" s="153"/>
      <c r="H166" s="152"/>
      <c r="I166" s="152"/>
      <c r="J166" s="152"/>
      <c r="K166" s="152"/>
    </row>
    <row r="167" spans="2:11" ht="11.25" customHeight="1" x14ac:dyDescent="0.2">
      <c r="B167" s="152"/>
      <c r="D167" s="152"/>
      <c r="E167" s="152"/>
      <c r="F167" s="152"/>
      <c r="G167" s="153"/>
      <c r="H167" s="152"/>
      <c r="I167" s="152"/>
      <c r="J167" s="152"/>
      <c r="K167" s="152"/>
    </row>
    <row r="168" spans="2:11" ht="11.25" customHeight="1" x14ac:dyDescent="0.2">
      <c r="B168" s="152"/>
      <c r="D168" s="152"/>
      <c r="E168" s="152"/>
      <c r="F168" s="152"/>
      <c r="G168" s="153"/>
      <c r="H168" s="152"/>
      <c r="I168" s="152"/>
      <c r="J168" s="152"/>
      <c r="K168" s="152"/>
    </row>
    <row r="169" spans="2:11" ht="11.25" customHeight="1" x14ac:dyDescent="0.2">
      <c r="B169" s="152"/>
      <c r="D169" s="152"/>
      <c r="E169" s="152"/>
      <c r="F169" s="152"/>
      <c r="G169" s="153"/>
      <c r="H169" s="152"/>
      <c r="I169" s="152"/>
      <c r="J169" s="152"/>
      <c r="K169" s="152"/>
    </row>
    <row r="170" spans="2:11" ht="11.25" customHeight="1" x14ac:dyDescent="0.2">
      <c r="B170" s="152"/>
      <c r="D170" s="152"/>
      <c r="E170" s="152"/>
      <c r="F170" s="152"/>
      <c r="G170" s="153"/>
      <c r="H170" s="152"/>
      <c r="I170" s="152"/>
      <c r="J170" s="152"/>
      <c r="K170" s="152"/>
    </row>
    <row r="171" spans="2:11" ht="11.25" customHeight="1" x14ac:dyDescent="0.2">
      <c r="B171" s="152"/>
      <c r="D171" s="152"/>
      <c r="E171" s="152"/>
      <c r="F171" s="152"/>
      <c r="G171" s="153"/>
      <c r="H171" s="152"/>
      <c r="I171" s="152"/>
      <c r="J171" s="152"/>
      <c r="K171" s="152"/>
    </row>
    <row r="172" spans="2:11" ht="11.25" customHeight="1" x14ac:dyDescent="0.2">
      <c r="B172" s="152"/>
      <c r="D172" s="152"/>
      <c r="E172" s="152"/>
      <c r="F172" s="152"/>
      <c r="G172" s="153"/>
      <c r="H172" s="152"/>
      <c r="I172" s="152"/>
      <c r="J172" s="152"/>
      <c r="K172" s="152"/>
    </row>
    <row r="173" spans="2:11" ht="11.25" customHeight="1" x14ac:dyDescent="0.2">
      <c r="B173" s="152"/>
      <c r="D173" s="152"/>
      <c r="E173" s="152"/>
      <c r="F173" s="152"/>
      <c r="G173" s="153"/>
      <c r="H173" s="152"/>
      <c r="I173" s="152"/>
      <c r="J173" s="152"/>
      <c r="K173" s="152"/>
    </row>
    <row r="174" spans="2:11" ht="11.25" customHeight="1" x14ac:dyDescent="0.2">
      <c r="B174" s="152"/>
      <c r="D174" s="152"/>
      <c r="E174" s="152"/>
      <c r="F174" s="152"/>
      <c r="G174" s="153"/>
      <c r="H174" s="152"/>
      <c r="I174" s="152"/>
      <c r="J174" s="152"/>
      <c r="K174" s="152"/>
    </row>
    <row r="175" spans="2:11" ht="11.25" customHeight="1" x14ac:dyDescent="0.2">
      <c r="B175" s="152"/>
      <c r="D175" s="152"/>
      <c r="E175" s="152"/>
      <c r="F175" s="152"/>
      <c r="G175" s="153"/>
      <c r="H175" s="152"/>
      <c r="I175" s="152"/>
      <c r="J175" s="152"/>
      <c r="K175" s="152"/>
    </row>
    <row r="176" spans="2:11" ht="11.25" customHeight="1" x14ac:dyDescent="0.2">
      <c r="B176" s="152"/>
      <c r="D176" s="152"/>
      <c r="E176" s="152"/>
      <c r="F176" s="152"/>
      <c r="G176" s="153"/>
      <c r="H176" s="152"/>
      <c r="I176" s="152"/>
      <c r="J176" s="152"/>
      <c r="K176" s="152"/>
    </row>
    <row r="177" spans="2:11" ht="11.25" customHeight="1" x14ac:dyDescent="0.2">
      <c r="B177" s="152"/>
      <c r="D177" s="152"/>
      <c r="E177" s="152"/>
      <c r="F177" s="152"/>
      <c r="G177" s="153"/>
      <c r="H177" s="152"/>
      <c r="I177" s="152"/>
      <c r="J177" s="152"/>
      <c r="K177" s="152"/>
    </row>
    <row r="178" spans="2:11" ht="11.25" customHeight="1" x14ac:dyDescent="0.2">
      <c r="B178" s="152"/>
      <c r="D178" s="152"/>
      <c r="E178" s="152"/>
      <c r="F178" s="152"/>
      <c r="G178" s="153"/>
      <c r="H178" s="152"/>
      <c r="I178" s="152"/>
      <c r="J178" s="152"/>
      <c r="K178" s="152"/>
    </row>
    <row r="179" spans="2:11" ht="11.25" customHeight="1" x14ac:dyDescent="0.2">
      <c r="B179" s="152"/>
      <c r="D179" s="152"/>
      <c r="E179" s="152"/>
      <c r="F179" s="152"/>
      <c r="G179" s="153"/>
      <c r="H179" s="152"/>
      <c r="I179" s="152"/>
      <c r="J179" s="152"/>
      <c r="K179" s="152"/>
    </row>
    <row r="180" spans="2:11" ht="11.25" customHeight="1" x14ac:dyDescent="0.2">
      <c r="B180" s="152"/>
      <c r="D180" s="152"/>
      <c r="E180" s="152"/>
      <c r="F180" s="152"/>
      <c r="G180" s="153"/>
      <c r="H180" s="152"/>
      <c r="I180" s="152"/>
      <c r="J180" s="152"/>
      <c r="K180" s="152"/>
    </row>
    <row r="181" spans="2:11" ht="11.25" customHeight="1" x14ac:dyDescent="0.2">
      <c r="B181" s="152"/>
      <c r="D181" s="152"/>
      <c r="E181" s="152"/>
      <c r="F181" s="152"/>
      <c r="G181" s="153"/>
      <c r="H181" s="152"/>
      <c r="I181" s="152"/>
      <c r="J181" s="152"/>
      <c r="K181" s="152"/>
    </row>
    <row r="182" spans="2:11" ht="11.25" customHeight="1" x14ac:dyDescent="0.2">
      <c r="B182" s="152"/>
      <c r="D182" s="152"/>
      <c r="E182" s="152"/>
      <c r="F182" s="152"/>
      <c r="G182" s="153"/>
      <c r="H182" s="152"/>
      <c r="I182" s="152"/>
      <c r="J182" s="152"/>
      <c r="K182" s="152"/>
    </row>
    <row r="183" spans="2:11" ht="11.25" customHeight="1" x14ac:dyDescent="0.2">
      <c r="B183" s="152"/>
      <c r="D183" s="152"/>
      <c r="E183" s="152"/>
      <c r="F183" s="152"/>
      <c r="G183" s="153"/>
      <c r="H183" s="152"/>
      <c r="I183" s="152"/>
      <c r="J183" s="152"/>
      <c r="K183" s="152"/>
    </row>
    <row r="184" spans="2:11" ht="11.25" customHeight="1" x14ac:dyDescent="0.2">
      <c r="B184" s="152"/>
      <c r="D184" s="152"/>
      <c r="E184" s="152"/>
      <c r="F184" s="152"/>
      <c r="G184" s="153"/>
      <c r="H184" s="152"/>
      <c r="I184" s="152"/>
      <c r="J184" s="152"/>
      <c r="K184" s="152"/>
    </row>
    <row r="185" spans="2:11" ht="11.25" customHeight="1" x14ac:dyDescent="0.2">
      <c r="B185" s="152"/>
      <c r="D185" s="152"/>
      <c r="E185" s="152"/>
      <c r="F185" s="152"/>
      <c r="G185" s="153"/>
      <c r="H185" s="152"/>
      <c r="I185" s="152"/>
      <c r="J185" s="152"/>
      <c r="K185" s="152"/>
    </row>
    <row r="186" spans="2:11" ht="11.25" customHeight="1" x14ac:dyDescent="0.2">
      <c r="B186" s="152"/>
      <c r="D186" s="152"/>
      <c r="E186" s="152"/>
      <c r="F186" s="152"/>
      <c r="G186" s="153"/>
      <c r="H186" s="152"/>
      <c r="I186" s="152"/>
      <c r="J186" s="152"/>
      <c r="K186" s="152"/>
    </row>
    <row r="187" spans="2:11" ht="11.25" customHeight="1" x14ac:dyDescent="0.2">
      <c r="B187" s="152"/>
      <c r="D187" s="152"/>
      <c r="E187" s="152"/>
      <c r="F187" s="152"/>
      <c r="G187" s="153"/>
      <c r="H187" s="152"/>
      <c r="I187" s="152"/>
      <c r="J187" s="152"/>
      <c r="K187" s="152"/>
    </row>
    <row r="188" spans="2:11" ht="11.25" customHeight="1" x14ac:dyDescent="0.2">
      <c r="B188" s="152"/>
      <c r="D188" s="152"/>
      <c r="E188" s="152"/>
      <c r="F188" s="152"/>
      <c r="G188" s="153"/>
      <c r="H188" s="152"/>
      <c r="I188" s="152"/>
      <c r="J188" s="152"/>
      <c r="K188" s="152"/>
    </row>
    <row r="189" spans="2:11" ht="11.25" customHeight="1" x14ac:dyDescent="0.2">
      <c r="B189" s="152"/>
      <c r="D189" s="152"/>
      <c r="E189" s="152"/>
      <c r="F189" s="152"/>
      <c r="G189" s="153"/>
      <c r="H189" s="152"/>
      <c r="I189" s="152"/>
      <c r="J189" s="152"/>
      <c r="K189" s="152"/>
    </row>
    <row r="190" spans="2:11" ht="11.25" customHeight="1" x14ac:dyDescent="0.2">
      <c r="B190" s="152"/>
      <c r="D190" s="152"/>
      <c r="E190" s="152"/>
      <c r="F190" s="152"/>
      <c r="G190" s="153"/>
      <c r="H190" s="152"/>
      <c r="I190" s="152"/>
      <c r="J190" s="152"/>
      <c r="K190" s="152"/>
    </row>
    <row r="191" spans="2:11" ht="11.25" customHeight="1" x14ac:dyDescent="0.2">
      <c r="B191" s="152"/>
      <c r="D191" s="152"/>
      <c r="E191" s="152"/>
      <c r="F191" s="152"/>
      <c r="G191" s="153"/>
      <c r="H191" s="152"/>
      <c r="I191" s="152"/>
      <c r="J191" s="152"/>
      <c r="K191" s="152"/>
    </row>
    <row r="192" spans="2:11" ht="11.25" customHeight="1" x14ac:dyDescent="0.2">
      <c r="B192" s="152"/>
      <c r="D192" s="152"/>
      <c r="E192" s="152"/>
      <c r="F192" s="152"/>
      <c r="G192" s="153"/>
      <c r="H192" s="152"/>
      <c r="I192" s="152"/>
      <c r="J192" s="152"/>
      <c r="K192" s="152"/>
    </row>
    <row r="193" spans="2:11" ht="11.25" customHeight="1" x14ac:dyDescent="0.2">
      <c r="B193" s="152"/>
      <c r="D193" s="152"/>
      <c r="E193" s="152"/>
      <c r="F193" s="152"/>
      <c r="G193" s="153"/>
      <c r="H193" s="152"/>
      <c r="I193" s="152"/>
      <c r="J193" s="152"/>
      <c r="K193" s="152"/>
    </row>
    <row r="194" spans="2:11" ht="11.25" customHeight="1" x14ac:dyDescent="0.2">
      <c r="B194" s="152"/>
      <c r="D194" s="152"/>
      <c r="E194" s="152"/>
      <c r="F194" s="152"/>
      <c r="G194" s="153"/>
      <c r="H194" s="152"/>
      <c r="I194" s="152"/>
      <c r="J194" s="152"/>
      <c r="K194" s="152"/>
    </row>
    <row r="195" spans="2:11" ht="11.25" customHeight="1" x14ac:dyDescent="0.2">
      <c r="B195" s="152"/>
      <c r="D195" s="152"/>
      <c r="E195" s="152"/>
      <c r="F195" s="152"/>
      <c r="G195" s="153"/>
      <c r="H195" s="152"/>
      <c r="I195" s="152"/>
      <c r="J195" s="152"/>
      <c r="K195" s="152"/>
    </row>
    <row r="196" spans="2:11" ht="11.25" customHeight="1" x14ac:dyDescent="0.2">
      <c r="B196" s="152"/>
      <c r="D196" s="152"/>
      <c r="E196" s="152"/>
      <c r="F196" s="152"/>
      <c r="G196" s="153"/>
      <c r="H196" s="152"/>
      <c r="I196" s="152"/>
      <c r="J196" s="152"/>
      <c r="K196" s="152"/>
    </row>
    <row r="197" spans="2:11" ht="11.25" customHeight="1" x14ac:dyDescent="0.2">
      <c r="B197" s="152"/>
      <c r="D197" s="152"/>
      <c r="E197" s="152"/>
      <c r="F197" s="152"/>
      <c r="G197" s="153"/>
      <c r="H197" s="152"/>
      <c r="I197" s="152"/>
      <c r="J197" s="152"/>
      <c r="K197" s="152"/>
    </row>
    <row r="198" spans="2:11" ht="11.25" customHeight="1" x14ac:dyDescent="0.2">
      <c r="B198" s="152"/>
      <c r="D198" s="152"/>
      <c r="E198" s="152"/>
      <c r="F198" s="152"/>
      <c r="G198" s="153"/>
      <c r="H198" s="152"/>
      <c r="I198" s="152"/>
      <c r="J198" s="152"/>
      <c r="K198" s="152"/>
    </row>
    <row r="199" spans="2:11" ht="11.25" customHeight="1" x14ac:dyDescent="0.2">
      <c r="B199" s="152"/>
      <c r="D199" s="152"/>
      <c r="E199" s="152"/>
      <c r="F199" s="152"/>
      <c r="G199" s="153"/>
      <c r="H199" s="152"/>
      <c r="I199" s="152"/>
      <c r="J199" s="152"/>
      <c r="K199" s="152"/>
    </row>
    <row r="200" spans="2:11" ht="11.25" customHeight="1" x14ac:dyDescent="0.2">
      <c r="B200" s="152"/>
      <c r="D200" s="152"/>
      <c r="E200" s="152"/>
      <c r="F200" s="152"/>
      <c r="G200" s="153"/>
      <c r="H200" s="152"/>
      <c r="I200" s="152"/>
      <c r="J200" s="152"/>
      <c r="K200" s="152"/>
    </row>
    <row r="201" spans="2:11" ht="11.25" customHeight="1" x14ac:dyDescent="0.2">
      <c r="B201" s="152"/>
      <c r="D201" s="152"/>
      <c r="E201" s="152"/>
      <c r="F201" s="152"/>
      <c r="G201" s="153"/>
      <c r="H201" s="152"/>
      <c r="I201" s="152"/>
      <c r="J201" s="152"/>
      <c r="K201" s="152"/>
    </row>
    <row r="202" spans="2:11" ht="11.25" customHeight="1" x14ac:dyDescent="0.2">
      <c r="B202" s="152"/>
      <c r="D202" s="152"/>
      <c r="E202" s="152"/>
      <c r="F202" s="152"/>
      <c r="G202" s="153"/>
      <c r="H202" s="152"/>
      <c r="I202" s="152"/>
      <c r="J202" s="152"/>
      <c r="K202" s="152"/>
    </row>
    <row r="203" spans="2:11" ht="11.25" customHeight="1" x14ac:dyDescent="0.2">
      <c r="B203" s="152"/>
      <c r="D203" s="152"/>
      <c r="E203" s="152"/>
      <c r="F203" s="152"/>
      <c r="G203" s="153"/>
      <c r="H203" s="152"/>
      <c r="I203" s="152"/>
      <c r="J203" s="152"/>
      <c r="K203" s="152"/>
    </row>
    <row r="204" spans="2:11" ht="11.25" customHeight="1" x14ac:dyDescent="0.2">
      <c r="B204" s="152"/>
      <c r="D204" s="152"/>
      <c r="E204" s="152"/>
      <c r="F204" s="152"/>
      <c r="G204" s="153"/>
      <c r="H204" s="152"/>
      <c r="I204" s="152"/>
      <c r="J204" s="152"/>
      <c r="K204" s="152"/>
    </row>
    <row r="205" spans="2:11" ht="11.25" customHeight="1" x14ac:dyDescent="0.2">
      <c r="B205" s="152"/>
      <c r="D205" s="152"/>
      <c r="E205" s="152"/>
      <c r="F205" s="152"/>
      <c r="G205" s="153"/>
      <c r="H205" s="152"/>
      <c r="I205" s="152"/>
      <c r="J205" s="152"/>
      <c r="K205" s="152"/>
    </row>
    <row r="206" spans="2:11" ht="11.25" customHeight="1" x14ac:dyDescent="0.2">
      <c r="B206" s="152"/>
      <c r="D206" s="152"/>
      <c r="E206" s="152"/>
      <c r="F206" s="152"/>
      <c r="G206" s="153"/>
      <c r="H206" s="152"/>
      <c r="I206" s="152"/>
      <c r="J206" s="152"/>
      <c r="K206" s="152"/>
    </row>
    <row r="207" spans="2:11" ht="11.25" customHeight="1" x14ac:dyDescent="0.2">
      <c r="B207" s="152"/>
      <c r="D207" s="152"/>
      <c r="E207" s="152"/>
      <c r="F207" s="152"/>
      <c r="G207" s="153"/>
      <c r="H207" s="152"/>
      <c r="I207" s="152"/>
      <c r="J207" s="152"/>
      <c r="K207" s="152"/>
    </row>
    <row r="208" spans="2:11" ht="11.25" customHeight="1" x14ac:dyDescent="0.2">
      <c r="B208" s="152"/>
      <c r="D208" s="152"/>
      <c r="E208" s="152"/>
      <c r="F208" s="152"/>
      <c r="G208" s="153"/>
      <c r="H208" s="152"/>
      <c r="I208" s="152"/>
      <c r="J208" s="152"/>
      <c r="K208" s="152"/>
    </row>
    <row r="209" spans="2:11" ht="11.25" customHeight="1" x14ac:dyDescent="0.2">
      <c r="B209" s="152"/>
      <c r="D209" s="152"/>
      <c r="E209" s="152"/>
      <c r="F209" s="152"/>
      <c r="G209" s="153"/>
      <c r="H209" s="152"/>
      <c r="I209" s="152"/>
      <c r="J209" s="152"/>
      <c r="K209" s="152"/>
    </row>
    <row r="210" spans="2:11" ht="11.25" customHeight="1" x14ac:dyDescent="0.2">
      <c r="B210" s="152"/>
      <c r="D210" s="152"/>
      <c r="E210" s="152"/>
      <c r="F210" s="152"/>
      <c r="G210" s="153"/>
      <c r="H210" s="152"/>
      <c r="I210" s="152"/>
      <c r="J210" s="152"/>
      <c r="K210" s="152"/>
    </row>
    <row r="211" spans="2:11" ht="11.25" customHeight="1" x14ac:dyDescent="0.2">
      <c r="B211" s="152"/>
      <c r="D211" s="152"/>
      <c r="E211" s="152"/>
      <c r="F211" s="152"/>
      <c r="G211" s="153"/>
      <c r="H211" s="152"/>
      <c r="I211" s="152"/>
      <c r="J211" s="152"/>
      <c r="K211" s="152"/>
    </row>
    <row r="212" spans="2:11" ht="11.25" customHeight="1" x14ac:dyDescent="0.2">
      <c r="B212" s="152"/>
      <c r="D212" s="152"/>
      <c r="E212" s="152"/>
      <c r="F212" s="152"/>
      <c r="G212" s="153"/>
      <c r="H212" s="152"/>
      <c r="I212" s="152"/>
      <c r="J212" s="152"/>
      <c r="K212" s="152"/>
    </row>
    <row r="213" spans="2:11" ht="11.25" customHeight="1" x14ac:dyDescent="0.2">
      <c r="B213" s="152"/>
      <c r="D213" s="152"/>
      <c r="E213" s="152"/>
      <c r="F213" s="152"/>
      <c r="G213" s="153"/>
      <c r="H213" s="152"/>
      <c r="I213" s="152"/>
      <c r="J213" s="152"/>
      <c r="K213" s="152"/>
    </row>
    <row r="214" spans="2:11" ht="11.25" customHeight="1" x14ac:dyDescent="0.2">
      <c r="B214" s="152"/>
      <c r="D214" s="152"/>
      <c r="E214" s="152"/>
      <c r="F214" s="152"/>
      <c r="G214" s="153"/>
      <c r="H214" s="152"/>
      <c r="I214" s="152"/>
      <c r="J214" s="152"/>
      <c r="K214" s="152"/>
    </row>
    <row r="215" spans="2:11" ht="11.25" customHeight="1" x14ac:dyDescent="0.2">
      <c r="B215" s="152"/>
      <c r="D215" s="152"/>
      <c r="E215" s="152"/>
      <c r="F215" s="152"/>
      <c r="G215" s="153"/>
      <c r="H215" s="152"/>
      <c r="I215" s="152"/>
      <c r="J215" s="152"/>
      <c r="K215" s="152"/>
    </row>
    <row r="216" spans="2:11" ht="11.25" customHeight="1" x14ac:dyDescent="0.2">
      <c r="B216" s="152"/>
      <c r="D216" s="152"/>
      <c r="E216" s="152"/>
      <c r="F216" s="152"/>
      <c r="G216" s="153"/>
      <c r="H216" s="152"/>
      <c r="I216" s="152"/>
      <c r="J216" s="152"/>
      <c r="K216" s="152"/>
    </row>
    <row r="217" spans="2:11" ht="11.25" customHeight="1" x14ac:dyDescent="0.2">
      <c r="B217" s="152"/>
      <c r="D217" s="152"/>
      <c r="E217" s="152"/>
      <c r="F217" s="152"/>
      <c r="G217" s="153"/>
      <c r="H217" s="152"/>
      <c r="I217" s="152"/>
      <c r="J217" s="152"/>
      <c r="K217" s="152"/>
    </row>
    <row r="218" spans="2:11" ht="11.25" customHeight="1" x14ac:dyDescent="0.2">
      <c r="B218" s="152"/>
      <c r="D218" s="152"/>
      <c r="E218" s="152"/>
      <c r="F218" s="152"/>
      <c r="G218" s="153"/>
      <c r="H218" s="152"/>
      <c r="I218" s="152"/>
      <c r="J218" s="152"/>
      <c r="K218" s="152"/>
    </row>
    <row r="219" spans="2:11" ht="11.25" customHeight="1" x14ac:dyDescent="0.2">
      <c r="B219" s="152"/>
      <c r="D219" s="152"/>
      <c r="E219" s="152"/>
      <c r="F219" s="152"/>
      <c r="G219" s="153"/>
      <c r="H219" s="152"/>
      <c r="I219" s="152"/>
      <c r="J219" s="152"/>
      <c r="K219" s="152"/>
    </row>
    <row r="220" spans="2:11" ht="11.25" customHeight="1" x14ac:dyDescent="0.2">
      <c r="B220" s="152"/>
      <c r="D220" s="152"/>
      <c r="E220" s="152"/>
      <c r="F220" s="152"/>
      <c r="G220" s="153"/>
      <c r="H220" s="152"/>
      <c r="I220" s="152"/>
      <c r="J220" s="152"/>
      <c r="K220" s="152"/>
    </row>
    <row r="221" spans="2:11" ht="11.25" customHeight="1" x14ac:dyDescent="0.2">
      <c r="B221" s="152"/>
      <c r="D221" s="152"/>
      <c r="E221" s="152"/>
      <c r="F221" s="152"/>
      <c r="G221" s="153"/>
      <c r="H221" s="152"/>
      <c r="I221" s="152"/>
      <c r="J221" s="152"/>
      <c r="K221" s="152"/>
    </row>
    <row r="222" spans="2:11" ht="11.25" customHeight="1" x14ac:dyDescent="0.2">
      <c r="B222" s="152"/>
      <c r="D222" s="152"/>
      <c r="E222" s="152"/>
      <c r="F222" s="152"/>
      <c r="G222" s="153"/>
      <c r="H222" s="152"/>
      <c r="I222" s="152"/>
      <c r="J222" s="152"/>
      <c r="K222" s="152"/>
    </row>
    <row r="223" spans="2:11" ht="11.25" customHeight="1" x14ac:dyDescent="0.2">
      <c r="B223" s="152"/>
      <c r="D223" s="152"/>
      <c r="E223" s="152"/>
      <c r="F223" s="152"/>
      <c r="G223" s="153"/>
      <c r="H223" s="152"/>
      <c r="I223" s="152"/>
      <c r="J223" s="152"/>
      <c r="K223" s="152"/>
    </row>
    <row r="224" spans="2:11" ht="11.25" customHeight="1" x14ac:dyDescent="0.2">
      <c r="B224" s="152"/>
      <c r="D224" s="152"/>
      <c r="E224" s="152"/>
      <c r="F224" s="152"/>
      <c r="G224" s="153"/>
      <c r="H224" s="152"/>
      <c r="I224" s="152"/>
      <c r="J224" s="152"/>
      <c r="K224" s="152"/>
    </row>
    <row r="225" spans="2:11" ht="11.25" customHeight="1" x14ac:dyDescent="0.2">
      <c r="B225" s="152"/>
      <c r="D225" s="152"/>
      <c r="E225" s="152"/>
      <c r="F225" s="152"/>
      <c r="G225" s="153"/>
      <c r="H225" s="152"/>
      <c r="I225" s="152"/>
      <c r="J225" s="152"/>
      <c r="K225" s="152"/>
    </row>
    <row r="226" spans="2:11" ht="11.25" customHeight="1" x14ac:dyDescent="0.2">
      <c r="B226" s="152"/>
      <c r="D226" s="152"/>
      <c r="E226" s="152"/>
      <c r="F226" s="152"/>
      <c r="G226" s="153"/>
      <c r="H226" s="152"/>
      <c r="I226" s="152"/>
      <c r="J226" s="152"/>
      <c r="K226" s="152"/>
    </row>
    <row r="227" spans="2:11" ht="11.25" customHeight="1" x14ac:dyDescent="0.2">
      <c r="B227" s="152"/>
      <c r="D227" s="152"/>
      <c r="E227" s="152"/>
      <c r="F227" s="152"/>
      <c r="G227" s="153"/>
      <c r="H227" s="152"/>
      <c r="I227" s="152"/>
      <c r="J227" s="152"/>
      <c r="K227" s="152"/>
    </row>
    <row r="228" spans="2:11" ht="11.25" customHeight="1" x14ac:dyDescent="0.2">
      <c r="B228" s="152"/>
      <c r="D228" s="152"/>
      <c r="E228" s="152"/>
      <c r="F228" s="152"/>
      <c r="G228" s="153"/>
      <c r="H228" s="152"/>
      <c r="I228" s="152"/>
      <c r="J228" s="152"/>
      <c r="K228" s="152"/>
    </row>
    <row r="229" spans="2:11" ht="11.25" customHeight="1" x14ac:dyDescent="0.2">
      <c r="B229" s="152"/>
      <c r="D229" s="152"/>
      <c r="E229" s="152"/>
      <c r="F229" s="152"/>
      <c r="G229" s="153"/>
      <c r="H229" s="152"/>
      <c r="I229" s="152"/>
      <c r="J229" s="152"/>
      <c r="K229" s="152"/>
    </row>
    <row r="230" spans="2:11" ht="11.25" customHeight="1" x14ac:dyDescent="0.2">
      <c r="B230" s="152"/>
      <c r="D230" s="152"/>
      <c r="E230" s="152"/>
      <c r="F230" s="152"/>
      <c r="G230" s="153"/>
      <c r="H230" s="152"/>
      <c r="I230" s="152"/>
      <c r="J230" s="152"/>
      <c r="K230" s="152"/>
    </row>
    <row r="231" spans="2:11" ht="11.25" customHeight="1" x14ac:dyDescent="0.2">
      <c r="B231" s="152"/>
      <c r="D231" s="152"/>
      <c r="E231" s="152"/>
      <c r="F231" s="152"/>
      <c r="G231" s="153"/>
      <c r="H231" s="152"/>
      <c r="I231" s="152"/>
      <c r="J231" s="152"/>
      <c r="K231" s="152"/>
    </row>
    <row r="232" spans="2:11" ht="11.25" customHeight="1" x14ac:dyDescent="0.2">
      <c r="B232" s="152"/>
      <c r="D232" s="152"/>
      <c r="E232" s="152"/>
      <c r="F232" s="152"/>
      <c r="G232" s="153"/>
      <c r="H232" s="152"/>
      <c r="I232" s="152"/>
      <c r="J232" s="152"/>
      <c r="K232" s="152"/>
    </row>
    <row r="233" spans="2:11" ht="11.25" customHeight="1" x14ac:dyDescent="0.2">
      <c r="B233" s="152"/>
      <c r="D233" s="152"/>
      <c r="E233" s="152"/>
      <c r="F233" s="152"/>
      <c r="G233" s="153"/>
      <c r="H233" s="152"/>
      <c r="I233" s="152"/>
      <c r="J233" s="152"/>
      <c r="K233" s="152"/>
    </row>
    <row r="234" spans="2:11" ht="11.25" customHeight="1" x14ac:dyDescent="0.2">
      <c r="B234" s="152"/>
      <c r="D234" s="152"/>
      <c r="E234" s="152"/>
      <c r="F234" s="152"/>
      <c r="G234" s="153"/>
      <c r="H234" s="152"/>
      <c r="I234" s="152"/>
      <c r="J234" s="152"/>
      <c r="K234" s="152"/>
    </row>
    <row r="235" spans="2:11" ht="11.25" customHeight="1" x14ac:dyDescent="0.2">
      <c r="B235" s="152"/>
      <c r="D235" s="152"/>
      <c r="E235" s="152"/>
      <c r="F235" s="152"/>
      <c r="G235" s="153"/>
      <c r="H235" s="152"/>
      <c r="I235" s="152"/>
      <c r="J235" s="152"/>
      <c r="K235" s="152"/>
    </row>
    <row r="236" spans="2:11" ht="11.25" customHeight="1" x14ac:dyDescent="0.2">
      <c r="B236" s="152"/>
      <c r="D236" s="152"/>
      <c r="E236" s="152"/>
      <c r="F236" s="152"/>
      <c r="G236" s="153"/>
      <c r="H236" s="152"/>
      <c r="I236" s="152"/>
      <c r="J236" s="152"/>
      <c r="K236" s="152"/>
    </row>
    <row r="237" spans="2:11" ht="11.25" customHeight="1" x14ac:dyDescent="0.2">
      <c r="B237" s="152"/>
      <c r="D237" s="152"/>
      <c r="E237" s="152"/>
      <c r="F237" s="152"/>
      <c r="G237" s="153"/>
      <c r="H237" s="152"/>
      <c r="I237" s="152"/>
      <c r="J237" s="152"/>
      <c r="K237" s="152"/>
    </row>
    <row r="238" spans="2:11" ht="11.25" customHeight="1" x14ac:dyDescent="0.2">
      <c r="B238" s="152"/>
      <c r="D238" s="152"/>
      <c r="E238" s="152"/>
      <c r="F238" s="152"/>
      <c r="G238" s="153"/>
      <c r="H238" s="152"/>
      <c r="I238" s="152"/>
      <c r="J238" s="152"/>
      <c r="K238" s="152"/>
    </row>
    <row r="239" spans="2:11" ht="11.25" customHeight="1" x14ac:dyDescent="0.2">
      <c r="B239" s="152"/>
      <c r="D239" s="152"/>
      <c r="E239" s="152"/>
      <c r="F239" s="152"/>
      <c r="G239" s="153"/>
      <c r="H239" s="152"/>
      <c r="I239" s="152"/>
      <c r="J239" s="152"/>
      <c r="K239" s="152"/>
    </row>
    <row r="240" spans="2:11" ht="11.25" customHeight="1" x14ac:dyDescent="0.2">
      <c r="B240" s="152"/>
      <c r="D240" s="152"/>
      <c r="E240" s="152"/>
      <c r="F240" s="152"/>
      <c r="G240" s="153"/>
      <c r="H240" s="152"/>
      <c r="I240" s="152"/>
      <c r="J240" s="152"/>
      <c r="K240" s="152"/>
    </row>
    <row r="241" spans="2:11" ht="11.25" customHeight="1" x14ac:dyDescent="0.2">
      <c r="B241" s="152"/>
      <c r="D241" s="152"/>
      <c r="E241" s="152"/>
      <c r="F241" s="152"/>
      <c r="G241" s="153"/>
      <c r="H241" s="152"/>
      <c r="I241" s="152"/>
      <c r="J241" s="152"/>
      <c r="K241" s="152"/>
    </row>
    <row r="242" spans="2:11" ht="11.25" customHeight="1" x14ac:dyDescent="0.2">
      <c r="B242" s="152"/>
      <c r="D242" s="152"/>
      <c r="E242" s="152"/>
      <c r="F242" s="152"/>
      <c r="G242" s="153"/>
      <c r="H242" s="152"/>
      <c r="I242" s="152"/>
      <c r="J242" s="152"/>
      <c r="K242" s="152"/>
    </row>
    <row r="243" spans="2:11" ht="11.25" customHeight="1" x14ac:dyDescent="0.2">
      <c r="B243" s="152"/>
      <c r="D243" s="152"/>
      <c r="E243" s="152"/>
      <c r="F243" s="152"/>
      <c r="G243" s="153"/>
      <c r="H243" s="152"/>
      <c r="I243" s="152"/>
      <c r="J243" s="152"/>
      <c r="K243" s="152"/>
    </row>
    <row r="244" spans="2:11" ht="11.25" customHeight="1" x14ac:dyDescent="0.2">
      <c r="B244" s="152"/>
      <c r="D244" s="152"/>
      <c r="E244" s="152"/>
      <c r="F244" s="152"/>
      <c r="G244" s="153"/>
      <c r="H244" s="152"/>
      <c r="I244" s="152"/>
      <c r="J244" s="152"/>
      <c r="K244" s="152"/>
    </row>
    <row r="245" spans="2:11" ht="11.25" customHeight="1" x14ac:dyDescent="0.2">
      <c r="B245" s="152"/>
      <c r="D245" s="152"/>
      <c r="E245" s="152"/>
      <c r="F245" s="152"/>
      <c r="G245" s="153"/>
      <c r="H245" s="152"/>
      <c r="I245" s="152"/>
      <c r="J245" s="152"/>
      <c r="K245" s="152"/>
    </row>
    <row r="246" spans="2:11" ht="11.25" customHeight="1" x14ac:dyDescent="0.2">
      <c r="B246" s="152"/>
      <c r="D246" s="152"/>
      <c r="E246" s="152"/>
      <c r="F246" s="152"/>
      <c r="G246" s="153"/>
      <c r="H246" s="152"/>
      <c r="I246" s="152"/>
      <c r="J246" s="152"/>
      <c r="K246" s="152"/>
    </row>
    <row r="247" spans="2:11" ht="11.25" customHeight="1" x14ac:dyDescent="0.2">
      <c r="B247" s="152"/>
      <c r="D247" s="152"/>
      <c r="E247" s="152"/>
      <c r="F247" s="152"/>
      <c r="G247" s="153"/>
      <c r="H247" s="152"/>
      <c r="I247" s="152"/>
      <c r="J247" s="152"/>
      <c r="K247" s="152"/>
    </row>
    <row r="248" spans="2:11" ht="11.25" customHeight="1" x14ac:dyDescent="0.2">
      <c r="B248" s="152"/>
      <c r="D248" s="152"/>
      <c r="E248" s="152"/>
      <c r="F248" s="152"/>
      <c r="G248" s="153"/>
      <c r="H248" s="152"/>
      <c r="I248" s="152"/>
      <c r="J248" s="152"/>
      <c r="K248" s="152"/>
    </row>
    <row r="249" spans="2:11" ht="11.25" customHeight="1" x14ac:dyDescent="0.2">
      <c r="B249" s="152"/>
      <c r="D249" s="152"/>
      <c r="E249" s="152"/>
      <c r="F249" s="152"/>
      <c r="G249" s="153"/>
      <c r="H249" s="152"/>
      <c r="I249" s="152"/>
      <c r="J249" s="152"/>
      <c r="K249" s="152"/>
    </row>
    <row r="250" spans="2:11" ht="11.25" customHeight="1" x14ac:dyDescent="0.2">
      <c r="B250" s="152"/>
      <c r="D250" s="152"/>
      <c r="E250" s="152"/>
      <c r="F250" s="152"/>
      <c r="G250" s="153"/>
      <c r="H250" s="152"/>
      <c r="I250" s="152"/>
      <c r="J250" s="152"/>
      <c r="K250" s="152"/>
    </row>
    <row r="251" spans="2:11" ht="11.25" customHeight="1" x14ac:dyDescent="0.2">
      <c r="B251" s="152"/>
      <c r="D251" s="152"/>
      <c r="E251" s="152"/>
      <c r="F251" s="152"/>
      <c r="G251" s="153"/>
      <c r="H251" s="152"/>
      <c r="I251" s="152"/>
      <c r="J251" s="152"/>
      <c r="K251" s="152"/>
    </row>
    <row r="252" spans="2:11" ht="11.25" customHeight="1" x14ac:dyDescent="0.2">
      <c r="B252" s="152"/>
      <c r="D252" s="152"/>
      <c r="E252" s="152"/>
      <c r="F252" s="152"/>
      <c r="G252" s="153"/>
      <c r="H252" s="152"/>
      <c r="I252" s="152"/>
      <c r="J252" s="152"/>
      <c r="K252" s="152"/>
    </row>
    <row r="253" spans="2:11" ht="11.25" customHeight="1" x14ac:dyDescent="0.2">
      <c r="B253" s="152"/>
      <c r="D253" s="152"/>
      <c r="E253" s="152"/>
      <c r="F253" s="152"/>
      <c r="G253" s="153"/>
      <c r="H253" s="152"/>
      <c r="I253" s="152"/>
      <c r="J253" s="152"/>
      <c r="K253" s="152"/>
    </row>
    <row r="254" spans="2:11" ht="11.25" customHeight="1" x14ac:dyDescent="0.2">
      <c r="B254" s="152"/>
      <c r="D254" s="152"/>
      <c r="E254" s="152"/>
      <c r="F254" s="152"/>
      <c r="G254" s="153"/>
      <c r="H254" s="152"/>
      <c r="I254" s="152"/>
      <c r="J254" s="152"/>
      <c r="K254" s="152"/>
    </row>
    <row r="255" spans="2:11" ht="11.25" customHeight="1" x14ac:dyDescent="0.2">
      <c r="B255" s="152"/>
      <c r="D255" s="152"/>
      <c r="E255" s="152"/>
      <c r="F255" s="152"/>
      <c r="G255" s="153"/>
      <c r="H255" s="152"/>
      <c r="I255" s="152"/>
      <c r="J255" s="152"/>
      <c r="K255" s="152"/>
    </row>
    <row r="256" spans="2:11" ht="11.25" customHeight="1" x14ac:dyDescent="0.2">
      <c r="B256" s="152"/>
      <c r="D256" s="152"/>
      <c r="E256" s="152"/>
      <c r="F256" s="152"/>
      <c r="G256" s="153"/>
      <c r="H256" s="152"/>
      <c r="I256" s="152"/>
      <c r="J256" s="152"/>
      <c r="K256" s="152"/>
    </row>
    <row r="257" spans="2:11" ht="11.25" customHeight="1" x14ac:dyDescent="0.2">
      <c r="B257" s="152"/>
      <c r="D257" s="152"/>
      <c r="E257" s="152"/>
      <c r="F257" s="152"/>
      <c r="G257" s="153"/>
      <c r="H257" s="152"/>
      <c r="I257" s="152"/>
      <c r="J257" s="152"/>
      <c r="K257" s="152"/>
    </row>
    <row r="258" spans="2:11" ht="11.25" customHeight="1" x14ac:dyDescent="0.2">
      <c r="B258" s="152"/>
      <c r="D258" s="152"/>
      <c r="E258" s="152"/>
      <c r="F258" s="152"/>
      <c r="G258" s="153"/>
      <c r="H258" s="152"/>
      <c r="I258" s="152"/>
      <c r="J258" s="152"/>
      <c r="K258" s="152"/>
    </row>
    <row r="259" spans="2:11" ht="11.25" customHeight="1" x14ac:dyDescent="0.2">
      <c r="B259" s="152"/>
      <c r="D259" s="152"/>
      <c r="E259" s="152"/>
      <c r="F259" s="152"/>
      <c r="G259" s="153"/>
      <c r="H259" s="152"/>
      <c r="I259" s="152"/>
      <c r="J259" s="152"/>
      <c r="K259" s="152"/>
    </row>
    <row r="260" spans="2:11" ht="11.25" customHeight="1" x14ac:dyDescent="0.2">
      <c r="B260" s="152"/>
      <c r="D260" s="152"/>
      <c r="E260" s="152"/>
      <c r="F260" s="152"/>
      <c r="G260" s="153"/>
      <c r="H260" s="152"/>
      <c r="I260" s="152"/>
      <c r="J260" s="152"/>
      <c r="K260" s="152"/>
    </row>
    <row r="261" spans="2:11" ht="11.25" customHeight="1" x14ac:dyDescent="0.2">
      <c r="B261" s="152"/>
      <c r="D261" s="152"/>
      <c r="E261" s="152"/>
      <c r="F261" s="152"/>
      <c r="G261" s="153"/>
      <c r="H261" s="152"/>
      <c r="I261" s="152"/>
      <c r="J261" s="152"/>
      <c r="K261" s="152"/>
    </row>
    <row r="262" spans="2:11" ht="11.25" customHeight="1" x14ac:dyDescent="0.2">
      <c r="B262" s="152"/>
      <c r="D262" s="152"/>
      <c r="E262" s="152"/>
      <c r="F262" s="152"/>
      <c r="G262" s="153"/>
      <c r="H262" s="152"/>
      <c r="I262" s="152"/>
      <c r="J262" s="152"/>
      <c r="K262" s="152"/>
    </row>
    <row r="263" spans="2:11" ht="11.25" customHeight="1" x14ac:dyDescent="0.2">
      <c r="B263" s="152"/>
      <c r="D263" s="152"/>
      <c r="E263" s="152"/>
      <c r="F263" s="152"/>
      <c r="G263" s="153"/>
      <c r="H263" s="152"/>
      <c r="I263" s="152"/>
      <c r="J263" s="152"/>
      <c r="K263" s="152"/>
    </row>
    <row r="264" spans="2:11" ht="11.25" customHeight="1" x14ac:dyDescent="0.2">
      <c r="B264" s="152"/>
      <c r="D264" s="152"/>
      <c r="E264" s="152"/>
      <c r="F264" s="152"/>
      <c r="G264" s="153"/>
      <c r="H264" s="152"/>
      <c r="I264" s="152"/>
      <c r="J264" s="152"/>
      <c r="K264" s="152"/>
    </row>
    <row r="265" spans="2:11" ht="11.25" customHeight="1" x14ac:dyDescent="0.2">
      <c r="B265" s="152"/>
      <c r="D265" s="152"/>
      <c r="E265" s="152"/>
      <c r="F265" s="152"/>
      <c r="G265" s="153"/>
      <c r="H265" s="152"/>
      <c r="I265" s="152"/>
      <c r="J265" s="152"/>
      <c r="K265" s="152"/>
    </row>
    <row r="266" spans="2:11" ht="11.25" customHeight="1" x14ac:dyDescent="0.2">
      <c r="B266" s="152"/>
      <c r="D266" s="152"/>
      <c r="E266" s="152"/>
      <c r="F266" s="152"/>
      <c r="G266" s="153"/>
      <c r="H266" s="152"/>
      <c r="I266" s="152"/>
      <c r="J266" s="152"/>
      <c r="K266" s="152"/>
    </row>
    <row r="267" spans="2:11" ht="11.25" customHeight="1" x14ac:dyDescent="0.2">
      <c r="B267" s="152"/>
      <c r="D267" s="152"/>
      <c r="E267" s="152"/>
      <c r="F267" s="152"/>
      <c r="G267" s="153"/>
      <c r="H267" s="152"/>
      <c r="I267" s="152"/>
      <c r="J267" s="152"/>
      <c r="K267" s="152"/>
    </row>
    <row r="268" spans="2:11" ht="11.25" customHeight="1" x14ac:dyDescent="0.2">
      <c r="B268" s="152"/>
      <c r="D268" s="152"/>
      <c r="E268" s="152"/>
      <c r="F268" s="152"/>
      <c r="G268" s="153"/>
      <c r="H268" s="152"/>
      <c r="I268" s="152"/>
      <c r="J268" s="152"/>
      <c r="K268" s="152"/>
    </row>
    <row r="269" spans="2:11" ht="11.25" customHeight="1" x14ac:dyDescent="0.2">
      <c r="B269" s="152"/>
      <c r="D269" s="152"/>
      <c r="E269" s="152"/>
      <c r="F269" s="152"/>
      <c r="G269" s="153"/>
      <c r="H269" s="152"/>
      <c r="I269" s="152"/>
      <c r="J269" s="152"/>
      <c r="K269" s="152"/>
    </row>
    <row r="270" spans="2:11" ht="11.25" customHeight="1" x14ac:dyDescent="0.2">
      <c r="B270" s="152"/>
      <c r="D270" s="152"/>
      <c r="E270" s="152"/>
      <c r="F270" s="152"/>
      <c r="G270" s="153"/>
      <c r="H270" s="152"/>
      <c r="I270" s="152"/>
      <c r="J270" s="152"/>
      <c r="K270" s="152"/>
    </row>
    <row r="271" spans="2:11" ht="11.25" customHeight="1" x14ac:dyDescent="0.2">
      <c r="B271" s="152"/>
      <c r="D271" s="152"/>
      <c r="E271" s="152"/>
      <c r="F271" s="152"/>
      <c r="G271" s="153"/>
      <c r="H271" s="152"/>
      <c r="I271" s="152"/>
      <c r="J271" s="152"/>
      <c r="K271" s="152"/>
    </row>
    <row r="272" spans="2:11" ht="11.25" customHeight="1" x14ac:dyDescent="0.2">
      <c r="B272" s="152"/>
      <c r="D272" s="152"/>
      <c r="E272" s="152"/>
      <c r="F272" s="152"/>
      <c r="G272" s="153"/>
      <c r="H272" s="152"/>
      <c r="I272" s="152"/>
      <c r="J272" s="152"/>
      <c r="K272" s="152"/>
    </row>
    <row r="273" spans="2:11" ht="11.25" customHeight="1" x14ac:dyDescent="0.2">
      <c r="B273" s="152"/>
      <c r="D273" s="152"/>
      <c r="E273" s="152"/>
      <c r="F273" s="152"/>
      <c r="G273" s="153"/>
      <c r="H273" s="152"/>
      <c r="I273" s="152"/>
      <c r="J273" s="152"/>
      <c r="K273" s="152"/>
    </row>
    <row r="274" spans="2:11" ht="11.25" customHeight="1" x14ac:dyDescent="0.2">
      <c r="B274" s="152"/>
      <c r="D274" s="152"/>
      <c r="E274" s="152"/>
      <c r="F274" s="152"/>
      <c r="G274" s="153"/>
      <c r="H274" s="152"/>
      <c r="I274" s="152"/>
      <c r="J274" s="152"/>
      <c r="K274" s="152"/>
    </row>
    <row r="275" spans="2:11" ht="11.25" customHeight="1" x14ac:dyDescent="0.2">
      <c r="B275" s="152"/>
      <c r="D275" s="152"/>
      <c r="E275" s="152"/>
      <c r="F275" s="152"/>
      <c r="G275" s="153"/>
      <c r="H275" s="152"/>
      <c r="I275" s="152"/>
      <c r="J275" s="152"/>
      <c r="K275" s="152"/>
    </row>
    <row r="276" spans="2:11" ht="11.25" customHeight="1" x14ac:dyDescent="0.2">
      <c r="B276" s="152"/>
      <c r="D276" s="152"/>
      <c r="E276" s="152"/>
      <c r="F276" s="152"/>
      <c r="G276" s="153"/>
      <c r="H276" s="152"/>
      <c r="I276" s="152"/>
      <c r="J276" s="152"/>
      <c r="K276" s="152"/>
    </row>
    <row r="277" spans="2:11" ht="11.25" customHeight="1" x14ac:dyDescent="0.2">
      <c r="B277" s="152"/>
      <c r="D277" s="152"/>
      <c r="E277" s="152"/>
      <c r="F277" s="152"/>
      <c r="G277" s="153"/>
      <c r="H277" s="152"/>
      <c r="I277" s="152"/>
      <c r="J277" s="152"/>
      <c r="K277" s="152"/>
    </row>
    <row r="278" spans="2:11" ht="11.25" customHeight="1" x14ac:dyDescent="0.2">
      <c r="B278" s="152"/>
      <c r="D278" s="152"/>
      <c r="E278" s="152"/>
      <c r="F278" s="152"/>
      <c r="G278" s="153"/>
      <c r="H278" s="152"/>
      <c r="I278" s="152"/>
      <c r="J278" s="152"/>
      <c r="K278" s="152"/>
    </row>
    <row r="279" spans="2:11" ht="11.25" customHeight="1" x14ac:dyDescent="0.2">
      <c r="B279" s="152"/>
      <c r="D279" s="152"/>
      <c r="E279" s="152"/>
      <c r="F279" s="152"/>
      <c r="G279" s="153"/>
      <c r="H279" s="152"/>
      <c r="I279" s="152"/>
      <c r="J279" s="152"/>
      <c r="K279" s="152"/>
    </row>
    <row r="280" spans="2:11" ht="11.25" customHeight="1" x14ac:dyDescent="0.2">
      <c r="B280" s="152"/>
      <c r="D280" s="152"/>
      <c r="E280" s="152"/>
      <c r="F280" s="152"/>
      <c r="G280" s="153"/>
      <c r="H280" s="152"/>
      <c r="I280" s="152"/>
      <c r="J280" s="152"/>
      <c r="K280" s="152"/>
    </row>
    <row r="281" spans="2:11" ht="11.25" customHeight="1" x14ac:dyDescent="0.2">
      <c r="B281" s="152"/>
      <c r="D281" s="152"/>
      <c r="E281" s="152"/>
      <c r="F281" s="152"/>
      <c r="G281" s="153"/>
      <c r="H281" s="152"/>
      <c r="I281" s="152"/>
      <c r="J281" s="152"/>
      <c r="K281" s="152"/>
    </row>
    <row r="282" spans="2:11" ht="11.25" customHeight="1" x14ac:dyDescent="0.2">
      <c r="B282" s="152"/>
      <c r="D282" s="152"/>
      <c r="E282" s="152"/>
      <c r="F282" s="152"/>
      <c r="G282" s="153"/>
      <c r="H282" s="152"/>
      <c r="I282" s="152"/>
      <c r="J282" s="152"/>
      <c r="K282" s="152"/>
    </row>
    <row r="283" spans="2:11" ht="11.25" customHeight="1" x14ac:dyDescent="0.2">
      <c r="B283" s="152"/>
      <c r="D283" s="152"/>
      <c r="E283" s="152"/>
      <c r="F283" s="152"/>
      <c r="G283" s="153"/>
      <c r="H283" s="152"/>
      <c r="I283" s="152"/>
      <c r="J283" s="152"/>
      <c r="K283" s="152"/>
    </row>
    <row r="284" spans="2:11" ht="11.25" customHeight="1" x14ac:dyDescent="0.2">
      <c r="B284" s="152"/>
      <c r="D284" s="152"/>
      <c r="E284" s="152"/>
      <c r="F284" s="152"/>
      <c r="G284" s="153"/>
      <c r="H284" s="152"/>
      <c r="I284" s="152"/>
      <c r="J284" s="152"/>
      <c r="K284" s="152"/>
    </row>
    <row r="285" spans="2:11" ht="11.25" customHeight="1" x14ac:dyDescent="0.2">
      <c r="B285" s="152"/>
      <c r="D285" s="152"/>
      <c r="E285" s="152"/>
      <c r="F285" s="152"/>
      <c r="G285" s="153"/>
      <c r="H285" s="152"/>
      <c r="I285" s="152"/>
      <c r="J285" s="152"/>
      <c r="K285" s="152"/>
    </row>
    <row r="286" spans="2:11" ht="11.25" customHeight="1" x14ac:dyDescent="0.2">
      <c r="B286" s="152"/>
      <c r="D286" s="152"/>
      <c r="E286" s="152"/>
      <c r="F286" s="152"/>
      <c r="G286" s="153"/>
      <c r="H286" s="152"/>
      <c r="I286" s="152"/>
      <c r="J286" s="152"/>
      <c r="K286" s="152"/>
    </row>
    <row r="287" spans="2:11" ht="11.25" customHeight="1" x14ac:dyDescent="0.2">
      <c r="B287" s="152"/>
      <c r="D287" s="152"/>
      <c r="E287" s="152"/>
      <c r="F287" s="152"/>
      <c r="G287" s="153"/>
      <c r="H287" s="152"/>
      <c r="I287" s="152"/>
      <c r="J287" s="152"/>
      <c r="K287" s="152"/>
    </row>
    <row r="288" spans="2:11" ht="11.25" customHeight="1" x14ac:dyDescent="0.2">
      <c r="B288" s="152"/>
      <c r="D288" s="152"/>
      <c r="E288" s="152"/>
      <c r="F288" s="152"/>
      <c r="G288" s="153"/>
      <c r="H288" s="152"/>
      <c r="I288" s="152"/>
      <c r="J288" s="152"/>
      <c r="K288" s="152"/>
    </row>
    <row r="289" spans="2:11" ht="11.25" customHeight="1" x14ac:dyDescent="0.2">
      <c r="B289" s="152"/>
      <c r="D289" s="152"/>
      <c r="E289" s="152"/>
      <c r="F289" s="152"/>
      <c r="G289" s="153"/>
      <c r="H289" s="152"/>
      <c r="I289" s="152"/>
      <c r="J289" s="152"/>
      <c r="K289" s="152"/>
    </row>
    <row r="290" spans="2:11" ht="11.25" customHeight="1" x14ac:dyDescent="0.2">
      <c r="B290" s="152"/>
      <c r="D290" s="152"/>
      <c r="E290" s="152"/>
      <c r="F290" s="152"/>
      <c r="G290" s="153"/>
      <c r="H290" s="152"/>
      <c r="I290" s="152"/>
      <c r="J290" s="152"/>
      <c r="K290" s="152"/>
    </row>
    <row r="291" spans="2:11" ht="11.25" customHeight="1" x14ac:dyDescent="0.2">
      <c r="B291" s="152"/>
      <c r="D291" s="152"/>
      <c r="E291" s="152"/>
      <c r="F291" s="152"/>
      <c r="G291" s="153"/>
      <c r="H291" s="152"/>
      <c r="I291" s="152"/>
      <c r="J291" s="152"/>
      <c r="K291" s="152"/>
    </row>
    <row r="292" spans="2:11" ht="11.25" customHeight="1" x14ac:dyDescent="0.2">
      <c r="B292" s="152"/>
      <c r="D292" s="152"/>
      <c r="E292" s="152"/>
      <c r="F292" s="152"/>
      <c r="G292" s="153"/>
      <c r="H292" s="152"/>
      <c r="I292" s="152"/>
      <c r="J292" s="152"/>
      <c r="K292" s="152"/>
    </row>
    <row r="293" spans="2:11" ht="11.25" customHeight="1" x14ac:dyDescent="0.2">
      <c r="B293" s="152"/>
      <c r="D293" s="152"/>
      <c r="E293" s="152"/>
      <c r="F293" s="152"/>
      <c r="G293" s="153"/>
      <c r="H293" s="152"/>
      <c r="I293" s="152"/>
      <c r="J293" s="152"/>
      <c r="K293" s="152"/>
    </row>
    <row r="294" spans="2:11" ht="11.25" customHeight="1" x14ac:dyDescent="0.2">
      <c r="B294" s="152"/>
      <c r="D294" s="152"/>
      <c r="E294" s="152"/>
      <c r="F294" s="152"/>
      <c r="G294" s="153"/>
      <c r="H294" s="152"/>
      <c r="I294" s="152"/>
      <c r="J294" s="152"/>
      <c r="K294" s="152"/>
    </row>
    <row r="295" spans="2:11" ht="11.25" customHeight="1" x14ac:dyDescent="0.2">
      <c r="B295" s="152"/>
      <c r="D295" s="152"/>
      <c r="E295" s="152"/>
      <c r="F295" s="152"/>
      <c r="G295" s="153"/>
      <c r="H295" s="152"/>
      <c r="I295" s="152"/>
      <c r="J295" s="152"/>
      <c r="K295" s="152"/>
    </row>
    <row r="296" spans="2:11" ht="11.25" customHeight="1" x14ac:dyDescent="0.2">
      <c r="B296" s="152"/>
      <c r="D296" s="152"/>
      <c r="E296" s="152"/>
      <c r="F296" s="152"/>
      <c r="G296" s="153"/>
      <c r="H296" s="152"/>
      <c r="I296" s="152"/>
      <c r="J296" s="152"/>
      <c r="K296" s="152"/>
    </row>
    <row r="297" spans="2:11" ht="11.25" customHeight="1" x14ac:dyDescent="0.2">
      <c r="B297" s="152"/>
      <c r="D297" s="152"/>
      <c r="E297" s="152"/>
      <c r="F297" s="152"/>
      <c r="G297" s="153"/>
      <c r="H297" s="152"/>
      <c r="I297" s="152"/>
      <c r="J297" s="152"/>
      <c r="K297" s="152"/>
    </row>
    <row r="298" spans="2:11" ht="11.25" customHeight="1" x14ac:dyDescent="0.2">
      <c r="B298" s="152"/>
      <c r="D298" s="152"/>
      <c r="E298" s="152"/>
      <c r="F298" s="152"/>
      <c r="G298" s="153"/>
      <c r="H298" s="152"/>
      <c r="I298" s="152"/>
      <c r="J298" s="152"/>
      <c r="K298" s="152"/>
    </row>
    <row r="299" spans="2:11" ht="11.25" customHeight="1" x14ac:dyDescent="0.2">
      <c r="B299" s="152"/>
      <c r="D299" s="152"/>
      <c r="E299" s="152"/>
      <c r="F299" s="152"/>
      <c r="G299" s="153"/>
      <c r="H299" s="152"/>
      <c r="I299" s="152"/>
      <c r="J299" s="152"/>
      <c r="K299" s="152"/>
    </row>
    <row r="300" spans="2:11" ht="11.25" customHeight="1" x14ac:dyDescent="0.2">
      <c r="B300" s="152"/>
      <c r="D300" s="152"/>
      <c r="E300" s="152"/>
      <c r="F300" s="152"/>
      <c r="G300" s="153"/>
      <c r="H300" s="152"/>
      <c r="I300" s="152"/>
      <c r="J300" s="152"/>
      <c r="K300" s="152"/>
    </row>
    <row r="301" spans="2:11" ht="11.25" customHeight="1" x14ac:dyDescent="0.2">
      <c r="B301" s="152"/>
      <c r="D301" s="152"/>
      <c r="E301" s="152"/>
      <c r="F301" s="152"/>
      <c r="G301" s="153"/>
      <c r="H301" s="152"/>
      <c r="I301" s="152"/>
      <c r="J301" s="152"/>
      <c r="K301" s="152"/>
    </row>
    <row r="302" spans="2:11" ht="11.25" customHeight="1" x14ac:dyDescent="0.2">
      <c r="B302" s="152"/>
      <c r="D302" s="152"/>
      <c r="E302" s="152"/>
      <c r="F302" s="152"/>
      <c r="G302" s="153"/>
      <c r="H302" s="152"/>
      <c r="I302" s="152"/>
      <c r="J302" s="152"/>
      <c r="K302" s="152"/>
    </row>
  </sheetData>
  <mergeCells count="11">
    <mergeCell ref="J17:K17"/>
    <mergeCell ref="J18:K18"/>
    <mergeCell ref="H15:I15"/>
    <mergeCell ref="H16:I16"/>
    <mergeCell ref="H17:I17"/>
    <mergeCell ref="H18:I18"/>
    <mergeCell ref="B2:F2"/>
    <mergeCell ref="H4:K4"/>
    <mergeCell ref="H14:K14"/>
    <mergeCell ref="J15:K15"/>
    <mergeCell ref="J16:K16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94" customWidth="1"/>
    <col min="8" max="8" width="12.5" style="4" customWidth="1"/>
    <col min="9" max="9" width="3.6640625" style="4" customWidth="1"/>
    <col min="10" max="16384" width="9" style="1"/>
  </cols>
  <sheetData>
    <row r="2" spans="1:9" ht="11.25" customHeight="1" x14ac:dyDescent="0.2">
      <c r="B2" s="259" t="s">
        <v>422</v>
      </c>
      <c r="C2" s="259"/>
      <c r="D2" s="259"/>
      <c r="E2" s="259"/>
      <c r="F2" s="259"/>
      <c r="G2" s="90"/>
    </row>
    <row r="3" spans="1:9" ht="6" customHeight="1" thickBot="1" x14ac:dyDescent="0.25">
      <c r="G3" s="90"/>
    </row>
    <row r="4" spans="1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1:9" ht="11.25" customHeight="1" thickTop="1" x14ac:dyDescent="0.2">
      <c r="B5" s="60">
        <v>1</v>
      </c>
      <c r="C5" s="66"/>
      <c r="D5" s="52" t="s">
        <v>710</v>
      </c>
      <c r="E5" s="65" t="s">
        <v>49</v>
      </c>
      <c r="F5" s="64" t="e">
        <f>((D5-E5)^2)*(-0.1)</f>
        <v>#VALUE!</v>
      </c>
      <c r="G5" s="93" t="e">
        <f>0+D5</f>
        <v>#VALUE!</v>
      </c>
      <c r="H5" s="59" t="s">
        <v>420</v>
      </c>
      <c r="I5" s="51" t="e">
        <f>SUM(G5:G9)</f>
        <v>#VALUE!</v>
      </c>
    </row>
    <row r="6" spans="1:9" ht="11.25" customHeight="1" thickBot="1" x14ac:dyDescent="0.25">
      <c r="B6" s="41">
        <v>2</v>
      </c>
      <c r="C6" s="67"/>
      <c r="D6" s="43" t="s">
        <v>710</v>
      </c>
      <c r="E6" s="44" t="s">
        <v>49</v>
      </c>
      <c r="F6" s="13" t="e">
        <f t="shared" ref="F6:F9" si="0">((D6-E6)^2)*(-0.1)</f>
        <v>#VALUE!</v>
      </c>
      <c r="G6" s="93" t="e">
        <f t="shared" ref="G6:G9" si="1">0+D6</f>
        <v>#VALUE!</v>
      </c>
      <c r="H6" s="180" t="s">
        <v>421</v>
      </c>
      <c r="I6" s="181" t="e">
        <f>SUM(G14:G18)</f>
        <v>#VALUE!</v>
      </c>
    </row>
    <row r="7" spans="1:9" ht="11.25" customHeight="1" thickTop="1" x14ac:dyDescent="0.2">
      <c r="B7" s="41">
        <v>3</v>
      </c>
      <c r="C7" s="67"/>
      <c r="D7" s="43" t="s">
        <v>710</v>
      </c>
      <c r="E7" s="44" t="s">
        <v>49</v>
      </c>
      <c r="F7" s="13" t="e">
        <f t="shared" si="0"/>
        <v>#VALUE!</v>
      </c>
      <c r="G7" s="93" t="e">
        <f t="shared" si="1"/>
        <v>#VALUE!</v>
      </c>
    </row>
    <row r="8" spans="1:9" ht="11.25" customHeight="1" x14ac:dyDescent="0.2">
      <c r="B8" s="41">
        <v>4</v>
      </c>
      <c r="C8" s="67"/>
      <c r="D8" s="43" t="s">
        <v>710</v>
      </c>
      <c r="E8" s="44" t="s">
        <v>49</v>
      </c>
      <c r="F8" s="13" t="e">
        <f t="shared" si="0"/>
        <v>#VALUE!</v>
      </c>
      <c r="G8" s="93" t="e">
        <f t="shared" si="1"/>
        <v>#VALUE!</v>
      </c>
      <c r="I8" s="3">
        <f>IFERROR(SMALL(D5:E9,1),7777)</f>
        <v>7777</v>
      </c>
    </row>
    <row r="9" spans="1:9" ht="11.25" customHeight="1" thickBot="1" x14ac:dyDescent="0.25">
      <c r="B9" s="46">
        <v>5</v>
      </c>
      <c r="C9" s="68"/>
      <c r="D9" s="48" t="s">
        <v>710</v>
      </c>
      <c r="E9" s="49" t="s">
        <v>49</v>
      </c>
      <c r="F9" s="21" t="e">
        <f t="shared" si="0"/>
        <v>#VALUE!</v>
      </c>
      <c r="G9" s="93" t="e">
        <f t="shared" si="1"/>
        <v>#VALUE!</v>
      </c>
      <c r="I9" s="3">
        <f>IFERROR(SMALL(D14:E18,1),7777)</f>
        <v>7777</v>
      </c>
    </row>
    <row r="10" spans="1:9" s="4" customFormat="1" ht="11.25" customHeight="1" thickTop="1" x14ac:dyDescent="0.2">
      <c r="A10" s="1"/>
      <c r="C10" s="1"/>
      <c r="G10" s="94"/>
    </row>
    <row r="11" spans="1:9" ht="11.25" customHeight="1" x14ac:dyDescent="0.2">
      <c r="B11" s="259" t="s">
        <v>423</v>
      </c>
      <c r="C11" s="259"/>
      <c r="D11" s="259"/>
      <c r="E11" s="259"/>
      <c r="F11" s="259"/>
      <c r="G11" s="90"/>
    </row>
    <row r="12" spans="1:9" ht="6" customHeight="1" thickBot="1" x14ac:dyDescent="0.25">
      <c r="G12" s="90"/>
    </row>
    <row r="13" spans="1:9" ht="11.25" customHeight="1" thickTop="1" thickBot="1" x14ac:dyDescent="0.25">
      <c r="B13" s="9"/>
      <c r="C13" s="35"/>
      <c r="D13" s="7" t="s">
        <v>38</v>
      </c>
      <c r="E13" s="23" t="s">
        <v>39</v>
      </c>
      <c r="F13" s="23" t="s">
        <v>40</v>
      </c>
    </row>
    <row r="14" spans="1:9" ht="11.25" customHeight="1" thickTop="1" x14ac:dyDescent="0.2">
      <c r="B14" s="60">
        <v>1</v>
      </c>
      <c r="C14" s="66"/>
      <c r="D14" s="52" t="s">
        <v>49</v>
      </c>
      <c r="E14" s="65" t="s">
        <v>49</v>
      </c>
      <c r="F14" s="64" t="e">
        <f>((D14-E14)^2)*(-0.1)</f>
        <v>#VALUE!</v>
      </c>
      <c r="G14" s="93" t="e">
        <f>0+D14</f>
        <v>#VALUE!</v>
      </c>
    </row>
    <row r="15" spans="1:9" ht="11.25" customHeight="1" x14ac:dyDescent="0.2">
      <c r="B15" s="41">
        <v>2</v>
      </c>
      <c r="C15" s="67"/>
      <c r="D15" s="43" t="s">
        <v>49</v>
      </c>
      <c r="E15" s="44" t="s">
        <v>49</v>
      </c>
      <c r="F15" s="13" t="e">
        <f t="shared" ref="F15:F18" si="2">((D15-E15)^2)*(-0.1)</f>
        <v>#VALUE!</v>
      </c>
      <c r="G15" s="93" t="e">
        <f t="shared" ref="G15:G18" si="3">0+D15</f>
        <v>#VALUE!</v>
      </c>
    </row>
    <row r="16" spans="1:9" ht="11.25" customHeight="1" x14ac:dyDescent="0.2">
      <c r="B16" s="41">
        <v>3</v>
      </c>
      <c r="C16" s="67"/>
      <c r="D16" s="43" t="s">
        <v>49</v>
      </c>
      <c r="E16" s="44" t="s">
        <v>49</v>
      </c>
      <c r="F16" s="13" t="e">
        <f t="shared" si="2"/>
        <v>#VALUE!</v>
      </c>
      <c r="G16" s="93" t="e">
        <f t="shared" si="3"/>
        <v>#VALUE!</v>
      </c>
    </row>
    <row r="17" spans="2:7" ht="11.25" customHeight="1" x14ac:dyDescent="0.2">
      <c r="B17" s="41">
        <v>4</v>
      </c>
      <c r="C17" s="67"/>
      <c r="D17" s="43" t="s">
        <v>49</v>
      </c>
      <c r="E17" s="44" t="s">
        <v>49</v>
      </c>
      <c r="F17" s="13" t="e">
        <f t="shared" si="2"/>
        <v>#VALUE!</v>
      </c>
      <c r="G17" s="93" t="e">
        <f t="shared" si="3"/>
        <v>#VALUE!</v>
      </c>
    </row>
    <row r="18" spans="2:7" ht="11.25" customHeight="1" thickBot="1" x14ac:dyDescent="0.25">
      <c r="B18" s="46">
        <v>5</v>
      </c>
      <c r="C18" s="68"/>
      <c r="D18" s="48" t="s">
        <v>49</v>
      </c>
      <c r="E18" s="49" t="s">
        <v>49</v>
      </c>
      <c r="F18" s="21" t="e">
        <f t="shared" si="2"/>
        <v>#VALUE!</v>
      </c>
      <c r="G18" s="93" t="e">
        <f t="shared" si="3"/>
        <v>#VALUE!</v>
      </c>
    </row>
    <row r="19" spans="2:7" ht="11.25" customHeight="1" thickTop="1" x14ac:dyDescent="0.2"/>
  </sheetData>
  <mergeCells count="3">
    <mergeCell ref="B2:F2"/>
    <mergeCell ref="H4:I4"/>
    <mergeCell ref="B11:F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5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93" customWidth="1"/>
    <col min="8" max="8" width="13.1640625" style="4" customWidth="1"/>
    <col min="9" max="9" width="4.5" style="4" customWidth="1"/>
    <col min="10" max="10" width="3.6640625" style="4" customWidth="1"/>
    <col min="11" max="11" width="9" style="4"/>
    <col min="12" max="16384" width="9" style="1"/>
  </cols>
  <sheetData>
    <row r="2" spans="1:10" ht="11.25" customHeight="1" x14ac:dyDescent="0.2">
      <c r="B2" s="259" t="s">
        <v>424</v>
      </c>
      <c r="C2" s="259"/>
      <c r="D2" s="259"/>
      <c r="E2" s="259"/>
      <c r="F2" s="259"/>
      <c r="G2" s="90"/>
    </row>
    <row r="3" spans="1:10" ht="6" customHeight="1" thickBot="1" x14ac:dyDescent="0.25">
      <c r="G3" s="90"/>
    </row>
    <row r="4" spans="1:10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8"/>
      <c r="J4" s="261"/>
    </row>
    <row r="5" spans="1:10" ht="11.25" customHeight="1" thickTop="1" x14ac:dyDescent="0.2">
      <c r="B5" s="60">
        <v>1</v>
      </c>
      <c r="C5" s="66"/>
      <c r="D5" s="52" t="s">
        <v>710</v>
      </c>
      <c r="E5" s="65" t="s">
        <v>434</v>
      </c>
      <c r="F5" s="64" t="e">
        <f>((D5-E5)^2)*(-0.1)</f>
        <v>#VALUE!</v>
      </c>
      <c r="G5" s="93" t="e">
        <f>0+D5</f>
        <v>#VALUE!</v>
      </c>
      <c r="H5" s="282" t="s">
        <v>426</v>
      </c>
      <c r="I5" s="283"/>
      <c r="J5" s="183" t="e">
        <f>SUM(J6:J9)</f>
        <v>#VALUE!</v>
      </c>
    </row>
    <row r="6" spans="1:10" ht="11.25" customHeight="1" x14ac:dyDescent="0.2">
      <c r="B6" s="41">
        <v>2</v>
      </c>
      <c r="C6" s="67"/>
      <c r="D6" s="43" t="s">
        <v>710</v>
      </c>
      <c r="E6" s="44" t="s">
        <v>434</v>
      </c>
      <c r="F6" s="13" t="e">
        <f t="shared" ref="F6:F53" si="0">((D6-E6)^2)*(-0.1)</f>
        <v>#VALUE!</v>
      </c>
      <c r="G6" s="93" t="e">
        <f>(D6-1)^2</f>
        <v>#VALUE!</v>
      </c>
      <c r="H6" s="70" t="s">
        <v>425</v>
      </c>
      <c r="I6" s="129" t="s">
        <v>428</v>
      </c>
      <c r="J6" s="15" t="e">
        <f>G5+G17+G23+G33+G38+G39+G45+G56+G57+G65+G70+G74+G83+G86+G95+G103+G112+G113+G114+G118+G134+G143+G145+G148+G152+G159+G169+G171+G178+G187+G191+G195+G196+G207+G208+G215+G216+G223+G241+G242</f>
        <v>#VALUE!</v>
      </c>
    </row>
    <row r="7" spans="1:10" s="4" customFormat="1" ht="11.25" customHeight="1" x14ac:dyDescent="0.2">
      <c r="A7" s="1"/>
      <c r="B7" s="41">
        <v>3</v>
      </c>
      <c r="C7" s="67"/>
      <c r="D7" s="43" t="s">
        <v>710</v>
      </c>
      <c r="E7" s="44" t="s">
        <v>434</v>
      </c>
      <c r="F7" s="13" t="e">
        <f t="shared" si="0"/>
        <v>#VALUE!</v>
      </c>
      <c r="G7" s="93" t="e">
        <f>0+D7</f>
        <v>#VALUE!</v>
      </c>
      <c r="H7" s="70" t="s">
        <v>698</v>
      </c>
      <c r="I7" s="129" t="s">
        <v>429</v>
      </c>
      <c r="J7" s="15" t="e">
        <f>G6+G16+G24+G26+G30+G31+G46+G47+G58+G67+G69+G71+G84+G85+G96+G104+G116+G117+G123+G133+G146+G151+G153+G158+G161+G168+G186+G192+G193+G206+G213+G221+G229+G235+G240</f>
        <v>#VALUE!</v>
      </c>
    </row>
    <row r="8" spans="1:10" ht="11.25" customHeight="1" x14ac:dyDescent="0.2">
      <c r="B8" s="41">
        <v>4</v>
      </c>
      <c r="C8" s="67"/>
      <c r="D8" s="43" t="s">
        <v>710</v>
      </c>
      <c r="E8" s="44" t="s">
        <v>434</v>
      </c>
      <c r="F8" s="13" t="e">
        <f t="shared" si="0"/>
        <v>#VALUE!</v>
      </c>
      <c r="G8" s="93" t="e">
        <f>(D8-1)^2</f>
        <v>#VALUE!</v>
      </c>
      <c r="H8" s="70" t="s">
        <v>700</v>
      </c>
      <c r="I8" s="129" t="s">
        <v>430</v>
      </c>
      <c r="J8" s="15" t="e">
        <f>G7+G18+G25+G32+G48+G50+G59+G72+G75+G87+G106+G121+G124+G135+G147+G160+G162+G184+G185+G197+G205+G214+G228+G230</f>
        <v>#VALUE!</v>
      </c>
    </row>
    <row r="9" spans="1:10" ht="11.25" customHeight="1" thickBot="1" x14ac:dyDescent="0.25">
      <c r="B9" s="41">
        <v>5</v>
      </c>
      <c r="C9" s="67"/>
      <c r="D9" s="43" t="s">
        <v>710</v>
      </c>
      <c r="E9" s="44" t="s">
        <v>434</v>
      </c>
      <c r="F9" s="13" t="e">
        <f t="shared" si="0"/>
        <v>#VALUE!</v>
      </c>
      <c r="G9" s="93" t="e">
        <f>0+D9</f>
        <v>#VALUE!</v>
      </c>
      <c r="H9" s="71" t="s">
        <v>702</v>
      </c>
      <c r="I9" s="130" t="s">
        <v>243</v>
      </c>
      <c r="J9" s="185" t="e">
        <f>G15+G41+G66+G107+G132+G170+G209+G222</f>
        <v>#VALUE!</v>
      </c>
    </row>
    <row r="10" spans="1:10" ht="11.25" customHeight="1" thickTop="1" x14ac:dyDescent="0.2">
      <c r="B10" s="41">
        <v>6</v>
      </c>
      <c r="C10" s="67"/>
      <c r="D10" s="43" t="s">
        <v>710</v>
      </c>
      <c r="E10" s="44" t="s">
        <v>434</v>
      </c>
      <c r="F10" s="13" t="e">
        <f t="shared" si="0"/>
        <v>#VALUE!</v>
      </c>
      <c r="G10" s="93" t="e">
        <f>0+D10</f>
        <v>#VALUE!</v>
      </c>
      <c r="H10" s="262" t="s">
        <v>427</v>
      </c>
      <c r="I10" s="284"/>
      <c r="J10" s="183" t="e">
        <f>SUM(J11:J13)</f>
        <v>#VALUE!</v>
      </c>
    </row>
    <row r="11" spans="1:10" ht="11.25" customHeight="1" x14ac:dyDescent="0.2">
      <c r="B11" s="41">
        <v>7</v>
      </c>
      <c r="C11" s="67"/>
      <c r="D11" s="43" t="s">
        <v>710</v>
      </c>
      <c r="E11" s="44" t="s">
        <v>434</v>
      </c>
      <c r="F11" s="13" t="e">
        <f t="shared" si="0"/>
        <v>#VALUE!</v>
      </c>
      <c r="G11" s="93" t="e">
        <f>(D11-1)^2</f>
        <v>#VALUE!</v>
      </c>
      <c r="H11" s="70" t="s">
        <v>704</v>
      </c>
      <c r="I11" s="129" t="s">
        <v>431</v>
      </c>
      <c r="J11" s="15" t="e">
        <f>G8+G13+G21+G28+G34+G36+G40+G43+G44+G62+G63+G64+G78+G89+G90+G94+G98+G108+G109+G110+G111+G119+G125+G130+G139+G140+G154+G155+G163+G166+G173+G175+G181+G183+G188+G200+G201+G202+G211+G218+G225+G227+G233+G237</f>
        <v>#VALUE!</v>
      </c>
    </row>
    <row r="12" spans="1:10" ht="11.25" customHeight="1" x14ac:dyDescent="0.2">
      <c r="B12" s="41">
        <v>8</v>
      </c>
      <c r="C12" s="67"/>
      <c r="D12" s="43" t="s">
        <v>710</v>
      </c>
      <c r="E12" s="44" t="s">
        <v>434</v>
      </c>
      <c r="F12" s="13" t="e">
        <f t="shared" si="0"/>
        <v>#VALUE!</v>
      </c>
      <c r="G12" s="93" t="e">
        <f>0+D12</f>
        <v>#VALUE!</v>
      </c>
      <c r="H12" s="70" t="s">
        <v>706</v>
      </c>
      <c r="I12" s="129" t="s">
        <v>433</v>
      </c>
      <c r="J12" s="15" t="e">
        <f>G9+G11+G14+G20+G22+G29+G37+G51+G52+G53+G54+G61+G68+G76+G77+G82+G91+G93+G97+G102+G126+G128+G131+G137+G141+G142+G150+G157+G164+G165+G172+G176+G182+G189+G190+G203+G210+G220+G226+G231+G238+G239</f>
        <v>#VALUE!</v>
      </c>
    </row>
    <row r="13" spans="1:10" ht="11.25" customHeight="1" thickBot="1" x14ac:dyDescent="0.25">
      <c r="B13" s="41">
        <v>9</v>
      </c>
      <c r="C13" s="67"/>
      <c r="D13" s="43" t="s">
        <v>710</v>
      </c>
      <c r="E13" s="44" t="s">
        <v>434</v>
      </c>
      <c r="F13" s="13" t="e">
        <f t="shared" si="0"/>
        <v>#VALUE!</v>
      </c>
      <c r="G13" s="93" t="e">
        <f>(D13-1)^2</f>
        <v>#VALUE!</v>
      </c>
      <c r="H13" s="71" t="s">
        <v>708</v>
      </c>
      <c r="I13" s="130" t="s">
        <v>432</v>
      </c>
      <c r="J13" s="184" t="e">
        <f>G10+G12+G19+G27+G35+G42+G49+G55+G60+G80+G81+G88+G92+G99+G100+G101+G120+G127+G129+G136+G149+G156+G167+G177+G179+G198+G199+G204+G212+G219+G224+G232+G236</f>
        <v>#VALUE!</v>
      </c>
    </row>
    <row r="14" spans="1:10" ht="11.25" customHeight="1" thickTop="1" thickBot="1" x14ac:dyDescent="0.25">
      <c r="B14" s="41">
        <v>10</v>
      </c>
      <c r="C14" s="67"/>
      <c r="D14" s="43" t="s">
        <v>710</v>
      </c>
      <c r="E14" s="44" t="s">
        <v>434</v>
      </c>
      <c r="F14" s="13" t="e">
        <f t="shared" si="0"/>
        <v>#VALUE!</v>
      </c>
      <c r="G14" s="93" t="e">
        <f>0+D14</f>
        <v>#VALUE!</v>
      </c>
      <c r="H14" s="285" t="s">
        <v>664</v>
      </c>
      <c r="I14" s="286"/>
      <c r="J14" s="187" t="e">
        <f>J10+J5</f>
        <v>#VALUE!</v>
      </c>
    </row>
    <row r="15" spans="1:10" ht="11.25" customHeight="1" thickTop="1" x14ac:dyDescent="0.2">
      <c r="B15" s="41">
        <v>11</v>
      </c>
      <c r="C15" s="67"/>
      <c r="D15" s="43" t="s">
        <v>710</v>
      </c>
      <c r="E15" s="44" t="s">
        <v>434</v>
      </c>
      <c r="F15" s="13" t="e">
        <f t="shared" si="0"/>
        <v>#VALUE!</v>
      </c>
      <c r="G15" s="93" t="e">
        <f>(D15-1)^2</f>
        <v>#VALUE!</v>
      </c>
    </row>
    <row r="16" spans="1:10" ht="11.25" customHeight="1" thickBot="1" x14ac:dyDescent="0.25">
      <c r="B16" s="41">
        <v>12</v>
      </c>
      <c r="C16" s="67"/>
      <c r="D16" s="43" t="s">
        <v>710</v>
      </c>
      <c r="E16" s="44" t="s">
        <v>434</v>
      </c>
      <c r="F16" s="13" t="e">
        <f t="shared" si="0"/>
        <v>#VALUE!</v>
      </c>
      <c r="G16" s="93" t="e">
        <f>0+D16</f>
        <v>#VALUE!</v>
      </c>
    </row>
    <row r="17" spans="2:10" ht="11.25" customHeight="1" thickTop="1" thickBot="1" x14ac:dyDescent="0.25">
      <c r="B17" s="41">
        <v>13</v>
      </c>
      <c r="C17" s="67"/>
      <c r="D17" s="43" t="s">
        <v>710</v>
      </c>
      <c r="E17" s="44" t="s">
        <v>434</v>
      </c>
      <c r="F17" s="13" t="e">
        <f t="shared" si="0"/>
        <v>#VALUE!</v>
      </c>
      <c r="G17" s="93" t="e">
        <f>0+D17</f>
        <v>#VALUE!</v>
      </c>
      <c r="H17" s="260" t="s">
        <v>671</v>
      </c>
      <c r="I17" s="268"/>
      <c r="J17" s="261"/>
    </row>
    <row r="18" spans="2:10" ht="11.25" customHeight="1" thickTop="1" x14ac:dyDescent="0.2">
      <c r="B18" s="41">
        <v>14</v>
      </c>
      <c r="C18" s="67"/>
      <c r="D18" s="43" t="s">
        <v>710</v>
      </c>
      <c r="E18" s="44" t="s">
        <v>434</v>
      </c>
      <c r="F18" s="13" t="e">
        <f t="shared" si="0"/>
        <v>#VALUE!</v>
      </c>
      <c r="G18" s="93" t="e">
        <f>(D18-1)^2</f>
        <v>#VALUE!</v>
      </c>
      <c r="H18" s="289" t="s">
        <v>697</v>
      </c>
      <c r="I18" s="191" t="s">
        <v>672</v>
      </c>
      <c r="J18" s="51" t="e">
        <f>G5+G33+G56+G74+G103+G118+G148+G171+G195+G215+G242</f>
        <v>#VALUE!</v>
      </c>
    </row>
    <row r="19" spans="2:10" ht="11.25" customHeight="1" x14ac:dyDescent="0.2">
      <c r="B19" s="41">
        <v>15</v>
      </c>
      <c r="C19" s="67"/>
      <c r="D19" s="43" t="s">
        <v>710</v>
      </c>
      <c r="E19" s="44" t="s">
        <v>434</v>
      </c>
      <c r="F19" s="13" t="e">
        <f t="shared" si="0"/>
        <v>#VALUE!</v>
      </c>
      <c r="G19" s="93" t="e">
        <f>0+D19</f>
        <v>#VALUE!</v>
      </c>
      <c r="H19" s="287"/>
      <c r="I19" s="192" t="s">
        <v>673</v>
      </c>
      <c r="J19" s="193" t="e">
        <f>G17+G39+G65+G86+G112+G134+G152+G191+G207+G241</f>
        <v>#VALUE!</v>
      </c>
    </row>
    <row r="20" spans="2:10" ht="11.25" customHeight="1" x14ac:dyDescent="0.2">
      <c r="B20" s="41">
        <v>16</v>
      </c>
      <c r="C20" s="67"/>
      <c r="D20" s="43" t="s">
        <v>710</v>
      </c>
      <c r="E20" s="44" t="s">
        <v>434</v>
      </c>
      <c r="F20" s="13" t="e">
        <f t="shared" si="0"/>
        <v>#VALUE!</v>
      </c>
      <c r="G20" s="93" t="e">
        <f>(D20-1)^2</f>
        <v>#VALUE!</v>
      </c>
      <c r="H20" s="287"/>
      <c r="I20" s="192" t="s">
        <v>674</v>
      </c>
      <c r="J20" s="193" t="e">
        <f>G23+G45+G70+G113+G143+G159+G178+G196+G223</f>
        <v>#VALUE!</v>
      </c>
    </row>
    <row r="21" spans="2:10" ht="11.25" customHeight="1" x14ac:dyDescent="0.2">
      <c r="B21" s="41">
        <v>17</v>
      </c>
      <c r="C21" s="67"/>
      <c r="D21" s="43" t="s">
        <v>710</v>
      </c>
      <c r="E21" s="44" t="s">
        <v>434</v>
      </c>
      <c r="F21" s="13" t="e">
        <f t="shared" si="0"/>
        <v>#VALUE!</v>
      </c>
      <c r="G21" s="93" t="e">
        <f>0+D21</f>
        <v>#VALUE!</v>
      </c>
      <c r="H21" s="287"/>
      <c r="I21" s="192" t="s">
        <v>675</v>
      </c>
      <c r="J21" s="193" t="e">
        <f>G38+G57+G83+G95+G114+G145+G169+G187+G208+G216</f>
        <v>#VALUE!</v>
      </c>
    </row>
    <row r="22" spans="2:10" ht="11.25" customHeight="1" x14ac:dyDescent="0.2">
      <c r="B22" s="41">
        <v>18</v>
      </c>
      <c r="C22" s="67"/>
      <c r="D22" s="43" t="s">
        <v>710</v>
      </c>
      <c r="E22" s="44" t="s">
        <v>434</v>
      </c>
      <c r="F22" s="13" t="e">
        <f t="shared" si="0"/>
        <v>#VALUE!</v>
      </c>
      <c r="G22" s="93" t="e">
        <f>(D22-1)^2</f>
        <v>#VALUE!</v>
      </c>
      <c r="H22" s="287" t="s">
        <v>699</v>
      </c>
      <c r="I22" s="192" t="s">
        <v>676</v>
      </c>
      <c r="J22" s="193" t="e">
        <f>G6+G24+G46+G69+G85+G116+G123+G153+G168+G192+G229</f>
        <v>#VALUE!</v>
      </c>
    </row>
    <row r="23" spans="2:10" ht="11.25" customHeight="1" x14ac:dyDescent="0.2">
      <c r="B23" s="41">
        <v>19</v>
      </c>
      <c r="C23" s="67"/>
      <c r="D23" s="43" t="s">
        <v>710</v>
      </c>
      <c r="E23" s="44" t="s">
        <v>434</v>
      </c>
      <c r="F23" s="13" t="e">
        <f t="shared" si="0"/>
        <v>#VALUE!</v>
      </c>
      <c r="G23" s="93" t="e">
        <f>(D23-1)^2</f>
        <v>#VALUE!</v>
      </c>
      <c r="H23" s="287"/>
      <c r="I23" s="192" t="s">
        <v>677</v>
      </c>
      <c r="J23" s="193" t="e">
        <f>G16+G30+G71+G133+G158+G193+G221</f>
        <v>#VALUE!</v>
      </c>
    </row>
    <row r="24" spans="2:10" ht="11.25" customHeight="1" x14ac:dyDescent="0.2">
      <c r="B24" s="41">
        <v>20</v>
      </c>
      <c r="C24" s="67"/>
      <c r="D24" s="43" t="s">
        <v>710</v>
      </c>
      <c r="E24" s="44" t="s">
        <v>434</v>
      </c>
      <c r="F24" s="13" t="e">
        <f t="shared" si="0"/>
        <v>#VALUE!</v>
      </c>
      <c r="G24" s="93" t="e">
        <f>0+D24</f>
        <v>#VALUE!</v>
      </c>
      <c r="H24" s="287"/>
      <c r="I24" s="192" t="s">
        <v>678</v>
      </c>
      <c r="J24" s="193" t="e">
        <f>G31+G58+G84+G104+G146+G161+G213+G235</f>
        <v>#VALUE!</v>
      </c>
    </row>
    <row r="25" spans="2:10" ht="11.25" customHeight="1" x14ac:dyDescent="0.2">
      <c r="B25" s="41">
        <v>21</v>
      </c>
      <c r="C25" s="67"/>
      <c r="D25" s="43" t="s">
        <v>710</v>
      </c>
      <c r="E25" s="44" t="s">
        <v>434</v>
      </c>
      <c r="F25" s="13" t="e">
        <f t="shared" si="0"/>
        <v>#VALUE!</v>
      </c>
      <c r="G25" s="93" t="e">
        <f>0+D25</f>
        <v>#VALUE!</v>
      </c>
      <c r="H25" s="287"/>
      <c r="I25" s="192" t="s">
        <v>679</v>
      </c>
      <c r="J25" s="193" t="e">
        <f>G26+G47+G67+G96+G117+G151+G186+G206+G240</f>
        <v>#VALUE!</v>
      </c>
    </row>
    <row r="26" spans="2:10" ht="11.25" customHeight="1" x14ac:dyDescent="0.2">
      <c r="B26" s="41">
        <v>22</v>
      </c>
      <c r="C26" s="67"/>
      <c r="D26" s="43" t="s">
        <v>710</v>
      </c>
      <c r="E26" s="44" t="s">
        <v>434</v>
      </c>
      <c r="F26" s="13" t="e">
        <f t="shared" si="0"/>
        <v>#VALUE!</v>
      </c>
      <c r="G26" s="93" t="e">
        <f>0+D26</f>
        <v>#VALUE!</v>
      </c>
      <c r="H26" s="287" t="s">
        <v>701</v>
      </c>
      <c r="I26" s="192" t="s">
        <v>680</v>
      </c>
      <c r="J26" s="193" t="e">
        <f>G7+G32+G59+G87+G106+G124+G162+G185+G214+G228</f>
        <v>#VALUE!</v>
      </c>
    </row>
    <row r="27" spans="2:10" ht="11.25" customHeight="1" x14ac:dyDescent="0.2">
      <c r="B27" s="41">
        <v>23</v>
      </c>
      <c r="C27" s="67"/>
      <c r="D27" s="43" t="s">
        <v>710</v>
      </c>
      <c r="E27" s="44" t="s">
        <v>434</v>
      </c>
      <c r="F27" s="13" t="e">
        <f t="shared" si="0"/>
        <v>#VALUE!</v>
      </c>
      <c r="G27" s="93" t="e">
        <f>0+D27</f>
        <v>#VALUE!</v>
      </c>
      <c r="H27" s="287"/>
      <c r="I27" s="192" t="s">
        <v>681</v>
      </c>
      <c r="J27" s="193" t="e">
        <f>G25+G48+G72+G121+G147+G184+G205+G230</f>
        <v>#VALUE!</v>
      </c>
    </row>
    <row r="28" spans="2:10" ht="11.25" customHeight="1" x14ac:dyDescent="0.2">
      <c r="B28" s="41">
        <v>24</v>
      </c>
      <c r="C28" s="67"/>
      <c r="D28" s="43" t="s">
        <v>710</v>
      </c>
      <c r="E28" s="44" t="s">
        <v>434</v>
      </c>
      <c r="F28" s="13" t="e">
        <f t="shared" si="0"/>
        <v>#VALUE!</v>
      </c>
      <c r="G28" s="93" t="e">
        <f>(D28-1)^2</f>
        <v>#VALUE!</v>
      </c>
      <c r="H28" s="287"/>
      <c r="I28" s="192" t="s">
        <v>682</v>
      </c>
      <c r="J28" s="193" t="e">
        <f>G18+G50+G75+G135+G160+G197</f>
        <v>#VALUE!</v>
      </c>
    </row>
    <row r="29" spans="2:10" ht="11.25" customHeight="1" thickBot="1" x14ac:dyDescent="0.25">
      <c r="B29" s="41">
        <v>25</v>
      </c>
      <c r="C29" s="67"/>
      <c r="D29" s="43" t="s">
        <v>710</v>
      </c>
      <c r="E29" s="44" t="s">
        <v>434</v>
      </c>
      <c r="F29" s="13" t="e">
        <f t="shared" si="0"/>
        <v>#VALUE!</v>
      </c>
      <c r="G29" s="93" t="e">
        <f>0+D29</f>
        <v>#VALUE!</v>
      </c>
      <c r="H29" s="197" t="s">
        <v>703</v>
      </c>
      <c r="I29" s="195" t="s">
        <v>683</v>
      </c>
      <c r="J29" s="196" t="e">
        <f>G15+G41+G66+G107+G132+G170+G209+G222</f>
        <v>#VALUE!</v>
      </c>
    </row>
    <row r="30" spans="2:10" ht="11.25" customHeight="1" thickTop="1" x14ac:dyDescent="0.2">
      <c r="B30" s="41">
        <v>26</v>
      </c>
      <c r="C30" s="67"/>
      <c r="D30" s="43" t="s">
        <v>710</v>
      </c>
      <c r="E30" s="44" t="s">
        <v>434</v>
      </c>
      <c r="F30" s="13" t="e">
        <f t="shared" si="0"/>
        <v>#VALUE!</v>
      </c>
      <c r="G30" s="93" t="e">
        <f>(D30-1)^2</f>
        <v>#VALUE!</v>
      </c>
      <c r="H30" s="290" t="s">
        <v>705</v>
      </c>
      <c r="I30" s="117" t="s">
        <v>684</v>
      </c>
      <c r="J30" s="107" t="e">
        <f>G8+G28+G62+G90+G125+G155+G173+G202</f>
        <v>#VALUE!</v>
      </c>
    </row>
    <row r="31" spans="2:10" ht="11.25" customHeight="1" x14ac:dyDescent="0.2">
      <c r="B31" s="41">
        <v>27</v>
      </c>
      <c r="C31" s="67"/>
      <c r="D31" s="43" t="s">
        <v>710</v>
      </c>
      <c r="E31" s="44" t="s">
        <v>434</v>
      </c>
      <c r="F31" s="13" t="e">
        <f t="shared" si="0"/>
        <v>#VALUE!</v>
      </c>
      <c r="G31" s="93" t="e">
        <f>0+D31</f>
        <v>#VALUE!</v>
      </c>
      <c r="H31" s="287"/>
      <c r="I31" s="192" t="s">
        <v>685</v>
      </c>
      <c r="J31" s="193" t="e">
        <f>G13+G34+G63+G109+G130+G163+G181+G227</f>
        <v>#VALUE!</v>
      </c>
    </row>
    <row r="32" spans="2:10" ht="11.25" customHeight="1" x14ac:dyDescent="0.2">
      <c r="B32" s="41">
        <v>28</v>
      </c>
      <c r="C32" s="67"/>
      <c r="D32" s="43" t="s">
        <v>710</v>
      </c>
      <c r="E32" s="44" t="s">
        <v>434</v>
      </c>
      <c r="F32" s="13" t="e">
        <f t="shared" si="0"/>
        <v>#VALUE!</v>
      </c>
      <c r="G32" s="93" t="e">
        <f>0+D32</f>
        <v>#VALUE!</v>
      </c>
      <c r="H32" s="287"/>
      <c r="I32" s="192" t="s">
        <v>686</v>
      </c>
      <c r="J32" s="193" t="e">
        <f>G44+G110+G175+G201+G237</f>
        <v>#VALUE!</v>
      </c>
    </row>
    <row r="33" spans="2:10" ht="11.25" customHeight="1" x14ac:dyDescent="0.2">
      <c r="B33" s="41">
        <v>29</v>
      </c>
      <c r="C33" s="67"/>
      <c r="D33" s="43" t="s">
        <v>710</v>
      </c>
      <c r="E33" s="44" t="s">
        <v>434</v>
      </c>
      <c r="F33" s="13" t="e">
        <f t="shared" si="0"/>
        <v>#VALUE!</v>
      </c>
      <c r="G33" s="93" t="e">
        <f>(D33-1)^2</f>
        <v>#VALUE!</v>
      </c>
      <c r="H33" s="287"/>
      <c r="I33" s="192" t="s">
        <v>687</v>
      </c>
      <c r="J33" s="193" t="e">
        <f>G36+G64+G78+G89+G98+G111+G140+G154+G181+G218+G233</f>
        <v>#VALUE!</v>
      </c>
    </row>
    <row r="34" spans="2:10" ht="11.25" customHeight="1" x14ac:dyDescent="0.2">
      <c r="B34" s="41">
        <v>30</v>
      </c>
      <c r="C34" s="67"/>
      <c r="D34" s="43" t="s">
        <v>710</v>
      </c>
      <c r="E34" s="44" t="s">
        <v>434</v>
      </c>
      <c r="F34" s="13" t="e">
        <f t="shared" si="0"/>
        <v>#VALUE!</v>
      </c>
      <c r="G34" s="93" t="e">
        <f>(D34-1)^2</f>
        <v>#VALUE!</v>
      </c>
      <c r="H34" s="287"/>
      <c r="I34" s="192" t="s">
        <v>688</v>
      </c>
      <c r="J34" s="193" t="e">
        <f>G21+G40+G43+G94+G108+G119+G139+G166+G188+G200+G211+G225</f>
        <v>#VALUE!</v>
      </c>
    </row>
    <row r="35" spans="2:10" ht="11.25" customHeight="1" x14ac:dyDescent="0.2">
      <c r="B35" s="41">
        <v>31</v>
      </c>
      <c r="C35" s="67"/>
      <c r="D35" s="43" t="s">
        <v>710</v>
      </c>
      <c r="E35" s="44" t="s">
        <v>434</v>
      </c>
      <c r="F35" s="13" t="e">
        <f t="shared" si="0"/>
        <v>#VALUE!</v>
      </c>
      <c r="G35" s="93" t="e">
        <f>0+D35</f>
        <v>#VALUE!</v>
      </c>
      <c r="H35" s="287" t="s">
        <v>707</v>
      </c>
      <c r="I35" s="192" t="s">
        <v>689</v>
      </c>
      <c r="J35" s="193" t="e">
        <f>G9+G20+G52+G93+G126+G137+G176+G238</f>
        <v>#VALUE!</v>
      </c>
    </row>
    <row r="36" spans="2:10" ht="11.25" customHeight="1" x14ac:dyDescent="0.2">
      <c r="B36" s="41">
        <v>32</v>
      </c>
      <c r="C36" s="67"/>
      <c r="D36" s="43" t="s">
        <v>710</v>
      </c>
      <c r="E36" s="44" t="s">
        <v>434</v>
      </c>
      <c r="F36" s="13" t="e">
        <f t="shared" si="0"/>
        <v>#VALUE!</v>
      </c>
      <c r="G36" s="93" t="e">
        <f>(D36-1)^2</f>
        <v>#VALUE!</v>
      </c>
      <c r="H36" s="287"/>
      <c r="I36" s="192" t="s">
        <v>690</v>
      </c>
      <c r="J36" s="193" t="e">
        <f>G29+G53+G77+G141+G165+G189+G231</f>
        <v>#VALUE!</v>
      </c>
    </row>
    <row r="37" spans="2:10" ht="11.25" customHeight="1" x14ac:dyDescent="0.2">
      <c r="B37" s="41">
        <v>33</v>
      </c>
      <c r="C37" s="67"/>
      <c r="D37" s="43" t="s">
        <v>710</v>
      </c>
      <c r="E37" s="44" t="s">
        <v>434</v>
      </c>
      <c r="F37" s="13" t="e">
        <f t="shared" si="0"/>
        <v>#VALUE!</v>
      </c>
      <c r="G37" s="93" t="e">
        <f>(D37-1)^2</f>
        <v>#VALUE!</v>
      </c>
      <c r="H37" s="287"/>
      <c r="I37" s="192" t="s">
        <v>691</v>
      </c>
      <c r="J37" s="193" t="e">
        <f>G14+G51+G68+G91+G131+G157+G182+G220</f>
        <v>#VALUE!</v>
      </c>
    </row>
    <row r="38" spans="2:10" ht="11.25" customHeight="1" x14ac:dyDescent="0.2">
      <c r="B38" s="41">
        <v>34</v>
      </c>
      <c r="C38" s="67"/>
      <c r="D38" s="43" t="s">
        <v>710</v>
      </c>
      <c r="E38" s="44" t="s">
        <v>434</v>
      </c>
      <c r="F38" s="13" t="e">
        <f t="shared" si="0"/>
        <v>#VALUE!</v>
      </c>
      <c r="G38" s="93" t="e">
        <f>(D38-1)^2</f>
        <v>#VALUE!</v>
      </c>
      <c r="H38" s="287"/>
      <c r="I38" s="192" t="s">
        <v>692</v>
      </c>
      <c r="J38" s="193" t="e">
        <f>G11+G37+G61+G82+G102+G128+G150+G172+G203+G226</f>
        <v>#VALUE!</v>
      </c>
    </row>
    <row r="39" spans="2:10" ht="11.25" customHeight="1" x14ac:dyDescent="0.2">
      <c r="B39" s="41">
        <v>35</v>
      </c>
      <c r="C39" s="67"/>
      <c r="D39" s="43" t="s">
        <v>710</v>
      </c>
      <c r="E39" s="44" t="s">
        <v>434</v>
      </c>
      <c r="F39" s="13" t="e">
        <f t="shared" si="0"/>
        <v>#VALUE!</v>
      </c>
      <c r="G39" s="93" t="e">
        <f>0+D39</f>
        <v>#VALUE!</v>
      </c>
      <c r="H39" s="287"/>
      <c r="I39" s="192" t="s">
        <v>693</v>
      </c>
      <c r="J39" s="193" t="e">
        <f>G22+G54+G76+G97+G142+G164+G190+G210+G239</f>
        <v>#VALUE!</v>
      </c>
    </row>
    <row r="40" spans="2:10" ht="11.25" customHeight="1" x14ac:dyDescent="0.2">
      <c r="B40" s="41">
        <v>36</v>
      </c>
      <c r="C40" s="67"/>
      <c r="D40" s="43" t="s">
        <v>710</v>
      </c>
      <c r="E40" s="44" t="s">
        <v>434</v>
      </c>
      <c r="F40" s="13" t="e">
        <f t="shared" si="0"/>
        <v>#VALUE!</v>
      </c>
      <c r="G40" s="93" t="e">
        <f>0+D40</f>
        <v>#VALUE!</v>
      </c>
      <c r="H40" s="287" t="s">
        <v>709</v>
      </c>
      <c r="I40" s="192" t="s">
        <v>694</v>
      </c>
      <c r="J40" s="193" t="e">
        <f>G12+G27+G49+G80+G100+G129+G156+G177+G199+G219+G232</f>
        <v>#VALUE!</v>
      </c>
    </row>
    <row r="41" spans="2:10" ht="11.25" customHeight="1" x14ac:dyDescent="0.2">
      <c r="B41" s="41">
        <v>37</v>
      </c>
      <c r="C41" s="67"/>
      <c r="D41" s="43" t="s">
        <v>710</v>
      </c>
      <c r="E41" s="44" t="s">
        <v>434</v>
      </c>
      <c r="F41" s="13" t="e">
        <f t="shared" si="0"/>
        <v>#VALUE!</v>
      </c>
      <c r="G41" s="93" t="e">
        <f>0+D41</f>
        <v>#VALUE!</v>
      </c>
      <c r="H41" s="287"/>
      <c r="I41" s="192" t="s">
        <v>695</v>
      </c>
      <c r="J41" s="193" t="e">
        <f>G19+G35+G55+G88+G99+G136+G167+G204+G236</f>
        <v>#VALUE!</v>
      </c>
    </row>
    <row r="42" spans="2:10" ht="11.25" customHeight="1" thickBot="1" x14ac:dyDescent="0.25">
      <c r="B42" s="41">
        <v>38</v>
      </c>
      <c r="C42" s="67"/>
      <c r="D42" s="43" t="s">
        <v>710</v>
      </c>
      <c r="E42" s="44" t="s">
        <v>434</v>
      </c>
      <c r="F42" s="13" t="e">
        <f t="shared" si="0"/>
        <v>#VALUE!</v>
      </c>
      <c r="G42" s="93" t="e">
        <f>0+D42</f>
        <v>#VALUE!</v>
      </c>
      <c r="H42" s="288"/>
      <c r="I42" s="195" t="s">
        <v>696</v>
      </c>
      <c r="J42" s="196" t="e">
        <f>G10+G42+G60+G81+G92+G101+G120+G127+G149+G179+G198+G212+G224</f>
        <v>#VALUE!</v>
      </c>
    </row>
    <row r="43" spans="2:10" ht="11.25" customHeight="1" thickTop="1" x14ac:dyDescent="0.2">
      <c r="B43" s="41">
        <v>39</v>
      </c>
      <c r="C43" s="67"/>
      <c r="D43" s="43" t="s">
        <v>710</v>
      </c>
      <c r="E43" s="44" t="s">
        <v>434</v>
      </c>
      <c r="F43" s="13" t="e">
        <f t="shared" si="0"/>
        <v>#VALUE!</v>
      </c>
      <c r="G43" s="93" t="e">
        <f>(D43-1)^2</f>
        <v>#VALUE!</v>
      </c>
    </row>
    <row r="44" spans="2:10" ht="11.25" customHeight="1" x14ac:dyDescent="0.2">
      <c r="B44" s="41">
        <v>40</v>
      </c>
      <c r="C44" s="67"/>
      <c r="D44" s="43" t="s">
        <v>710</v>
      </c>
      <c r="E44" s="44" t="s">
        <v>434</v>
      </c>
      <c r="F44" s="13" t="e">
        <f t="shared" si="0"/>
        <v>#VALUE!</v>
      </c>
      <c r="G44" s="93" t="e">
        <f>(D44-1)^2</f>
        <v>#VALUE!</v>
      </c>
      <c r="J44" s="3">
        <f>IFERROR(SMALL(D5:E244,1),7777)</f>
        <v>7777</v>
      </c>
    </row>
    <row r="45" spans="2:10" ht="11.25" customHeight="1" x14ac:dyDescent="0.2">
      <c r="B45" s="41">
        <v>41</v>
      </c>
      <c r="C45" s="67"/>
      <c r="D45" s="43" t="s">
        <v>710</v>
      </c>
      <c r="E45" s="44" t="s">
        <v>434</v>
      </c>
      <c r="F45" s="13" t="e">
        <f t="shared" si="0"/>
        <v>#VALUE!</v>
      </c>
      <c r="G45" s="93" t="e">
        <f>0+D45</f>
        <v>#VALUE!</v>
      </c>
    </row>
    <row r="46" spans="2:10" ht="11.25" customHeight="1" x14ac:dyDescent="0.2">
      <c r="B46" s="41">
        <v>42</v>
      </c>
      <c r="C46" s="67"/>
      <c r="D46" s="43" t="s">
        <v>710</v>
      </c>
      <c r="E46" s="44" t="s">
        <v>434</v>
      </c>
      <c r="F46" s="13" t="e">
        <f t="shared" si="0"/>
        <v>#VALUE!</v>
      </c>
      <c r="G46" s="93" t="e">
        <f>(D46-1)^2</f>
        <v>#VALUE!</v>
      </c>
    </row>
    <row r="47" spans="2:10" ht="11.25" customHeight="1" x14ac:dyDescent="0.2">
      <c r="B47" s="41">
        <v>43</v>
      </c>
      <c r="C47" s="67"/>
      <c r="D47" s="43" t="s">
        <v>710</v>
      </c>
      <c r="E47" s="44" t="s">
        <v>434</v>
      </c>
      <c r="F47" s="13" t="e">
        <f t="shared" si="0"/>
        <v>#VALUE!</v>
      </c>
      <c r="G47" s="93" t="e">
        <f>0+D47</f>
        <v>#VALUE!</v>
      </c>
    </row>
    <row r="48" spans="2:10" ht="11.25" customHeight="1" x14ac:dyDescent="0.2">
      <c r="B48" s="41">
        <v>44</v>
      </c>
      <c r="C48" s="67"/>
      <c r="D48" s="43" t="s">
        <v>710</v>
      </c>
      <c r="E48" s="44" t="s">
        <v>434</v>
      </c>
      <c r="F48" s="13" t="e">
        <f t="shared" si="0"/>
        <v>#VALUE!</v>
      </c>
      <c r="G48" s="93" t="e">
        <f>(D48-1)^2</f>
        <v>#VALUE!</v>
      </c>
    </row>
    <row r="49" spans="2:7" ht="11.25" customHeight="1" x14ac:dyDescent="0.2">
      <c r="B49" s="41">
        <v>45</v>
      </c>
      <c r="C49" s="67"/>
      <c r="D49" s="43" t="s">
        <v>710</v>
      </c>
      <c r="E49" s="44" t="s">
        <v>434</v>
      </c>
      <c r="F49" s="13" t="e">
        <f t="shared" si="0"/>
        <v>#VALUE!</v>
      </c>
      <c r="G49" s="93" t="e">
        <f>0+D49</f>
        <v>#VALUE!</v>
      </c>
    </row>
    <row r="50" spans="2:7" ht="11.25" customHeight="1" x14ac:dyDescent="0.2">
      <c r="B50" s="41">
        <v>46</v>
      </c>
      <c r="C50" s="67"/>
      <c r="D50" s="43" t="s">
        <v>710</v>
      </c>
      <c r="E50" s="44" t="s">
        <v>434</v>
      </c>
      <c r="F50" s="13" t="e">
        <f t="shared" si="0"/>
        <v>#VALUE!</v>
      </c>
      <c r="G50" s="93" t="e">
        <f>(D50-1)^2</f>
        <v>#VALUE!</v>
      </c>
    </row>
    <row r="51" spans="2:7" ht="11.25" customHeight="1" x14ac:dyDescent="0.2">
      <c r="B51" s="41">
        <v>47</v>
      </c>
      <c r="C51" s="67"/>
      <c r="D51" s="43" t="s">
        <v>710</v>
      </c>
      <c r="E51" s="44" t="s">
        <v>434</v>
      </c>
      <c r="F51" s="13" t="e">
        <f t="shared" si="0"/>
        <v>#VALUE!</v>
      </c>
      <c r="G51" s="93" t="e">
        <f>(D51-1)^2</f>
        <v>#VALUE!</v>
      </c>
    </row>
    <row r="52" spans="2:7" ht="11.25" customHeight="1" x14ac:dyDescent="0.2">
      <c r="B52" s="41">
        <v>48</v>
      </c>
      <c r="C52" s="67"/>
      <c r="D52" s="43" t="s">
        <v>710</v>
      </c>
      <c r="E52" s="44" t="s">
        <v>434</v>
      </c>
      <c r="F52" s="13" t="e">
        <f t="shared" si="0"/>
        <v>#VALUE!</v>
      </c>
      <c r="G52" s="93" t="e">
        <f>(D52-1)^2</f>
        <v>#VALUE!</v>
      </c>
    </row>
    <row r="53" spans="2:7" ht="11.25" customHeight="1" x14ac:dyDescent="0.2">
      <c r="B53" s="41">
        <v>49</v>
      </c>
      <c r="C53" s="67"/>
      <c r="D53" s="43" t="s">
        <v>710</v>
      </c>
      <c r="E53" s="44" t="s">
        <v>434</v>
      </c>
      <c r="F53" s="13" t="e">
        <f t="shared" si="0"/>
        <v>#VALUE!</v>
      </c>
      <c r="G53" s="93" t="e">
        <f>(D53-1)^2</f>
        <v>#VALUE!</v>
      </c>
    </row>
    <row r="54" spans="2:7" ht="11.25" customHeight="1" x14ac:dyDescent="0.2">
      <c r="B54" s="41">
        <v>50</v>
      </c>
      <c r="C54" s="67"/>
      <c r="D54" s="43" t="s">
        <v>710</v>
      </c>
      <c r="E54" s="44" t="s">
        <v>434</v>
      </c>
      <c r="F54" s="13" t="e">
        <f t="shared" ref="F54:F117" si="1">((D54-E54)^2)*(-0.1)</f>
        <v>#VALUE!</v>
      </c>
      <c r="G54" s="93" t="e">
        <f>0+D54</f>
        <v>#VALUE!</v>
      </c>
    </row>
    <row r="55" spans="2:7" ht="11.25" customHeight="1" x14ac:dyDescent="0.2">
      <c r="B55" s="41">
        <v>51</v>
      </c>
      <c r="C55" s="67"/>
      <c r="D55" s="43" t="s">
        <v>710</v>
      </c>
      <c r="E55" s="44" t="s">
        <v>434</v>
      </c>
      <c r="F55" s="13" t="e">
        <f t="shared" si="1"/>
        <v>#VALUE!</v>
      </c>
      <c r="G55" s="93" t="e">
        <f>0+D55</f>
        <v>#VALUE!</v>
      </c>
    </row>
    <row r="56" spans="2:7" ht="11.25" customHeight="1" x14ac:dyDescent="0.2">
      <c r="B56" s="41">
        <v>52</v>
      </c>
      <c r="C56" s="67"/>
      <c r="D56" s="43" t="s">
        <v>710</v>
      </c>
      <c r="E56" s="44" t="s">
        <v>434</v>
      </c>
      <c r="F56" s="13" t="e">
        <f t="shared" si="1"/>
        <v>#VALUE!</v>
      </c>
      <c r="G56" s="93" t="e">
        <f>(D56-1)^2</f>
        <v>#VALUE!</v>
      </c>
    </row>
    <row r="57" spans="2:7" ht="11.25" customHeight="1" x14ac:dyDescent="0.2">
      <c r="B57" s="41">
        <v>53</v>
      </c>
      <c r="C57" s="67"/>
      <c r="D57" s="43" t="s">
        <v>710</v>
      </c>
      <c r="E57" s="44" t="s">
        <v>434</v>
      </c>
      <c r="F57" s="13" t="e">
        <f t="shared" si="1"/>
        <v>#VALUE!</v>
      </c>
      <c r="G57" s="93" t="e">
        <f>0+D57</f>
        <v>#VALUE!</v>
      </c>
    </row>
    <row r="58" spans="2:7" ht="11.25" customHeight="1" x14ac:dyDescent="0.2">
      <c r="B58" s="41">
        <v>54</v>
      </c>
      <c r="C58" s="67"/>
      <c r="D58" s="43" t="s">
        <v>710</v>
      </c>
      <c r="E58" s="44" t="s">
        <v>434</v>
      </c>
      <c r="F58" s="13" t="e">
        <f t="shared" si="1"/>
        <v>#VALUE!</v>
      </c>
      <c r="G58" s="93" t="e">
        <f>0+D58</f>
        <v>#VALUE!</v>
      </c>
    </row>
    <row r="59" spans="2:7" ht="11.25" customHeight="1" x14ac:dyDescent="0.2">
      <c r="B59" s="41">
        <v>55</v>
      </c>
      <c r="C59" s="67"/>
      <c r="D59" s="43" t="s">
        <v>710</v>
      </c>
      <c r="E59" s="44" t="s">
        <v>434</v>
      </c>
      <c r="F59" s="13" t="e">
        <f t="shared" si="1"/>
        <v>#VALUE!</v>
      </c>
      <c r="G59" s="93" t="e">
        <f>0+D59</f>
        <v>#VALUE!</v>
      </c>
    </row>
    <row r="60" spans="2:7" ht="11.25" customHeight="1" x14ac:dyDescent="0.2">
      <c r="B60" s="41">
        <v>56</v>
      </c>
      <c r="C60" s="67"/>
      <c r="D60" s="43" t="s">
        <v>710</v>
      </c>
      <c r="E60" s="44" t="s">
        <v>434</v>
      </c>
      <c r="F60" s="13" t="e">
        <f t="shared" si="1"/>
        <v>#VALUE!</v>
      </c>
      <c r="G60" s="93" t="e">
        <f>0+D60</f>
        <v>#VALUE!</v>
      </c>
    </row>
    <row r="61" spans="2:7" ht="11.25" customHeight="1" x14ac:dyDescent="0.2">
      <c r="B61" s="41">
        <v>57</v>
      </c>
      <c r="C61" s="67"/>
      <c r="D61" s="43" t="s">
        <v>710</v>
      </c>
      <c r="E61" s="44" t="s">
        <v>434</v>
      </c>
      <c r="F61" s="13" t="e">
        <f t="shared" si="1"/>
        <v>#VALUE!</v>
      </c>
      <c r="G61" s="93" t="e">
        <f>(D61-1)^2</f>
        <v>#VALUE!</v>
      </c>
    </row>
    <row r="62" spans="2:7" ht="11.25" customHeight="1" x14ac:dyDescent="0.2">
      <c r="B62" s="41">
        <v>58</v>
      </c>
      <c r="C62" s="67"/>
      <c r="D62" s="43" t="s">
        <v>710</v>
      </c>
      <c r="E62" s="44" t="s">
        <v>434</v>
      </c>
      <c r="F62" s="13" t="e">
        <f t="shared" si="1"/>
        <v>#VALUE!</v>
      </c>
      <c r="G62" s="93" t="e">
        <f>(D62-1)^2</f>
        <v>#VALUE!</v>
      </c>
    </row>
    <row r="63" spans="2:7" ht="11.25" customHeight="1" x14ac:dyDescent="0.2">
      <c r="B63" s="41">
        <v>59</v>
      </c>
      <c r="C63" s="67"/>
      <c r="D63" s="43" t="s">
        <v>710</v>
      </c>
      <c r="E63" s="44" t="s">
        <v>434</v>
      </c>
      <c r="F63" s="13" t="e">
        <f t="shared" si="1"/>
        <v>#VALUE!</v>
      </c>
      <c r="G63" s="93" t="e">
        <f>0+D63</f>
        <v>#VALUE!</v>
      </c>
    </row>
    <row r="64" spans="2:7" ht="11.25" customHeight="1" x14ac:dyDescent="0.2">
      <c r="B64" s="41">
        <v>60</v>
      </c>
      <c r="C64" s="67"/>
      <c r="D64" s="43" t="s">
        <v>710</v>
      </c>
      <c r="E64" s="44" t="s">
        <v>434</v>
      </c>
      <c r="F64" s="13" t="e">
        <f t="shared" si="1"/>
        <v>#VALUE!</v>
      </c>
      <c r="G64" s="93" t="e">
        <f>(D64-1)^2</f>
        <v>#VALUE!</v>
      </c>
    </row>
    <row r="65" spans="2:7" ht="11.25" customHeight="1" x14ac:dyDescent="0.2">
      <c r="B65" s="41">
        <v>61</v>
      </c>
      <c r="C65" s="67"/>
      <c r="D65" s="43" t="s">
        <v>710</v>
      </c>
      <c r="E65" s="44" t="s">
        <v>434</v>
      </c>
      <c r="F65" s="13" t="e">
        <f t="shared" si="1"/>
        <v>#VALUE!</v>
      </c>
      <c r="G65" s="93" t="e">
        <f>(D65-1)^2</f>
        <v>#VALUE!</v>
      </c>
    </row>
    <row r="66" spans="2:7" ht="11.25" customHeight="1" x14ac:dyDescent="0.2">
      <c r="B66" s="41">
        <v>62</v>
      </c>
      <c r="C66" s="67"/>
      <c r="D66" s="43" t="s">
        <v>710</v>
      </c>
      <c r="E66" s="44" t="s">
        <v>434</v>
      </c>
      <c r="F66" s="13" t="e">
        <f t="shared" si="1"/>
        <v>#VALUE!</v>
      </c>
      <c r="G66" s="93" t="e">
        <f>0+D66</f>
        <v>#VALUE!</v>
      </c>
    </row>
    <row r="67" spans="2:7" ht="11.25" customHeight="1" x14ac:dyDescent="0.2">
      <c r="B67" s="41">
        <v>63</v>
      </c>
      <c r="C67" s="67"/>
      <c r="D67" s="43" t="s">
        <v>710</v>
      </c>
      <c r="E67" s="44" t="s">
        <v>434</v>
      </c>
      <c r="F67" s="13" t="e">
        <f t="shared" si="1"/>
        <v>#VALUE!</v>
      </c>
      <c r="G67" s="93" t="e">
        <f>0+D67</f>
        <v>#VALUE!</v>
      </c>
    </row>
    <row r="68" spans="2:7" ht="11.25" customHeight="1" x14ac:dyDescent="0.2">
      <c r="B68" s="41">
        <v>64</v>
      </c>
      <c r="C68" s="67"/>
      <c r="D68" s="43" t="s">
        <v>710</v>
      </c>
      <c r="E68" s="44" t="s">
        <v>434</v>
      </c>
      <c r="F68" s="13" t="e">
        <f t="shared" si="1"/>
        <v>#VALUE!</v>
      </c>
      <c r="G68" s="93" t="e">
        <f>0+D68</f>
        <v>#VALUE!</v>
      </c>
    </row>
    <row r="69" spans="2:7" ht="11.25" customHeight="1" x14ac:dyDescent="0.2">
      <c r="B69" s="41">
        <v>65</v>
      </c>
      <c r="C69" s="67"/>
      <c r="D69" s="43" t="s">
        <v>710</v>
      </c>
      <c r="E69" s="44" t="s">
        <v>434</v>
      </c>
      <c r="F69" s="13" t="e">
        <f t="shared" si="1"/>
        <v>#VALUE!</v>
      </c>
      <c r="G69" s="93" t="e">
        <f>(D69-1)^2</f>
        <v>#VALUE!</v>
      </c>
    </row>
    <row r="70" spans="2:7" ht="11.25" customHeight="1" x14ac:dyDescent="0.2">
      <c r="B70" s="41">
        <v>66</v>
      </c>
      <c r="C70" s="67"/>
      <c r="D70" s="43" t="s">
        <v>710</v>
      </c>
      <c r="E70" s="44" t="s">
        <v>434</v>
      </c>
      <c r="F70" s="13" t="e">
        <f t="shared" si="1"/>
        <v>#VALUE!</v>
      </c>
      <c r="G70" s="93" t="e">
        <f>(D70-1)^2</f>
        <v>#VALUE!</v>
      </c>
    </row>
    <row r="71" spans="2:7" ht="11.25" customHeight="1" x14ac:dyDescent="0.2">
      <c r="B71" s="41">
        <v>67</v>
      </c>
      <c r="C71" s="67"/>
      <c r="D71" s="43" t="s">
        <v>710</v>
      </c>
      <c r="E71" s="44" t="s">
        <v>434</v>
      </c>
      <c r="F71" s="13" t="e">
        <f t="shared" si="1"/>
        <v>#VALUE!</v>
      </c>
      <c r="G71" s="93" t="e">
        <f>(D71-1)^2</f>
        <v>#VALUE!</v>
      </c>
    </row>
    <row r="72" spans="2:7" ht="11.25" customHeight="1" x14ac:dyDescent="0.2">
      <c r="B72" s="41">
        <v>68</v>
      </c>
      <c r="C72" s="67"/>
      <c r="D72" s="43" t="s">
        <v>710</v>
      </c>
      <c r="E72" s="44" t="s">
        <v>434</v>
      </c>
      <c r="F72" s="13" t="e">
        <f t="shared" si="1"/>
        <v>#VALUE!</v>
      </c>
      <c r="G72" s="93" t="e">
        <f>(D72-1)^2</f>
        <v>#VALUE!</v>
      </c>
    </row>
    <row r="73" spans="2:7" ht="11.25" customHeight="1" x14ac:dyDescent="0.2">
      <c r="B73" s="41">
        <v>69</v>
      </c>
      <c r="C73" s="67"/>
      <c r="D73" s="43" t="s">
        <v>710</v>
      </c>
      <c r="E73" s="44" t="s">
        <v>434</v>
      </c>
      <c r="F73" s="13" t="e">
        <f t="shared" si="1"/>
        <v>#VALUE!</v>
      </c>
      <c r="G73" s="93" t="e">
        <f>D73*0</f>
        <v>#VALUE!</v>
      </c>
    </row>
    <row r="74" spans="2:7" ht="11.25" customHeight="1" x14ac:dyDescent="0.2">
      <c r="B74" s="41">
        <v>70</v>
      </c>
      <c r="C74" s="67"/>
      <c r="D74" s="43" t="s">
        <v>710</v>
      </c>
      <c r="E74" s="44" t="s">
        <v>434</v>
      </c>
      <c r="F74" s="13" t="e">
        <f t="shared" si="1"/>
        <v>#VALUE!</v>
      </c>
      <c r="G74" s="93" t="e">
        <f>(D74-1)^2</f>
        <v>#VALUE!</v>
      </c>
    </row>
    <row r="75" spans="2:7" ht="11.25" customHeight="1" x14ac:dyDescent="0.2">
      <c r="B75" s="41">
        <v>71</v>
      </c>
      <c r="C75" s="67"/>
      <c r="D75" s="43" t="s">
        <v>710</v>
      </c>
      <c r="E75" s="44" t="s">
        <v>434</v>
      </c>
      <c r="F75" s="13" t="e">
        <f t="shared" si="1"/>
        <v>#VALUE!</v>
      </c>
      <c r="G75" s="93" t="e">
        <f>(D75-1)^2</f>
        <v>#VALUE!</v>
      </c>
    </row>
    <row r="76" spans="2:7" ht="11.25" customHeight="1" x14ac:dyDescent="0.2">
      <c r="B76" s="41">
        <v>72</v>
      </c>
      <c r="C76" s="67"/>
      <c r="D76" s="43" t="s">
        <v>710</v>
      </c>
      <c r="E76" s="44" t="s">
        <v>434</v>
      </c>
      <c r="F76" s="13" t="e">
        <f t="shared" si="1"/>
        <v>#VALUE!</v>
      </c>
      <c r="G76" s="93" t="e">
        <f>0+D76</f>
        <v>#VALUE!</v>
      </c>
    </row>
    <row r="77" spans="2:7" ht="11.25" customHeight="1" x14ac:dyDescent="0.2">
      <c r="B77" s="41">
        <v>73</v>
      </c>
      <c r="C77" s="67"/>
      <c r="D77" s="43" t="s">
        <v>710</v>
      </c>
      <c r="E77" s="44" t="s">
        <v>434</v>
      </c>
      <c r="F77" s="13" t="e">
        <f t="shared" si="1"/>
        <v>#VALUE!</v>
      </c>
      <c r="G77" s="93" t="e">
        <f>0+D77</f>
        <v>#VALUE!</v>
      </c>
    </row>
    <row r="78" spans="2:7" ht="11.25" customHeight="1" x14ac:dyDescent="0.2">
      <c r="B78" s="41">
        <v>74</v>
      </c>
      <c r="C78" s="67"/>
      <c r="D78" s="43" t="s">
        <v>710</v>
      </c>
      <c r="E78" s="44" t="s">
        <v>434</v>
      </c>
      <c r="F78" s="13" t="e">
        <f t="shared" si="1"/>
        <v>#VALUE!</v>
      </c>
      <c r="G78" s="93" t="e">
        <f>(D78-1)^2</f>
        <v>#VALUE!</v>
      </c>
    </row>
    <row r="79" spans="2:7" ht="11.25" customHeight="1" x14ac:dyDescent="0.2">
      <c r="B79" s="41">
        <v>75</v>
      </c>
      <c r="C79" s="67"/>
      <c r="D79" s="43" t="s">
        <v>710</v>
      </c>
      <c r="E79" s="44" t="s">
        <v>434</v>
      </c>
      <c r="F79" s="13" t="e">
        <f t="shared" si="1"/>
        <v>#VALUE!</v>
      </c>
      <c r="G79" s="93" t="e">
        <f>D79*0</f>
        <v>#VALUE!</v>
      </c>
    </row>
    <row r="80" spans="2:7" ht="11.25" customHeight="1" x14ac:dyDescent="0.2">
      <c r="B80" s="41">
        <v>76</v>
      </c>
      <c r="C80" s="67"/>
      <c r="D80" s="43" t="s">
        <v>710</v>
      </c>
      <c r="E80" s="44" t="s">
        <v>434</v>
      </c>
      <c r="F80" s="13" t="e">
        <f t="shared" si="1"/>
        <v>#VALUE!</v>
      </c>
      <c r="G80" s="93" t="e">
        <f>0+D80</f>
        <v>#VALUE!</v>
      </c>
    </row>
    <row r="81" spans="2:7" ht="11.25" customHeight="1" x14ac:dyDescent="0.2">
      <c r="B81" s="41">
        <v>77</v>
      </c>
      <c r="C81" s="67"/>
      <c r="D81" s="43" t="s">
        <v>710</v>
      </c>
      <c r="E81" s="44" t="s">
        <v>434</v>
      </c>
      <c r="F81" s="13" t="e">
        <f t="shared" si="1"/>
        <v>#VALUE!</v>
      </c>
      <c r="G81" s="93" t="e">
        <f>0+D81</f>
        <v>#VALUE!</v>
      </c>
    </row>
    <row r="82" spans="2:7" ht="11.25" customHeight="1" x14ac:dyDescent="0.2">
      <c r="B82" s="41">
        <v>78</v>
      </c>
      <c r="C82" s="67"/>
      <c r="D82" s="43" t="s">
        <v>710</v>
      </c>
      <c r="E82" s="44" t="s">
        <v>434</v>
      </c>
      <c r="F82" s="13" t="e">
        <f t="shared" si="1"/>
        <v>#VALUE!</v>
      </c>
      <c r="G82" s="93" t="e">
        <f>0+D82</f>
        <v>#VALUE!</v>
      </c>
    </row>
    <row r="83" spans="2:7" ht="11.25" customHeight="1" x14ac:dyDescent="0.2">
      <c r="B83" s="41">
        <v>79</v>
      </c>
      <c r="C83" s="67"/>
      <c r="D83" s="43" t="s">
        <v>710</v>
      </c>
      <c r="E83" s="44" t="s">
        <v>434</v>
      </c>
      <c r="F83" s="13" t="e">
        <f t="shared" si="1"/>
        <v>#VALUE!</v>
      </c>
      <c r="G83" s="93" t="e">
        <f>0+D83</f>
        <v>#VALUE!</v>
      </c>
    </row>
    <row r="84" spans="2:7" ht="11.25" customHeight="1" x14ac:dyDescent="0.2">
      <c r="B84" s="41">
        <v>80</v>
      </c>
      <c r="C84" s="67"/>
      <c r="D84" s="43" t="s">
        <v>710</v>
      </c>
      <c r="E84" s="44" t="s">
        <v>434</v>
      </c>
      <c r="F84" s="13" t="e">
        <f t="shared" si="1"/>
        <v>#VALUE!</v>
      </c>
      <c r="G84" s="93" t="e">
        <f>(D84-1)^2</f>
        <v>#VALUE!</v>
      </c>
    </row>
    <row r="85" spans="2:7" ht="11.25" customHeight="1" x14ac:dyDescent="0.2">
      <c r="B85" s="41">
        <v>81</v>
      </c>
      <c r="C85" s="67"/>
      <c r="D85" s="43" t="s">
        <v>710</v>
      </c>
      <c r="E85" s="44" t="s">
        <v>434</v>
      </c>
      <c r="F85" s="13" t="e">
        <f t="shared" si="1"/>
        <v>#VALUE!</v>
      </c>
      <c r="G85" s="93" t="e">
        <f>0+D85</f>
        <v>#VALUE!</v>
      </c>
    </row>
    <row r="86" spans="2:7" ht="11.25" customHeight="1" x14ac:dyDescent="0.2">
      <c r="B86" s="41">
        <v>82</v>
      </c>
      <c r="C86" s="67"/>
      <c r="D86" s="43" t="s">
        <v>710</v>
      </c>
      <c r="E86" s="44" t="s">
        <v>434</v>
      </c>
      <c r="F86" s="13" t="e">
        <f t="shared" si="1"/>
        <v>#VALUE!</v>
      </c>
      <c r="G86" s="93" t="e">
        <f>(D86-1)^2</f>
        <v>#VALUE!</v>
      </c>
    </row>
    <row r="87" spans="2:7" ht="11.25" customHeight="1" x14ac:dyDescent="0.2">
      <c r="B87" s="41">
        <v>83</v>
      </c>
      <c r="C87" s="67"/>
      <c r="D87" s="43" t="s">
        <v>710</v>
      </c>
      <c r="E87" s="44" t="s">
        <v>434</v>
      </c>
      <c r="F87" s="13" t="e">
        <f t="shared" si="1"/>
        <v>#VALUE!</v>
      </c>
      <c r="G87" s="93" t="e">
        <f>0+D87</f>
        <v>#VALUE!</v>
      </c>
    </row>
    <row r="88" spans="2:7" ht="11.25" customHeight="1" x14ac:dyDescent="0.2">
      <c r="B88" s="41">
        <v>84</v>
      </c>
      <c r="C88" s="67"/>
      <c r="D88" s="43" t="s">
        <v>710</v>
      </c>
      <c r="E88" s="44" t="s">
        <v>434</v>
      </c>
      <c r="F88" s="13" t="e">
        <f t="shared" si="1"/>
        <v>#VALUE!</v>
      </c>
      <c r="G88" s="93" t="e">
        <f>0+D88</f>
        <v>#VALUE!</v>
      </c>
    </row>
    <row r="89" spans="2:7" ht="11.25" customHeight="1" x14ac:dyDescent="0.2">
      <c r="B89" s="41">
        <v>85</v>
      </c>
      <c r="C89" s="67"/>
      <c r="D89" s="43" t="s">
        <v>710</v>
      </c>
      <c r="E89" s="44" t="s">
        <v>434</v>
      </c>
      <c r="F89" s="13" t="e">
        <f t="shared" si="1"/>
        <v>#VALUE!</v>
      </c>
      <c r="G89" s="93" t="e">
        <f>(D89-1)^2</f>
        <v>#VALUE!</v>
      </c>
    </row>
    <row r="90" spans="2:7" ht="11.25" customHeight="1" x14ac:dyDescent="0.2">
      <c r="B90" s="41">
        <v>86</v>
      </c>
      <c r="C90" s="67"/>
      <c r="D90" s="43" t="s">
        <v>710</v>
      </c>
      <c r="E90" s="44" t="s">
        <v>434</v>
      </c>
      <c r="F90" s="13" t="e">
        <f t="shared" si="1"/>
        <v>#VALUE!</v>
      </c>
      <c r="G90" s="93" t="e">
        <f>(D90-1)^2</f>
        <v>#VALUE!</v>
      </c>
    </row>
    <row r="91" spans="2:7" ht="11.25" customHeight="1" x14ac:dyDescent="0.2">
      <c r="B91" s="41">
        <v>87</v>
      </c>
      <c r="C91" s="67"/>
      <c r="D91" s="43" t="s">
        <v>710</v>
      </c>
      <c r="E91" s="44" t="s">
        <v>434</v>
      </c>
      <c r="F91" s="13" t="e">
        <f t="shared" si="1"/>
        <v>#VALUE!</v>
      </c>
      <c r="G91" s="93" t="e">
        <f t="shared" ref="G91:G101" si="2">0+D91</f>
        <v>#VALUE!</v>
      </c>
    </row>
    <row r="92" spans="2:7" ht="11.25" customHeight="1" x14ac:dyDescent="0.2">
      <c r="B92" s="41">
        <v>88</v>
      </c>
      <c r="C92" s="67"/>
      <c r="D92" s="43" t="s">
        <v>710</v>
      </c>
      <c r="E92" s="44" t="s">
        <v>434</v>
      </c>
      <c r="F92" s="13" t="e">
        <f t="shared" si="1"/>
        <v>#VALUE!</v>
      </c>
      <c r="G92" s="93" t="e">
        <f t="shared" si="2"/>
        <v>#VALUE!</v>
      </c>
    </row>
    <row r="93" spans="2:7" ht="11.25" customHeight="1" x14ac:dyDescent="0.2">
      <c r="B93" s="41">
        <v>89</v>
      </c>
      <c r="C93" s="67"/>
      <c r="D93" s="43" t="s">
        <v>710</v>
      </c>
      <c r="E93" s="44" t="s">
        <v>434</v>
      </c>
      <c r="F93" s="13" t="e">
        <f t="shared" si="1"/>
        <v>#VALUE!</v>
      </c>
      <c r="G93" s="93" t="e">
        <f t="shared" si="2"/>
        <v>#VALUE!</v>
      </c>
    </row>
    <row r="94" spans="2:7" ht="11.25" customHeight="1" x14ac:dyDescent="0.2">
      <c r="B94" s="41">
        <v>90</v>
      </c>
      <c r="C94" s="67"/>
      <c r="D94" s="43" t="s">
        <v>710</v>
      </c>
      <c r="E94" s="44" t="s">
        <v>434</v>
      </c>
      <c r="F94" s="13" t="e">
        <f t="shared" si="1"/>
        <v>#VALUE!</v>
      </c>
      <c r="G94" s="93" t="e">
        <f t="shared" si="2"/>
        <v>#VALUE!</v>
      </c>
    </row>
    <row r="95" spans="2:7" ht="11.25" customHeight="1" x14ac:dyDescent="0.2">
      <c r="B95" s="41">
        <v>91</v>
      </c>
      <c r="C95" s="67"/>
      <c r="D95" s="43" t="s">
        <v>710</v>
      </c>
      <c r="E95" s="44" t="s">
        <v>434</v>
      </c>
      <c r="F95" s="13" t="e">
        <f t="shared" si="1"/>
        <v>#VALUE!</v>
      </c>
      <c r="G95" s="93" t="e">
        <f t="shared" si="2"/>
        <v>#VALUE!</v>
      </c>
    </row>
    <row r="96" spans="2:7" ht="11.25" customHeight="1" x14ac:dyDescent="0.2">
      <c r="B96" s="41">
        <v>92</v>
      </c>
      <c r="C96" s="67"/>
      <c r="D96" s="43" t="s">
        <v>710</v>
      </c>
      <c r="E96" s="44" t="s">
        <v>434</v>
      </c>
      <c r="F96" s="13" t="e">
        <f t="shared" si="1"/>
        <v>#VALUE!</v>
      </c>
      <c r="G96" s="93" t="e">
        <f t="shared" si="2"/>
        <v>#VALUE!</v>
      </c>
    </row>
    <row r="97" spans="2:7" ht="11.25" customHeight="1" x14ac:dyDescent="0.2">
      <c r="B97" s="41">
        <v>93</v>
      </c>
      <c r="C97" s="67"/>
      <c r="D97" s="43" t="s">
        <v>710</v>
      </c>
      <c r="E97" s="44" t="s">
        <v>434</v>
      </c>
      <c r="F97" s="13" t="e">
        <f t="shared" si="1"/>
        <v>#VALUE!</v>
      </c>
      <c r="G97" s="93" t="e">
        <f t="shared" si="2"/>
        <v>#VALUE!</v>
      </c>
    </row>
    <row r="98" spans="2:7" ht="11.25" customHeight="1" x14ac:dyDescent="0.2">
      <c r="B98" s="41">
        <v>94</v>
      </c>
      <c r="C98" s="67"/>
      <c r="D98" s="43" t="s">
        <v>710</v>
      </c>
      <c r="E98" s="44" t="s">
        <v>434</v>
      </c>
      <c r="F98" s="13" t="e">
        <f t="shared" si="1"/>
        <v>#VALUE!</v>
      </c>
      <c r="G98" s="93" t="e">
        <f t="shared" si="2"/>
        <v>#VALUE!</v>
      </c>
    </row>
    <row r="99" spans="2:7" ht="11.25" customHeight="1" x14ac:dyDescent="0.2">
      <c r="B99" s="41">
        <v>95</v>
      </c>
      <c r="C99" s="67"/>
      <c r="D99" s="43" t="s">
        <v>710</v>
      </c>
      <c r="E99" s="44" t="s">
        <v>434</v>
      </c>
      <c r="F99" s="13" t="e">
        <f t="shared" si="1"/>
        <v>#VALUE!</v>
      </c>
      <c r="G99" s="93" t="e">
        <f t="shared" si="2"/>
        <v>#VALUE!</v>
      </c>
    </row>
    <row r="100" spans="2:7" ht="11.25" customHeight="1" x14ac:dyDescent="0.2">
      <c r="B100" s="41">
        <v>96</v>
      </c>
      <c r="C100" s="67"/>
      <c r="D100" s="43" t="s">
        <v>710</v>
      </c>
      <c r="E100" s="44" t="s">
        <v>434</v>
      </c>
      <c r="F100" s="13" t="e">
        <f t="shared" si="1"/>
        <v>#VALUE!</v>
      </c>
      <c r="G100" s="93" t="e">
        <f t="shared" si="2"/>
        <v>#VALUE!</v>
      </c>
    </row>
    <row r="101" spans="2:7" ht="11.25" customHeight="1" x14ac:dyDescent="0.2">
      <c r="B101" s="41">
        <v>97</v>
      </c>
      <c r="C101" s="67"/>
      <c r="D101" s="43" t="s">
        <v>710</v>
      </c>
      <c r="E101" s="44" t="s">
        <v>434</v>
      </c>
      <c r="F101" s="13" t="e">
        <f t="shared" si="1"/>
        <v>#VALUE!</v>
      </c>
      <c r="G101" s="93" t="e">
        <f t="shared" si="2"/>
        <v>#VALUE!</v>
      </c>
    </row>
    <row r="102" spans="2:7" ht="11.25" customHeight="1" x14ac:dyDescent="0.2">
      <c r="B102" s="41">
        <v>98</v>
      </c>
      <c r="C102" s="67"/>
      <c r="D102" s="43" t="s">
        <v>710</v>
      </c>
      <c r="E102" s="44" t="s">
        <v>434</v>
      </c>
      <c r="F102" s="13" t="e">
        <f t="shared" si="1"/>
        <v>#VALUE!</v>
      </c>
      <c r="G102" s="93" t="e">
        <f>(D102-1)^2</f>
        <v>#VALUE!</v>
      </c>
    </row>
    <row r="103" spans="2:7" ht="11.25" customHeight="1" x14ac:dyDescent="0.2">
      <c r="B103" s="41">
        <v>99</v>
      </c>
      <c r="C103" s="67"/>
      <c r="D103" s="43" t="s">
        <v>710</v>
      </c>
      <c r="E103" s="44" t="s">
        <v>434</v>
      </c>
      <c r="F103" s="13" t="e">
        <f t="shared" si="1"/>
        <v>#VALUE!</v>
      </c>
      <c r="G103" s="93" t="e">
        <f>(D103-1)^2</f>
        <v>#VALUE!</v>
      </c>
    </row>
    <row r="104" spans="2:7" ht="11.25" customHeight="1" x14ac:dyDescent="0.2">
      <c r="B104" s="41">
        <v>100</v>
      </c>
      <c r="C104" s="67"/>
      <c r="D104" s="43" t="s">
        <v>710</v>
      </c>
      <c r="E104" s="44" t="s">
        <v>434</v>
      </c>
      <c r="F104" s="13" t="e">
        <f t="shared" si="1"/>
        <v>#VALUE!</v>
      </c>
      <c r="G104" s="93" t="e">
        <f>(D104-1)^2</f>
        <v>#VALUE!</v>
      </c>
    </row>
    <row r="105" spans="2:7" ht="11.25" customHeight="1" x14ac:dyDescent="0.2">
      <c r="B105" s="41">
        <v>101</v>
      </c>
      <c r="C105" s="67"/>
      <c r="D105" s="43" t="s">
        <v>710</v>
      </c>
      <c r="E105" s="44" t="s">
        <v>434</v>
      </c>
      <c r="F105" s="13" t="e">
        <f t="shared" si="1"/>
        <v>#VALUE!</v>
      </c>
      <c r="G105" s="93" t="e">
        <f>D105*0</f>
        <v>#VALUE!</v>
      </c>
    </row>
    <row r="106" spans="2:7" ht="11.25" customHeight="1" x14ac:dyDescent="0.2">
      <c r="B106" s="41">
        <v>102</v>
      </c>
      <c r="C106" s="67"/>
      <c r="D106" s="43" t="s">
        <v>710</v>
      </c>
      <c r="E106" s="44" t="s">
        <v>434</v>
      </c>
      <c r="F106" s="13" t="e">
        <f t="shared" si="1"/>
        <v>#VALUE!</v>
      </c>
      <c r="G106" s="93" t="e">
        <f>0+D106</f>
        <v>#VALUE!</v>
      </c>
    </row>
    <row r="107" spans="2:7" ht="11.25" customHeight="1" x14ac:dyDescent="0.2">
      <c r="B107" s="41">
        <v>103</v>
      </c>
      <c r="C107" s="67"/>
      <c r="D107" s="43" t="s">
        <v>710</v>
      </c>
      <c r="E107" s="44" t="s">
        <v>434</v>
      </c>
      <c r="F107" s="13" t="e">
        <f t="shared" si="1"/>
        <v>#VALUE!</v>
      </c>
      <c r="G107" s="93" t="e">
        <f>0+D107</f>
        <v>#VALUE!</v>
      </c>
    </row>
    <row r="108" spans="2:7" ht="11.25" customHeight="1" x14ac:dyDescent="0.2">
      <c r="B108" s="41">
        <v>104</v>
      </c>
      <c r="C108" s="67"/>
      <c r="D108" s="43" t="s">
        <v>710</v>
      </c>
      <c r="E108" s="44" t="s">
        <v>434</v>
      </c>
      <c r="F108" s="13" t="e">
        <f t="shared" si="1"/>
        <v>#VALUE!</v>
      </c>
      <c r="G108" s="93" t="e">
        <f>(D108-1)^2</f>
        <v>#VALUE!</v>
      </c>
    </row>
    <row r="109" spans="2:7" ht="11.25" customHeight="1" x14ac:dyDescent="0.2">
      <c r="B109" s="41">
        <v>105</v>
      </c>
      <c r="C109" s="67"/>
      <c r="D109" s="43" t="s">
        <v>710</v>
      </c>
      <c r="E109" s="44" t="s">
        <v>434</v>
      </c>
      <c r="F109" s="13" t="e">
        <f t="shared" si="1"/>
        <v>#VALUE!</v>
      </c>
      <c r="G109" s="93" t="e">
        <f>(D109-1)^2</f>
        <v>#VALUE!</v>
      </c>
    </row>
    <row r="110" spans="2:7" ht="11.25" customHeight="1" x14ac:dyDescent="0.2">
      <c r="B110" s="41">
        <v>106</v>
      </c>
      <c r="C110" s="67"/>
      <c r="D110" s="43" t="s">
        <v>710</v>
      </c>
      <c r="E110" s="44" t="s">
        <v>434</v>
      </c>
      <c r="F110" s="13" t="e">
        <f t="shared" si="1"/>
        <v>#VALUE!</v>
      </c>
      <c r="G110" s="93" t="e">
        <f>(D110-1)^2</f>
        <v>#VALUE!</v>
      </c>
    </row>
    <row r="111" spans="2:7" ht="11.25" customHeight="1" x14ac:dyDescent="0.2">
      <c r="B111" s="41">
        <v>107</v>
      </c>
      <c r="C111" s="67"/>
      <c r="D111" s="43" t="s">
        <v>710</v>
      </c>
      <c r="E111" s="44" t="s">
        <v>434</v>
      </c>
      <c r="F111" s="13" t="e">
        <f t="shared" si="1"/>
        <v>#VALUE!</v>
      </c>
      <c r="G111" s="93" t="e">
        <f>(D111-1)^2</f>
        <v>#VALUE!</v>
      </c>
    </row>
    <row r="112" spans="2:7" ht="11.25" customHeight="1" x14ac:dyDescent="0.2">
      <c r="B112" s="41">
        <v>108</v>
      </c>
      <c r="C112" s="67"/>
      <c r="D112" s="43" t="s">
        <v>710</v>
      </c>
      <c r="E112" s="44" t="s">
        <v>434</v>
      </c>
      <c r="F112" s="13" t="e">
        <f t="shared" si="1"/>
        <v>#VALUE!</v>
      </c>
      <c r="G112" s="93" t="e">
        <f>(D112-1)^2</f>
        <v>#VALUE!</v>
      </c>
    </row>
    <row r="113" spans="2:7" ht="11.25" customHeight="1" x14ac:dyDescent="0.2">
      <c r="B113" s="41">
        <v>109</v>
      </c>
      <c r="C113" s="67"/>
      <c r="D113" s="43" t="s">
        <v>710</v>
      </c>
      <c r="E113" s="44" t="s">
        <v>434</v>
      </c>
      <c r="F113" s="13" t="e">
        <f t="shared" si="1"/>
        <v>#VALUE!</v>
      </c>
      <c r="G113" s="93" t="e">
        <f>0+D113</f>
        <v>#VALUE!</v>
      </c>
    </row>
    <row r="114" spans="2:7" ht="11.25" customHeight="1" x14ac:dyDescent="0.2">
      <c r="B114" s="41">
        <v>110</v>
      </c>
      <c r="C114" s="67"/>
      <c r="D114" s="43" t="s">
        <v>710</v>
      </c>
      <c r="E114" s="44" t="s">
        <v>434</v>
      </c>
      <c r="F114" s="13" t="e">
        <f t="shared" si="1"/>
        <v>#VALUE!</v>
      </c>
      <c r="G114" s="93" t="e">
        <f>0+D114</f>
        <v>#VALUE!</v>
      </c>
    </row>
    <row r="115" spans="2:7" ht="11.25" customHeight="1" x14ac:dyDescent="0.2">
      <c r="B115" s="41">
        <v>111</v>
      </c>
      <c r="C115" s="67"/>
      <c r="D115" s="43" t="s">
        <v>710</v>
      </c>
      <c r="E115" s="44" t="s">
        <v>434</v>
      </c>
      <c r="F115" s="13" t="e">
        <f t="shared" si="1"/>
        <v>#VALUE!</v>
      </c>
      <c r="G115" s="93" t="e">
        <f>D115*0</f>
        <v>#VALUE!</v>
      </c>
    </row>
    <row r="116" spans="2:7" ht="11.25" customHeight="1" x14ac:dyDescent="0.2">
      <c r="B116" s="41">
        <v>112</v>
      </c>
      <c r="C116" s="67"/>
      <c r="D116" s="43" t="s">
        <v>710</v>
      </c>
      <c r="E116" s="44" t="s">
        <v>434</v>
      </c>
      <c r="F116" s="13" t="e">
        <f t="shared" si="1"/>
        <v>#VALUE!</v>
      </c>
      <c r="G116" s="93" t="e">
        <f>(D116-1)^2</f>
        <v>#VALUE!</v>
      </c>
    </row>
    <row r="117" spans="2:7" ht="11.25" customHeight="1" x14ac:dyDescent="0.2">
      <c r="B117" s="41">
        <v>113</v>
      </c>
      <c r="C117" s="67"/>
      <c r="D117" s="43" t="s">
        <v>710</v>
      </c>
      <c r="E117" s="44" t="s">
        <v>434</v>
      </c>
      <c r="F117" s="13" t="e">
        <f t="shared" si="1"/>
        <v>#VALUE!</v>
      </c>
      <c r="G117" s="93" t="e">
        <f>0+D117</f>
        <v>#VALUE!</v>
      </c>
    </row>
    <row r="118" spans="2:7" ht="11.25" customHeight="1" x14ac:dyDescent="0.2">
      <c r="B118" s="41">
        <v>114</v>
      </c>
      <c r="C118" s="67"/>
      <c r="D118" s="43" t="s">
        <v>710</v>
      </c>
      <c r="E118" s="44" t="s">
        <v>434</v>
      </c>
      <c r="F118" s="13" t="e">
        <f t="shared" ref="F118:F181" si="3">((D118-E118)^2)*(-0.1)</f>
        <v>#VALUE!</v>
      </c>
      <c r="G118" s="93" t="e">
        <f>(D118-1)^2</f>
        <v>#VALUE!</v>
      </c>
    </row>
    <row r="119" spans="2:7" ht="11.25" customHeight="1" x14ac:dyDescent="0.2">
      <c r="B119" s="41">
        <v>115</v>
      </c>
      <c r="C119" s="67"/>
      <c r="D119" s="43" t="s">
        <v>710</v>
      </c>
      <c r="E119" s="44" t="s">
        <v>434</v>
      </c>
      <c r="F119" s="13" t="e">
        <f t="shared" si="3"/>
        <v>#VALUE!</v>
      </c>
      <c r="G119" s="93" t="e">
        <f>(D119-1)^2</f>
        <v>#VALUE!</v>
      </c>
    </row>
    <row r="120" spans="2:7" ht="11.25" customHeight="1" x14ac:dyDescent="0.2">
      <c r="B120" s="41">
        <v>116</v>
      </c>
      <c r="C120" s="67"/>
      <c r="D120" s="43" t="s">
        <v>710</v>
      </c>
      <c r="E120" s="44" t="s">
        <v>434</v>
      </c>
      <c r="F120" s="13" t="e">
        <f t="shared" si="3"/>
        <v>#VALUE!</v>
      </c>
      <c r="G120" s="93" t="e">
        <f>0+D120</f>
        <v>#VALUE!</v>
      </c>
    </row>
    <row r="121" spans="2:7" ht="11.25" customHeight="1" x14ac:dyDescent="0.2">
      <c r="B121" s="41">
        <v>117</v>
      </c>
      <c r="C121" s="67"/>
      <c r="D121" s="43" t="s">
        <v>710</v>
      </c>
      <c r="E121" s="44" t="s">
        <v>434</v>
      </c>
      <c r="F121" s="13" t="e">
        <f t="shared" si="3"/>
        <v>#VALUE!</v>
      </c>
      <c r="G121" s="93" t="e">
        <f>0+D121</f>
        <v>#VALUE!</v>
      </c>
    </row>
    <row r="122" spans="2:7" ht="11.25" customHeight="1" x14ac:dyDescent="0.2">
      <c r="B122" s="41">
        <v>118</v>
      </c>
      <c r="C122" s="67"/>
      <c r="D122" s="43" t="s">
        <v>710</v>
      </c>
      <c r="E122" s="44" t="s">
        <v>434</v>
      </c>
      <c r="F122" s="13" t="e">
        <f t="shared" si="3"/>
        <v>#VALUE!</v>
      </c>
      <c r="G122" s="93" t="e">
        <f>D122*0</f>
        <v>#VALUE!</v>
      </c>
    </row>
    <row r="123" spans="2:7" ht="11.25" customHeight="1" x14ac:dyDescent="0.2">
      <c r="B123" s="41">
        <v>119</v>
      </c>
      <c r="C123" s="67"/>
      <c r="D123" s="43" t="s">
        <v>710</v>
      </c>
      <c r="E123" s="44" t="s">
        <v>434</v>
      </c>
      <c r="F123" s="13" t="e">
        <f t="shared" si="3"/>
        <v>#VALUE!</v>
      </c>
      <c r="G123" s="93" t="e">
        <f>(D123-1)^2</f>
        <v>#VALUE!</v>
      </c>
    </row>
    <row r="124" spans="2:7" ht="11.25" customHeight="1" x14ac:dyDescent="0.2">
      <c r="B124" s="41">
        <v>120</v>
      </c>
      <c r="C124" s="67"/>
      <c r="D124" s="43" t="s">
        <v>710</v>
      </c>
      <c r="E124" s="44" t="s">
        <v>434</v>
      </c>
      <c r="F124" s="13" t="e">
        <f t="shared" si="3"/>
        <v>#VALUE!</v>
      </c>
      <c r="G124" s="93" t="e">
        <f>(D124-1)^2</f>
        <v>#VALUE!</v>
      </c>
    </row>
    <row r="125" spans="2:7" ht="11.25" customHeight="1" x14ac:dyDescent="0.2">
      <c r="B125" s="41">
        <v>121</v>
      </c>
      <c r="C125" s="67"/>
      <c r="D125" s="43" t="s">
        <v>710</v>
      </c>
      <c r="E125" s="44" t="s">
        <v>434</v>
      </c>
      <c r="F125" s="13" t="e">
        <f t="shared" si="3"/>
        <v>#VALUE!</v>
      </c>
      <c r="G125" s="93" t="e">
        <f>(D125-1)^2</f>
        <v>#VALUE!</v>
      </c>
    </row>
    <row r="126" spans="2:7" ht="11.25" customHeight="1" x14ac:dyDescent="0.2">
      <c r="B126" s="41">
        <v>122</v>
      </c>
      <c r="C126" s="67"/>
      <c r="D126" s="43" t="s">
        <v>710</v>
      </c>
      <c r="E126" s="44" t="s">
        <v>434</v>
      </c>
      <c r="F126" s="13" t="e">
        <f t="shared" si="3"/>
        <v>#VALUE!</v>
      </c>
      <c r="G126" s="93" t="e">
        <f>(D126-1)^2</f>
        <v>#VALUE!</v>
      </c>
    </row>
    <row r="127" spans="2:7" ht="11.25" customHeight="1" x14ac:dyDescent="0.2">
      <c r="B127" s="41">
        <v>123</v>
      </c>
      <c r="C127" s="67"/>
      <c r="D127" s="43" t="s">
        <v>710</v>
      </c>
      <c r="E127" s="44" t="s">
        <v>434</v>
      </c>
      <c r="F127" s="13" t="e">
        <f t="shared" si="3"/>
        <v>#VALUE!</v>
      </c>
      <c r="G127" s="93" t="e">
        <f>(D127-1)^2</f>
        <v>#VALUE!</v>
      </c>
    </row>
    <row r="128" spans="2:7" ht="11.25" customHeight="1" x14ac:dyDescent="0.2">
      <c r="B128" s="41">
        <v>124</v>
      </c>
      <c r="C128" s="67"/>
      <c r="D128" s="43" t="s">
        <v>710</v>
      </c>
      <c r="E128" s="44" t="s">
        <v>434</v>
      </c>
      <c r="F128" s="13" t="e">
        <f t="shared" si="3"/>
        <v>#VALUE!</v>
      </c>
      <c r="G128" s="93" t="e">
        <f>0+D128</f>
        <v>#VALUE!</v>
      </c>
    </row>
    <row r="129" spans="2:7" ht="11.25" customHeight="1" x14ac:dyDescent="0.2">
      <c r="B129" s="41">
        <v>125</v>
      </c>
      <c r="C129" s="67"/>
      <c r="D129" s="43" t="s">
        <v>710</v>
      </c>
      <c r="E129" s="44" t="s">
        <v>434</v>
      </c>
      <c r="F129" s="13" t="e">
        <f t="shared" si="3"/>
        <v>#VALUE!</v>
      </c>
      <c r="G129" s="93" t="e">
        <f>0+D129</f>
        <v>#VALUE!</v>
      </c>
    </row>
    <row r="130" spans="2:7" ht="11.25" customHeight="1" x14ac:dyDescent="0.2">
      <c r="B130" s="41">
        <v>126</v>
      </c>
      <c r="C130" s="67"/>
      <c r="D130" s="43" t="s">
        <v>710</v>
      </c>
      <c r="E130" s="44" t="s">
        <v>434</v>
      </c>
      <c r="F130" s="13" t="e">
        <f t="shared" si="3"/>
        <v>#VALUE!</v>
      </c>
      <c r="G130" s="93" t="e">
        <f>(D130-1)^2</f>
        <v>#VALUE!</v>
      </c>
    </row>
    <row r="131" spans="2:7" ht="11.25" customHeight="1" x14ac:dyDescent="0.2">
      <c r="B131" s="41">
        <v>127</v>
      </c>
      <c r="C131" s="67"/>
      <c r="D131" s="43" t="s">
        <v>710</v>
      </c>
      <c r="E131" s="44" t="s">
        <v>434</v>
      </c>
      <c r="F131" s="13" t="e">
        <f t="shared" si="3"/>
        <v>#VALUE!</v>
      </c>
      <c r="G131" s="93" t="e">
        <f>0+D131</f>
        <v>#VALUE!</v>
      </c>
    </row>
    <row r="132" spans="2:7" ht="11.25" customHeight="1" x14ac:dyDescent="0.2">
      <c r="B132" s="41">
        <v>128</v>
      </c>
      <c r="C132" s="67"/>
      <c r="D132" s="43" t="s">
        <v>710</v>
      </c>
      <c r="E132" s="44" t="s">
        <v>434</v>
      </c>
      <c r="F132" s="13" t="e">
        <f t="shared" si="3"/>
        <v>#VALUE!</v>
      </c>
      <c r="G132" s="93" t="e">
        <f>(D132-1)^2</f>
        <v>#VALUE!</v>
      </c>
    </row>
    <row r="133" spans="2:7" ht="11.25" customHeight="1" x14ac:dyDescent="0.2">
      <c r="B133" s="41">
        <v>129</v>
      </c>
      <c r="C133" s="67"/>
      <c r="D133" s="43" t="s">
        <v>710</v>
      </c>
      <c r="E133" s="44" t="s">
        <v>434</v>
      </c>
      <c r="F133" s="13" t="e">
        <f t="shared" si="3"/>
        <v>#VALUE!</v>
      </c>
      <c r="G133" s="93" t="e">
        <f>0+D133</f>
        <v>#VALUE!</v>
      </c>
    </row>
    <row r="134" spans="2:7" ht="11.25" customHeight="1" x14ac:dyDescent="0.2">
      <c r="B134" s="41">
        <v>130</v>
      </c>
      <c r="C134" s="67"/>
      <c r="D134" s="43" t="s">
        <v>710</v>
      </c>
      <c r="E134" s="44" t="s">
        <v>434</v>
      </c>
      <c r="F134" s="13" t="e">
        <f t="shared" si="3"/>
        <v>#VALUE!</v>
      </c>
      <c r="G134" s="93" t="e">
        <f>0+D134</f>
        <v>#VALUE!</v>
      </c>
    </row>
    <row r="135" spans="2:7" ht="11.25" customHeight="1" x14ac:dyDescent="0.2">
      <c r="B135" s="41">
        <v>131</v>
      </c>
      <c r="C135" s="67"/>
      <c r="D135" s="43" t="s">
        <v>710</v>
      </c>
      <c r="E135" s="44" t="s">
        <v>434</v>
      </c>
      <c r="F135" s="13" t="e">
        <f t="shared" si="3"/>
        <v>#VALUE!</v>
      </c>
      <c r="G135" s="93" t="e">
        <f>(D135-1)^2</f>
        <v>#VALUE!</v>
      </c>
    </row>
    <row r="136" spans="2:7" ht="11.25" customHeight="1" x14ac:dyDescent="0.2">
      <c r="B136" s="41">
        <v>132</v>
      </c>
      <c r="C136" s="67"/>
      <c r="D136" s="43" t="s">
        <v>710</v>
      </c>
      <c r="E136" s="44" t="s">
        <v>434</v>
      </c>
      <c r="F136" s="13" t="e">
        <f t="shared" si="3"/>
        <v>#VALUE!</v>
      </c>
      <c r="G136" s="93" t="e">
        <f>0+D136</f>
        <v>#VALUE!</v>
      </c>
    </row>
    <row r="137" spans="2:7" ht="11.25" customHeight="1" x14ac:dyDescent="0.2">
      <c r="B137" s="41">
        <v>133</v>
      </c>
      <c r="C137" s="67"/>
      <c r="D137" s="43" t="s">
        <v>710</v>
      </c>
      <c r="E137" s="44" t="s">
        <v>434</v>
      </c>
      <c r="F137" s="13" t="e">
        <f t="shared" si="3"/>
        <v>#VALUE!</v>
      </c>
      <c r="G137" s="93" t="e">
        <f>0+D137</f>
        <v>#VALUE!</v>
      </c>
    </row>
    <row r="138" spans="2:7" ht="11.25" customHeight="1" x14ac:dyDescent="0.2">
      <c r="B138" s="41">
        <v>134</v>
      </c>
      <c r="C138" s="67"/>
      <c r="D138" s="43" t="s">
        <v>710</v>
      </c>
      <c r="E138" s="44" t="s">
        <v>434</v>
      </c>
      <c r="F138" s="13" t="e">
        <f t="shared" si="3"/>
        <v>#VALUE!</v>
      </c>
      <c r="G138" s="93" t="e">
        <f>D138*0</f>
        <v>#VALUE!</v>
      </c>
    </row>
    <row r="139" spans="2:7" ht="11.25" customHeight="1" x14ac:dyDescent="0.2">
      <c r="B139" s="41">
        <v>135</v>
      </c>
      <c r="C139" s="67"/>
      <c r="D139" s="43" t="s">
        <v>710</v>
      </c>
      <c r="E139" s="44" t="s">
        <v>434</v>
      </c>
      <c r="F139" s="13" t="e">
        <f t="shared" si="3"/>
        <v>#VALUE!</v>
      </c>
      <c r="G139" s="93" t="e">
        <f>0+D139</f>
        <v>#VALUE!</v>
      </c>
    </row>
    <row r="140" spans="2:7" ht="11.25" customHeight="1" x14ac:dyDescent="0.2">
      <c r="B140" s="41">
        <v>136</v>
      </c>
      <c r="C140" s="67"/>
      <c r="D140" s="43" t="s">
        <v>710</v>
      </c>
      <c r="E140" s="44" t="s">
        <v>434</v>
      </c>
      <c r="F140" s="13" t="e">
        <f t="shared" si="3"/>
        <v>#VALUE!</v>
      </c>
      <c r="G140" s="93" t="e">
        <f>0+D140</f>
        <v>#VALUE!</v>
      </c>
    </row>
    <row r="141" spans="2:7" ht="11.25" customHeight="1" x14ac:dyDescent="0.2">
      <c r="B141" s="41">
        <v>137</v>
      </c>
      <c r="C141" s="67"/>
      <c r="D141" s="43" t="s">
        <v>710</v>
      </c>
      <c r="E141" s="44" t="s">
        <v>434</v>
      </c>
      <c r="F141" s="13" t="e">
        <f t="shared" si="3"/>
        <v>#VALUE!</v>
      </c>
      <c r="G141" s="93" t="e">
        <f>0+D141</f>
        <v>#VALUE!</v>
      </c>
    </row>
    <row r="142" spans="2:7" ht="11.25" customHeight="1" x14ac:dyDescent="0.2">
      <c r="B142" s="41">
        <v>138</v>
      </c>
      <c r="C142" s="67"/>
      <c r="D142" s="43" t="s">
        <v>710</v>
      </c>
      <c r="E142" s="44" t="s">
        <v>434</v>
      </c>
      <c r="F142" s="13" t="e">
        <f t="shared" si="3"/>
        <v>#VALUE!</v>
      </c>
      <c r="G142" s="93" t="e">
        <f>(D142-1)^2</f>
        <v>#VALUE!</v>
      </c>
    </row>
    <row r="143" spans="2:7" ht="11.25" customHeight="1" x14ac:dyDescent="0.2">
      <c r="B143" s="41">
        <v>139</v>
      </c>
      <c r="C143" s="67"/>
      <c r="D143" s="43" t="s">
        <v>710</v>
      </c>
      <c r="E143" s="44" t="s">
        <v>434</v>
      </c>
      <c r="F143" s="13" t="e">
        <f t="shared" si="3"/>
        <v>#VALUE!</v>
      </c>
      <c r="G143" s="93" t="e">
        <f>(D143-1)^2</f>
        <v>#VALUE!</v>
      </c>
    </row>
    <row r="144" spans="2:7" ht="11.25" customHeight="1" x14ac:dyDescent="0.2">
      <c r="B144" s="41">
        <v>140</v>
      </c>
      <c r="C144" s="67"/>
      <c r="D144" s="43" t="s">
        <v>710</v>
      </c>
      <c r="E144" s="44" t="s">
        <v>434</v>
      </c>
      <c r="F144" s="13" t="e">
        <f t="shared" si="3"/>
        <v>#VALUE!</v>
      </c>
      <c r="G144" s="93" t="e">
        <f>D144*0</f>
        <v>#VALUE!</v>
      </c>
    </row>
    <row r="145" spans="2:7" ht="11.25" customHeight="1" x14ac:dyDescent="0.2">
      <c r="B145" s="41">
        <v>141</v>
      </c>
      <c r="C145" s="67"/>
      <c r="D145" s="43" t="s">
        <v>710</v>
      </c>
      <c r="E145" s="44" t="s">
        <v>434</v>
      </c>
      <c r="F145" s="13" t="e">
        <f t="shared" si="3"/>
        <v>#VALUE!</v>
      </c>
      <c r="G145" s="93" t="e">
        <f t="shared" ref="G145:G152" si="4">(D145-1)^2</f>
        <v>#VALUE!</v>
      </c>
    </row>
    <row r="146" spans="2:7" ht="11.25" customHeight="1" x14ac:dyDescent="0.2">
      <c r="B146" s="41">
        <v>142</v>
      </c>
      <c r="C146" s="67"/>
      <c r="D146" s="43" t="s">
        <v>710</v>
      </c>
      <c r="E146" s="44" t="s">
        <v>434</v>
      </c>
      <c r="F146" s="13" t="e">
        <f t="shared" si="3"/>
        <v>#VALUE!</v>
      </c>
      <c r="G146" s="93" t="e">
        <f t="shared" si="4"/>
        <v>#VALUE!</v>
      </c>
    </row>
    <row r="147" spans="2:7" ht="11.25" customHeight="1" x14ac:dyDescent="0.2">
      <c r="B147" s="41">
        <v>143</v>
      </c>
      <c r="C147" s="67"/>
      <c r="D147" s="43" t="s">
        <v>710</v>
      </c>
      <c r="E147" s="44" t="s">
        <v>434</v>
      </c>
      <c r="F147" s="13" t="e">
        <f t="shared" si="3"/>
        <v>#VALUE!</v>
      </c>
      <c r="G147" s="93" t="e">
        <f t="shared" si="4"/>
        <v>#VALUE!</v>
      </c>
    </row>
    <row r="148" spans="2:7" ht="11.25" customHeight="1" x14ac:dyDescent="0.2">
      <c r="B148" s="41">
        <v>144</v>
      </c>
      <c r="C148" s="67"/>
      <c r="D148" s="43" t="s">
        <v>710</v>
      </c>
      <c r="E148" s="44" t="s">
        <v>434</v>
      </c>
      <c r="F148" s="13" t="e">
        <f t="shared" si="3"/>
        <v>#VALUE!</v>
      </c>
      <c r="G148" s="93" t="e">
        <f t="shared" si="4"/>
        <v>#VALUE!</v>
      </c>
    </row>
    <row r="149" spans="2:7" ht="11.25" customHeight="1" x14ac:dyDescent="0.2">
      <c r="B149" s="41">
        <v>145</v>
      </c>
      <c r="C149" s="67"/>
      <c r="D149" s="43" t="s">
        <v>710</v>
      </c>
      <c r="E149" s="44" t="s">
        <v>434</v>
      </c>
      <c r="F149" s="13" t="e">
        <f t="shared" si="3"/>
        <v>#VALUE!</v>
      </c>
      <c r="G149" s="93" t="e">
        <f t="shared" si="4"/>
        <v>#VALUE!</v>
      </c>
    </row>
    <row r="150" spans="2:7" ht="11.25" customHeight="1" x14ac:dyDescent="0.2">
      <c r="B150" s="41">
        <v>146</v>
      </c>
      <c r="C150" s="67"/>
      <c r="D150" s="43" t="s">
        <v>710</v>
      </c>
      <c r="E150" s="44" t="s">
        <v>434</v>
      </c>
      <c r="F150" s="13" t="e">
        <f t="shared" si="3"/>
        <v>#VALUE!</v>
      </c>
      <c r="G150" s="93" t="e">
        <f t="shared" si="4"/>
        <v>#VALUE!</v>
      </c>
    </row>
    <row r="151" spans="2:7" ht="11.25" customHeight="1" x14ac:dyDescent="0.2">
      <c r="B151" s="41">
        <v>147</v>
      </c>
      <c r="C151" s="67"/>
      <c r="D151" s="43" t="s">
        <v>710</v>
      </c>
      <c r="E151" s="44" t="s">
        <v>434</v>
      </c>
      <c r="F151" s="13" t="e">
        <f t="shared" si="3"/>
        <v>#VALUE!</v>
      </c>
      <c r="G151" s="93" t="e">
        <f t="shared" si="4"/>
        <v>#VALUE!</v>
      </c>
    </row>
    <row r="152" spans="2:7" ht="11.25" customHeight="1" x14ac:dyDescent="0.2">
      <c r="B152" s="41">
        <v>148</v>
      </c>
      <c r="C152" s="67"/>
      <c r="D152" s="43" t="s">
        <v>710</v>
      </c>
      <c r="E152" s="44" t="s">
        <v>434</v>
      </c>
      <c r="F152" s="13" t="e">
        <f t="shared" si="3"/>
        <v>#VALUE!</v>
      </c>
      <c r="G152" s="93" t="e">
        <f t="shared" si="4"/>
        <v>#VALUE!</v>
      </c>
    </row>
    <row r="153" spans="2:7" ht="11.25" customHeight="1" x14ac:dyDescent="0.2">
      <c r="B153" s="41">
        <v>149</v>
      </c>
      <c r="C153" s="67"/>
      <c r="D153" s="43" t="s">
        <v>710</v>
      </c>
      <c r="E153" s="44" t="s">
        <v>434</v>
      </c>
      <c r="F153" s="13" t="e">
        <f t="shared" si="3"/>
        <v>#VALUE!</v>
      </c>
      <c r="G153" s="93" t="e">
        <f>0+D153</f>
        <v>#VALUE!</v>
      </c>
    </row>
    <row r="154" spans="2:7" ht="11.25" customHeight="1" x14ac:dyDescent="0.2">
      <c r="B154" s="41">
        <v>150</v>
      </c>
      <c r="C154" s="67"/>
      <c r="D154" s="43" t="s">
        <v>710</v>
      </c>
      <c r="E154" s="44" t="s">
        <v>434</v>
      </c>
      <c r="F154" s="13" t="e">
        <f t="shared" si="3"/>
        <v>#VALUE!</v>
      </c>
      <c r="G154" s="93" t="e">
        <f>(D154-1)^2</f>
        <v>#VALUE!</v>
      </c>
    </row>
    <row r="155" spans="2:7" ht="11.25" customHeight="1" x14ac:dyDescent="0.2">
      <c r="B155" s="41">
        <v>151</v>
      </c>
      <c r="C155" s="67"/>
      <c r="D155" s="43" t="s">
        <v>710</v>
      </c>
      <c r="E155" s="44" t="s">
        <v>434</v>
      </c>
      <c r="F155" s="13" t="e">
        <f t="shared" si="3"/>
        <v>#VALUE!</v>
      </c>
      <c r="G155" s="93" t="e">
        <f>0+D155</f>
        <v>#VALUE!</v>
      </c>
    </row>
    <row r="156" spans="2:7" ht="11.25" customHeight="1" x14ac:dyDescent="0.2">
      <c r="B156" s="41">
        <v>152</v>
      </c>
      <c r="C156" s="67"/>
      <c r="D156" s="43" t="s">
        <v>710</v>
      </c>
      <c r="E156" s="44" t="s">
        <v>434</v>
      </c>
      <c r="F156" s="13" t="e">
        <f t="shared" si="3"/>
        <v>#VALUE!</v>
      </c>
      <c r="G156" s="93" t="e">
        <f>0+D156</f>
        <v>#VALUE!</v>
      </c>
    </row>
    <row r="157" spans="2:7" ht="11.25" customHeight="1" x14ac:dyDescent="0.2">
      <c r="B157" s="41">
        <v>153</v>
      </c>
      <c r="C157" s="67"/>
      <c r="D157" s="43" t="s">
        <v>710</v>
      </c>
      <c r="E157" s="44" t="s">
        <v>434</v>
      </c>
      <c r="F157" s="13" t="e">
        <f t="shared" si="3"/>
        <v>#VALUE!</v>
      </c>
      <c r="G157" s="93" t="e">
        <f>(D157-1)^2</f>
        <v>#VALUE!</v>
      </c>
    </row>
    <row r="158" spans="2:7" ht="11.25" customHeight="1" x14ac:dyDescent="0.2">
      <c r="B158" s="41">
        <v>154</v>
      </c>
      <c r="C158" s="67"/>
      <c r="D158" s="43" t="s">
        <v>710</v>
      </c>
      <c r="E158" s="44" t="s">
        <v>434</v>
      </c>
      <c r="F158" s="13" t="e">
        <f t="shared" si="3"/>
        <v>#VALUE!</v>
      </c>
      <c r="G158" s="93" t="e">
        <f>(D158-1)^2</f>
        <v>#VALUE!</v>
      </c>
    </row>
    <row r="159" spans="2:7" ht="11.25" customHeight="1" x14ac:dyDescent="0.2">
      <c r="B159" s="41">
        <v>155</v>
      </c>
      <c r="C159" s="67"/>
      <c r="D159" s="43" t="s">
        <v>710</v>
      </c>
      <c r="E159" s="44" t="s">
        <v>434</v>
      </c>
      <c r="F159" s="13" t="e">
        <f t="shared" si="3"/>
        <v>#VALUE!</v>
      </c>
      <c r="G159" s="93" t="e">
        <f>0+D159</f>
        <v>#VALUE!</v>
      </c>
    </row>
    <row r="160" spans="2:7" ht="11.25" customHeight="1" x14ac:dyDescent="0.2">
      <c r="B160" s="41">
        <v>156</v>
      </c>
      <c r="C160" s="67"/>
      <c r="D160" s="43" t="s">
        <v>710</v>
      </c>
      <c r="E160" s="44" t="s">
        <v>434</v>
      </c>
      <c r="F160" s="13" t="e">
        <f t="shared" si="3"/>
        <v>#VALUE!</v>
      </c>
      <c r="G160" s="93" t="e">
        <f>(D160-1)^2</f>
        <v>#VALUE!</v>
      </c>
    </row>
    <row r="161" spans="2:7" ht="11.25" customHeight="1" x14ac:dyDescent="0.2">
      <c r="B161" s="41">
        <v>157</v>
      </c>
      <c r="C161" s="67"/>
      <c r="D161" s="43" t="s">
        <v>710</v>
      </c>
      <c r="E161" s="44" t="s">
        <v>434</v>
      </c>
      <c r="F161" s="13" t="e">
        <f t="shared" si="3"/>
        <v>#VALUE!</v>
      </c>
      <c r="G161" s="93" t="e">
        <f>(D161-1)^2</f>
        <v>#VALUE!</v>
      </c>
    </row>
    <row r="162" spans="2:7" ht="11.25" customHeight="1" x14ac:dyDescent="0.2">
      <c r="B162" s="41">
        <v>158</v>
      </c>
      <c r="C162" s="67"/>
      <c r="D162" s="43" t="s">
        <v>710</v>
      </c>
      <c r="E162" s="44" t="s">
        <v>434</v>
      </c>
      <c r="F162" s="13" t="e">
        <f t="shared" si="3"/>
        <v>#VALUE!</v>
      </c>
      <c r="G162" s="93" t="e">
        <f>0+D162</f>
        <v>#VALUE!</v>
      </c>
    </row>
    <row r="163" spans="2:7" ht="11.25" customHeight="1" x14ac:dyDescent="0.2">
      <c r="B163" s="41">
        <v>159</v>
      </c>
      <c r="C163" s="67"/>
      <c r="D163" s="43" t="s">
        <v>710</v>
      </c>
      <c r="E163" s="44" t="s">
        <v>434</v>
      </c>
      <c r="F163" s="13" t="e">
        <f t="shared" si="3"/>
        <v>#VALUE!</v>
      </c>
      <c r="G163" s="93" t="e">
        <f>(D163-1)^2</f>
        <v>#VALUE!</v>
      </c>
    </row>
    <row r="164" spans="2:7" ht="11.25" customHeight="1" x14ac:dyDescent="0.2">
      <c r="B164" s="41">
        <v>160</v>
      </c>
      <c r="C164" s="67"/>
      <c r="D164" s="43" t="s">
        <v>710</v>
      </c>
      <c r="E164" s="44" t="s">
        <v>434</v>
      </c>
      <c r="F164" s="13" t="e">
        <f t="shared" si="3"/>
        <v>#VALUE!</v>
      </c>
      <c r="G164" s="93" t="e">
        <f>(D164-1)^2</f>
        <v>#VALUE!</v>
      </c>
    </row>
    <row r="165" spans="2:7" ht="11.25" customHeight="1" x14ac:dyDescent="0.2">
      <c r="B165" s="41">
        <v>161</v>
      </c>
      <c r="C165" s="67"/>
      <c r="D165" s="43" t="s">
        <v>710</v>
      </c>
      <c r="E165" s="44" t="s">
        <v>434</v>
      </c>
      <c r="F165" s="13" t="e">
        <f t="shared" si="3"/>
        <v>#VALUE!</v>
      </c>
      <c r="G165" s="93" t="e">
        <f>0+D165</f>
        <v>#VALUE!</v>
      </c>
    </row>
    <row r="166" spans="2:7" ht="11.25" customHeight="1" x14ac:dyDescent="0.2">
      <c r="B166" s="41">
        <v>162</v>
      </c>
      <c r="C166" s="67"/>
      <c r="D166" s="43" t="s">
        <v>710</v>
      </c>
      <c r="E166" s="44" t="s">
        <v>434</v>
      </c>
      <c r="F166" s="13" t="e">
        <f t="shared" si="3"/>
        <v>#VALUE!</v>
      </c>
      <c r="G166" s="93" t="e">
        <f>(D166-1)^2</f>
        <v>#VALUE!</v>
      </c>
    </row>
    <row r="167" spans="2:7" ht="11.25" customHeight="1" x14ac:dyDescent="0.2">
      <c r="B167" s="41">
        <v>163</v>
      </c>
      <c r="C167" s="67"/>
      <c r="D167" s="43" t="s">
        <v>710</v>
      </c>
      <c r="E167" s="44" t="s">
        <v>434</v>
      </c>
      <c r="F167" s="13" t="e">
        <f t="shared" si="3"/>
        <v>#VALUE!</v>
      </c>
      <c r="G167" s="93" t="e">
        <f>0+D167</f>
        <v>#VALUE!</v>
      </c>
    </row>
    <row r="168" spans="2:7" ht="11.25" customHeight="1" x14ac:dyDescent="0.2">
      <c r="B168" s="41">
        <v>164</v>
      </c>
      <c r="C168" s="67"/>
      <c r="D168" s="43" t="s">
        <v>710</v>
      </c>
      <c r="E168" s="44" t="s">
        <v>434</v>
      </c>
      <c r="F168" s="13" t="e">
        <f t="shared" si="3"/>
        <v>#VALUE!</v>
      </c>
      <c r="G168" s="93" t="e">
        <f>(D168-1)^2</f>
        <v>#VALUE!</v>
      </c>
    </row>
    <row r="169" spans="2:7" ht="11.25" customHeight="1" x14ac:dyDescent="0.2">
      <c r="B169" s="41">
        <v>165</v>
      </c>
      <c r="C169" s="67"/>
      <c r="D169" s="43" t="s">
        <v>710</v>
      </c>
      <c r="E169" s="44" t="s">
        <v>434</v>
      </c>
      <c r="F169" s="13" t="e">
        <f t="shared" si="3"/>
        <v>#VALUE!</v>
      </c>
      <c r="G169" s="93" t="e">
        <f>(D169-1)^2</f>
        <v>#VALUE!</v>
      </c>
    </row>
    <row r="170" spans="2:7" ht="11.25" customHeight="1" x14ac:dyDescent="0.2">
      <c r="B170" s="41">
        <v>166</v>
      </c>
      <c r="C170" s="67"/>
      <c r="D170" s="43" t="s">
        <v>710</v>
      </c>
      <c r="E170" s="44" t="s">
        <v>434</v>
      </c>
      <c r="F170" s="13" t="e">
        <f t="shared" si="3"/>
        <v>#VALUE!</v>
      </c>
      <c r="G170" s="93" t="e">
        <f>(D170-1)^2</f>
        <v>#VALUE!</v>
      </c>
    </row>
    <row r="171" spans="2:7" ht="11.25" customHeight="1" x14ac:dyDescent="0.2">
      <c r="B171" s="41">
        <v>167</v>
      </c>
      <c r="C171" s="67"/>
      <c r="D171" s="43" t="s">
        <v>710</v>
      </c>
      <c r="E171" s="44" t="s">
        <v>434</v>
      </c>
      <c r="F171" s="13" t="e">
        <f t="shared" si="3"/>
        <v>#VALUE!</v>
      </c>
      <c r="G171" s="93" t="e">
        <f>0+D171</f>
        <v>#VALUE!</v>
      </c>
    </row>
    <row r="172" spans="2:7" ht="11.25" customHeight="1" x14ac:dyDescent="0.2">
      <c r="B172" s="41">
        <v>168</v>
      </c>
      <c r="C172" s="67"/>
      <c r="D172" s="43" t="s">
        <v>710</v>
      </c>
      <c r="E172" s="44" t="s">
        <v>434</v>
      </c>
      <c r="F172" s="13" t="e">
        <f t="shared" si="3"/>
        <v>#VALUE!</v>
      </c>
      <c r="G172" s="93" t="e">
        <f>0+D172</f>
        <v>#VALUE!</v>
      </c>
    </row>
    <row r="173" spans="2:7" ht="11.25" customHeight="1" x14ac:dyDescent="0.2">
      <c r="B173" s="41">
        <v>169</v>
      </c>
      <c r="C173" s="67"/>
      <c r="D173" s="43" t="s">
        <v>710</v>
      </c>
      <c r="E173" s="44" t="s">
        <v>434</v>
      </c>
      <c r="F173" s="13" t="e">
        <f t="shared" si="3"/>
        <v>#VALUE!</v>
      </c>
      <c r="G173" s="93" t="e">
        <f>(D173-1)^2</f>
        <v>#VALUE!</v>
      </c>
    </row>
    <row r="174" spans="2:7" ht="11.25" customHeight="1" x14ac:dyDescent="0.2">
      <c r="B174" s="41">
        <v>170</v>
      </c>
      <c r="C174" s="67"/>
      <c r="D174" s="43" t="s">
        <v>710</v>
      </c>
      <c r="E174" s="44" t="s">
        <v>434</v>
      </c>
      <c r="F174" s="13" t="e">
        <f t="shared" si="3"/>
        <v>#VALUE!</v>
      </c>
      <c r="G174" s="93" t="e">
        <f>D174*0</f>
        <v>#VALUE!</v>
      </c>
    </row>
    <row r="175" spans="2:7" ht="11.25" customHeight="1" x14ac:dyDescent="0.2">
      <c r="B175" s="41">
        <v>171</v>
      </c>
      <c r="C175" s="67"/>
      <c r="D175" s="43" t="s">
        <v>710</v>
      </c>
      <c r="E175" s="44" t="s">
        <v>434</v>
      </c>
      <c r="F175" s="13" t="e">
        <f t="shared" si="3"/>
        <v>#VALUE!</v>
      </c>
      <c r="G175" s="93" t="e">
        <f>(D175-1)^2</f>
        <v>#VALUE!</v>
      </c>
    </row>
    <row r="176" spans="2:7" ht="11.25" customHeight="1" x14ac:dyDescent="0.2">
      <c r="B176" s="41">
        <v>172</v>
      </c>
      <c r="C176" s="67"/>
      <c r="D176" s="43" t="s">
        <v>710</v>
      </c>
      <c r="E176" s="44" t="s">
        <v>434</v>
      </c>
      <c r="F176" s="13" t="e">
        <f t="shared" si="3"/>
        <v>#VALUE!</v>
      </c>
      <c r="G176" s="93" t="e">
        <f>0+D176</f>
        <v>#VALUE!</v>
      </c>
    </row>
    <row r="177" spans="2:7" ht="11.25" customHeight="1" x14ac:dyDescent="0.2">
      <c r="B177" s="41">
        <v>173</v>
      </c>
      <c r="C177" s="67"/>
      <c r="D177" s="43" t="s">
        <v>710</v>
      </c>
      <c r="E177" s="44" t="s">
        <v>434</v>
      </c>
      <c r="F177" s="13" t="e">
        <f t="shared" si="3"/>
        <v>#VALUE!</v>
      </c>
      <c r="G177" s="93" t="e">
        <f>0+D177</f>
        <v>#VALUE!</v>
      </c>
    </row>
    <row r="178" spans="2:7" ht="11.25" customHeight="1" x14ac:dyDescent="0.2">
      <c r="B178" s="41">
        <v>174</v>
      </c>
      <c r="C178" s="67"/>
      <c r="D178" s="43" t="s">
        <v>710</v>
      </c>
      <c r="E178" s="44" t="s">
        <v>434</v>
      </c>
      <c r="F178" s="13" t="e">
        <f t="shared" si="3"/>
        <v>#VALUE!</v>
      </c>
      <c r="G178" s="93" t="e">
        <f>0+D178</f>
        <v>#VALUE!</v>
      </c>
    </row>
    <row r="179" spans="2:7" ht="11.25" customHeight="1" x14ac:dyDescent="0.2">
      <c r="B179" s="41">
        <v>175</v>
      </c>
      <c r="C179" s="67"/>
      <c r="D179" s="43" t="s">
        <v>710</v>
      </c>
      <c r="E179" s="44" t="s">
        <v>434</v>
      </c>
      <c r="F179" s="13" t="e">
        <f t="shared" si="3"/>
        <v>#VALUE!</v>
      </c>
      <c r="G179" s="93" t="e">
        <f>0+D179</f>
        <v>#VALUE!</v>
      </c>
    </row>
    <row r="180" spans="2:7" ht="11.25" customHeight="1" x14ac:dyDescent="0.2">
      <c r="B180" s="41">
        <v>176</v>
      </c>
      <c r="C180" s="67"/>
      <c r="D180" s="43" t="s">
        <v>710</v>
      </c>
      <c r="E180" s="44" t="s">
        <v>434</v>
      </c>
      <c r="F180" s="13" t="e">
        <f t="shared" si="3"/>
        <v>#VALUE!</v>
      </c>
      <c r="G180" s="93" t="e">
        <f>D180*0</f>
        <v>#VALUE!</v>
      </c>
    </row>
    <row r="181" spans="2:7" ht="11.25" customHeight="1" x14ac:dyDescent="0.2">
      <c r="B181" s="41">
        <v>177</v>
      </c>
      <c r="C181" s="67"/>
      <c r="D181" s="43" t="s">
        <v>710</v>
      </c>
      <c r="E181" s="44" t="s">
        <v>434</v>
      </c>
      <c r="F181" s="13" t="e">
        <f t="shared" si="3"/>
        <v>#VALUE!</v>
      </c>
      <c r="G181" s="93" t="e">
        <f>0+D181</f>
        <v>#VALUE!</v>
      </c>
    </row>
    <row r="182" spans="2:7" ht="11.25" customHeight="1" x14ac:dyDescent="0.2">
      <c r="B182" s="41">
        <v>178</v>
      </c>
      <c r="C182" s="67"/>
      <c r="D182" s="43" t="s">
        <v>710</v>
      </c>
      <c r="E182" s="44" t="s">
        <v>434</v>
      </c>
      <c r="F182" s="13" t="e">
        <f t="shared" ref="F182:F244" si="5">((D182-E182)^2)*(-0.1)</f>
        <v>#VALUE!</v>
      </c>
      <c r="G182" s="93" t="e">
        <f>(D182-1)^2</f>
        <v>#VALUE!</v>
      </c>
    </row>
    <row r="183" spans="2:7" ht="11.25" customHeight="1" x14ac:dyDescent="0.2">
      <c r="B183" s="41">
        <v>179</v>
      </c>
      <c r="C183" s="67"/>
      <c r="D183" s="43" t="s">
        <v>710</v>
      </c>
      <c r="E183" s="44" t="s">
        <v>434</v>
      </c>
      <c r="F183" s="13" t="e">
        <f t="shared" si="5"/>
        <v>#VALUE!</v>
      </c>
      <c r="G183" s="93" t="e">
        <f>(D183-1)^2</f>
        <v>#VALUE!</v>
      </c>
    </row>
    <row r="184" spans="2:7" ht="11.25" customHeight="1" x14ac:dyDescent="0.2">
      <c r="B184" s="41">
        <v>180</v>
      </c>
      <c r="C184" s="67"/>
      <c r="D184" s="43" t="s">
        <v>710</v>
      </c>
      <c r="E184" s="44" t="s">
        <v>434</v>
      </c>
      <c r="F184" s="13" t="e">
        <f t="shared" si="5"/>
        <v>#VALUE!</v>
      </c>
      <c r="G184" s="93" t="e">
        <f>(D184-1)^2</f>
        <v>#VALUE!</v>
      </c>
    </row>
    <row r="185" spans="2:7" ht="11.25" customHeight="1" x14ac:dyDescent="0.2">
      <c r="B185" s="41">
        <v>181</v>
      </c>
      <c r="C185" s="67"/>
      <c r="D185" s="43" t="s">
        <v>710</v>
      </c>
      <c r="E185" s="44" t="s">
        <v>434</v>
      </c>
      <c r="F185" s="13" t="e">
        <f t="shared" si="5"/>
        <v>#VALUE!</v>
      </c>
      <c r="G185" s="93" t="e">
        <f>0+D185</f>
        <v>#VALUE!</v>
      </c>
    </row>
    <row r="186" spans="2:7" ht="11.25" customHeight="1" x14ac:dyDescent="0.2">
      <c r="B186" s="41">
        <v>182</v>
      </c>
      <c r="C186" s="67"/>
      <c r="D186" s="43" t="s">
        <v>710</v>
      </c>
      <c r="E186" s="44" t="s">
        <v>434</v>
      </c>
      <c r="F186" s="13" t="e">
        <f t="shared" si="5"/>
        <v>#VALUE!</v>
      </c>
      <c r="G186" s="93" t="e">
        <f>(D186-1)^2</f>
        <v>#VALUE!</v>
      </c>
    </row>
    <row r="187" spans="2:7" ht="11.25" customHeight="1" x14ac:dyDescent="0.2">
      <c r="B187" s="41">
        <v>183</v>
      </c>
      <c r="C187" s="67"/>
      <c r="D187" s="43" t="s">
        <v>710</v>
      </c>
      <c r="E187" s="44" t="s">
        <v>434</v>
      </c>
      <c r="F187" s="13" t="e">
        <f t="shared" si="5"/>
        <v>#VALUE!</v>
      </c>
      <c r="G187" s="93" t="e">
        <f>0+D187</f>
        <v>#VALUE!</v>
      </c>
    </row>
    <row r="188" spans="2:7" ht="11.25" customHeight="1" x14ac:dyDescent="0.2">
      <c r="B188" s="41">
        <v>184</v>
      </c>
      <c r="C188" s="67"/>
      <c r="D188" s="43" t="s">
        <v>710</v>
      </c>
      <c r="E188" s="44" t="s">
        <v>434</v>
      </c>
      <c r="F188" s="13" t="e">
        <f t="shared" si="5"/>
        <v>#VALUE!</v>
      </c>
      <c r="G188" s="93" t="e">
        <f>(D188-1)^2</f>
        <v>#VALUE!</v>
      </c>
    </row>
    <row r="189" spans="2:7" ht="11.25" customHeight="1" x14ac:dyDescent="0.2">
      <c r="B189" s="41">
        <v>185</v>
      </c>
      <c r="C189" s="67"/>
      <c r="D189" s="43" t="s">
        <v>710</v>
      </c>
      <c r="E189" s="44" t="s">
        <v>434</v>
      </c>
      <c r="F189" s="13" t="e">
        <f t="shared" si="5"/>
        <v>#VALUE!</v>
      </c>
      <c r="G189" s="93" t="e">
        <f>(D189-1)^2</f>
        <v>#VALUE!</v>
      </c>
    </row>
    <row r="190" spans="2:7" ht="11.25" customHeight="1" x14ac:dyDescent="0.2">
      <c r="B190" s="41">
        <v>186</v>
      </c>
      <c r="C190" s="67"/>
      <c r="D190" s="43" t="s">
        <v>710</v>
      </c>
      <c r="E190" s="44" t="s">
        <v>434</v>
      </c>
      <c r="F190" s="13" t="e">
        <f t="shared" si="5"/>
        <v>#VALUE!</v>
      </c>
      <c r="G190" s="93" t="e">
        <f>0+D190</f>
        <v>#VALUE!</v>
      </c>
    </row>
    <row r="191" spans="2:7" ht="11.25" customHeight="1" x14ac:dyDescent="0.2">
      <c r="B191" s="41">
        <v>187</v>
      </c>
      <c r="C191" s="67"/>
      <c r="D191" s="43" t="s">
        <v>710</v>
      </c>
      <c r="E191" s="44" t="s">
        <v>434</v>
      </c>
      <c r="F191" s="13" t="e">
        <f t="shared" si="5"/>
        <v>#VALUE!</v>
      </c>
      <c r="G191" s="93" t="e">
        <f>0+D191</f>
        <v>#VALUE!</v>
      </c>
    </row>
    <row r="192" spans="2:7" ht="11.25" customHeight="1" x14ac:dyDescent="0.2">
      <c r="B192" s="41">
        <v>188</v>
      </c>
      <c r="C192" s="67"/>
      <c r="D192" s="43" t="s">
        <v>710</v>
      </c>
      <c r="E192" s="44" t="s">
        <v>434</v>
      </c>
      <c r="F192" s="13" t="e">
        <f t="shared" si="5"/>
        <v>#VALUE!</v>
      </c>
      <c r="G192" s="93" t="e">
        <f>(D192-1)^2</f>
        <v>#VALUE!</v>
      </c>
    </row>
    <row r="193" spans="2:7" ht="11.25" customHeight="1" x14ac:dyDescent="0.2">
      <c r="B193" s="41">
        <v>189</v>
      </c>
      <c r="C193" s="67"/>
      <c r="D193" s="43" t="s">
        <v>710</v>
      </c>
      <c r="E193" s="44" t="s">
        <v>434</v>
      </c>
      <c r="F193" s="13" t="e">
        <f t="shared" si="5"/>
        <v>#VALUE!</v>
      </c>
      <c r="G193" s="93" t="e">
        <f>(D193-1)^2</f>
        <v>#VALUE!</v>
      </c>
    </row>
    <row r="194" spans="2:7" ht="11.25" customHeight="1" x14ac:dyDescent="0.2">
      <c r="B194" s="41">
        <v>190</v>
      </c>
      <c r="C194" s="67"/>
      <c r="D194" s="43" t="s">
        <v>710</v>
      </c>
      <c r="E194" s="44" t="s">
        <v>434</v>
      </c>
      <c r="F194" s="13" t="e">
        <f t="shared" si="5"/>
        <v>#VALUE!</v>
      </c>
      <c r="G194" s="93" t="e">
        <f>D194*0</f>
        <v>#VALUE!</v>
      </c>
    </row>
    <row r="195" spans="2:7" ht="11.25" customHeight="1" x14ac:dyDescent="0.2">
      <c r="B195" s="41">
        <v>191</v>
      </c>
      <c r="C195" s="67"/>
      <c r="D195" s="43" t="s">
        <v>710</v>
      </c>
      <c r="E195" s="44" t="s">
        <v>434</v>
      </c>
      <c r="F195" s="13" t="e">
        <f t="shared" si="5"/>
        <v>#VALUE!</v>
      </c>
      <c r="G195" s="93" t="e">
        <f>0+D195</f>
        <v>#VALUE!</v>
      </c>
    </row>
    <row r="196" spans="2:7" ht="11.25" customHeight="1" x14ac:dyDescent="0.2">
      <c r="B196" s="41">
        <v>192</v>
      </c>
      <c r="C196" s="67"/>
      <c r="D196" s="43" t="s">
        <v>710</v>
      </c>
      <c r="E196" s="44" t="s">
        <v>434</v>
      </c>
      <c r="F196" s="13" t="e">
        <f t="shared" si="5"/>
        <v>#VALUE!</v>
      </c>
      <c r="G196" s="93" t="e">
        <f>(D196-1)^2</f>
        <v>#VALUE!</v>
      </c>
    </row>
    <row r="197" spans="2:7" ht="11.25" customHeight="1" x14ac:dyDescent="0.2">
      <c r="B197" s="41">
        <v>193</v>
      </c>
      <c r="C197" s="67"/>
      <c r="D197" s="43" t="s">
        <v>710</v>
      </c>
      <c r="E197" s="44" t="s">
        <v>434</v>
      </c>
      <c r="F197" s="13" t="e">
        <f t="shared" si="5"/>
        <v>#VALUE!</v>
      </c>
      <c r="G197" s="93" t="e">
        <f>(D197-1)^2</f>
        <v>#VALUE!</v>
      </c>
    </row>
    <row r="198" spans="2:7" ht="11.25" customHeight="1" x14ac:dyDescent="0.2">
      <c r="B198" s="41">
        <v>194</v>
      </c>
      <c r="C198" s="67"/>
      <c r="D198" s="43" t="s">
        <v>710</v>
      </c>
      <c r="E198" s="44" t="s">
        <v>434</v>
      </c>
      <c r="F198" s="13" t="e">
        <f t="shared" si="5"/>
        <v>#VALUE!</v>
      </c>
      <c r="G198" s="93" t="e">
        <f>0+D198</f>
        <v>#VALUE!</v>
      </c>
    </row>
    <row r="199" spans="2:7" ht="11.25" customHeight="1" x14ac:dyDescent="0.2">
      <c r="B199" s="41">
        <v>195</v>
      </c>
      <c r="C199" s="67"/>
      <c r="D199" s="43" t="s">
        <v>710</v>
      </c>
      <c r="E199" s="44" t="s">
        <v>434</v>
      </c>
      <c r="F199" s="13" t="e">
        <f t="shared" si="5"/>
        <v>#VALUE!</v>
      </c>
      <c r="G199" s="93" t="e">
        <f>0+D199</f>
        <v>#VALUE!</v>
      </c>
    </row>
    <row r="200" spans="2:7" ht="11.25" customHeight="1" x14ac:dyDescent="0.2">
      <c r="B200" s="41">
        <v>196</v>
      </c>
      <c r="C200" s="67"/>
      <c r="D200" s="43" t="s">
        <v>710</v>
      </c>
      <c r="E200" s="44" t="s">
        <v>434</v>
      </c>
      <c r="F200" s="13" t="e">
        <f t="shared" si="5"/>
        <v>#VALUE!</v>
      </c>
      <c r="G200" s="93" t="e">
        <f>0+D200</f>
        <v>#VALUE!</v>
      </c>
    </row>
    <row r="201" spans="2:7" ht="11.25" customHeight="1" x14ac:dyDescent="0.2">
      <c r="B201" s="41">
        <v>197</v>
      </c>
      <c r="C201" s="67"/>
      <c r="D201" s="43" t="s">
        <v>710</v>
      </c>
      <c r="E201" s="44" t="s">
        <v>434</v>
      </c>
      <c r="F201" s="13" t="e">
        <f t="shared" si="5"/>
        <v>#VALUE!</v>
      </c>
      <c r="G201" s="93" t="e">
        <f>(D201-1)^2</f>
        <v>#VALUE!</v>
      </c>
    </row>
    <row r="202" spans="2:7" ht="11.25" customHeight="1" x14ac:dyDescent="0.2">
      <c r="B202" s="41">
        <v>198</v>
      </c>
      <c r="C202" s="67"/>
      <c r="D202" s="43" t="s">
        <v>710</v>
      </c>
      <c r="E202" s="44" t="s">
        <v>434</v>
      </c>
      <c r="F202" s="13" t="e">
        <f t="shared" si="5"/>
        <v>#VALUE!</v>
      </c>
      <c r="G202" s="93" t="e">
        <f>(D202-1)^2</f>
        <v>#VALUE!</v>
      </c>
    </row>
    <row r="203" spans="2:7" ht="11.25" customHeight="1" x14ac:dyDescent="0.2">
      <c r="B203" s="41">
        <v>199</v>
      </c>
      <c r="C203" s="67"/>
      <c r="D203" s="43" t="s">
        <v>710</v>
      </c>
      <c r="E203" s="44" t="s">
        <v>434</v>
      </c>
      <c r="F203" s="13" t="e">
        <f t="shared" si="5"/>
        <v>#VALUE!</v>
      </c>
      <c r="G203" s="93" t="e">
        <f>0+D203</f>
        <v>#VALUE!</v>
      </c>
    </row>
    <row r="204" spans="2:7" ht="11.25" customHeight="1" x14ac:dyDescent="0.2">
      <c r="B204" s="41">
        <v>200</v>
      </c>
      <c r="C204" s="67"/>
      <c r="D204" s="43" t="s">
        <v>710</v>
      </c>
      <c r="E204" s="44" t="s">
        <v>434</v>
      </c>
      <c r="F204" s="13" t="e">
        <f t="shared" si="5"/>
        <v>#VALUE!</v>
      </c>
      <c r="G204" s="93" t="e">
        <f>0+D204</f>
        <v>#VALUE!</v>
      </c>
    </row>
    <row r="205" spans="2:7" ht="11.25" customHeight="1" x14ac:dyDescent="0.2">
      <c r="B205" s="41">
        <v>201</v>
      </c>
      <c r="C205" s="67"/>
      <c r="D205" s="43" t="s">
        <v>710</v>
      </c>
      <c r="E205" s="44" t="s">
        <v>434</v>
      </c>
      <c r="F205" s="13" t="e">
        <f t="shared" si="5"/>
        <v>#VALUE!</v>
      </c>
      <c r="G205" s="93" t="e">
        <f>(D205-1)^2</f>
        <v>#VALUE!</v>
      </c>
    </row>
    <row r="206" spans="2:7" ht="11.25" customHeight="1" x14ac:dyDescent="0.2">
      <c r="B206" s="41">
        <v>202</v>
      </c>
      <c r="C206" s="67"/>
      <c r="D206" s="43" t="s">
        <v>710</v>
      </c>
      <c r="E206" s="44" t="s">
        <v>434</v>
      </c>
      <c r="F206" s="13" t="e">
        <f t="shared" si="5"/>
        <v>#VALUE!</v>
      </c>
      <c r="G206" s="93" t="e">
        <f>(D206-1)^2</f>
        <v>#VALUE!</v>
      </c>
    </row>
    <row r="207" spans="2:7" ht="11.25" customHeight="1" x14ac:dyDescent="0.2">
      <c r="B207" s="41">
        <v>203</v>
      </c>
      <c r="C207" s="67"/>
      <c r="D207" s="43" t="s">
        <v>710</v>
      </c>
      <c r="E207" s="44" t="s">
        <v>434</v>
      </c>
      <c r="F207" s="13" t="e">
        <f t="shared" si="5"/>
        <v>#VALUE!</v>
      </c>
      <c r="G207" s="93" t="e">
        <f>(D207-1)^2</f>
        <v>#VALUE!</v>
      </c>
    </row>
    <row r="208" spans="2:7" ht="11.25" customHeight="1" x14ac:dyDescent="0.2">
      <c r="B208" s="41">
        <v>204</v>
      </c>
      <c r="C208" s="67"/>
      <c r="D208" s="43" t="s">
        <v>710</v>
      </c>
      <c r="E208" s="44" t="s">
        <v>434</v>
      </c>
      <c r="F208" s="13" t="e">
        <f t="shared" si="5"/>
        <v>#VALUE!</v>
      </c>
      <c r="G208" s="93" t="e">
        <f>(D208-1)^2</f>
        <v>#VALUE!</v>
      </c>
    </row>
    <row r="209" spans="2:7" ht="11.25" customHeight="1" x14ac:dyDescent="0.2">
      <c r="B209" s="41">
        <v>205</v>
      </c>
      <c r="C209" s="67"/>
      <c r="D209" s="43" t="s">
        <v>710</v>
      </c>
      <c r="E209" s="44" t="s">
        <v>434</v>
      </c>
      <c r="F209" s="13" t="e">
        <f t="shared" si="5"/>
        <v>#VALUE!</v>
      </c>
      <c r="G209" s="93" t="e">
        <f>0+D209</f>
        <v>#VALUE!</v>
      </c>
    </row>
    <row r="210" spans="2:7" ht="11.25" customHeight="1" x14ac:dyDescent="0.2">
      <c r="B210" s="41">
        <v>206</v>
      </c>
      <c r="C210" s="67"/>
      <c r="D210" s="43" t="s">
        <v>710</v>
      </c>
      <c r="E210" s="44" t="s">
        <v>434</v>
      </c>
      <c r="F210" s="13" t="e">
        <f t="shared" si="5"/>
        <v>#VALUE!</v>
      </c>
      <c r="G210" s="93" t="e">
        <f>(D210-1)^2</f>
        <v>#VALUE!</v>
      </c>
    </row>
    <row r="211" spans="2:7" ht="11.25" customHeight="1" x14ac:dyDescent="0.2">
      <c r="B211" s="41">
        <v>207</v>
      </c>
      <c r="C211" s="67"/>
      <c r="D211" s="43" t="s">
        <v>710</v>
      </c>
      <c r="E211" s="44" t="s">
        <v>434</v>
      </c>
      <c r="F211" s="13" t="e">
        <f t="shared" si="5"/>
        <v>#VALUE!</v>
      </c>
      <c r="G211" s="93" t="e">
        <f>0+D211</f>
        <v>#VALUE!</v>
      </c>
    </row>
    <row r="212" spans="2:7" ht="11.25" customHeight="1" x14ac:dyDescent="0.2">
      <c r="B212" s="41">
        <v>208</v>
      </c>
      <c r="C212" s="67"/>
      <c r="D212" s="43" t="s">
        <v>710</v>
      </c>
      <c r="E212" s="44" t="s">
        <v>434</v>
      </c>
      <c r="F212" s="13" t="e">
        <f t="shared" si="5"/>
        <v>#VALUE!</v>
      </c>
      <c r="G212" s="93" t="e">
        <f>0+D212</f>
        <v>#VALUE!</v>
      </c>
    </row>
    <row r="213" spans="2:7" ht="11.25" customHeight="1" x14ac:dyDescent="0.2">
      <c r="B213" s="41">
        <v>209</v>
      </c>
      <c r="C213" s="67"/>
      <c r="D213" s="43" t="s">
        <v>710</v>
      </c>
      <c r="E213" s="44" t="s">
        <v>434</v>
      </c>
      <c r="F213" s="13" t="e">
        <f t="shared" si="5"/>
        <v>#VALUE!</v>
      </c>
      <c r="G213" s="93" t="e">
        <f>(D213-1)^2</f>
        <v>#VALUE!</v>
      </c>
    </row>
    <row r="214" spans="2:7" ht="11.25" customHeight="1" x14ac:dyDescent="0.2">
      <c r="B214" s="41">
        <v>210</v>
      </c>
      <c r="C214" s="67"/>
      <c r="D214" s="43" t="s">
        <v>710</v>
      </c>
      <c r="E214" s="44" t="s">
        <v>434</v>
      </c>
      <c r="F214" s="13" t="e">
        <f t="shared" si="5"/>
        <v>#VALUE!</v>
      </c>
      <c r="G214" s="93" t="e">
        <f>0+D214</f>
        <v>#VALUE!</v>
      </c>
    </row>
    <row r="215" spans="2:7" ht="11.25" customHeight="1" x14ac:dyDescent="0.2">
      <c r="B215" s="41">
        <v>211</v>
      </c>
      <c r="C215" s="67"/>
      <c r="D215" s="43" t="s">
        <v>710</v>
      </c>
      <c r="E215" s="44" t="s">
        <v>434</v>
      </c>
      <c r="F215" s="13" t="e">
        <f t="shared" si="5"/>
        <v>#VALUE!</v>
      </c>
      <c r="G215" s="93" t="e">
        <f>(D215-1)^2</f>
        <v>#VALUE!</v>
      </c>
    </row>
    <row r="216" spans="2:7" ht="11.25" customHeight="1" x14ac:dyDescent="0.2">
      <c r="B216" s="41">
        <v>212</v>
      </c>
      <c r="C216" s="67"/>
      <c r="D216" s="43" t="s">
        <v>710</v>
      </c>
      <c r="E216" s="44" t="s">
        <v>434</v>
      </c>
      <c r="F216" s="13" t="e">
        <f t="shared" si="5"/>
        <v>#VALUE!</v>
      </c>
      <c r="G216" s="93" t="e">
        <f>(D216-1)^2</f>
        <v>#VALUE!</v>
      </c>
    </row>
    <row r="217" spans="2:7" ht="11.25" customHeight="1" x14ac:dyDescent="0.2">
      <c r="B217" s="41">
        <v>213</v>
      </c>
      <c r="C217" s="67"/>
      <c r="D217" s="43" t="s">
        <v>710</v>
      </c>
      <c r="E217" s="44" t="s">
        <v>434</v>
      </c>
      <c r="F217" s="13" t="e">
        <f t="shared" si="5"/>
        <v>#VALUE!</v>
      </c>
      <c r="G217" s="93" t="e">
        <f>D217*0</f>
        <v>#VALUE!</v>
      </c>
    </row>
    <row r="218" spans="2:7" ht="11.25" customHeight="1" x14ac:dyDescent="0.2">
      <c r="B218" s="41">
        <v>214</v>
      </c>
      <c r="C218" s="67"/>
      <c r="D218" s="43" t="s">
        <v>710</v>
      </c>
      <c r="E218" s="44" t="s">
        <v>434</v>
      </c>
      <c r="F218" s="13" t="e">
        <f t="shared" si="5"/>
        <v>#VALUE!</v>
      </c>
      <c r="G218" s="93" t="e">
        <f>0+D218</f>
        <v>#VALUE!</v>
      </c>
    </row>
    <row r="219" spans="2:7" ht="11.25" customHeight="1" x14ac:dyDescent="0.2">
      <c r="B219" s="41">
        <v>215</v>
      </c>
      <c r="C219" s="67"/>
      <c r="D219" s="43" t="s">
        <v>710</v>
      </c>
      <c r="E219" s="44" t="s">
        <v>434</v>
      </c>
      <c r="F219" s="13" t="e">
        <f t="shared" si="5"/>
        <v>#VALUE!</v>
      </c>
      <c r="G219" s="93" t="e">
        <f>0+D219</f>
        <v>#VALUE!</v>
      </c>
    </row>
    <row r="220" spans="2:7" ht="11.25" customHeight="1" x14ac:dyDescent="0.2">
      <c r="B220" s="41">
        <v>216</v>
      </c>
      <c r="C220" s="67"/>
      <c r="D220" s="43" t="s">
        <v>710</v>
      </c>
      <c r="E220" s="44" t="s">
        <v>434</v>
      </c>
      <c r="F220" s="13" t="e">
        <f t="shared" si="5"/>
        <v>#VALUE!</v>
      </c>
      <c r="G220" s="93" t="e">
        <f>(D220-1)^2</f>
        <v>#VALUE!</v>
      </c>
    </row>
    <row r="221" spans="2:7" ht="11.25" customHeight="1" x14ac:dyDescent="0.2">
      <c r="B221" s="41">
        <v>217</v>
      </c>
      <c r="C221" s="67"/>
      <c r="D221" s="43" t="s">
        <v>710</v>
      </c>
      <c r="E221" s="44" t="s">
        <v>434</v>
      </c>
      <c r="F221" s="13" t="e">
        <f t="shared" si="5"/>
        <v>#VALUE!</v>
      </c>
      <c r="G221" s="93" t="e">
        <f>0+D221</f>
        <v>#VALUE!</v>
      </c>
    </row>
    <row r="222" spans="2:7" ht="11.25" customHeight="1" x14ac:dyDescent="0.2">
      <c r="B222" s="41">
        <v>218</v>
      </c>
      <c r="C222" s="67"/>
      <c r="D222" s="43" t="s">
        <v>710</v>
      </c>
      <c r="E222" s="44" t="s">
        <v>434</v>
      </c>
      <c r="F222" s="13" t="e">
        <f t="shared" si="5"/>
        <v>#VALUE!</v>
      </c>
      <c r="G222" s="93" t="e">
        <f>0+D222</f>
        <v>#VALUE!</v>
      </c>
    </row>
    <row r="223" spans="2:7" ht="11.25" customHeight="1" x14ac:dyDescent="0.2">
      <c r="B223" s="41">
        <v>219</v>
      </c>
      <c r="C223" s="67"/>
      <c r="D223" s="43" t="s">
        <v>710</v>
      </c>
      <c r="E223" s="44" t="s">
        <v>434</v>
      </c>
      <c r="F223" s="13" t="e">
        <f t="shared" si="5"/>
        <v>#VALUE!</v>
      </c>
      <c r="G223" s="93" t="e">
        <f>(D223-1)^2</f>
        <v>#VALUE!</v>
      </c>
    </row>
    <row r="224" spans="2:7" ht="11.25" customHeight="1" x14ac:dyDescent="0.2">
      <c r="B224" s="41">
        <v>220</v>
      </c>
      <c r="C224" s="67"/>
      <c r="D224" s="43" t="s">
        <v>710</v>
      </c>
      <c r="E224" s="44" t="s">
        <v>434</v>
      </c>
      <c r="F224" s="13" t="e">
        <f t="shared" si="5"/>
        <v>#VALUE!</v>
      </c>
      <c r="G224" s="93" t="e">
        <f>(D224-1)^2</f>
        <v>#VALUE!</v>
      </c>
    </row>
    <row r="225" spans="2:7" ht="11.25" customHeight="1" x14ac:dyDescent="0.2">
      <c r="B225" s="41">
        <v>221</v>
      </c>
      <c r="C225" s="67"/>
      <c r="D225" s="43" t="s">
        <v>710</v>
      </c>
      <c r="E225" s="44" t="s">
        <v>434</v>
      </c>
      <c r="F225" s="13" t="e">
        <f t="shared" si="5"/>
        <v>#VALUE!</v>
      </c>
      <c r="G225" s="93" t="e">
        <f>(D225-1)^2</f>
        <v>#VALUE!</v>
      </c>
    </row>
    <row r="226" spans="2:7" ht="11.25" customHeight="1" x14ac:dyDescent="0.2">
      <c r="B226" s="41">
        <v>222</v>
      </c>
      <c r="C226" s="67"/>
      <c r="D226" s="43" t="s">
        <v>710</v>
      </c>
      <c r="E226" s="44" t="s">
        <v>434</v>
      </c>
      <c r="F226" s="13" t="e">
        <f t="shared" si="5"/>
        <v>#VALUE!</v>
      </c>
      <c r="G226" s="93" t="e">
        <f>0+D226</f>
        <v>#VALUE!</v>
      </c>
    </row>
    <row r="227" spans="2:7" ht="11.25" customHeight="1" x14ac:dyDescent="0.2">
      <c r="B227" s="41">
        <v>223</v>
      </c>
      <c r="C227" s="67"/>
      <c r="D227" s="43" t="s">
        <v>710</v>
      </c>
      <c r="E227" s="44" t="s">
        <v>434</v>
      </c>
      <c r="F227" s="13" t="e">
        <f t="shared" si="5"/>
        <v>#VALUE!</v>
      </c>
      <c r="G227" s="93" t="e">
        <f>0+D227</f>
        <v>#VALUE!</v>
      </c>
    </row>
    <row r="228" spans="2:7" ht="11.25" customHeight="1" x14ac:dyDescent="0.2">
      <c r="B228" s="41">
        <v>224</v>
      </c>
      <c r="C228" s="67"/>
      <c r="D228" s="43" t="s">
        <v>710</v>
      </c>
      <c r="E228" s="44" t="s">
        <v>434</v>
      </c>
      <c r="F228" s="13" t="e">
        <f t="shared" si="5"/>
        <v>#VALUE!</v>
      </c>
      <c r="G228" s="93" t="e">
        <f>0+D228</f>
        <v>#VALUE!</v>
      </c>
    </row>
    <row r="229" spans="2:7" ht="11.25" customHeight="1" x14ac:dyDescent="0.2">
      <c r="B229" s="41">
        <v>225</v>
      </c>
      <c r="C229" s="67"/>
      <c r="D229" s="43" t="s">
        <v>710</v>
      </c>
      <c r="E229" s="44" t="s">
        <v>434</v>
      </c>
      <c r="F229" s="13" t="e">
        <f t="shared" si="5"/>
        <v>#VALUE!</v>
      </c>
      <c r="G229" s="93" t="e">
        <f>0+D229</f>
        <v>#VALUE!</v>
      </c>
    </row>
    <row r="230" spans="2:7" ht="11.25" customHeight="1" x14ac:dyDescent="0.2">
      <c r="B230" s="41">
        <v>226</v>
      </c>
      <c r="C230" s="67"/>
      <c r="D230" s="43" t="s">
        <v>710</v>
      </c>
      <c r="E230" s="44" t="s">
        <v>434</v>
      </c>
      <c r="F230" s="13" t="e">
        <f t="shared" si="5"/>
        <v>#VALUE!</v>
      </c>
      <c r="G230" s="93" t="e">
        <f>0+D230</f>
        <v>#VALUE!</v>
      </c>
    </row>
    <row r="231" spans="2:7" ht="11.25" customHeight="1" x14ac:dyDescent="0.2">
      <c r="B231" s="41">
        <v>227</v>
      </c>
      <c r="C231" s="67"/>
      <c r="D231" s="43" t="s">
        <v>710</v>
      </c>
      <c r="E231" s="44" t="s">
        <v>434</v>
      </c>
      <c r="F231" s="13" t="e">
        <f t="shared" si="5"/>
        <v>#VALUE!</v>
      </c>
      <c r="G231" s="93" t="e">
        <f>(D231-1)^2</f>
        <v>#VALUE!</v>
      </c>
    </row>
    <row r="232" spans="2:7" ht="11.25" customHeight="1" x14ac:dyDescent="0.2">
      <c r="B232" s="41">
        <v>228</v>
      </c>
      <c r="C232" s="67"/>
      <c r="D232" s="43" t="s">
        <v>710</v>
      </c>
      <c r="E232" s="44" t="s">
        <v>434</v>
      </c>
      <c r="F232" s="13" t="e">
        <f t="shared" si="5"/>
        <v>#VALUE!</v>
      </c>
      <c r="G232" s="93" t="e">
        <f>0+D232</f>
        <v>#VALUE!</v>
      </c>
    </row>
    <row r="233" spans="2:7" ht="11.25" customHeight="1" x14ac:dyDescent="0.2">
      <c r="B233" s="41">
        <v>229</v>
      </c>
      <c r="C233" s="67"/>
      <c r="D233" s="43" t="s">
        <v>710</v>
      </c>
      <c r="E233" s="44" t="s">
        <v>434</v>
      </c>
      <c r="F233" s="13" t="e">
        <f t="shared" si="5"/>
        <v>#VALUE!</v>
      </c>
      <c r="G233" s="93" t="e">
        <f>(D233-1)^2</f>
        <v>#VALUE!</v>
      </c>
    </row>
    <row r="234" spans="2:7" ht="11.25" customHeight="1" x14ac:dyDescent="0.2">
      <c r="B234" s="41">
        <v>230</v>
      </c>
      <c r="C234" s="67"/>
      <c r="D234" s="43" t="s">
        <v>710</v>
      </c>
      <c r="E234" s="44" t="s">
        <v>434</v>
      </c>
      <c r="F234" s="13" t="e">
        <f t="shared" si="5"/>
        <v>#VALUE!</v>
      </c>
      <c r="G234" s="93" t="e">
        <f>D234*0</f>
        <v>#VALUE!</v>
      </c>
    </row>
    <row r="235" spans="2:7" ht="11.25" customHeight="1" x14ac:dyDescent="0.2">
      <c r="B235" s="41">
        <v>231</v>
      </c>
      <c r="C235" s="67"/>
      <c r="D235" s="43" t="s">
        <v>710</v>
      </c>
      <c r="E235" s="44" t="s">
        <v>434</v>
      </c>
      <c r="F235" s="13" t="e">
        <f t="shared" si="5"/>
        <v>#VALUE!</v>
      </c>
      <c r="G235" s="93" t="e">
        <f>0+D235</f>
        <v>#VALUE!</v>
      </c>
    </row>
    <row r="236" spans="2:7" ht="11.25" customHeight="1" x14ac:dyDescent="0.2">
      <c r="B236" s="41">
        <v>232</v>
      </c>
      <c r="C236" s="67"/>
      <c r="D236" s="43" t="s">
        <v>710</v>
      </c>
      <c r="E236" s="44" t="s">
        <v>434</v>
      </c>
      <c r="F236" s="13" t="e">
        <f t="shared" si="5"/>
        <v>#VALUE!</v>
      </c>
      <c r="G236" s="93" t="e">
        <f>0+D236</f>
        <v>#VALUE!</v>
      </c>
    </row>
    <row r="237" spans="2:7" ht="11.25" customHeight="1" x14ac:dyDescent="0.2">
      <c r="B237" s="41">
        <v>233</v>
      </c>
      <c r="C237" s="67"/>
      <c r="D237" s="43" t="s">
        <v>710</v>
      </c>
      <c r="E237" s="44" t="s">
        <v>434</v>
      </c>
      <c r="F237" s="13" t="e">
        <f t="shared" si="5"/>
        <v>#VALUE!</v>
      </c>
      <c r="G237" s="93" t="e">
        <f>0+D237</f>
        <v>#VALUE!</v>
      </c>
    </row>
    <row r="238" spans="2:7" ht="11.25" customHeight="1" x14ac:dyDescent="0.2">
      <c r="B238" s="41">
        <v>234</v>
      </c>
      <c r="C238" s="67"/>
      <c r="D238" s="43" t="s">
        <v>710</v>
      </c>
      <c r="E238" s="44" t="s">
        <v>434</v>
      </c>
      <c r="F238" s="13" t="e">
        <f t="shared" si="5"/>
        <v>#VALUE!</v>
      </c>
      <c r="G238" s="93" t="e">
        <f>(D238-1)^2</f>
        <v>#VALUE!</v>
      </c>
    </row>
    <row r="239" spans="2:7" ht="11.25" customHeight="1" x14ac:dyDescent="0.2">
      <c r="B239" s="41">
        <v>235</v>
      </c>
      <c r="C239" s="67"/>
      <c r="D239" s="43" t="s">
        <v>710</v>
      </c>
      <c r="E239" s="44" t="s">
        <v>434</v>
      </c>
      <c r="F239" s="13" t="e">
        <f t="shared" si="5"/>
        <v>#VALUE!</v>
      </c>
      <c r="G239" s="93" t="e">
        <f>(D239-1)^2</f>
        <v>#VALUE!</v>
      </c>
    </row>
    <row r="240" spans="2:7" ht="11.25" customHeight="1" x14ac:dyDescent="0.2">
      <c r="B240" s="41">
        <v>236</v>
      </c>
      <c r="C240" s="67"/>
      <c r="D240" s="43" t="s">
        <v>710</v>
      </c>
      <c r="E240" s="44" t="s">
        <v>434</v>
      </c>
      <c r="F240" s="13" t="e">
        <f t="shared" si="5"/>
        <v>#VALUE!</v>
      </c>
      <c r="G240" s="93" t="e">
        <f>(D240-1)^2</f>
        <v>#VALUE!</v>
      </c>
    </row>
    <row r="241" spans="2:7" ht="11.25" customHeight="1" x14ac:dyDescent="0.2">
      <c r="B241" s="41">
        <v>237</v>
      </c>
      <c r="C241" s="67"/>
      <c r="D241" s="43" t="s">
        <v>710</v>
      </c>
      <c r="E241" s="44" t="s">
        <v>434</v>
      </c>
      <c r="F241" s="13" t="e">
        <f t="shared" si="5"/>
        <v>#VALUE!</v>
      </c>
      <c r="G241" s="93" t="e">
        <f>(D241-1)^2</f>
        <v>#VALUE!</v>
      </c>
    </row>
    <row r="242" spans="2:7" ht="11.25" customHeight="1" x14ac:dyDescent="0.2">
      <c r="B242" s="41">
        <v>238</v>
      </c>
      <c r="C242" s="67"/>
      <c r="D242" s="43" t="s">
        <v>710</v>
      </c>
      <c r="E242" s="44" t="s">
        <v>434</v>
      </c>
      <c r="F242" s="13" t="e">
        <f t="shared" si="5"/>
        <v>#VALUE!</v>
      </c>
      <c r="G242" s="93" t="e">
        <f>0+D242</f>
        <v>#VALUE!</v>
      </c>
    </row>
    <row r="243" spans="2:7" ht="11.25" customHeight="1" x14ac:dyDescent="0.2">
      <c r="B243" s="41">
        <v>239</v>
      </c>
      <c r="C243" s="67"/>
      <c r="D243" s="43" t="s">
        <v>710</v>
      </c>
      <c r="E243" s="44" t="s">
        <v>434</v>
      </c>
      <c r="F243" s="13" t="e">
        <f t="shared" si="5"/>
        <v>#VALUE!</v>
      </c>
      <c r="G243" s="93" t="e">
        <f>D243*0</f>
        <v>#VALUE!</v>
      </c>
    </row>
    <row r="244" spans="2:7" ht="11.25" customHeight="1" thickBot="1" x14ac:dyDescent="0.25">
      <c r="B244" s="46">
        <v>240</v>
      </c>
      <c r="C244" s="68"/>
      <c r="D244" s="48" t="s">
        <v>710</v>
      </c>
      <c r="E244" s="49" t="s">
        <v>434</v>
      </c>
      <c r="F244" s="21" t="e">
        <f t="shared" si="5"/>
        <v>#VALUE!</v>
      </c>
      <c r="G244" s="93" t="e">
        <f>D244*0</f>
        <v>#VALUE!</v>
      </c>
    </row>
    <row r="245" spans="2:7" ht="11.25" customHeight="1" thickTop="1" x14ac:dyDescent="0.2"/>
  </sheetData>
  <mergeCells count="12">
    <mergeCell ref="H35:H39"/>
    <mergeCell ref="H40:H42"/>
    <mergeCell ref="H17:J17"/>
    <mergeCell ref="H18:H21"/>
    <mergeCell ref="H22:H25"/>
    <mergeCell ref="H26:H28"/>
    <mergeCell ref="H30:H34"/>
    <mergeCell ref="B2:F2"/>
    <mergeCell ref="H4:J4"/>
    <mergeCell ref="H5:I5"/>
    <mergeCell ref="H10:I10"/>
    <mergeCell ref="H14:I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1:9" ht="11.25" customHeight="1" x14ac:dyDescent="0.2">
      <c r="B2" s="259" t="s">
        <v>773</v>
      </c>
      <c r="C2" s="259"/>
      <c r="D2" s="259"/>
      <c r="E2" s="259"/>
      <c r="F2" s="259"/>
    </row>
    <row r="3" spans="1:9" ht="6" customHeight="1" thickBot="1" x14ac:dyDescent="0.25"/>
    <row r="4" spans="1:9" ht="11.25" customHeight="1" thickTop="1" thickBot="1" x14ac:dyDescent="0.25">
      <c r="B4" s="9"/>
      <c r="C4" s="35"/>
      <c r="D4" s="7" t="s">
        <v>38</v>
      </c>
      <c r="E4" s="215" t="s">
        <v>39</v>
      </c>
      <c r="F4" s="215" t="s">
        <v>40</v>
      </c>
      <c r="H4" s="260" t="s">
        <v>41</v>
      </c>
      <c r="I4" s="261"/>
    </row>
    <row r="5" spans="1:9" ht="11.25" customHeight="1" thickTop="1" x14ac:dyDescent="0.2">
      <c r="B5" s="60">
        <v>1</v>
      </c>
      <c r="C5" s="66"/>
      <c r="D5" s="52" t="s">
        <v>49</v>
      </c>
      <c r="E5" s="65" t="s">
        <v>49</v>
      </c>
      <c r="F5" s="64" t="e">
        <f>((D5-E5)^2)*(-0.1)</f>
        <v>#VALUE!</v>
      </c>
      <c r="G5" s="3" t="e">
        <f>0+D5</f>
        <v>#VALUE!</v>
      </c>
      <c r="H5" s="216" t="s">
        <v>771</v>
      </c>
      <c r="I5" s="214" t="e">
        <f>SUM(G5:G9)</f>
        <v>#VALUE!</v>
      </c>
    </row>
    <row r="6" spans="1:9" ht="11.25" customHeight="1" thickBot="1" x14ac:dyDescent="0.25">
      <c r="B6" s="41">
        <v>2</v>
      </c>
      <c r="C6" s="67"/>
      <c r="D6" s="43" t="s">
        <v>49</v>
      </c>
      <c r="E6" s="44" t="s">
        <v>49</v>
      </c>
      <c r="F6" s="13" t="e">
        <f t="shared" ref="F6:F16" si="0">((D6-E6)^2)*(-0.1)</f>
        <v>#VALUE!</v>
      </c>
      <c r="G6" s="3" t="e">
        <f>0+D6</f>
        <v>#VALUE!</v>
      </c>
      <c r="H6" s="212" t="s">
        <v>772</v>
      </c>
      <c r="I6" s="213" t="e">
        <f>SUM(G10:G16)</f>
        <v>#VALUE!</v>
      </c>
    </row>
    <row r="7" spans="1:9" ht="11.25" customHeight="1" thickTop="1" x14ac:dyDescent="0.2">
      <c r="B7" s="41">
        <v>3</v>
      </c>
      <c r="C7" s="67"/>
      <c r="D7" s="43" t="s">
        <v>49</v>
      </c>
      <c r="E7" s="44" t="s">
        <v>49</v>
      </c>
      <c r="F7" s="13" t="e">
        <f t="shared" si="0"/>
        <v>#VALUE!</v>
      </c>
      <c r="G7" s="3" t="e">
        <f>0+D7</f>
        <v>#VALUE!</v>
      </c>
      <c r="H7" s="87"/>
      <c r="I7" s="87"/>
    </row>
    <row r="8" spans="1:9" ht="11.25" customHeight="1" x14ac:dyDescent="0.2">
      <c r="B8" s="41">
        <v>4</v>
      </c>
      <c r="C8" s="67"/>
      <c r="D8" s="43" t="s">
        <v>49</v>
      </c>
      <c r="E8" s="44" t="s">
        <v>49</v>
      </c>
      <c r="F8" s="13" t="e">
        <f t="shared" si="0"/>
        <v>#VALUE!</v>
      </c>
      <c r="G8" s="3" t="e">
        <f t="shared" ref="G8:G16" si="1">0+D8</f>
        <v>#VALUE!</v>
      </c>
      <c r="I8" s="3">
        <f>IFERROR(SMALL(D5:E16,1),7777)</f>
        <v>7777</v>
      </c>
    </row>
    <row r="9" spans="1:9" ht="11.25" customHeight="1" thickBot="1" x14ac:dyDescent="0.25">
      <c r="B9" s="41">
        <v>5</v>
      </c>
      <c r="C9" s="67"/>
      <c r="D9" s="43" t="s">
        <v>49</v>
      </c>
      <c r="E9" s="44" t="s">
        <v>49</v>
      </c>
      <c r="F9" s="13" t="e">
        <f t="shared" si="0"/>
        <v>#VALUE!</v>
      </c>
      <c r="G9" s="3" t="e">
        <f t="shared" si="1"/>
        <v>#VALUE!</v>
      </c>
    </row>
    <row r="10" spans="1:9" ht="11.25" customHeight="1" thickTop="1" x14ac:dyDescent="0.2">
      <c r="B10" s="60">
        <v>6</v>
      </c>
      <c r="C10" s="66"/>
      <c r="D10" s="52" t="s">
        <v>49</v>
      </c>
      <c r="E10" s="65" t="s">
        <v>49</v>
      </c>
      <c r="F10" s="64" t="e">
        <f t="shared" si="0"/>
        <v>#VALUE!</v>
      </c>
      <c r="G10" s="3" t="e">
        <f t="shared" si="1"/>
        <v>#VALUE!</v>
      </c>
    </row>
    <row r="11" spans="1:9" ht="11.25" customHeight="1" x14ac:dyDescent="0.2">
      <c r="B11" s="36">
        <v>7</v>
      </c>
      <c r="C11" s="136"/>
      <c r="D11" s="220" t="s">
        <v>49</v>
      </c>
      <c r="E11" s="221" t="s">
        <v>49</v>
      </c>
      <c r="F11" s="222" t="e">
        <f t="shared" si="0"/>
        <v>#VALUE!</v>
      </c>
      <c r="G11" s="3" t="e">
        <f t="shared" si="1"/>
        <v>#VALUE!</v>
      </c>
    </row>
    <row r="12" spans="1:9" ht="11.25" customHeight="1" x14ac:dyDescent="0.2">
      <c r="B12" s="218">
        <v>8</v>
      </c>
      <c r="C12" s="219"/>
      <c r="D12" s="220" t="s">
        <v>49</v>
      </c>
      <c r="E12" s="221" t="s">
        <v>49</v>
      </c>
      <c r="F12" s="222" t="e">
        <f t="shared" si="0"/>
        <v>#VALUE!</v>
      </c>
      <c r="G12" s="3" t="e">
        <f t="shared" si="1"/>
        <v>#VALUE!</v>
      </c>
    </row>
    <row r="13" spans="1:9" ht="11.25" customHeight="1" x14ac:dyDescent="0.2">
      <c r="B13" s="218">
        <v>9</v>
      </c>
      <c r="C13" s="219"/>
      <c r="D13" s="220" t="s">
        <v>49</v>
      </c>
      <c r="E13" s="221" t="s">
        <v>49</v>
      </c>
      <c r="F13" s="222" t="e">
        <f t="shared" si="0"/>
        <v>#VALUE!</v>
      </c>
      <c r="G13" s="3" t="e">
        <f t="shared" si="1"/>
        <v>#VALUE!</v>
      </c>
    </row>
    <row r="14" spans="1:9" ht="11.25" customHeight="1" x14ac:dyDescent="0.2">
      <c r="B14" s="218">
        <v>10</v>
      </c>
      <c r="C14" s="219"/>
      <c r="D14" s="220" t="s">
        <v>49</v>
      </c>
      <c r="E14" s="221" t="s">
        <v>49</v>
      </c>
      <c r="F14" s="222" t="e">
        <f t="shared" si="0"/>
        <v>#VALUE!</v>
      </c>
      <c r="G14" s="3" t="e">
        <f t="shared" si="1"/>
        <v>#VALUE!</v>
      </c>
    </row>
    <row r="15" spans="1:9" ht="11.25" customHeight="1" x14ac:dyDescent="0.2">
      <c r="B15" s="218">
        <v>11</v>
      </c>
      <c r="C15" s="219"/>
      <c r="D15" s="220" t="s">
        <v>49</v>
      </c>
      <c r="E15" s="221" t="s">
        <v>49</v>
      </c>
      <c r="F15" s="222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227">
        <v>12</v>
      </c>
      <c r="C16" s="228"/>
      <c r="D16" s="229" t="s">
        <v>49</v>
      </c>
      <c r="E16" s="230" t="s">
        <v>49</v>
      </c>
      <c r="F16" s="231" t="e">
        <f t="shared" si="0"/>
        <v>#VALUE!</v>
      </c>
      <c r="G16" s="3" t="e">
        <f t="shared" si="1"/>
        <v>#VALUE!</v>
      </c>
    </row>
    <row r="17" spans="1:7" s="4" customFormat="1" ht="11.25" customHeight="1" thickTop="1" x14ac:dyDescent="0.2">
      <c r="A17" s="1"/>
      <c r="C17" s="1"/>
      <c r="G17" s="3"/>
    </row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774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15" t="s">
        <v>39</v>
      </c>
      <c r="F4" s="215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49</v>
      </c>
      <c r="E5" s="65" t="s">
        <v>49</v>
      </c>
      <c r="F5" s="64" t="e">
        <f>((D5-E5)^2)*(-0.1)</f>
        <v>#VALUE!</v>
      </c>
      <c r="G5" s="3" t="e">
        <f>0+D5</f>
        <v>#VALUE!</v>
      </c>
      <c r="H5" s="216" t="s">
        <v>767</v>
      </c>
      <c r="I5" s="214" t="e">
        <f>SUM(G5:G20)</f>
        <v>#VALUE!</v>
      </c>
    </row>
    <row r="6" spans="2:9" ht="11.25" customHeight="1" thickBot="1" x14ac:dyDescent="0.25">
      <c r="B6" s="41">
        <v>2</v>
      </c>
      <c r="C6" s="67"/>
      <c r="D6" s="43" t="s">
        <v>49</v>
      </c>
      <c r="E6" s="44" t="s">
        <v>49</v>
      </c>
      <c r="F6" s="13" t="e">
        <f t="shared" ref="F6:F25" si="0">((D6-E6)^2)*(-0.1)</f>
        <v>#VALUE!</v>
      </c>
      <c r="G6" s="3" t="e">
        <f>0+D6</f>
        <v>#VALUE!</v>
      </c>
      <c r="H6" s="212" t="s">
        <v>768</v>
      </c>
      <c r="I6" s="213" t="e">
        <f>SUM(G30:G43)</f>
        <v>#VALUE!</v>
      </c>
    </row>
    <row r="7" spans="2:9" ht="11.25" customHeight="1" thickTop="1" x14ac:dyDescent="0.2">
      <c r="B7" s="41">
        <v>3</v>
      </c>
      <c r="C7" s="67"/>
      <c r="D7" s="43" t="s">
        <v>49</v>
      </c>
      <c r="E7" s="44" t="s">
        <v>49</v>
      </c>
      <c r="F7" s="13" t="e">
        <f t="shared" si="0"/>
        <v>#VALUE!</v>
      </c>
      <c r="G7" s="3" t="e">
        <f>0+D7</f>
        <v>#VALUE!</v>
      </c>
      <c r="H7" s="87"/>
      <c r="I7" s="87"/>
    </row>
    <row r="8" spans="2:9" ht="11.25" customHeight="1" x14ac:dyDescent="0.2">
      <c r="B8" s="41">
        <v>4</v>
      </c>
      <c r="C8" s="67"/>
      <c r="D8" s="43" t="s">
        <v>49</v>
      </c>
      <c r="E8" s="44" t="s">
        <v>49</v>
      </c>
      <c r="F8" s="13" t="e">
        <f t="shared" si="0"/>
        <v>#VALUE!</v>
      </c>
      <c r="G8" s="3" t="e">
        <f t="shared" ref="G8:G25" si="1">0+D8</f>
        <v>#VALUE!</v>
      </c>
      <c r="I8" s="3">
        <f>IFERROR(SMALL(D5:E25,1),7777)</f>
        <v>7777</v>
      </c>
    </row>
    <row r="9" spans="2:9" ht="11.25" customHeight="1" x14ac:dyDescent="0.2">
      <c r="B9" s="41">
        <v>5</v>
      </c>
      <c r="C9" s="67"/>
      <c r="D9" s="43" t="s">
        <v>49</v>
      </c>
      <c r="E9" s="44" t="s">
        <v>49</v>
      </c>
      <c r="F9" s="13" t="e">
        <f t="shared" si="0"/>
        <v>#VALUE!</v>
      </c>
      <c r="G9" s="3" t="e">
        <f t="shared" si="1"/>
        <v>#VALUE!</v>
      </c>
      <c r="I9" s="3">
        <f>IFERROR(SMALL(D30:E43,1),7777)</f>
        <v>7777</v>
      </c>
    </row>
    <row r="10" spans="2:9" ht="11.25" customHeight="1" x14ac:dyDescent="0.2">
      <c r="B10" s="41">
        <v>6</v>
      </c>
      <c r="C10" s="67"/>
      <c r="D10" s="43" t="s">
        <v>49</v>
      </c>
      <c r="E10" s="44" t="s">
        <v>49</v>
      </c>
      <c r="F10" s="13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1">
        <v>7</v>
      </c>
      <c r="C11" s="67"/>
      <c r="D11" s="43" t="s">
        <v>49</v>
      </c>
      <c r="E11" s="44" t="s">
        <v>49</v>
      </c>
      <c r="F11" s="13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1">
        <v>8</v>
      </c>
      <c r="C12" s="67"/>
      <c r="D12" s="43" t="s">
        <v>49</v>
      </c>
      <c r="E12" s="44" t="s">
        <v>49</v>
      </c>
      <c r="F12" s="13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49</v>
      </c>
      <c r="E13" s="44" t="s">
        <v>49</v>
      </c>
      <c r="F13" s="13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49</v>
      </c>
      <c r="E14" s="44" t="s">
        <v>49</v>
      </c>
      <c r="F14" s="13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49</v>
      </c>
      <c r="E15" s="44" t="s">
        <v>49</v>
      </c>
      <c r="F15" s="13" t="e">
        <f t="shared" si="0"/>
        <v>#VALUE!</v>
      </c>
      <c r="G15" s="3" t="e">
        <f t="shared" si="1"/>
        <v>#VALUE!</v>
      </c>
    </row>
    <row r="16" spans="2:9" s="4" customFormat="1" ht="11.25" customHeight="1" x14ac:dyDescent="0.2">
      <c r="B16" s="41">
        <v>12</v>
      </c>
      <c r="C16" s="67"/>
      <c r="D16" s="43" t="s">
        <v>49</v>
      </c>
      <c r="E16" s="44" t="s">
        <v>49</v>
      </c>
      <c r="F16" s="13" t="e">
        <f t="shared" si="0"/>
        <v>#VALUE!</v>
      </c>
      <c r="G16" s="3" t="e">
        <f t="shared" si="1"/>
        <v>#VALUE!</v>
      </c>
    </row>
    <row r="17" spans="1:7" s="4" customFormat="1" ht="11.25" customHeight="1" x14ac:dyDescent="0.2">
      <c r="B17" s="41">
        <v>13</v>
      </c>
      <c r="C17" s="67"/>
      <c r="D17" s="43" t="s">
        <v>49</v>
      </c>
      <c r="E17" s="44" t="s">
        <v>49</v>
      </c>
      <c r="F17" s="13" t="e">
        <f t="shared" si="0"/>
        <v>#VALUE!</v>
      </c>
      <c r="G17" s="3" t="e">
        <f t="shared" si="1"/>
        <v>#VALUE!</v>
      </c>
    </row>
    <row r="18" spans="1:7" ht="11.25" customHeight="1" x14ac:dyDescent="0.2">
      <c r="B18" s="41">
        <v>14</v>
      </c>
      <c r="C18" s="67"/>
      <c r="D18" s="43" t="s">
        <v>49</v>
      </c>
      <c r="E18" s="44" t="s">
        <v>49</v>
      </c>
      <c r="F18" s="13" t="e">
        <f t="shared" si="0"/>
        <v>#VALUE!</v>
      </c>
      <c r="G18" s="3" t="e">
        <f t="shared" si="1"/>
        <v>#VALUE!</v>
      </c>
    </row>
    <row r="19" spans="1:7" ht="11.25" customHeight="1" x14ac:dyDescent="0.2">
      <c r="B19" s="41">
        <v>15</v>
      </c>
      <c r="C19" s="67"/>
      <c r="D19" s="43" t="s">
        <v>49</v>
      </c>
      <c r="E19" s="44" t="s">
        <v>49</v>
      </c>
      <c r="F19" s="13" t="e">
        <f t="shared" si="0"/>
        <v>#VALUE!</v>
      </c>
      <c r="G19" s="3" t="e">
        <f t="shared" si="1"/>
        <v>#VALUE!</v>
      </c>
    </row>
    <row r="20" spans="1:7" ht="11.25" customHeight="1" x14ac:dyDescent="0.2">
      <c r="B20" s="41">
        <v>16</v>
      </c>
      <c r="C20" s="67"/>
      <c r="D20" s="43" t="s">
        <v>49</v>
      </c>
      <c r="E20" s="44" t="s">
        <v>49</v>
      </c>
      <c r="F20" s="13" t="e">
        <f t="shared" si="0"/>
        <v>#VALUE!</v>
      </c>
      <c r="G20" s="3" t="e">
        <f t="shared" si="1"/>
        <v>#VALUE!</v>
      </c>
    </row>
    <row r="21" spans="1:7" ht="11.25" customHeight="1" x14ac:dyDescent="0.2">
      <c r="B21" s="41">
        <v>17</v>
      </c>
      <c r="C21" s="67"/>
      <c r="D21" s="43" t="s">
        <v>49</v>
      </c>
      <c r="E21" s="44" t="s">
        <v>49</v>
      </c>
      <c r="F21" s="13" t="e">
        <f t="shared" si="0"/>
        <v>#VALUE!</v>
      </c>
      <c r="G21" s="3" t="e">
        <f t="shared" si="1"/>
        <v>#VALUE!</v>
      </c>
    </row>
    <row r="22" spans="1:7" ht="11.25" customHeight="1" x14ac:dyDescent="0.2">
      <c r="B22" s="41" t="s">
        <v>765</v>
      </c>
      <c r="C22" s="67"/>
      <c r="D22" s="43" t="s">
        <v>49</v>
      </c>
      <c r="E22" s="44" t="s">
        <v>49</v>
      </c>
      <c r="F22" s="13" t="e">
        <f t="shared" si="0"/>
        <v>#VALUE!</v>
      </c>
      <c r="G22" s="3" t="e">
        <f t="shared" si="1"/>
        <v>#VALUE!</v>
      </c>
    </row>
    <row r="23" spans="1:7" ht="11.25" customHeight="1" x14ac:dyDescent="0.2">
      <c r="B23" s="41" t="s">
        <v>766</v>
      </c>
      <c r="C23" s="67"/>
      <c r="D23" s="43" t="s">
        <v>49</v>
      </c>
      <c r="E23" s="44" t="s">
        <v>49</v>
      </c>
      <c r="F23" s="13" t="e">
        <f t="shared" si="0"/>
        <v>#VALUE!</v>
      </c>
      <c r="G23" s="3" t="e">
        <f t="shared" si="1"/>
        <v>#VALUE!</v>
      </c>
    </row>
    <row r="24" spans="1:7" ht="11.25" customHeight="1" x14ac:dyDescent="0.2">
      <c r="B24" s="41">
        <v>19</v>
      </c>
      <c r="C24" s="67"/>
      <c r="D24" s="43" t="s">
        <v>49</v>
      </c>
      <c r="E24" s="44" t="s">
        <v>49</v>
      </c>
      <c r="F24" s="13" t="e">
        <f t="shared" si="0"/>
        <v>#VALUE!</v>
      </c>
      <c r="G24" s="3" t="e">
        <f t="shared" si="1"/>
        <v>#VALUE!</v>
      </c>
    </row>
    <row r="25" spans="1:7" s="4" customFormat="1" ht="11.25" customHeight="1" thickBot="1" x14ac:dyDescent="0.25">
      <c r="A25" s="1"/>
      <c r="B25" s="46">
        <v>20</v>
      </c>
      <c r="C25" s="68"/>
      <c r="D25" s="48" t="s">
        <v>49</v>
      </c>
      <c r="E25" s="49" t="s">
        <v>49</v>
      </c>
      <c r="F25" s="21" t="e">
        <f t="shared" si="0"/>
        <v>#VALUE!</v>
      </c>
      <c r="G25" s="3" t="e">
        <f t="shared" si="1"/>
        <v>#VALUE!</v>
      </c>
    </row>
    <row r="26" spans="1:7" s="4" customFormat="1" ht="11.25" customHeight="1" thickTop="1" x14ac:dyDescent="0.2">
      <c r="A26" s="1"/>
      <c r="C26" s="1"/>
      <c r="G26" s="3"/>
    </row>
    <row r="27" spans="1:7" s="4" customFormat="1" ht="11.25" customHeight="1" x14ac:dyDescent="0.2">
      <c r="A27" s="1"/>
      <c r="B27" s="259" t="s">
        <v>775</v>
      </c>
      <c r="C27" s="259"/>
      <c r="D27" s="259"/>
      <c r="E27" s="259"/>
      <c r="F27" s="259"/>
      <c r="G27" s="3"/>
    </row>
    <row r="28" spans="1:7" s="4" customFormat="1" ht="6" customHeight="1" thickBot="1" x14ac:dyDescent="0.25">
      <c r="A28" s="1"/>
      <c r="C28" s="1"/>
      <c r="G28" s="3"/>
    </row>
    <row r="29" spans="1:7" s="4" customFormat="1" ht="11.25" customHeight="1" thickTop="1" thickBot="1" x14ac:dyDescent="0.25">
      <c r="A29" s="1"/>
      <c r="B29" s="9"/>
      <c r="C29" s="35"/>
      <c r="D29" s="7" t="s">
        <v>38</v>
      </c>
      <c r="E29" s="215" t="s">
        <v>39</v>
      </c>
      <c r="F29" s="215" t="s">
        <v>40</v>
      </c>
      <c r="G29" s="3"/>
    </row>
    <row r="30" spans="1:7" s="4" customFormat="1" ht="11.25" customHeight="1" thickTop="1" x14ac:dyDescent="0.2">
      <c r="A30" s="1"/>
      <c r="B30" s="60">
        <v>1</v>
      </c>
      <c r="C30" s="66"/>
      <c r="D30" s="52" t="s">
        <v>49</v>
      </c>
      <c r="E30" s="65" t="s">
        <v>49</v>
      </c>
      <c r="F30" s="64" t="e">
        <f>((D30-E30)^2)*(-0.1)</f>
        <v>#VALUE!</v>
      </c>
      <c r="G30" s="3" t="e">
        <f>D30+0</f>
        <v>#VALUE!</v>
      </c>
    </row>
    <row r="31" spans="1:7" s="4" customFormat="1" ht="11.25" customHeight="1" x14ac:dyDescent="0.2">
      <c r="A31" s="1"/>
      <c r="B31" s="41">
        <v>2</v>
      </c>
      <c r="C31" s="67"/>
      <c r="D31" s="43" t="s">
        <v>49</v>
      </c>
      <c r="E31" s="44" t="s">
        <v>49</v>
      </c>
      <c r="F31" s="13" t="e">
        <f t="shared" ref="F31:F43" si="2">((D31-E31)^2)*(-0.1)</f>
        <v>#VALUE!</v>
      </c>
      <c r="G31" s="3" t="e">
        <f t="shared" ref="G31:G43" si="3">D31+0</f>
        <v>#VALUE!</v>
      </c>
    </row>
    <row r="32" spans="1:7" s="4" customFormat="1" ht="11.25" customHeight="1" x14ac:dyDescent="0.2">
      <c r="A32" s="1"/>
      <c r="B32" s="41">
        <v>3</v>
      </c>
      <c r="C32" s="67"/>
      <c r="D32" s="43" t="s">
        <v>49</v>
      </c>
      <c r="E32" s="44" t="s">
        <v>49</v>
      </c>
      <c r="F32" s="13" t="e">
        <f t="shared" si="2"/>
        <v>#VALUE!</v>
      </c>
      <c r="G32" s="3" t="e">
        <f t="shared" si="3"/>
        <v>#VALUE!</v>
      </c>
    </row>
    <row r="33" spans="1:7" s="4" customFormat="1" ht="11.25" customHeight="1" x14ac:dyDescent="0.2">
      <c r="A33" s="1"/>
      <c r="B33" s="41">
        <v>4</v>
      </c>
      <c r="C33" s="67"/>
      <c r="D33" s="43" t="s">
        <v>49</v>
      </c>
      <c r="E33" s="44" t="s">
        <v>49</v>
      </c>
      <c r="F33" s="13" t="e">
        <f t="shared" si="2"/>
        <v>#VALUE!</v>
      </c>
      <c r="G33" s="3" t="e">
        <f t="shared" si="3"/>
        <v>#VALUE!</v>
      </c>
    </row>
    <row r="34" spans="1:7" s="4" customFormat="1" ht="11.25" customHeight="1" x14ac:dyDescent="0.2">
      <c r="A34" s="1"/>
      <c r="B34" s="41">
        <v>5</v>
      </c>
      <c r="C34" s="67"/>
      <c r="D34" s="43" t="s">
        <v>49</v>
      </c>
      <c r="E34" s="44" t="s">
        <v>49</v>
      </c>
      <c r="F34" s="13" t="e">
        <f t="shared" ref="F34:F40" si="4">((D34-E34)^2)*(-0.1)</f>
        <v>#VALUE!</v>
      </c>
      <c r="G34" s="3" t="e">
        <f t="shared" si="3"/>
        <v>#VALUE!</v>
      </c>
    </row>
    <row r="35" spans="1:7" s="4" customFormat="1" ht="11.25" customHeight="1" x14ac:dyDescent="0.2">
      <c r="A35" s="1"/>
      <c r="B35" s="41">
        <v>6</v>
      </c>
      <c r="C35" s="67"/>
      <c r="D35" s="43" t="s">
        <v>49</v>
      </c>
      <c r="E35" s="44" t="s">
        <v>49</v>
      </c>
      <c r="F35" s="13" t="e">
        <f t="shared" si="4"/>
        <v>#VALUE!</v>
      </c>
      <c r="G35" s="3" t="e">
        <f t="shared" si="3"/>
        <v>#VALUE!</v>
      </c>
    </row>
    <row r="36" spans="1:7" s="4" customFormat="1" ht="11.25" customHeight="1" x14ac:dyDescent="0.2">
      <c r="A36" s="1"/>
      <c r="B36" s="41">
        <v>7</v>
      </c>
      <c r="C36" s="67"/>
      <c r="D36" s="43" t="s">
        <v>49</v>
      </c>
      <c r="E36" s="44" t="s">
        <v>49</v>
      </c>
      <c r="F36" s="13" t="e">
        <f t="shared" si="4"/>
        <v>#VALUE!</v>
      </c>
      <c r="G36" s="3" t="e">
        <f t="shared" si="3"/>
        <v>#VALUE!</v>
      </c>
    </row>
    <row r="37" spans="1:7" s="4" customFormat="1" ht="11.25" customHeight="1" x14ac:dyDescent="0.2">
      <c r="A37" s="1"/>
      <c r="B37" s="41">
        <v>8</v>
      </c>
      <c r="C37" s="67"/>
      <c r="D37" s="43" t="s">
        <v>49</v>
      </c>
      <c r="E37" s="44" t="s">
        <v>49</v>
      </c>
      <c r="F37" s="13" t="e">
        <f t="shared" si="4"/>
        <v>#VALUE!</v>
      </c>
      <c r="G37" s="3" t="e">
        <f t="shared" si="3"/>
        <v>#VALUE!</v>
      </c>
    </row>
    <row r="38" spans="1:7" s="4" customFormat="1" ht="11.25" customHeight="1" x14ac:dyDescent="0.2">
      <c r="A38" s="1"/>
      <c r="B38" s="41">
        <v>9</v>
      </c>
      <c r="C38" s="67"/>
      <c r="D38" s="43" t="s">
        <v>49</v>
      </c>
      <c r="E38" s="44" t="s">
        <v>49</v>
      </c>
      <c r="F38" s="13" t="e">
        <f t="shared" si="4"/>
        <v>#VALUE!</v>
      </c>
      <c r="G38" s="3" t="e">
        <f t="shared" si="3"/>
        <v>#VALUE!</v>
      </c>
    </row>
    <row r="39" spans="1:7" s="4" customFormat="1" ht="11.25" customHeight="1" x14ac:dyDescent="0.2">
      <c r="A39" s="1"/>
      <c r="B39" s="41">
        <v>10</v>
      </c>
      <c r="C39" s="67"/>
      <c r="D39" s="43" t="s">
        <v>49</v>
      </c>
      <c r="E39" s="44" t="s">
        <v>49</v>
      </c>
      <c r="F39" s="13" t="e">
        <f t="shared" si="4"/>
        <v>#VALUE!</v>
      </c>
      <c r="G39" s="3" t="e">
        <f t="shared" si="3"/>
        <v>#VALUE!</v>
      </c>
    </row>
    <row r="40" spans="1:7" s="4" customFormat="1" ht="11.25" customHeight="1" x14ac:dyDescent="0.2">
      <c r="A40" s="1"/>
      <c r="B40" s="41">
        <v>11</v>
      </c>
      <c r="C40" s="67"/>
      <c r="D40" s="43" t="s">
        <v>49</v>
      </c>
      <c r="E40" s="44" t="s">
        <v>49</v>
      </c>
      <c r="F40" s="13" t="e">
        <f t="shared" si="4"/>
        <v>#VALUE!</v>
      </c>
      <c r="G40" s="3" t="e">
        <f t="shared" si="3"/>
        <v>#VALUE!</v>
      </c>
    </row>
    <row r="41" spans="1:7" s="4" customFormat="1" ht="11.25" customHeight="1" x14ac:dyDescent="0.2">
      <c r="A41" s="1"/>
      <c r="B41" s="41">
        <v>12</v>
      </c>
      <c r="C41" s="67"/>
      <c r="D41" s="43" t="s">
        <v>49</v>
      </c>
      <c r="E41" s="44" t="s">
        <v>49</v>
      </c>
      <c r="F41" s="13" t="e">
        <f t="shared" si="2"/>
        <v>#VALUE!</v>
      </c>
      <c r="G41" s="3" t="e">
        <f t="shared" si="3"/>
        <v>#VALUE!</v>
      </c>
    </row>
    <row r="42" spans="1:7" s="4" customFormat="1" ht="11.25" customHeight="1" x14ac:dyDescent="0.2">
      <c r="A42" s="1"/>
      <c r="B42" s="41">
        <v>13</v>
      </c>
      <c r="C42" s="67"/>
      <c r="D42" s="43" t="s">
        <v>49</v>
      </c>
      <c r="E42" s="44" t="s">
        <v>49</v>
      </c>
      <c r="F42" s="13" t="e">
        <f t="shared" si="2"/>
        <v>#VALUE!</v>
      </c>
      <c r="G42" s="3" t="e">
        <f t="shared" si="3"/>
        <v>#VALUE!</v>
      </c>
    </row>
    <row r="43" spans="1:7" s="4" customFormat="1" ht="11.25" customHeight="1" thickBot="1" x14ac:dyDescent="0.25">
      <c r="A43" s="1"/>
      <c r="B43" s="46">
        <v>14</v>
      </c>
      <c r="C43" s="68"/>
      <c r="D43" s="48" t="s">
        <v>49</v>
      </c>
      <c r="E43" s="49" t="s">
        <v>49</v>
      </c>
      <c r="F43" s="21" t="e">
        <f t="shared" si="2"/>
        <v>#VALUE!</v>
      </c>
      <c r="G43" s="3" t="e">
        <f t="shared" si="3"/>
        <v>#VALUE!</v>
      </c>
    </row>
    <row r="44" spans="1:7" s="4" customFormat="1" ht="11.25" customHeight="1" thickTop="1" x14ac:dyDescent="0.2">
      <c r="A44" s="1"/>
      <c r="C44" s="1"/>
      <c r="G44" s="3"/>
    </row>
  </sheetData>
  <mergeCells count="3">
    <mergeCell ref="B2:F2"/>
    <mergeCell ref="H4:I4"/>
    <mergeCell ref="B27:F27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30" zoomScaleNormal="130" zoomScalePageLayoutView="130" workbookViewId="0">
      <selection activeCell="B2" sqref="B2"/>
    </sheetView>
  </sheetViews>
  <sheetFormatPr baseColWidth="10" defaultColWidth="8.83203125" defaultRowHeight="14" x14ac:dyDescent="0.2"/>
  <cols>
    <col min="1" max="2" width="8.83203125" style="239"/>
    <col min="3" max="8" width="3.5" style="241" customWidth="1"/>
    <col min="9" max="9" width="3.5" style="239" customWidth="1"/>
    <col min="10" max="10" width="8.83203125" style="239"/>
    <col min="11" max="11" width="10.5" style="239" customWidth="1"/>
    <col min="12" max="13" width="8.83203125" style="239"/>
    <col min="14" max="14" width="8.83203125" style="240"/>
    <col min="15" max="16384" width="8.83203125" style="239"/>
  </cols>
  <sheetData>
    <row r="1" spans="1:14" ht="15" thickBot="1" x14ac:dyDescent="0.25">
      <c r="A1" s="253" t="s">
        <v>815</v>
      </c>
      <c r="B1" s="252" t="s">
        <v>812</v>
      </c>
      <c r="D1" s="241" t="s">
        <v>814</v>
      </c>
      <c r="E1" s="241" t="s">
        <v>812</v>
      </c>
      <c r="F1" s="241" t="s">
        <v>813</v>
      </c>
      <c r="H1" s="241" t="s">
        <v>812</v>
      </c>
      <c r="J1" s="249" t="s">
        <v>811</v>
      </c>
      <c r="K1" s="249">
        <f>COUNTIF($H$2:$H$17,1)</f>
        <v>0</v>
      </c>
      <c r="L1" s="247"/>
      <c r="M1" s="239" t="s">
        <v>810</v>
      </c>
      <c r="N1" s="240" t="s">
        <v>809</v>
      </c>
    </row>
    <row r="2" spans="1:14" x14ac:dyDescent="0.2">
      <c r="A2" s="251">
        <v>1</v>
      </c>
      <c r="B2" s="242"/>
      <c r="C2" s="243" t="s">
        <v>808</v>
      </c>
      <c r="D2" s="250">
        <v>1</v>
      </c>
      <c r="E2" s="250" t="s">
        <v>807</v>
      </c>
      <c r="F2" s="291" t="s">
        <v>806</v>
      </c>
      <c r="G2" s="245">
        <v>1</v>
      </c>
      <c r="H2" s="245">
        <f t="shared" ref="H2:H33" si="0">VLOOKUP(G2,$A$2:$B$33,2,FALSE)</f>
        <v>0</v>
      </c>
      <c r="J2" s="249" t="s">
        <v>805</v>
      </c>
      <c r="K2" s="249">
        <f>COUNTIF($H$2:$H$17,2)</f>
        <v>0</v>
      </c>
      <c r="L2" s="247"/>
      <c r="M2" s="242"/>
      <c r="N2" s="240">
        <f t="shared" ref="N2:N33" si="1">((B2-M2)^2)*(-0.1)</f>
        <v>0</v>
      </c>
    </row>
    <row r="3" spans="1:14" x14ac:dyDescent="0.2">
      <c r="A3" s="244">
        <v>2</v>
      </c>
      <c r="B3" s="242"/>
      <c r="C3" s="243" t="s">
        <v>804</v>
      </c>
      <c r="D3" s="250">
        <v>2</v>
      </c>
      <c r="E3" s="250" t="s">
        <v>803</v>
      </c>
      <c r="F3" s="291"/>
      <c r="G3" s="245">
        <v>4</v>
      </c>
      <c r="H3" s="245">
        <f t="shared" si="0"/>
        <v>0</v>
      </c>
      <c r="J3" s="249" t="s">
        <v>802</v>
      </c>
      <c r="K3" s="249">
        <f>COUNTIF($H$2:$H$17,3)</f>
        <v>0</v>
      </c>
      <c r="L3" s="247"/>
      <c r="M3" s="242"/>
      <c r="N3" s="240">
        <f t="shared" si="1"/>
        <v>0</v>
      </c>
    </row>
    <row r="4" spans="1:14" x14ac:dyDescent="0.2">
      <c r="A4" s="244">
        <v>3</v>
      </c>
      <c r="B4" s="242"/>
      <c r="C4" s="243" t="s">
        <v>801</v>
      </c>
      <c r="D4" s="250">
        <v>3</v>
      </c>
      <c r="E4" s="250" t="s">
        <v>800</v>
      </c>
      <c r="F4" s="291"/>
      <c r="G4" s="245">
        <v>5</v>
      </c>
      <c r="H4" s="245">
        <f t="shared" si="0"/>
        <v>0</v>
      </c>
      <c r="J4" s="249" t="s">
        <v>799</v>
      </c>
      <c r="K4" s="249">
        <f>COUNTIF($H$18:$H$33,1)</f>
        <v>0</v>
      </c>
      <c r="L4" s="247"/>
      <c r="M4" s="242"/>
      <c r="N4" s="240">
        <f t="shared" si="1"/>
        <v>0</v>
      </c>
    </row>
    <row r="5" spans="1:14" x14ac:dyDescent="0.2">
      <c r="A5" s="244">
        <v>4</v>
      </c>
      <c r="B5" s="242"/>
      <c r="F5" s="291"/>
      <c r="G5" s="245">
        <v>7</v>
      </c>
      <c r="H5" s="245">
        <f t="shared" si="0"/>
        <v>0</v>
      </c>
      <c r="J5" s="249" t="s">
        <v>798</v>
      </c>
      <c r="K5" s="249">
        <f>COUNTIF($H$18:$H$33,2)</f>
        <v>0</v>
      </c>
      <c r="L5" s="247"/>
      <c r="M5" s="242"/>
      <c r="N5" s="240">
        <f t="shared" si="1"/>
        <v>0</v>
      </c>
    </row>
    <row r="6" spans="1:14" x14ac:dyDescent="0.2">
      <c r="A6" s="244">
        <v>5</v>
      </c>
      <c r="B6" s="242"/>
      <c r="F6" s="291"/>
      <c r="G6" s="245">
        <v>8</v>
      </c>
      <c r="H6" s="245">
        <f t="shared" si="0"/>
        <v>0</v>
      </c>
      <c r="J6" s="249" t="s">
        <v>797</v>
      </c>
      <c r="K6" s="249">
        <f>COUNTIF($H$18:$H$33,3)</f>
        <v>0</v>
      </c>
      <c r="L6" s="247"/>
      <c r="M6" s="242"/>
      <c r="N6" s="240">
        <f t="shared" si="1"/>
        <v>0</v>
      </c>
    </row>
    <row r="7" spans="1:14" x14ac:dyDescent="0.2">
      <c r="A7" s="244">
        <v>6</v>
      </c>
      <c r="B7" s="242"/>
      <c r="F7" s="291"/>
      <c r="G7" s="245">
        <v>11</v>
      </c>
      <c r="H7" s="245">
        <f t="shared" si="0"/>
        <v>0</v>
      </c>
      <c r="J7" s="247"/>
      <c r="K7" s="247"/>
      <c r="L7" s="247"/>
      <c r="M7" s="242"/>
      <c r="N7" s="240">
        <f t="shared" si="1"/>
        <v>0</v>
      </c>
    </row>
    <row r="8" spans="1:14" x14ac:dyDescent="0.2">
      <c r="A8" s="244">
        <v>7</v>
      </c>
      <c r="B8" s="242"/>
      <c r="F8" s="291"/>
      <c r="G8" s="245">
        <v>14</v>
      </c>
      <c r="H8" s="245">
        <f t="shared" si="0"/>
        <v>0</v>
      </c>
      <c r="J8" s="248" t="s">
        <v>796</v>
      </c>
      <c r="K8" s="248">
        <f>K1-K4</f>
        <v>0</v>
      </c>
      <c r="L8" s="247"/>
      <c r="M8" s="242"/>
      <c r="N8" s="240">
        <f t="shared" si="1"/>
        <v>0</v>
      </c>
    </row>
    <row r="9" spans="1:14" x14ac:dyDescent="0.2">
      <c r="A9" s="244">
        <v>8</v>
      </c>
      <c r="B9" s="242"/>
      <c r="F9" s="291"/>
      <c r="G9" s="245">
        <v>15</v>
      </c>
      <c r="H9" s="245">
        <f t="shared" si="0"/>
        <v>0</v>
      </c>
      <c r="J9" s="248" t="s">
        <v>795</v>
      </c>
      <c r="K9" s="248" t="e">
        <f>K5/(K6+K5)</f>
        <v>#DIV/0!</v>
      </c>
      <c r="L9" s="247"/>
      <c r="M9" s="242"/>
      <c r="N9" s="240">
        <f t="shared" si="1"/>
        <v>0</v>
      </c>
    </row>
    <row r="10" spans="1:14" x14ac:dyDescent="0.2">
      <c r="A10" s="244">
        <v>9</v>
      </c>
      <c r="B10" s="242"/>
      <c r="F10" s="291"/>
      <c r="G10" s="245">
        <v>16</v>
      </c>
      <c r="H10" s="245">
        <f t="shared" si="0"/>
        <v>0</v>
      </c>
      <c r="J10" s="248"/>
      <c r="K10" s="248"/>
      <c r="L10" s="247"/>
      <c r="M10" s="242"/>
      <c r="N10" s="240">
        <f t="shared" si="1"/>
        <v>0</v>
      </c>
    </row>
    <row r="11" spans="1:14" x14ac:dyDescent="0.2">
      <c r="A11" s="244">
        <v>10</v>
      </c>
      <c r="B11" s="242"/>
      <c r="F11" s="291"/>
      <c r="G11" s="245">
        <v>20</v>
      </c>
      <c r="H11" s="245">
        <f t="shared" si="0"/>
        <v>0</v>
      </c>
      <c r="J11" s="248" t="s">
        <v>794</v>
      </c>
      <c r="K11" s="248" t="str">
        <f>IF(K8&lt;=0,"YES","NO")</f>
        <v>YES</v>
      </c>
      <c r="L11" s="247">
        <f>IF(K11="YES",1,0)</f>
        <v>1</v>
      </c>
      <c r="M11" s="242"/>
      <c r="N11" s="240">
        <f t="shared" si="1"/>
        <v>0</v>
      </c>
    </row>
    <row r="12" spans="1:14" x14ac:dyDescent="0.2">
      <c r="A12" s="244">
        <v>11</v>
      </c>
      <c r="B12" s="242"/>
      <c r="F12" s="291"/>
      <c r="G12" s="245">
        <v>22</v>
      </c>
      <c r="H12" s="245">
        <f t="shared" si="0"/>
        <v>0</v>
      </c>
      <c r="J12" s="248" t="s">
        <v>793</v>
      </c>
      <c r="K12" s="248" t="e">
        <f>IF((K8&gt;0)*AND(K9&gt;=0.5),"YES","NO")</f>
        <v>#DIV/0!</v>
      </c>
      <c r="L12" s="247" t="e">
        <f>IF(K12="YES",2,0)</f>
        <v>#DIV/0!</v>
      </c>
      <c r="M12" s="242"/>
      <c r="N12" s="240">
        <f t="shared" si="1"/>
        <v>0</v>
      </c>
    </row>
    <row r="13" spans="1:14" x14ac:dyDescent="0.2">
      <c r="A13" s="244">
        <v>12</v>
      </c>
      <c r="B13" s="242"/>
      <c r="F13" s="291"/>
      <c r="G13" s="245">
        <v>25</v>
      </c>
      <c r="H13" s="245">
        <f t="shared" si="0"/>
        <v>0</v>
      </c>
      <c r="J13" s="248" t="s">
        <v>792</v>
      </c>
      <c r="K13" s="248" t="e">
        <f>IF((K8&gt;0)*AND(K9&lt;0.5),"YES","NO")</f>
        <v>#DIV/0!</v>
      </c>
      <c r="L13" s="247" t="e">
        <f>IF(K13="YES",3,0)</f>
        <v>#DIV/0!</v>
      </c>
      <c r="M13" s="242"/>
      <c r="N13" s="240">
        <f t="shared" si="1"/>
        <v>0</v>
      </c>
    </row>
    <row r="14" spans="1:14" ht="15" thickBot="1" x14ac:dyDescent="0.25">
      <c r="A14" s="244">
        <v>13</v>
      </c>
      <c r="B14" s="242"/>
      <c r="F14" s="291"/>
      <c r="G14" s="245">
        <v>26</v>
      </c>
      <c r="H14" s="245">
        <f t="shared" si="0"/>
        <v>0</v>
      </c>
      <c r="M14" s="242"/>
      <c r="N14" s="240">
        <f t="shared" si="1"/>
        <v>0</v>
      </c>
    </row>
    <row r="15" spans="1:14" ht="16" thickTop="1" thickBot="1" x14ac:dyDescent="0.25">
      <c r="A15" s="244">
        <v>14</v>
      </c>
      <c r="B15" s="242"/>
      <c r="F15" s="291"/>
      <c r="G15" s="245">
        <v>29</v>
      </c>
      <c r="H15" s="245">
        <f t="shared" si="0"/>
        <v>0</v>
      </c>
      <c r="J15" s="246" t="s">
        <v>791</v>
      </c>
      <c r="K15" s="246"/>
      <c r="L15" s="246" t="e">
        <f>SUM(L11:L13)</f>
        <v>#DIV/0!</v>
      </c>
      <c r="M15" s="242"/>
      <c r="N15" s="240">
        <f t="shared" si="1"/>
        <v>0</v>
      </c>
    </row>
    <row r="16" spans="1:14" ht="15" thickTop="1" x14ac:dyDescent="0.2">
      <c r="A16" s="244">
        <v>15</v>
      </c>
      <c r="B16" s="242"/>
      <c r="F16" s="291"/>
      <c r="G16" s="245">
        <v>31</v>
      </c>
      <c r="H16" s="245">
        <f t="shared" si="0"/>
        <v>0</v>
      </c>
      <c r="M16" s="242"/>
      <c r="N16" s="240">
        <f t="shared" si="1"/>
        <v>0</v>
      </c>
    </row>
    <row r="17" spans="1:14" x14ac:dyDescent="0.2">
      <c r="A17" s="244">
        <v>16</v>
      </c>
      <c r="B17" s="242"/>
      <c r="F17" s="291"/>
      <c r="G17" s="245">
        <v>32</v>
      </c>
      <c r="H17" s="245">
        <f t="shared" si="0"/>
        <v>0</v>
      </c>
      <c r="M17" s="242"/>
      <c r="N17" s="240">
        <f t="shared" si="1"/>
        <v>0</v>
      </c>
    </row>
    <row r="18" spans="1:14" x14ac:dyDescent="0.2">
      <c r="A18" s="244">
        <v>17</v>
      </c>
      <c r="B18" s="242"/>
      <c r="F18" s="291" t="s">
        <v>790</v>
      </c>
      <c r="G18" s="243">
        <v>2</v>
      </c>
      <c r="H18" s="243">
        <f t="shared" si="0"/>
        <v>0</v>
      </c>
      <c r="M18" s="242"/>
      <c r="N18" s="240">
        <f t="shared" si="1"/>
        <v>0</v>
      </c>
    </row>
    <row r="19" spans="1:14" x14ac:dyDescent="0.2">
      <c r="A19" s="244">
        <v>18</v>
      </c>
      <c r="B19" s="242"/>
      <c r="F19" s="291"/>
      <c r="G19" s="243">
        <v>3</v>
      </c>
      <c r="H19" s="243">
        <f t="shared" si="0"/>
        <v>0</v>
      </c>
      <c r="M19" s="242"/>
      <c r="N19" s="240">
        <f t="shared" si="1"/>
        <v>0</v>
      </c>
    </row>
    <row r="20" spans="1:14" x14ac:dyDescent="0.2">
      <c r="A20" s="244">
        <v>19</v>
      </c>
      <c r="B20" s="242"/>
      <c r="F20" s="291"/>
      <c r="G20" s="243">
        <v>6</v>
      </c>
      <c r="H20" s="243">
        <f t="shared" si="0"/>
        <v>0</v>
      </c>
      <c r="M20" s="242"/>
      <c r="N20" s="240">
        <f t="shared" si="1"/>
        <v>0</v>
      </c>
    </row>
    <row r="21" spans="1:14" x14ac:dyDescent="0.2">
      <c r="A21" s="244">
        <v>20</v>
      </c>
      <c r="B21" s="242"/>
      <c r="F21" s="291"/>
      <c r="G21" s="243">
        <v>9</v>
      </c>
      <c r="H21" s="243">
        <f t="shared" si="0"/>
        <v>0</v>
      </c>
      <c r="M21" s="242"/>
      <c r="N21" s="240">
        <f t="shared" si="1"/>
        <v>0</v>
      </c>
    </row>
    <row r="22" spans="1:14" x14ac:dyDescent="0.2">
      <c r="A22" s="244">
        <v>21</v>
      </c>
      <c r="B22" s="242"/>
      <c r="F22" s="291"/>
      <c r="G22" s="243">
        <v>10</v>
      </c>
      <c r="H22" s="243">
        <f t="shared" si="0"/>
        <v>0</v>
      </c>
      <c r="M22" s="242"/>
      <c r="N22" s="240">
        <f t="shared" si="1"/>
        <v>0</v>
      </c>
    </row>
    <row r="23" spans="1:14" x14ac:dyDescent="0.2">
      <c r="A23" s="244">
        <v>22</v>
      </c>
      <c r="B23" s="242"/>
      <c r="F23" s="291"/>
      <c r="G23" s="243">
        <v>12</v>
      </c>
      <c r="H23" s="243">
        <f t="shared" si="0"/>
        <v>0</v>
      </c>
      <c r="M23" s="242"/>
      <c r="N23" s="240">
        <f t="shared" si="1"/>
        <v>0</v>
      </c>
    </row>
    <row r="24" spans="1:14" x14ac:dyDescent="0.2">
      <c r="A24" s="244">
        <v>23</v>
      </c>
      <c r="B24" s="242"/>
      <c r="F24" s="291"/>
      <c r="G24" s="243">
        <v>13</v>
      </c>
      <c r="H24" s="243">
        <f t="shared" si="0"/>
        <v>0</v>
      </c>
      <c r="M24" s="242"/>
      <c r="N24" s="240">
        <f t="shared" si="1"/>
        <v>0</v>
      </c>
    </row>
    <row r="25" spans="1:14" x14ac:dyDescent="0.2">
      <c r="A25" s="244">
        <v>24</v>
      </c>
      <c r="B25" s="242"/>
      <c r="F25" s="291"/>
      <c r="G25" s="243">
        <v>17</v>
      </c>
      <c r="H25" s="243">
        <f t="shared" si="0"/>
        <v>0</v>
      </c>
      <c r="M25" s="242"/>
      <c r="N25" s="240">
        <f t="shared" si="1"/>
        <v>0</v>
      </c>
    </row>
    <row r="26" spans="1:14" x14ac:dyDescent="0.2">
      <c r="A26" s="244">
        <v>25</v>
      </c>
      <c r="B26" s="242"/>
      <c r="F26" s="291"/>
      <c r="G26" s="243">
        <v>18</v>
      </c>
      <c r="H26" s="243">
        <f t="shared" si="0"/>
        <v>0</v>
      </c>
      <c r="M26" s="242"/>
      <c r="N26" s="240">
        <f t="shared" si="1"/>
        <v>0</v>
      </c>
    </row>
    <row r="27" spans="1:14" x14ac:dyDescent="0.2">
      <c r="A27" s="244">
        <v>26</v>
      </c>
      <c r="B27" s="242"/>
      <c r="F27" s="291"/>
      <c r="G27" s="243">
        <v>19</v>
      </c>
      <c r="H27" s="243">
        <f t="shared" si="0"/>
        <v>0</v>
      </c>
      <c r="M27" s="242"/>
      <c r="N27" s="240">
        <f t="shared" si="1"/>
        <v>0</v>
      </c>
    </row>
    <row r="28" spans="1:14" x14ac:dyDescent="0.2">
      <c r="A28" s="244">
        <v>27</v>
      </c>
      <c r="B28" s="242"/>
      <c r="F28" s="291"/>
      <c r="G28" s="243">
        <v>21</v>
      </c>
      <c r="H28" s="243">
        <f t="shared" si="0"/>
        <v>0</v>
      </c>
      <c r="M28" s="242"/>
      <c r="N28" s="240">
        <f t="shared" si="1"/>
        <v>0</v>
      </c>
    </row>
    <row r="29" spans="1:14" x14ac:dyDescent="0.2">
      <c r="A29" s="244">
        <v>28</v>
      </c>
      <c r="B29" s="242"/>
      <c r="F29" s="291"/>
      <c r="G29" s="243">
        <v>23</v>
      </c>
      <c r="H29" s="243">
        <f t="shared" si="0"/>
        <v>0</v>
      </c>
      <c r="M29" s="242"/>
      <c r="N29" s="240">
        <f t="shared" si="1"/>
        <v>0</v>
      </c>
    </row>
    <row r="30" spans="1:14" x14ac:dyDescent="0.2">
      <c r="A30" s="244">
        <v>29</v>
      </c>
      <c r="B30" s="242"/>
      <c r="F30" s="291"/>
      <c r="G30" s="243">
        <v>24</v>
      </c>
      <c r="H30" s="243">
        <f t="shared" si="0"/>
        <v>0</v>
      </c>
      <c r="M30" s="242"/>
      <c r="N30" s="240">
        <f t="shared" si="1"/>
        <v>0</v>
      </c>
    </row>
    <row r="31" spans="1:14" x14ac:dyDescent="0.2">
      <c r="A31" s="244">
        <v>30</v>
      </c>
      <c r="B31" s="242"/>
      <c r="F31" s="291"/>
      <c r="G31" s="243">
        <v>27</v>
      </c>
      <c r="H31" s="243">
        <f t="shared" si="0"/>
        <v>0</v>
      </c>
      <c r="M31" s="242"/>
      <c r="N31" s="240">
        <f t="shared" si="1"/>
        <v>0</v>
      </c>
    </row>
    <row r="32" spans="1:14" x14ac:dyDescent="0.2">
      <c r="A32" s="244">
        <v>31</v>
      </c>
      <c r="B32" s="242"/>
      <c r="F32" s="291"/>
      <c r="G32" s="243">
        <v>28</v>
      </c>
      <c r="H32" s="243">
        <f t="shared" si="0"/>
        <v>0</v>
      </c>
      <c r="M32" s="242"/>
      <c r="N32" s="240">
        <f t="shared" si="1"/>
        <v>0</v>
      </c>
    </row>
    <row r="33" spans="1:14" x14ac:dyDescent="0.2">
      <c r="A33" s="244">
        <v>32</v>
      </c>
      <c r="B33" s="242"/>
      <c r="F33" s="291"/>
      <c r="G33" s="243">
        <v>30</v>
      </c>
      <c r="H33" s="243">
        <f t="shared" si="0"/>
        <v>0</v>
      </c>
      <c r="M33" s="242"/>
      <c r="N33" s="240">
        <f t="shared" si="1"/>
        <v>0</v>
      </c>
    </row>
  </sheetData>
  <mergeCells count="2">
    <mergeCell ref="F2:F17"/>
    <mergeCell ref="F18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="130" zoomScaleNormal="130" zoomScalePageLayoutView="130" workbookViewId="0">
      <selection activeCell="H14" sqref="H14"/>
    </sheetView>
  </sheetViews>
  <sheetFormatPr baseColWidth="10" defaultColWidth="8.83203125" defaultRowHeight="1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17.6640625" style="90" customWidth="1"/>
    <col min="8" max="8" width="23.33203125" style="4" customWidth="1"/>
    <col min="9" max="9" width="3.6640625" style="4" customWidth="1"/>
    <col min="10" max="16384" width="8.83203125" style="1"/>
  </cols>
  <sheetData>
    <row r="2" spans="2:11" ht="11.25" customHeight="1" x14ac:dyDescent="0.2">
      <c r="B2" s="259" t="s">
        <v>826</v>
      </c>
      <c r="C2" s="259"/>
      <c r="D2" s="259"/>
      <c r="E2" s="259"/>
      <c r="F2" s="259"/>
    </row>
    <row r="3" spans="2:11" ht="6" customHeight="1" thickBot="1" x14ac:dyDescent="0.25"/>
    <row r="4" spans="2:11" ht="11.25" customHeight="1" thickTop="1" thickBot="1" x14ac:dyDescent="0.25">
      <c r="B4" s="9"/>
      <c r="C4" s="35"/>
      <c r="D4" s="7" t="s">
        <v>825</v>
      </c>
      <c r="E4" s="236" t="s">
        <v>39</v>
      </c>
      <c r="F4" s="236" t="s">
        <v>40</v>
      </c>
      <c r="H4" s="260" t="s">
        <v>41</v>
      </c>
      <c r="I4" s="261"/>
    </row>
    <row r="5" spans="2:11" ht="11.25" customHeight="1" thickTop="1" thickBot="1" x14ac:dyDescent="0.25">
      <c r="B5" s="258">
        <v>1</v>
      </c>
      <c r="C5" s="257"/>
      <c r="D5" s="255" t="s">
        <v>816</v>
      </c>
      <c r="E5" s="255" t="s">
        <v>816</v>
      </c>
      <c r="F5" s="11" t="e">
        <f t="shared" ref="F5:F25" si="0">((D5-E5)^2)*(-0.1)</f>
        <v>#VALUE!</v>
      </c>
      <c r="H5" s="27" t="s">
        <v>824</v>
      </c>
      <c r="I5" s="4">
        <f>SUM(K5:K25)</f>
        <v>0</v>
      </c>
      <c r="K5" s="1">
        <f t="shared" ref="K5:K25" si="1">IF(0&lt;D5&lt;6,1,0)</f>
        <v>0</v>
      </c>
    </row>
    <row r="6" spans="2:11" ht="11.25" customHeight="1" thickTop="1" thickBot="1" x14ac:dyDescent="0.25">
      <c r="B6" s="218">
        <v>2</v>
      </c>
      <c r="C6" s="219"/>
      <c r="D6" s="255" t="s">
        <v>816</v>
      </c>
      <c r="E6" s="255" t="s">
        <v>816</v>
      </c>
      <c r="F6" s="11" t="e">
        <f t="shared" si="0"/>
        <v>#VALUE!</v>
      </c>
      <c r="H6" s="256" t="s">
        <v>823</v>
      </c>
      <c r="I6" s="28">
        <f>SUM(D5:D25)</f>
        <v>0</v>
      </c>
      <c r="K6" s="1">
        <f t="shared" si="1"/>
        <v>0</v>
      </c>
    </row>
    <row r="7" spans="2:11" ht="11.25" customHeight="1" thickTop="1" x14ac:dyDescent="0.2">
      <c r="B7" s="218">
        <v>3</v>
      </c>
      <c r="C7" s="219"/>
      <c r="D7" s="255" t="s">
        <v>816</v>
      </c>
      <c r="E7" s="255" t="s">
        <v>816</v>
      </c>
      <c r="F7" s="11" t="e">
        <f t="shared" si="0"/>
        <v>#VALUE!</v>
      </c>
      <c r="K7" s="1">
        <f t="shared" si="1"/>
        <v>0</v>
      </c>
    </row>
    <row r="8" spans="2:11" ht="11.25" customHeight="1" x14ac:dyDescent="0.2">
      <c r="B8" s="218">
        <v>4</v>
      </c>
      <c r="C8" s="219"/>
      <c r="D8" s="255" t="s">
        <v>816</v>
      </c>
      <c r="E8" s="255" t="s">
        <v>816</v>
      </c>
      <c r="F8" s="11" t="e">
        <f t="shared" si="0"/>
        <v>#VALUE!</v>
      </c>
      <c r="I8" s="3"/>
      <c r="K8" s="1">
        <f t="shared" si="1"/>
        <v>0</v>
      </c>
    </row>
    <row r="9" spans="2:11" ht="11.25" customHeight="1" x14ac:dyDescent="0.2">
      <c r="B9" s="218">
        <v>5</v>
      </c>
      <c r="C9" s="219"/>
      <c r="D9" s="255" t="s">
        <v>816</v>
      </c>
      <c r="E9" s="255" t="s">
        <v>816</v>
      </c>
      <c r="F9" s="11" t="e">
        <f t="shared" si="0"/>
        <v>#VALUE!</v>
      </c>
      <c r="H9" s="4" t="s">
        <v>822</v>
      </c>
      <c r="I9" s="3"/>
      <c r="K9" s="1">
        <f t="shared" si="1"/>
        <v>0</v>
      </c>
    </row>
    <row r="10" spans="2:11" ht="11.25" customHeight="1" x14ac:dyDescent="0.2">
      <c r="B10" s="218">
        <v>6</v>
      </c>
      <c r="C10" s="219"/>
      <c r="D10" s="255" t="s">
        <v>816</v>
      </c>
      <c r="E10" s="255" t="s">
        <v>816</v>
      </c>
      <c r="F10" s="11" t="e">
        <f t="shared" si="0"/>
        <v>#VALUE!</v>
      </c>
      <c r="H10" s="4" t="s">
        <v>821</v>
      </c>
      <c r="I10" s="3"/>
      <c r="K10" s="1">
        <f t="shared" si="1"/>
        <v>0</v>
      </c>
    </row>
    <row r="11" spans="2:11" ht="11.25" customHeight="1" x14ac:dyDescent="0.2">
      <c r="B11" s="218">
        <v>7</v>
      </c>
      <c r="C11" s="219"/>
      <c r="D11" s="255" t="s">
        <v>816</v>
      </c>
      <c r="E11" s="255" t="s">
        <v>816</v>
      </c>
      <c r="F11" s="11" t="e">
        <f t="shared" si="0"/>
        <v>#VALUE!</v>
      </c>
      <c r="H11" s="4" t="s">
        <v>820</v>
      </c>
      <c r="I11" s="3"/>
      <c r="K11" s="1">
        <f t="shared" si="1"/>
        <v>0</v>
      </c>
    </row>
    <row r="12" spans="2:11" ht="11.25" customHeight="1" x14ac:dyDescent="0.2">
      <c r="B12" s="218">
        <v>8</v>
      </c>
      <c r="C12" s="219"/>
      <c r="D12" s="255" t="s">
        <v>816</v>
      </c>
      <c r="E12" s="255" t="s">
        <v>816</v>
      </c>
      <c r="F12" s="11" t="e">
        <f t="shared" si="0"/>
        <v>#VALUE!</v>
      </c>
      <c r="H12" s="4" t="s">
        <v>819</v>
      </c>
      <c r="I12" s="3"/>
      <c r="K12" s="1">
        <f t="shared" si="1"/>
        <v>0</v>
      </c>
    </row>
    <row r="13" spans="2:11" ht="11.25" customHeight="1" x14ac:dyDescent="0.2">
      <c r="B13" s="218">
        <v>9</v>
      </c>
      <c r="C13" s="219"/>
      <c r="D13" s="255" t="s">
        <v>816</v>
      </c>
      <c r="E13" s="255" t="s">
        <v>816</v>
      </c>
      <c r="F13" s="11" t="e">
        <f t="shared" si="0"/>
        <v>#VALUE!</v>
      </c>
      <c r="H13" s="4" t="s">
        <v>818</v>
      </c>
      <c r="I13" s="3"/>
      <c r="K13" s="1">
        <f t="shared" si="1"/>
        <v>0</v>
      </c>
    </row>
    <row r="14" spans="2:11" ht="11.25" customHeight="1" x14ac:dyDescent="0.2">
      <c r="B14" s="218">
        <v>10</v>
      </c>
      <c r="C14" s="219"/>
      <c r="D14" s="255" t="s">
        <v>816</v>
      </c>
      <c r="E14" s="255" t="s">
        <v>816</v>
      </c>
      <c r="F14" s="11" t="e">
        <f t="shared" si="0"/>
        <v>#VALUE!</v>
      </c>
      <c r="H14" s="4" t="s">
        <v>817</v>
      </c>
      <c r="I14" s="3"/>
      <c r="K14" s="1">
        <f t="shared" si="1"/>
        <v>0</v>
      </c>
    </row>
    <row r="15" spans="2:11" ht="11.25" customHeight="1" x14ac:dyDescent="0.2">
      <c r="B15" s="218">
        <v>11</v>
      </c>
      <c r="C15" s="219"/>
      <c r="D15" s="255" t="s">
        <v>816</v>
      </c>
      <c r="E15" s="255" t="s">
        <v>816</v>
      </c>
      <c r="F15" s="11" t="e">
        <f t="shared" si="0"/>
        <v>#VALUE!</v>
      </c>
      <c r="I15" s="3"/>
      <c r="K15" s="1">
        <f t="shared" si="1"/>
        <v>0</v>
      </c>
    </row>
    <row r="16" spans="2:11" ht="11.25" customHeight="1" x14ac:dyDescent="0.2">
      <c r="B16" s="218">
        <v>12</v>
      </c>
      <c r="C16" s="219"/>
      <c r="D16" s="255" t="s">
        <v>816</v>
      </c>
      <c r="E16" s="255" t="s">
        <v>816</v>
      </c>
      <c r="F16" s="11" t="e">
        <f t="shared" si="0"/>
        <v>#VALUE!</v>
      </c>
      <c r="I16" s="3"/>
      <c r="K16" s="1">
        <f t="shared" si="1"/>
        <v>0</v>
      </c>
    </row>
    <row r="17" spans="2:11" ht="11.25" customHeight="1" x14ac:dyDescent="0.2">
      <c r="B17" s="218">
        <v>13</v>
      </c>
      <c r="C17" s="219"/>
      <c r="D17" s="255" t="s">
        <v>816</v>
      </c>
      <c r="E17" s="255" t="s">
        <v>816</v>
      </c>
      <c r="F17" s="11" t="e">
        <f t="shared" si="0"/>
        <v>#VALUE!</v>
      </c>
      <c r="I17" s="3"/>
      <c r="K17" s="1">
        <f t="shared" si="1"/>
        <v>0</v>
      </c>
    </row>
    <row r="18" spans="2:11" ht="11.25" customHeight="1" x14ac:dyDescent="0.2">
      <c r="B18" s="218">
        <v>14</v>
      </c>
      <c r="C18" s="219"/>
      <c r="D18" s="255" t="s">
        <v>816</v>
      </c>
      <c r="E18" s="255" t="s">
        <v>816</v>
      </c>
      <c r="F18" s="11" t="e">
        <f t="shared" si="0"/>
        <v>#VALUE!</v>
      </c>
      <c r="I18" s="3"/>
      <c r="K18" s="1">
        <f t="shared" si="1"/>
        <v>0</v>
      </c>
    </row>
    <row r="19" spans="2:11" ht="11.25" customHeight="1" x14ac:dyDescent="0.2">
      <c r="B19" s="218">
        <v>15</v>
      </c>
      <c r="C19" s="219"/>
      <c r="D19" s="255" t="s">
        <v>816</v>
      </c>
      <c r="E19" s="255" t="s">
        <v>816</v>
      </c>
      <c r="F19" s="11" t="e">
        <f t="shared" si="0"/>
        <v>#VALUE!</v>
      </c>
      <c r="I19" s="3"/>
      <c r="K19" s="1">
        <f t="shared" si="1"/>
        <v>0</v>
      </c>
    </row>
    <row r="20" spans="2:11" ht="11.25" customHeight="1" x14ac:dyDescent="0.2">
      <c r="B20" s="218">
        <v>16</v>
      </c>
      <c r="C20" s="219"/>
      <c r="D20" s="255" t="s">
        <v>816</v>
      </c>
      <c r="E20" s="255" t="s">
        <v>816</v>
      </c>
      <c r="F20" s="11" t="e">
        <f t="shared" si="0"/>
        <v>#VALUE!</v>
      </c>
      <c r="I20" s="3"/>
      <c r="K20" s="1">
        <f t="shared" si="1"/>
        <v>0</v>
      </c>
    </row>
    <row r="21" spans="2:11" ht="11.25" customHeight="1" x14ac:dyDescent="0.2">
      <c r="B21" s="218">
        <v>17</v>
      </c>
      <c r="C21" s="219"/>
      <c r="D21" s="255" t="s">
        <v>816</v>
      </c>
      <c r="E21" s="255" t="s">
        <v>816</v>
      </c>
      <c r="F21" s="11" t="e">
        <f t="shared" si="0"/>
        <v>#VALUE!</v>
      </c>
      <c r="K21" s="1">
        <f t="shared" si="1"/>
        <v>0</v>
      </c>
    </row>
    <row r="22" spans="2:11" ht="11.25" customHeight="1" x14ac:dyDescent="0.2">
      <c r="B22" s="218">
        <v>18</v>
      </c>
      <c r="C22" s="219"/>
      <c r="D22" s="255" t="s">
        <v>816</v>
      </c>
      <c r="E22" s="255" t="s">
        <v>816</v>
      </c>
      <c r="F22" s="11" t="e">
        <f t="shared" si="0"/>
        <v>#VALUE!</v>
      </c>
      <c r="K22" s="1">
        <f t="shared" si="1"/>
        <v>0</v>
      </c>
    </row>
    <row r="23" spans="2:11" ht="11.25" customHeight="1" x14ac:dyDescent="0.2">
      <c r="B23" s="218">
        <v>19</v>
      </c>
      <c r="C23" s="219"/>
      <c r="D23" s="255" t="s">
        <v>816</v>
      </c>
      <c r="E23" s="255" t="s">
        <v>816</v>
      </c>
      <c r="F23" s="11" t="e">
        <f t="shared" si="0"/>
        <v>#VALUE!</v>
      </c>
      <c r="K23" s="1">
        <f t="shared" si="1"/>
        <v>0</v>
      </c>
    </row>
    <row r="24" spans="2:11" ht="11.25" customHeight="1" x14ac:dyDescent="0.2">
      <c r="B24" s="218">
        <v>20</v>
      </c>
      <c r="C24" s="219"/>
      <c r="D24" s="255" t="s">
        <v>816</v>
      </c>
      <c r="E24" s="255" t="s">
        <v>816</v>
      </c>
      <c r="F24" s="11" t="e">
        <f t="shared" si="0"/>
        <v>#VALUE!</v>
      </c>
      <c r="K24" s="1">
        <f t="shared" si="1"/>
        <v>0</v>
      </c>
    </row>
    <row r="25" spans="2:11" ht="11.25" customHeight="1" thickBot="1" x14ac:dyDescent="0.25">
      <c r="B25" s="227">
        <v>21</v>
      </c>
      <c r="C25" s="228"/>
      <c r="D25" s="254" t="s">
        <v>816</v>
      </c>
      <c r="E25" s="254" t="s">
        <v>816</v>
      </c>
      <c r="F25" s="11" t="e">
        <f t="shared" si="0"/>
        <v>#VALUE!</v>
      </c>
      <c r="K25" s="1">
        <f t="shared" si="1"/>
        <v>0</v>
      </c>
    </row>
    <row r="26" spans="2:11" ht="12" thickTop="1" x14ac:dyDescent="0.2"/>
  </sheetData>
  <mergeCells count="2">
    <mergeCell ref="B2:F2"/>
    <mergeCell ref="H4:I4"/>
  </mergeCells>
  <pageMargins left="0.7" right="0.7" top="0.75" bottom="0.75" header="0.3" footer="0.3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1:9" ht="11.25" customHeight="1" x14ac:dyDescent="0.2">
      <c r="B2" s="259" t="s">
        <v>776</v>
      </c>
      <c r="C2" s="259"/>
      <c r="D2" s="259"/>
      <c r="E2" s="259"/>
      <c r="F2" s="259"/>
    </row>
    <row r="3" spans="1:9" ht="6" customHeight="1" thickBot="1" x14ac:dyDescent="0.25"/>
    <row r="4" spans="1:9" ht="11.25" customHeight="1" thickTop="1" thickBot="1" x14ac:dyDescent="0.25">
      <c r="B4" s="9"/>
      <c r="C4" s="35"/>
      <c r="D4" s="7" t="s">
        <v>38</v>
      </c>
      <c r="E4" s="215" t="s">
        <v>39</v>
      </c>
      <c r="F4" s="215" t="s">
        <v>40</v>
      </c>
      <c r="H4" s="260" t="s">
        <v>41</v>
      </c>
      <c r="I4" s="261"/>
    </row>
    <row r="5" spans="1:9" ht="11.25" customHeight="1" thickTop="1" x14ac:dyDescent="0.2">
      <c r="B5" s="60">
        <v>1</v>
      </c>
      <c r="C5" s="66"/>
      <c r="D5" s="52" t="s">
        <v>49</v>
      </c>
      <c r="E5" s="65" t="s">
        <v>49</v>
      </c>
      <c r="F5" s="64" t="e">
        <f>((D5-E5)^2)*(-0.1)</f>
        <v>#VALUE!</v>
      </c>
      <c r="G5" s="3" t="e">
        <f>0+D5</f>
        <v>#VALUE!</v>
      </c>
      <c r="H5" s="216" t="s">
        <v>771</v>
      </c>
      <c r="I5" s="214" t="e">
        <f>SUM(G5:G10)-G6</f>
        <v>#VALUE!</v>
      </c>
    </row>
    <row r="6" spans="1:9" ht="11.25" customHeight="1" thickBot="1" x14ac:dyDescent="0.25">
      <c r="B6" s="41" t="s">
        <v>769</v>
      </c>
      <c r="C6" s="67"/>
      <c r="D6" s="43" t="s">
        <v>49</v>
      </c>
      <c r="E6" s="44" t="s">
        <v>49</v>
      </c>
      <c r="F6" s="13" t="e">
        <f t="shared" ref="F6:F16" si="0">((D6-E6)^2)*(-0.1)</f>
        <v>#VALUE!</v>
      </c>
      <c r="G6" s="3" t="e">
        <f>0+D6</f>
        <v>#VALUE!</v>
      </c>
      <c r="H6" s="212" t="s">
        <v>772</v>
      </c>
      <c r="I6" s="213" t="e">
        <f>SUM(G11:G16)-G12</f>
        <v>#VALUE!</v>
      </c>
    </row>
    <row r="7" spans="1:9" ht="11.25" customHeight="1" thickTop="1" x14ac:dyDescent="0.2">
      <c r="B7" s="41">
        <v>2</v>
      </c>
      <c r="C7" s="67"/>
      <c r="D7" s="43" t="s">
        <v>49</v>
      </c>
      <c r="E7" s="44" t="s">
        <v>49</v>
      </c>
      <c r="F7" s="13" t="e">
        <f t="shared" si="0"/>
        <v>#VALUE!</v>
      </c>
      <c r="G7" s="3" t="e">
        <f>0+D7</f>
        <v>#VALUE!</v>
      </c>
      <c r="H7" s="87"/>
      <c r="I7" s="87"/>
    </row>
    <row r="8" spans="1:9" ht="11.25" customHeight="1" x14ac:dyDescent="0.2">
      <c r="B8" s="41">
        <v>3</v>
      </c>
      <c r="C8" s="67"/>
      <c r="D8" s="43" t="s">
        <v>49</v>
      </c>
      <c r="E8" s="44" t="s">
        <v>49</v>
      </c>
      <c r="F8" s="13" t="e">
        <f t="shared" si="0"/>
        <v>#VALUE!</v>
      </c>
      <c r="G8" s="3" t="e">
        <f t="shared" ref="G8:G16" si="1">0+D8</f>
        <v>#VALUE!</v>
      </c>
      <c r="I8" s="3">
        <f>IFERROR(SMALL(D5:E16,1),7777)</f>
        <v>7777</v>
      </c>
    </row>
    <row r="9" spans="1:9" ht="11.25" customHeight="1" x14ac:dyDescent="0.2">
      <c r="B9" s="41">
        <v>4</v>
      </c>
      <c r="C9" s="67"/>
      <c r="D9" s="43" t="s">
        <v>49</v>
      </c>
      <c r="E9" s="44" t="s">
        <v>49</v>
      </c>
      <c r="F9" s="13" t="e">
        <f t="shared" si="0"/>
        <v>#VALUE!</v>
      </c>
      <c r="G9" s="3" t="e">
        <f t="shared" si="1"/>
        <v>#VALUE!</v>
      </c>
    </row>
    <row r="10" spans="1:9" ht="11.25" customHeight="1" thickBot="1" x14ac:dyDescent="0.25">
      <c r="B10" s="223">
        <v>5</v>
      </c>
      <c r="C10" s="224"/>
      <c r="D10" s="225" t="s">
        <v>49</v>
      </c>
      <c r="E10" s="134" t="s">
        <v>49</v>
      </c>
      <c r="F10" s="226" t="e">
        <f t="shared" si="0"/>
        <v>#VALUE!</v>
      </c>
      <c r="G10" s="3" t="e">
        <f t="shared" si="1"/>
        <v>#VALUE!</v>
      </c>
    </row>
    <row r="11" spans="1:9" ht="11.25" customHeight="1" thickTop="1" x14ac:dyDescent="0.2">
      <c r="B11" s="60">
        <v>6</v>
      </c>
      <c r="C11" s="66"/>
      <c r="D11" s="52" t="s">
        <v>49</v>
      </c>
      <c r="E11" s="65" t="s">
        <v>49</v>
      </c>
      <c r="F11" s="64" t="e">
        <f t="shared" si="0"/>
        <v>#VALUE!</v>
      </c>
      <c r="G11" s="3" t="e">
        <f t="shared" si="1"/>
        <v>#VALUE!</v>
      </c>
    </row>
    <row r="12" spans="1:9" ht="11.25" customHeight="1" x14ac:dyDescent="0.2">
      <c r="B12" s="218" t="s">
        <v>770</v>
      </c>
      <c r="C12" s="219"/>
      <c r="D12" s="220" t="s">
        <v>49</v>
      </c>
      <c r="E12" s="221" t="s">
        <v>49</v>
      </c>
      <c r="F12" s="222" t="e">
        <f t="shared" si="0"/>
        <v>#VALUE!</v>
      </c>
      <c r="G12" s="3" t="e">
        <f t="shared" si="1"/>
        <v>#VALUE!</v>
      </c>
    </row>
    <row r="13" spans="1:9" ht="11.25" customHeight="1" x14ac:dyDescent="0.2">
      <c r="B13" s="218">
        <v>7</v>
      </c>
      <c r="C13" s="219"/>
      <c r="D13" s="220" t="s">
        <v>49</v>
      </c>
      <c r="E13" s="221" t="s">
        <v>49</v>
      </c>
      <c r="F13" s="222" t="e">
        <f t="shared" si="0"/>
        <v>#VALUE!</v>
      </c>
      <c r="G13" s="3" t="e">
        <f t="shared" si="1"/>
        <v>#VALUE!</v>
      </c>
    </row>
    <row r="14" spans="1:9" ht="11.25" customHeight="1" x14ac:dyDescent="0.2">
      <c r="B14" s="218">
        <v>8</v>
      </c>
      <c r="C14" s="219"/>
      <c r="D14" s="220" t="s">
        <v>49</v>
      </c>
      <c r="E14" s="221" t="s">
        <v>49</v>
      </c>
      <c r="F14" s="222" t="e">
        <f t="shared" si="0"/>
        <v>#VALUE!</v>
      </c>
      <c r="G14" s="3" t="e">
        <f t="shared" si="1"/>
        <v>#VALUE!</v>
      </c>
    </row>
    <row r="15" spans="1:9" ht="11.25" customHeight="1" x14ac:dyDescent="0.2">
      <c r="B15" s="218">
        <v>9</v>
      </c>
      <c r="C15" s="219"/>
      <c r="D15" s="220" t="s">
        <v>49</v>
      </c>
      <c r="E15" s="221" t="s">
        <v>49</v>
      </c>
      <c r="F15" s="222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227">
        <v>10</v>
      </c>
      <c r="C16" s="228"/>
      <c r="D16" s="229" t="s">
        <v>49</v>
      </c>
      <c r="E16" s="230" t="s">
        <v>49</v>
      </c>
      <c r="F16" s="231" t="e">
        <f t="shared" si="0"/>
        <v>#VALUE!</v>
      </c>
      <c r="G16" s="3" t="e">
        <f t="shared" si="1"/>
        <v>#VALUE!</v>
      </c>
    </row>
    <row r="17" spans="2:6" ht="6" customHeight="1" thickTop="1" thickBot="1" x14ac:dyDescent="0.25"/>
    <row r="18" spans="2:6" ht="11.25" customHeight="1" thickTop="1" x14ac:dyDescent="0.2">
      <c r="B18" s="298" t="s">
        <v>405</v>
      </c>
      <c r="C18" s="299"/>
      <c r="D18" s="296" t="s">
        <v>777</v>
      </c>
      <c r="E18" s="296"/>
      <c r="F18" s="297"/>
    </row>
    <row r="19" spans="2:6" ht="11.25" customHeight="1" thickBot="1" x14ac:dyDescent="0.25">
      <c r="B19" s="292" t="s">
        <v>410</v>
      </c>
      <c r="C19" s="293"/>
      <c r="D19" s="294" t="s">
        <v>710</v>
      </c>
      <c r="E19" s="294"/>
      <c r="F19" s="295"/>
    </row>
    <row r="20" spans="2:6" ht="11.25" customHeight="1" thickTop="1" x14ac:dyDescent="0.2"/>
  </sheetData>
  <mergeCells count="6">
    <mergeCell ref="B19:C19"/>
    <mergeCell ref="D19:F19"/>
    <mergeCell ref="D18:F18"/>
    <mergeCell ref="B2:F2"/>
    <mergeCell ref="H4:I4"/>
    <mergeCell ref="B18:C1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G55"/>
  <sheetViews>
    <sheetView workbookViewId="0"/>
  </sheetViews>
  <sheetFormatPr baseColWidth="10" defaultColWidth="9" defaultRowHeight="11.25" customHeight="1" x14ac:dyDescent="0.2"/>
  <cols>
    <col min="1" max="1" width="2.5" style="96" customWidth="1"/>
    <col min="2" max="2" width="14.5" style="96" bestFit="1" customWidth="1"/>
    <col min="3" max="3" width="23.83203125" style="96" bestFit="1" customWidth="1"/>
    <col min="4" max="4" width="5.5" style="4" bestFit="1" customWidth="1"/>
    <col min="5" max="5" width="28.1640625" style="96" customWidth="1"/>
    <col min="6" max="6" width="4.5" style="4" customWidth="1"/>
    <col min="7" max="7" width="3.6640625" style="97" customWidth="1"/>
    <col min="8" max="8" width="12.5" style="96" customWidth="1"/>
    <col min="9" max="9" width="3.6640625" style="96" customWidth="1"/>
    <col min="10" max="16384" width="9" style="96"/>
  </cols>
  <sheetData>
    <row r="2" spans="2:7" ht="11.25" customHeight="1" x14ac:dyDescent="0.2">
      <c r="B2" s="259" t="s">
        <v>189</v>
      </c>
      <c r="C2" s="259"/>
      <c r="D2" s="259"/>
      <c r="E2" s="259"/>
      <c r="F2" s="259"/>
      <c r="G2" s="95"/>
    </row>
    <row r="3" spans="2:7" ht="6" customHeight="1" thickBot="1" x14ac:dyDescent="0.25">
      <c r="G3" s="95"/>
    </row>
    <row r="4" spans="2:7" ht="11.25" customHeight="1" thickTop="1" thickBot="1" x14ac:dyDescent="0.25">
      <c r="B4" s="108" t="s">
        <v>82</v>
      </c>
      <c r="C4" s="109" t="s">
        <v>83</v>
      </c>
      <c r="D4" s="109" t="s">
        <v>84</v>
      </c>
      <c r="E4" s="109" t="s">
        <v>85</v>
      </c>
      <c r="F4" s="110" t="s">
        <v>86</v>
      </c>
    </row>
    <row r="5" spans="2:7" ht="11.25" customHeight="1" thickTop="1" thickBot="1" x14ac:dyDescent="0.25">
      <c r="B5" s="304" t="s">
        <v>87</v>
      </c>
      <c r="C5" s="305"/>
      <c r="D5" s="118">
        <v>119</v>
      </c>
      <c r="E5" s="119"/>
      <c r="F5" s="120"/>
    </row>
    <row r="6" spans="2:7" ht="11.25" customHeight="1" x14ac:dyDescent="0.2">
      <c r="B6" s="116" t="s">
        <v>88</v>
      </c>
      <c r="C6" s="106" t="s">
        <v>100</v>
      </c>
      <c r="D6" s="117"/>
      <c r="E6" s="117" t="s">
        <v>112</v>
      </c>
      <c r="F6" s="107" t="e">
        <f>'(1) SCID II'!I5</f>
        <v>#VALUE!</v>
      </c>
    </row>
    <row r="7" spans="2:7" ht="11.25" customHeight="1" x14ac:dyDescent="0.2">
      <c r="B7" s="100" t="s">
        <v>89</v>
      </c>
      <c r="C7" s="99" t="s">
        <v>101</v>
      </c>
      <c r="D7" s="101"/>
      <c r="E7" s="101" t="s">
        <v>113</v>
      </c>
      <c r="F7" s="15" t="e">
        <f>'(1) SCID II'!I6</f>
        <v>#VALUE!</v>
      </c>
    </row>
    <row r="8" spans="2:7" ht="11.25" customHeight="1" x14ac:dyDescent="0.2">
      <c r="B8" s="100" t="s">
        <v>90</v>
      </c>
      <c r="C8" s="99" t="s">
        <v>102</v>
      </c>
      <c r="D8" s="101"/>
      <c r="E8" s="101" t="s">
        <v>114</v>
      </c>
      <c r="F8" s="15" t="e">
        <f>'(1) SCID II'!I7</f>
        <v>#VALUE!</v>
      </c>
    </row>
    <row r="9" spans="2:7" ht="11.25" customHeight="1" x14ac:dyDescent="0.2">
      <c r="B9" s="100" t="s">
        <v>91</v>
      </c>
      <c r="C9" s="99" t="s">
        <v>103</v>
      </c>
      <c r="D9" s="101"/>
      <c r="E9" s="101" t="s">
        <v>114</v>
      </c>
      <c r="F9" s="15" t="e">
        <f>'(1) SCID II'!I8</f>
        <v>#VALUE!</v>
      </c>
    </row>
    <row r="10" spans="2:7" ht="11.25" customHeight="1" x14ac:dyDescent="0.2">
      <c r="B10" s="100" t="s">
        <v>92</v>
      </c>
      <c r="C10" s="99" t="s">
        <v>104</v>
      </c>
      <c r="D10" s="101"/>
      <c r="E10" s="101" t="s">
        <v>115</v>
      </c>
      <c r="F10" s="15" t="e">
        <f>'(1) SCID II'!I9</f>
        <v>#VALUE!</v>
      </c>
    </row>
    <row r="11" spans="2:7" ht="11.25" customHeight="1" x14ac:dyDescent="0.2">
      <c r="B11" s="100" t="s">
        <v>93</v>
      </c>
      <c r="C11" s="99" t="s">
        <v>105</v>
      </c>
      <c r="D11" s="101"/>
      <c r="E11" s="101" t="s">
        <v>114</v>
      </c>
      <c r="F11" s="15" t="e">
        <f>'(1) SCID II'!I10</f>
        <v>#VALUE!</v>
      </c>
    </row>
    <row r="12" spans="2:7" ht="11.25" customHeight="1" x14ac:dyDescent="0.2">
      <c r="B12" s="100" t="s">
        <v>94</v>
      </c>
      <c r="C12" s="99" t="s">
        <v>106</v>
      </c>
      <c r="D12" s="101"/>
      <c r="E12" s="101" t="s">
        <v>115</v>
      </c>
      <c r="F12" s="15" t="e">
        <f>'(1) SCID II'!I11</f>
        <v>#VALUE!</v>
      </c>
    </row>
    <row r="13" spans="2:7" ht="11.25" customHeight="1" x14ac:dyDescent="0.2">
      <c r="B13" s="100" t="s">
        <v>95</v>
      </c>
      <c r="C13" s="99" t="s">
        <v>107</v>
      </c>
      <c r="D13" s="101"/>
      <c r="E13" s="101" t="s">
        <v>114</v>
      </c>
      <c r="F13" s="15" t="e">
        <f>'(1) SCID II'!I12</f>
        <v>#VALUE!</v>
      </c>
    </row>
    <row r="14" spans="2:7" ht="11.25" customHeight="1" x14ac:dyDescent="0.2">
      <c r="B14" s="100" t="s">
        <v>96</v>
      </c>
      <c r="C14" s="99" t="s">
        <v>108</v>
      </c>
      <c r="D14" s="101"/>
      <c r="E14" s="101" t="s">
        <v>115</v>
      </c>
      <c r="F14" s="15" t="e">
        <f>'(1) SCID II'!I13</f>
        <v>#VALUE!</v>
      </c>
    </row>
    <row r="15" spans="2:7" ht="11.25" customHeight="1" x14ac:dyDescent="0.2">
      <c r="B15" s="100" t="s">
        <v>97</v>
      </c>
      <c r="C15" s="99" t="s">
        <v>109</v>
      </c>
      <c r="D15" s="101"/>
      <c r="E15" s="101" t="s">
        <v>115</v>
      </c>
      <c r="F15" s="15" t="e">
        <f>'(1) SCID II'!I14</f>
        <v>#VALUE!</v>
      </c>
    </row>
    <row r="16" spans="2:7" ht="11.25" customHeight="1" x14ac:dyDescent="0.2">
      <c r="B16" s="100" t="s">
        <v>98</v>
      </c>
      <c r="C16" s="99" t="s">
        <v>110</v>
      </c>
      <c r="D16" s="101"/>
      <c r="E16" s="101" t="s">
        <v>115</v>
      </c>
      <c r="F16" s="15" t="e">
        <f>'(1) SCID II'!I15</f>
        <v>#VALUE!</v>
      </c>
    </row>
    <row r="17" spans="2:6" ht="11.25" customHeight="1" thickBot="1" x14ac:dyDescent="0.25">
      <c r="B17" s="111" t="s">
        <v>99</v>
      </c>
      <c r="C17" s="112" t="s">
        <v>111</v>
      </c>
      <c r="D17" s="113"/>
      <c r="E17" s="113" t="s">
        <v>116</v>
      </c>
      <c r="F17" s="114" t="e">
        <f>'(1) SCID II'!I16</f>
        <v>#VALUE!</v>
      </c>
    </row>
    <row r="18" spans="2:6" ht="11.25" customHeight="1" thickTop="1" thickBot="1" x14ac:dyDescent="0.25">
      <c r="B18" s="304" t="s">
        <v>117</v>
      </c>
      <c r="C18" s="305"/>
      <c r="D18" s="118">
        <v>60</v>
      </c>
      <c r="E18" s="119"/>
      <c r="F18" s="120"/>
    </row>
    <row r="19" spans="2:6" ht="11.25" customHeight="1" x14ac:dyDescent="0.2">
      <c r="B19" s="116" t="s">
        <v>118</v>
      </c>
      <c r="C19" s="106" t="s">
        <v>123</v>
      </c>
      <c r="D19" s="117"/>
      <c r="E19" s="106" t="s">
        <v>128</v>
      </c>
      <c r="F19" s="107" t="e">
        <f>'(2) NEO-PI'!I5</f>
        <v>#VALUE!</v>
      </c>
    </row>
    <row r="20" spans="2:6" ht="11.25" customHeight="1" x14ac:dyDescent="0.2">
      <c r="B20" s="100" t="s">
        <v>119</v>
      </c>
      <c r="C20" s="99" t="s">
        <v>124</v>
      </c>
      <c r="D20" s="101"/>
      <c r="E20" s="99" t="s">
        <v>129</v>
      </c>
      <c r="F20" s="15" t="e">
        <f>'(2) NEO-PI'!I6</f>
        <v>#VALUE!</v>
      </c>
    </row>
    <row r="21" spans="2:6" ht="11.25" customHeight="1" x14ac:dyDescent="0.2">
      <c r="B21" s="100" t="s">
        <v>120</v>
      </c>
      <c r="C21" s="99" t="s">
        <v>125</v>
      </c>
      <c r="D21" s="101"/>
      <c r="E21" s="99" t="s">
        <v>130</v>
      </c>
      <c r="F21" s="15" t="e">
        <f>'(2) NEO-PI'!I7</f>
        <v>#VALUE!</v>
      </c>
    </row>
    <row r="22" spans="2:6" ht="11.25" customHeight="1" x14ac:dyDescent="0.2">
      <c r="B22" s="100" t="s">
        <v>121</v>
      </c>
      <c r="C22" s="99" t="s">
        <v>126</v>
      </c>
      <c r="D22" s="101"/>
      <c r="E22" s="99" t="s">
        <v>131</v>
      </c>
      <c r="F22" s="15" t="e">
        <f>'(2) NEO-PI'!I8</f>
        <v>#VALUE!</v>
      </c>
    </row>
    <row r="23" spans="2:6" ht="11.25" customHeight="1" thickBot="1" x14ac:dyDescent="0.25">
      <c r="B23" s="111" t="s">
        <v>122</v>
      </c>
      <c r="C23" s="112" t="s">
        <v>127</v>
      </c>
      <c r="D23" s="113"/>
      <c r="E23" s="112" t="s">
        <v>132</v>
      </c>
      <c r="F23" s="114" t="e">
        <f>'(2) NEO-PI'!I9</f>
        <v>#VALUE!</v>
      </c>
    </row>
    <row r="24" spans="2:6" ht="11.25" customHeight="1" thickTop="1" thickBot="1" x14ac:dyDescent="0.25">
      <c r="B24" s="304" t="s">
        <v>133</v>
      </c>
      <c r="C24" s="305"/>
      <c r="D24" s="118">
        <v>20</v>
      </c>
      <c r="E24" s="119"/>
      <c r="F24" s="120"/>
    </row>
    <row r="25" spans="2:6" ht="11.25" customHeight="1" x14ac:dyDescent="0.2">
      <c r="B25" s="306" t="s">
        <v>134</v>
      </c>
      <c r="C25" s="307"/>
      <c r="D25" s="117"/>
      <c r="E25" s="106"/>
      <c r="F25" s="107"/>
    </row>
    <row r="26" spans="2:6" ht="11.25" customHeight="1" x14ac:dyDescent="0.2">
      <c r="B26" s="100" t="s">
        <v>136</v>
      </c>
      <c r="C26" s="99" t="s">
        <v>139</v>
      </c>
      <c r="D26" s="101"/>
      <c r="E26" s="99"/>
      <c r="F26" s="15" t="e">
        <f>'(3) BIS-BAS'!I6</f>
        <v>#VALUE!</v>
      </c>
    </row>
    <row r="27" spans="2:6" ht="11.25" customHeight="1" x14ac:dyDescent="0.2">
      <c r="B27" s="100" t="s">
        <v>135</v>
      </c>
      <c r="C27" s="99" t="s">
        <v>140</v>
      </c>
      <c r="D27" s="101"/>
      <c r="E27" s="99"/>
      <c r="F27" s="15" t="e">
        <f>'(3) BIS-BAS'!I7</f>
        <v>#VALUE!</v>
      </c>
    </row>
    <row r="28" spans="2:6" ht="11.25" customHeight="1" x14ac:dyDescent="0.2">
      <c r="B28" s="100" t="s">
        <v>137</v>
      </c>
      <c r="C28" s="99" t="s">
        <v>141</v>
      </c>
      <c r="D28" s="101"/>
      <c r="E28" s="99"/>
      <c r="F28" s="15" t="e">
        <f>'(3) BIS-BAS'!I8</f>
        <v>#VALUE!</v>
      </c>
    </row>
    <row r="29" spans="2:6" ht="11.25" customHeight="1" thickBot="1" x14ac:dyDescent="0.25">
      <c r="B29" s="115" t="s">
        <v>138</v>
      </c>
      <c r="C29" s="112" t="s">
        <v>142</v>
      </c>
      <c r="D29" s="113"/>
      <c r="E29" s="112" t="s">
        <v>143</v>
      </c>
      <c r="F29" s="114" t="e">
        <f>'(3) BIS-BAS'!H10</f>
        <v>#VALUE!</v>
      </c>
    </row>
    <row r="30" spans="2:6" ht="11.25" customHeight="1" thickTop="1" thickBot="1" x14ac:dyDescent="0.25">
      <c r="B30" s="304" t="s">
        <v>144</v>
      </c>
      <c r="C30" s="305"/>
      <c r="D30" s="118">
        <v>30</v>
      </c>
      <c r="E30" s="119"/>
      <c r="F30" s="120"/>
    </row>
    <row r="31" spans="2:6" ht="11.25" customHeight="1" x14ac:dyDescent="0.2">
      <c r="B31" s="116" t="s">
        <v>145</v>
      </c>
      <c r="C31" s="106" t="s">
        <v>146</v>
      </c>
      <c r="D31" s="117"/>
      <c r="E31" s="106" t="s">
        <v>147</v>
      </c>
      <c r="F31" s="107" t="e">
        <f>'(4) RSQ'!I5</f>
        <v>#VALUE!</v>
      </c>
    </row>
    <row r="32" spans="2:6" ht="11.25" customHeight="1" x14ac:dyDescent="0.2">
      <c r="B32" s="100" t="s">
        <v>148</v>
      </c>
      <c r="C32" s="99" t="s">
        <v>149</v>
      </c>
      <c r="D32" s="101"/>
      <c r="E32" s="99"/>
      <c r="F32" s="15" t="e">
        <f>'(4) RSQ'!I6</f>
        <v>#VALUE!</v>
      </c>
    </row>
    <row r="33" spans="2:6" ht="11.25" customHeight="1" x14ac:dyDescent="0.2">
      <c r="B33" s="100" t="s">
        <v>150</v>
      </c>
      <c r="C33" s="99" t="s">
        <v>151</v>
      </c>
      <c r="D33" s="101"/>
      <c r="E33" s="99">
        <v>6</v>
      </c>
      <c r="F33" s="15" t="e">
        <f>'(4) RSQ'!I7</f>
        <v>#VALUE!</v>
      </c>
    </row>
    <row r="34" spans="2:6" ht="11.25" customHeight="1" thickBot="1" x14ac:dyDescent="0.25">
      <c r="B34" s="111" t="s">
        <v>152</v>
      </c>
      <c r="C34" s="112" t="s">
        <v>153</v>
      </c>
      <c r="D34" s="113"/>
      <c r="E34" s="112"/>
      <c r="F34" s="114" t="e">
        <f>'(4) RSQ'!I8</f>
        <v>#VALUE!</v>
      </c>
    </row>
    <row r="35" spans="2:6" ht="11.25" customHeight="1" thickTop="1" thickBot="1" x14ac:dyDescent="0.25">
      <c r="B35" s="304" t="s">
        <v>73</v>
      </c>
      <c r="C35" s="305"/>
      <c r="D35" s="118">
        <v>45</v>
      </c>
      <c r="E35" s="119"/>
      <c r="F35" s="120" t="e">
        <f>'(5) PWI'!I5</f>
        <v>#VALUE!</v>
      </c>
    </row>
    <row r="36" spans="2:6" ht="11.25" customHeight="1" thickTop="1" thickBot="1" x14ac:dyDescent="0.25">
      <c r="B36" s="304" t="s">
        <v>74</v>
      </c>
      <c r="C36" s="305"/>
      <c r="D36" s="118">
        <v>23</v>
      </c>
      <c r="E36" s="119"/>
      <c r="F36" s="120"/>
    </row>
    <row r="37" spans="2:6" ht="11.25" customHeight="1" x14ac:dyDescent="0.2">
      <c r="B37" s="116" t="s">
        <v>154</v>
      </c>
      <c r="C37" s="106" t="s">
        <v>157</v>
      </c>
      <c r="D37" s="117"/>
      <c r="E37" s="300" t="s">
        <v>160</v>
      </c>
      <c r="F37" s="107" t="e">
        <f>'(6) BIS II'!I5</f>
        <v>#VALUE!</v>
      </c>
    </row>
    <row r="38" spans="2:6" ht="11.25" customHeight="1" x14ac:dyDescent="0.2">
      <c r="B38" s="100" t="s">
        <v>155</v>
      </c>
      <c r="C38" s="99" t="s">
        <v>158</v>
      </c>
      <c r="D38" s="101"/>
      <c r="E38" s="301"/>
      <c r="F38" s="15" t="e">
        <f>'(6) BIS II'!I6</f>
        <v>#VALUE!</v>
      </c>
    </row>
    <row r="39" spans="2:6" ht="11.25" customHeight="1" thickBot="1" x14ac:dyDescent="0.25">
      <c r="B39" s="111" t="s">
        <v>156</v>
      </c>
      <c r="C39" s="112" t="s">
        <v>159</v>
      </c>
      <c r="D39" s="113"/>
      <c r="E39" s="302"/>
      <c r="F39" s="114" t="e">
        <f>'(6) BIS II'!I7</f>
        <v>#VALUE!</v>
      </c>
    </row>
    <row r="40" spans="2:6" ht="11.25" customHeight="1" thickTop="1" thickBot="1" x14ac:dyDescent="0.25">
      <c r="B40" s="304" t="s">
        <v>161</v>
      </c>
      <c r="C40" s="305"/>
      <c r="D40" s="118">
        <v>44</v>
      </c>
      <c r="E40" s="119"/>
      <c r="F40" s="120"/>
    </row>
    <row r="41" spans="2:6" ht="11.25" customHeight="1" x14ac:dyDescent="0.2">
      <c r="B41" s="116" t="s">
        <v>162</v>
      </c>
      <c r="C41" s="106" t="s">
        <v>166</v>
      </c>
      <c r="D41" s="117"/>
      <c r="E41" s="106"/>
      <c r="F41" s="107" t="e">
        <f>'(7) STAXI'!I5</f>
        <v>#VALUE!</v>
      </c>
    </row>
    <row r="42" spans="2:6" ht="11.25" customHeight="1" x14ac:dyDescent="0.2">
      <c r="B42" s="100" t="s">
        <v>163</v>
      </c>
      <c r="C42" s="99" t="s">
        <v>167</v>
      </c>
      <c r="D42" s="101"/>
      <c r="E42" s="99"/>
      <c r="F42" s="15" t="e">
        <f>'(7) STAXI'!I6</f>
        <v>#VALUE!</v>
      </c>
    </row>
    <row r="43" spans="2:6" ht="11.25" customHeight="1" x14ac:dyDescent="0.2">
      <c r="B43" s="100" t="s">
        <v>164</v>
      </c>
      <c r="C43" s="99" t="s">
        <v>168</v>
      </c>
      <c r="D43" s="101"/>
      <c r="E43" s="99"/>
      <c r="F43" s="15" t="e">
        <f>'(7) STAXI'!I7</f>
        <v>#VALUE!</v>
      </c>
    </row>
    <row r="44" spans="2:6" ht="11.25" customHeight="1" thickBot="1" x14ac:dyDescent="0.25">
      <c r="B44" s="111" t="s">
        <v>165</v>
      </c>
      <c r="C44" s="112" t="s">
        <v>169</v>
      </c>
      <c r="D44" s="113"/>
      <c r="E44" s="112"/>
      <c r="F44" s="114" t="e">
        <f>'(7) STAXI'!I8</f>
        <v>#VALUE!</v>
      </c>
    </row>
    <row r="45" spans="2:6" ht="11.25" customHeight="1" thickTop="1" thickBot="1" x14ac:dyDescent="0.25">
      <c r="B45" s="304" t="s">
        <v>170</v>
      </c>
      <c r="C45" s="305"/>
      <c r="D45" s="118">
        <v>19</v>
      </c>
      <c r="E45" s="121" t="s">
        <v>171</v>
      </c>
      <c r="F45" s="120" t="e">
        <f>'(8) ELSQ'!J5</f>
        <v>#VALUE!</v>
      </c>
    </row>
    <row r="46" spans="2:6" ht="11.25" customHeight="1" thickTop="1" thickBot="1" x14ac:dyDescent="0.25">
      <c r="B46" s="304" t="s">
        <v>172</v>
      </c>
      <c r="C46" s="305"/>
      <c r="D46" s="118">
        <v>20</v>
      </c>
      <c r="E46" s="119"/>
      <c r="F46" s="120"/>
    </row>
    <row r="47" spans="2:6" ht="11.25" customHeight="1" x14ac:dyDescent="0.2">
      <c r="B47" s="116" t="s">
        <v>173</v>
      </c>
      <c r="C47" s="106" t="s">
        <v>176</v>
      </c>
      <c r="D47" s="117"/>
      <c r="E47" s="106"/>
      <c r="F47" s="107" t="e">
        <f>'(E) PANAS'!I5</f>
        <v>#VALUE!</v>
      </c>
    </row>
    <row r="48" spans="2:6" ht="11.25" customHeight="1" thickBot="1" x14ac:dyDescent="0.25">
      <c r="B48" s="111" t="s">
        <v>174</v>
      </c>
      <c r="C48" s="112" t="s">
        <v>175</v>
      </c>
      <c r="D48" s="113"/>
      <c r="E48" s="112"/>
      <c r="F48" s="114" t="e">
        <f>'(E) PANAS'!I6</f>
        <v>#VALUE!</v>
      </c>
    </row>
    <row r="49" spans="2:6" ht="11.25" customHeight="1" thickTop="1" thickBot="1" x14ac:dyDescent="0.25">
      <c r="B49" s="304" t="s">
        <v>177</v>
      </c>
      <c r="C49" s="305"/>
      <c r="D49" s="118">
        <v>50</v>
      </c>
      <c r="E49" s="119"/>
      <c r="F49" s="120"/>
    </row>
    <row r="50" spans="2:6" ht="11.25" customHeight="1" x14ac:dyDescent="0.2">
      <c r="B50" s="116" t="s">
        <v>178</v>
      </c>
      <c r="C50" s="106" t="s">
        <v>183</v>
      </c>
      <c r="D50" s="117"/>
      <c r="E50" s="300" t="s">
        <v>188</v>
      </c>
      <c r="F50" s="107" t="e">
        <f>'(9) 정서지능검사'!I5</f>
        <v>#VALUE!</v>
      </c>
    </row>
    <row r="51" spans="2:6" ht="11.25" customHeight="1" x14ac:dyDescent="0.2">
      <c r="B51" s="100" t="s">
        <v>179</v>
      </c>
      <c r="C51" s="99" t="s">
        <v>184</v>
      </c>
      <c r="D51" s="101"/>
      <c r="E51" s="301"/>
      <c r="F51" s="15" t="e">
        <f>'(9) 정서지능검사'!I6</f>
        <v>#VALUE!</v>
      </c>
    </row>
    <row r="52" spans="2:6" ht="11.25" customHeight="1" x14ac:dyDescent="0.2">
      <c r="B52" s="100" t="s">
        <v>180</v>
      </c>
      <c r="C52" s="99" t="s">
        <v>185</v>
      </c>
      <c r="D52" s="101"/>
      <c r="E52" s="301"/>
      <c r="F52" s="15" t="e">
        <f>'(9) 정서지능검사'!I7</f>
        <v>#VALUE!</v>
      </c>
    </row>
    <row r="53" spans="2:6" ht="11.25" customHeight="1" x14ac:dyDescent="0.2">
      <c r="B53" s="100" t="s">
        <v>181</v>
      </c>
      <c r="C53" s="99" t="s">
        <v>186</v>
      </c>
      <c r="D53" s="101"/>
      <c r="E53" s="301"/>
      <c r="F53" s="15" t="e">
        <f>'(9) 정서지능검사'!I8</f>
        <v>#VALUE!</v>
      </c>
    </row>
    <row r="54" spans="2:6" ht="11.25" customHeight="1" thickBot="1" x14ac:dyDescent="0.25">
      <c r="B54" s="102" t="s">
        <v>182</v>
      </c>
      <c r="C54" s="103" t="s">
        <v>187</v>
      </c>
      <c r="D54" s="104"/>
      <c r="E54" s="303"/>
      <c r="F54" s="75" t="e">
        <f>'(9) 정서지능검사'!I9</f>
        <v>#VALUE!</v>
      </c>
    </row>
    <row r="55" spans="2:6" ht="11.25" customHeight="1" thickTop="1" x14ac:dyDescent="0.2"/>
  </sheetData>
  <mergeCells count="14">
    <mergeCell ref="B2:F2"/>
    <mergeCell ref="E37:E39"/>
    <mergeCell ref="E50:E54"/>
    <mergeCell ref="B5:C5"/>
    <mergeCell ref="B18:C18"/>
    <mergeCell ref="B24:C24"/>
    <mergeCell ref="B25:C25"/>
    <mergeCell ref="B30:C30"/>
    <mergeCell ref="B35:C35"/>
    <mergeCell ref="B36:C36"/>
    <mergeCell ref="B40:C40"/>
    <mergeCell ref="B45:C45"/>
    <mergeCell ref="B46:C46"/>
    <mergeCell ref="B49:C49"/>
  </mergeCells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I32"/>
  <sheetViews>
    <sheetView workbookViewId="0"/>
  </sheetViews>
  <sheetFormatPr baseColWidth="10" defaultColWidth="9" defaultRowHeight="11.25" customHeight="1" x14ac:dyDescent="0.2"/>
  <cols>
    <col min="1" max="1" width="2.5" style="96" customWidth="1"/>
    <col min="2" max="2" width="25.5" style="96" bestFit="1" customWidth="1"/>
    <col min="3" max="3" width="13" style="96" customWidth="1"/>
    <col min="4" max="4" width="5.5" style="4" bestFit="1" customWidth="1"/>
    <col min="5" max="5" width="28.1640625" style="96" customWidth="1"/>
    <col min="6" max="6" width="4.5" style="4" customWidth="1"/>
    <col min="7" max="7" width="3.6640625" style="97" customWidth="1"/>
    <col min="8" max="8" width="12.5" style="96" customWidth="1"/>
    <col min="9" max="9" width="3.6640625" style="96" customWidth="1"/>
    <col min="10" max="16384" width="9" style="96"/>
  </cols>
  <sheetData>
    <row r="2" spans="2:9" ht="11.25" customHeight="1" x14ac:dyDescent="0.2">
      <c r="B2" s="259" t="s">
        <v>268</v>
      </c>
      <c r="C2" s="259"/>
      <c r="D2" s="259"/>
      <c r="E2" s="259"/>
      <c r="F2" s="259"/>
      <c r="G2" s="95"/>
    </row>
    <row r="3" spans="2:9" ht="6" customHeight="1" x14ac:dyDescent="0.2">
      <c r="G3" s="95"/>
    </row>
    <row r="4" spans="2:9" ht="11.25" customHeight="1" x14ac:dyDescent="0.2">
      <c r="B4" s="308" t="s">
        <v>190</v>
      </c>
      <c r="C4" s="308"/>
      <c r="D4" s="308"/>
      <c r="E4" s="308"/>
      <c r="F4" s="308"/>
      <c r="G4" s="122"/>
      <c r="H4" s="122"/>
      <c r="I4" s="122"/>
    </row>
    <row r="6" spans="2:9" ht="11.25" customHeight="1" x14ac:dyDescent="0.2">
      <c r="B6" s="309" t="s">
        <v>191</v>
      </c>
      <c r="C6" s="309"/>
      <c r="D6" s="309"/>
      <c r="E6" s="309"/>
      <c r="F6" s="309"/>
      <c r="G6" s="123"/>
      <c r="H6" s="123"/>
      <c r="I6" s="123"/>
    </row>
    <row r="7" spans="2:9" ht="6" customHeight="1" thickBot="1" x14ac:dyDescent="0.25"/>
    <row r="8" spans="2:9" ht="11.25" customHeight="1" thickTop="1" thickBot="1" x14ac:dyDescent="0.25">
      <c r="B8" s="108" t="s">
        <v>82</v>
      </c>
      <c r="C8" s="109" t="s">
        <v>192</v>
      </c>
      <c r="D8" s="109" t="s">
        <v>84</v>
      </c>
      <c r="E8" s="109" t="s">
        <v>193</v>
      </c>
      <c r="F8" s="110" t="s">
        <v>86</v>
      </c>
    </row>
    <row r="9" spans="2:9" ht="11.25" customHeight="1" thickTop="1" thickBot="1" x14ac:dyDescent="0.25">
      <c r="B9" s="125" t="s">
        <v>194</v>
      </c>
      <c r="C9" s="119"/>
      <c r="D9" s="121"/>
      <c r="E9" s="119"/>
      <c r="F9" s="120"/>
    </row>
    <row r="10" spans="2:9" ht="11.25" customHeight="1" x14ac:dyDescent="0.2">
      <c r="B10" s="105" t="s">
        <v>195</v>
      </c>
      <c r="C10" s="106"/>
      <c r="D10" s="117"/>
      <c r="E10" s="106"/>
      <c r="F10" s="107"/>
    </row>
    <row r="11" spans="2:9" ht="11.25" customHeight="1" x14ac:dyDescent="0.2">
      <c r="B11" s="100" t="s">
        <v>196</v>
      </c>
      <c r="C11" s="99" t="s">
        <v>206</v>
      </c>
      <c r="D11" s="101">
        <v>11</v>
      </c>
      <c r="E11" s="99" t="s">
        <v>212</v>
      </c>
      <c r="F11" s="15" t="e">
        <f>'(A) TMMS'!I5</f>
        <v>#VALUE!</v>
      </c>
    </row>
    <row r="12" spans="2:9" ht="11.25" customHeight="1" x14ac:dyDescent="0.2">
      <c r="B12" s="100" t="s">
        <v>197</v>
      </c>
      <c r="C12" s="99" t="s">
        <v>207</v>
      </c>
      <c r="D12" s="101">
        <v>5</v>
      </c>
      <c r="E12" s="99" t="s">
        <v>213</v>
      </c>
      <c r="F12" s="15" t="e">
        <f>'(A) TMMS'!I6</f>
        <v>#VALUE!</v>
      </c>
    </row>
    <row r="13" spans="2:9" ht="11.25" customHeight="1" x14ac:dyDescent="0.2">
      <c r="B13" s="100" t="s">
        <v>198</v>
      </c>
      <c r="C13" s="99" t="s">
        <v>208</v>
      </c>
      <c r="D13" s="101">
        <v>13</v>
      </c>
      <c r="E13" s="99" t="s">
        <v>214</v>
      </c>
      <c r="F13" s="15" t="e">
        <f>'(B) EES'!I5</f>
        <v>#VALUE!</v>
      </c>
    </row>
    <row r="14" spans="2:9" ht="11.25" customHeight="1" x14ac:dyDescent="0.2">
      <c r="B14" s="98" t="s">
        <v>199</v>
      </c>
      <c r="C14" s="99"/>
      <c r="D14" s="101"/>
      <c r="E14" s="99"/>
      <c r="F14" s="15"/>
    </row>
    <row r="15" spans="2:9" ht="11.25" customHeight="1" thickBot="1" x14ac:dyDescent="0.25">
      <c r="B15" s="111" t="s">
        <v>200</v>
      </c>
      <c r="C15" s="112" t="s">
        <v>205</v>
      </c>
      <c r="D15" s="113">
        <v>12</v>
      </c>
      <c r="E15" s="112"/>
      <c r="F15" s="114" t="e">
        <f>'(C) EPQ'!I5</f>
        <v>#VALUE!</v>
      </c>
    </row>
    <row r="16" spans="2:9" ht="11.25" customHeight="1" thickTop="1" thickBot="1" x14ac:dyDescent="0.25">
      <c r="B16" s="125" t="s">
        <v>201</v>
      </c>
      <c r="C16" s="119"/>
      <c r="D16" s="121"/>
      <c r="E16" s="119"/>
      <c r="F16" s="120"/>
    </row>
    <row r="17" spans="2:9" ht="11.25" customHeight="1" x14ac:dyDescent="0.2">
      <c r="B17" s="105" t="s">
        <v>202</v>
      </c>
      <c r="C17" s="106" t="s">
        <v>209</v>
      </c>
      <c r="D17" s="117">
        <v>5</v>
      </c>
      <c r="E17" s="106">
        <v>21</v>
      </c>
      <c r="F17" s="107" t="e">
        <f>'(A) TMMS'!I7</f>
        <v>#VALUE!</v>
      </c>
    </row>
    <row r="18" spans="2:9" ht="11.25" customHeight="1" x14ac:dyDescent="0.2">
      <c r="B18" s="98" t="s">
        <v>203</v>
      </c>
      <c r="C18" s="99" t="s">
        <v>210</v>
      </c>
      <c r="D18" s="101">
        <v>14</v>
      </c>
      <c r="E18" s="99" t="s">
        <v>215</v>
      </c>
      <c r="F18" s="15" t="e">
        <f>'(D) ECQ'!I5</f>
        <v>#VALUE!</v>
      </c>
    </row>
    <row r="19" spans="2:9" ht="11.25" customHeight="1" thickBot="1" x14ac:dyDescent="0.25">
      <c r="B19" s="124" t="s">
        <v>204</v>
      </c>
      <c r="C19" s="103" t="s">
        <v>211</v>
      </c>
      <c r="D19" s="104">
        <v>14</v>
      </c>
      <c r="E19" s="103" t="s">
        <v>216</v>
      </c>
      <c r="F19" s="75" t="e">
        <f>'(D) ECQ'!I6</f>
        <v>#VALUE!</v>
      </c>
    </row>
    <row r="20" spans="2:9" ht="11.25" customHeight="1" thickTop="1" x14ac:dyDescent="0.2"/>
    <row r="21" spans="2:9" ht="11.25" customHeight="1" x14ac:dyDescent="0.2">
      <c r="B21" s="309" t="s">
        <v>217</v>
      </c>
      <c r="C21" s="309"/>
      <c r="D21" s="309"/>
      <c r="E21" s="309"/>
      <c r="F21" s="309"/>
      <c r="G21" s="123"/>
      <c r="H21" s="123"/>
      <c r="I21" s="123"/>
    </row>
    <row r="22" spans="2:9" ht="6" customHeight="1" thickBot="1" x14ac:dyDescent="0.25"/>
    <row r="23" spans="2:9" ht="11.25" customHeight="1" thickTop="1" thickBot="1" x14ac:dyDescent="0.25">
      <c r="B23" s="108" t="s">
        <v>82</v>
      </c>
      <c r="C23" s="109" t="s">
        <v>192</v>
      </c>
      <c r="D23" s="109" t="s">
        <v>84</v>
      </c>
      <c r="E23" s="109" t="s">
        <v>193</v>
      </c>
      <c r="F23" s="110" t="s">
        <v>86</v>
      </c>
    </row>
    <row r="24" spans="2:9" ht="11.25" customHeight="1" thickTop="1" thickBot="1" x14ac:dyDescent="0.25">
      <c r="B24" s="125" t="s">
        <v>218</v>
      </c>
      <c r="C24" s="119"/>
      <c r="D24" s="121"/>
      <c r="E24" s="119"/>
      <c r="F24" s="120"/>
    </row>
    <row r="25" spans="2:9" ht="11.25" customHeight="1" x14ac:dyDescent="0.2">
      <c r="B25" s="105" t="s">
        <v>219</v>
      </c>
      <c r="C25" s="106" t="s">
        <v>227</v>
      </c>
      <c r="D25" s="117">
        <v>10</v>
      </c>
      <c r="E25" s="106"/>
      <c r="F25" s="107" t="e">
        <f>'(E) PANAS'!I5</f>
        <v>#VALUE!</v>
      </c>
    </row>
    <row r="26" spans="2:9" ht="11.25" customHeight="1" thickBot="1" x14ac:dyDescent="0.25">
      <c r="B26" s="115" t="s">
        <v>225</v>
      </c>
      <c r="C26" s="112" t="s">
        <v>228</v>
      </c>
      <c r="D26" s="113">
        <v>10</v>
      </c>
      <c r="E26" s="112"/>
      <c r="F26" s="114" t="e">
        <f>'(E) PANAS'!I6</f>
        <v>#VALUE!</v>
      </c>
    </row>
    <row r="27" spans="2:9" ht="11.25" customHeight="1" thickTop="1" thickBot="1" x14ac:dyDescent="0.25">
      <c r="B27" s="125" t="s">
        <v>220</v>
      </c>
      <c r="C27" s="119"/>
      <c r="D27" s="121"/>
      <c r="E27" s="119"/>
      <c r="F27" s="120"/>
    </row>
    <row r="28" spans="2:9" ht="11.25" customHeight="1" x14ac:dyDescent="0.2">
      <c r="B28" s="105" t="s">
        <v>221</v>
      </c>
      <c r="C28" s="106" t="s">
        <v>229</v>
      </c>
      <c r="D28" s="117">
        <v>22</v>
      </c>
      <c r="E28" s="106"/>
      <c r="F28" s="107" t="e">
        <f>'(F) BDI'!I5</f>
        <v>#VALUE!</v>
      </c>
    </row>
    <row r="29" spans="2:9" ht="11.25" customHeight="1" x14ac:dyDescent="0.2">
      <c r="B29" s="98" t="s">
        <v>222</v>
      </c>
      <c r="C29" s="99" t="s">
        <v>230</v>
      </c>
      <c r="D29" s="101">
        <v>21</v>
      </c>
      <c r="E29" s="99"/>
      <c r="F29" s="15" t="e">
        <f>'(G) BAI'!I5</f>
        <v>#VALUE!</v>
      </c>
    </row>
    <row r="30" spans="2:9" ht="11.25" customHeight="1" thickBot="1" x14ac:dyDescent="0.25">
      <c r="B30" s="115" t="s">
        <v>223</v>
      </c>
      <c r="C30" s="112" t="s">
        <v>231</v>
      </c>
      <c r="D30" s="113">
        <v>29</v>
      </c>
      <c r="E30" s="112"/>
      <c r="F30" s="114" t="e">
        <f>'(H, I) SCL, EF'!I5</f>
        <v>#VALUE!</v>
      </c>
    </row>
    <row r="31" spans="2:9" ht="11.25" customHeight="1" thickTop="1" thickBot="1" x14ac:dyDescent="0.25">
      <c r="B31" s="125" t="s">
        <v>224</v>
      </c>
      <c r="C31" s="119" t="s">
        <v>232</v>
      </c>
      <c r="D31" s="121">
        <v>7</v>
      </c>
      <c r="E31" s="119" t="s">
        <v>233</v>
      </c>
      <c r="F31" s="120" t="e">
        <f>'(H, I) SCL, EF'!I6</f>
        <v>#VALUE!</v>
      </c>
    </row>
    <row r="32" spans="2:9" ht="11.25" customHeight="1" thickTop="1" thickBot="1" x14ac:dyDescent="0.25">
      <c r="B32" s="125" t="s">
        <v>226</v>
      </c>
      <c r="C32" s="119" t="s">
        <v>786</v>
      </c>
      <c r="D32" s="121">
        <v>40</v>
      </c>
      <c r="E32" s="119" t="s">
        <v>234</v>
      </c>
      <c r="F32" s="120" t="e">
        <f>'(J) EL'!I5</f>
        <v>#VALUE!</v>
      </c>
    </row>
  </sheetData>
  <mergeCells count="4">
    <mergeCell ref="B2:F2"/>
    <mergeCell ref="B4:F4"/>
    <mergeCell ref="B6:F6"/>
    <mergeCell ref="B21:F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61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52</v>
      </c>
      <c r="F5" s="64" t="e">
        <f>((D5-E5)^2)*(-0.1)</f>
        <v>#VALUE!</v>
      </c>
      <c r="G5" s="3" t="e">
        <f>6-D5</f>
        <v>#VALUE!</v>
      </c>
      <c r="H5" s="59" t="s">
        <v>44</v>
      </c>
      <c r="I5" s="51" t="e">
        <f>SUM(G5:G15)</f>
        <v>#VALUE!</v>
      </c>
    </row>
    <row r="6" spans="2:9" ht="11.25" customHeight="1" x14ac:dyDescent="0.2">
      <c r="B6" s="41">
        <v>2</v>
      </c>
      <c r="C6" s="67"/>
      <c r="D6" s="43" t="s">
        <v>710</v>
      </c>
      <c r="E6" s="44" t="s">
        <v>54</v>
      </c>
      <c r="F6" s="13" t="e">
        <f t="shared" ref="F6:F25" si="0">((D6-E6)^2)*(-0.1)</f>
        <v>#VALUE!</v>
      </c>
      <c r="G6" s="3" t="e">
        <f>6-D6</f>
        <v>#VALUE!</v>
      </c>
      <c r="H6" s="14" t="s">
        <v>45</v>
      </c>
      <c r="I6" s="15" t="e">
        <f>SUM(G16:G20)</f>
        <v>#VALUE!</v>
      </c>
    </row>
    <row r="7" spans="2:9" ht="11.25" customHeight="1" thickBot="1" x14ac:dyDescent="0.25">
      <c r="B7" s="41">
        <v>3</v>
      </c>
      <c r="C7" s="67"/>
      <c r="D7" s="43" t="s">
        <v>710</v>
      </c>
      <c r="E7" s="44" t="s">
        <v>54</v>
      </c>
      <c r="F7" s="13" t="e">
        <f t="shared" si="0"/>
        <v>#VALUE!</v>
      </c>
      <c r="G7" s="3" t="e">
        <f>0+D7</f>
        <v>#VALUE!</v>
      </c>
      <c r="H7" s="72" t="s">
        <v>46</v>
      </c>
      <c r="I7" s="73" t="e">
        <f>SUM(G21:G25)</f>
        <v>#VALUE!</v>
      </c>
    </row>
    <row r="8" spans="2:9" ht="11.25" customHeight="1" thickTop="1" x14ac:dyDescent="0.2">
      <c r="B8" s="41">
        <v>4</v>
      </c>
      <c r="C8" s="67"/>
      <c r="D8" s="43" t="s">
        <v>710</v>
      </c>
      <c r="E8" s="44" t="s">
        <v>54</v>
      </c>
      <c r="F8" s="13" t="e">
        <f t="shared" si="0"/>
        <v>#VALUE!</v>
      </c>
      <c r="G8" s="3" t="e">
        <f t="shared" ref="G8:G20" si="1">6-D8</f>
        <v>#VALUE!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54</v>
      </c>
      <c r="F9" s="13" t="e">
        <f t="shared" si="0"/>
        <v>#VALUE!</v>
      </c>
      <c r="G9" s="3" t="e">
        <f>D9+0</f>
        <v>#VALUE!</v>
      </c>
      <c r="I9" s="3">
        <f>IFERROR(SMALL(D5:E25,1),7777)</f>
        <v>7777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54</v>
      </c>
      <c r="F10" s="13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54</v>
      </c>
      <c r="F11" s="13" t="e">
        <f t="shared" si="0"/>
        <v>#VALUE!</v>
      </c>
      <c r="G11" s="3" t="e">
        <f>6-D11</f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54</v>
      </c>
      <c r="F12" s="13" t="e">
        <f t="shared" si="0"/>
        <v>#VALUE!</v>
      </c>
      <c r="G12" s="3" t="e">
        <f>D12+0</f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54</v>
      </c>
      <c r="F13" s="13" t="e">
        <f t="shared" si="0"/>
        <v>#VALUE!</v>
      </c>
      <c r="G13" s="3" t="e">
        <f>D13+0</f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54</v>
      </c>
      <c r="F14" s="13" t="e">
        <f t="shared" si="0"/>
        <v>#VALUE!</v>
      </c>
      <c r="G14" s="3" t="e">
        <f>D14+0</f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54</v>
      </c>
      <c r="F15" s="13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54</v>
      </c>
      <c r="F16" s="13" t="e">
        <f t="shared" si="0"/>
        <v>#VALUE!</v>
      </c>
      <c r="G16" s="3" t="e">
        <f>D16+0</f>
        <v>#VALUE!</v>
      </c>
    </row>
    <row r="17" spans="1:7" ht="11.25" customHeight="1" x14ac:dyDescent="0.2">
      <c r="B17" s="41">
        <v>13</v>
      </c>
      <c r="C17" s="67"/>
      <c r="D17" s="43" t="s">
        <v>710</v>
      </c>
      <c r="E17" s="44" t="s">
        <v>54</v>
      </c>
      <c r="F17" s="13" t="e">
        <f t="shared" si="0"/>
        <v>#VALUE!</v>
      </c>
      <c r="G17" s="3" t="e">
        <f>6-D17</f>
        <v>#VALUE!</v>
      </c>
    </row>
    <row r="18" spans="1:7" ht="11.25" customHeight="1" x14ac:dyDescent="0.2">
      <c r="B18" s="41">
        <v>14</v>
      </c>
      <c r="C18" s="67"/>
      <c r="D18" s="43" t="s">
        <v>710</v>
      </c>
      <c r="E18" s="44" t="s">
        <v>54</v>
      </c>
      <c r="F18" s="13" t="e">
        <f t="shared" si="0"/>
        <v>#VALUE!</v>
      </c>
      <c r="G18" s="3" t="e">
        <f>D18+0</f>
        <v>#VALUE!</v>
      </c>
    </row>
    <row r="19" spans="1:7" s="4" customFormat="1" ht="11.25" customHeight="1" x14ac:dyDescent="0.2">
      <c r="A19" s="1"/>
      <c r="B19" s="41">
        <v>15</v>
      </c>
      <c r="C19" s="67"/>
      <c r="D19" s="43" t="s">
        <v>710</v>
      </c>
      <c r="E19" s="44" t="s">
        <v>54</v>
      </c>
      <c r="F19" s="13" t="e">
        <f t="shared" si="0"/>
        <v>#VALUE!</v>
      </c>
      <c r="G19" s="3" t="e">
        <f>6-D19</f>
        <v>#VALUE!</v>
      </c>
    </row>
    <row r="20" spans="1:7" s="4" customFormat="1" ht="11.25" customHeight="1" x14ac:dyDescent="0.2">
      <c r="A20" s="1"/>
      <c r="B20" s="41">
        <v>16</v>
      </c>
      <c r="C20" s="67"/>
      <c r="D20" s="43" t="s">
        <v>710</v>
      </c>
      <c r="E20" s="44" t="s">
        <v>54</v>
      </c>
      <c r="F20" s="13" t="e">
        <f t="shared" si="0"/>
        <v>#VALUE!</v>
      </c>
      <c r="G20" s="3" t="e">
        <f t="shared" si="1"/>
        <v>#VALUE!</v>
      </c>
    </row>
    <row r="21" spans="1:7" s="4" customFormat="1" ht="11.25" customHeight="1" x14ac:dyDescent="0.2">
      <c r="A21" s="1"/>
      <c r="B21" s="41">
        <v>17</v>
      </c>
      <c r="C21" s="67"/>
      <c r="D21" s="43" t="s">
        <v>710</v>
      </c>
      <c r="E21" s="44" t="s">
        <v>54</v>
      </c>
      <c r="F21" s="13" t="e">
        <f t="shared" si="0"/>
        <v>#VALUE!</v>
      </c>
      <c r="G21" s="3" t="e">
        <f>D21+0</f>
        <v>#VALUE!</v>
      </c>
    </row>
    <row r="22" spans="1:7" s="4" customFormat="1" ht="11.25" customHeight="1" x14ac:dyDescent="0.2">
      <c r="A22" s="1"/>
      <c r="B22" s="41">
        <v>18</v>
      </c>
      <c r="C22" s="67"/>
      <c r="D22" s="43" t="s">
        <v>710</v>
      </c>
      <c r="E22" s="44" t="s">
        <v>54</v>
      </c>
      <c r="F22" s="13" t="e">
        <f t="shared" si="0"/>
        <v>#VALUE!</v>
      </c>
      <c r="G22" s="3" t="e">
        <f>D22+0</f>
        <v>#VALUE!</v>
      </c>
    </row>
    <row r="23" spans="1:7" s="4" customFormat="1" ht="11.25" customHeight="1" x14ac:dyDescent="0.2">
      <c r="A23" s="1"/>
      <c r="B23" s="41">
        <v>19</v>
      </c>
      <c r="C23" s="67"/>
      <c r="D23" s="43" t="s">
        <v>710</v>
      </c>
      <c r="E23" s="44" t="s">
        <v>54</v>
      </c>
      <c r="F23" s="13" t="e">
        <f t="shared" si="0"/>
        <v>#VALUE!</v>
      </c>
      <c r="G23" s="3" t="e">
        <f>D23+0</f>
        <v>#VALUE!</v>
      </c>
    </row>
    <row r="24" spans="1:7" s="4" customFormat="1" ht="11.25" customHeight="1" x14ac:dyDescent="0.2">
      <c r="A24" s="1"/>
      <c r="B24" s="41">
        <v>20</v>
      </c>
      <c r="C24" s="67"/>
      <c r="D24" s="43" t="s">
        <v>710</v>
      </c>
      <c r="E24" s="44" t="s">
        <v>54</v>
      </c>
      <c r="F24" s="13" t="e">
        <f t="shared" si="0"/>
        <v>#VALUE!</v>
      </c>
      <c r="G24" s="3" t="e">
        <f>D24+0</f>
        <v>#VALUE!</v>
      </c>
    </row>
    <row r="25" spans="1:7" s="4" customFormat="1" ht="11.25" customHeight="1" thickBot="1" x14ac:dyDescent="0.25">
      <c r="A25" s="1"/>
      <c r="B25" s="46">
        <v>21</v>
      </c>
      <c r="C25" s="68"/>
      <c r="D25" s="48" t="s">
        <v>710</v>
      </c>
      <c r="E25" s="49" t="s">
        <v>53</v>
      </c>
      <c r="F25" s="21" t="e">
        <f t="shared" si="0"/>
        <v>#VALUE!</v>
      </c>
      <c r="G25" s="3" t="e">
        <f>6-D25</f>
        <v>#VALUE!</v>
      </c>
    </row>
    <row r="26" spans="1:7" s="4" customFormat="1" ht="11.25" customHeight="1" thickTop="1" x14ac:dyDescent="0.2">
      <c r="A26" s="1"/>
      <c r="C26" s="1"/>
      <c r="G26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K26"/>
  <sheetViews>
    <sheetView workbookViewId="0"/>
  </sheetViews>
  <sheetFormatPr baseColWidth="10" defaultColWidth="9" defaultRowHeight="11.25" customHeight="1" x14ac:dyDescent="0.2"/>
  <cols>
    <col min="1" max="1" width="2.5" style="190" customWidth="1"/>
    <col min="2" max="2" width="11" style="190" customWidth="1"/>
    <col min="3" max="3" width="19.5" style="190" customWidth="1"/>
    <col min="4" max="4" width="5" style="4" customWidth="1"/>
    <col min="5" max="5" width="5" style="190" customWidth="1"/>
    <col min="6" max="6" width="5" style="4" customWidth="1"/>
    <col min="7" max="7" width="5" style="97" customWidth="1"/>
    <col min="8" max="9" width="5" style="190" customWidth="1"/>
    <col min="10" max="11" width="8.1640625" style="190" customWidth="1"/>
    <col min="12" max="16384" width="9" style="190"/>
  </cols>
  <sheetData>
    <row r="2" spans="2:11" s="199" customFormat="1" ht="11.25" customHeight="1" x14ac:dyDescent="0.2">
      <c r="B2" s="198" t="s">
        <v>762</v>
      </c>
      <c r="C2" s="211" t="str">
        <f>기본정보!C7</f>
        <v>MM/DD/YY</v>
      </c>
      <c r="D2" s="336" t="s">
        <v>763</v>
      </c>
      <c r="E2" s="336"/>
      <c r="F2" s="336" t="str">
        <f>기본정보!C4</f>
        <v>-</v>
      </c>
      <c r="G2" s="336"/>
      <c r="H2" s="336"/>
      <c r="I2" s="198"/>
      <c r="J2" s="210" t="s">
        <v>764</v>
      </c>
      <c r="K2" s="199" t="str">
        <f>기본정보!C5</f>
        <v>-</v>
      </c>
    </row>
    <row r="4" spans="2:11" s="203" customFormat="1" ht="11.25" customHeight="1" x14ac:dyDescent="0.2">
      <c r="B4" s="259" t="s">
        <v>740</v>
      </c>
      <c r="C4" s="259"/>
      <c r="D4" s="259"/>
      <c r="E4" s="259"/>
      <c r="F4" s="259"/>
      <c r="G4" s="200"/>
      <c r="H4" s="200"/>
      <c r="I4" s="200"/>
    </row>
    <row r="5" spans="2:11" ht="6" customHeight="1" thickBot="1" x14ac:dyDescent="0.25"/>
    <row r="6" spans="2:11" ht="11.25" customHeight="1" thickTop="1" thickBot="1" x14ac:dyDescent="0.25">
      <c r="B6" s="339" t="s">
        <v>746</v>
      </c>
      <c r="C6" s="340"/>
      <c r="D6" s="314" t="s">
        <v>722</v>
      </c>
      <c r="E6" s="315"/>
      <c r="F6" s="315"/>
      <c r="G6" s="315"/>
      <c r="H6" s="315"/>
      <c r="I6" s="316"/>
      <c r="J6" s="108" t="s">
        <v>723</v>
      </c>
      <c r="K6" s="110" t="s">
        <v>724</v>
      </c>
    </row>
    <row r="7" spans="2:11" ht="11.25" customHeight="1" thickTop="1" x14ac:dyDescent="0.2">
      <c r="B7" s="312" t="s">
        <v>741</v>
      </c>
      <c r="C7" s="321" t="s">
        <v>747</v>
      </c>
      <c r="D7" s="207" t="s">
        <v>711</v>
      </c>
      <c r="E7" s="191" t="e">
        <f>'(11) TCI'!J18</f>
        <v>#VALUE!</v>
      </c>
      <c r="F7" s="189" t="s">
        <v>712</v>
      </c>
      <c r="G7" s="204" t="e">
        <f>'(11) TCI'!J19</f>
        <v>#VALUE!</v>
      </c>
      <c r="H7" s="284" t="s">
        <v>731</v>
      </c>
      <c r="I7" s="324" t="e">
        <f>'(11) TCI'!J6</f>
        <v>#VALUE!</v>
      </c>
      <c r="J7" s="289" t="s">
        <v>754</v>
      </c>
      <c r="K7" s="297"/>
    </row>
    <row r="8" spans="2:11" ht="11.25" customHeight="1" x14ac:dyDescent="0.2">
      <c r="B8" s="313"/>
      <c r="C8" s="322"/>
      <c r="D8" s="208" t="s">
        <v>713</v>
      </c>
      <c r="E8" s="192" t="e">
        <f>'(11) TCI'!J20</f>
        <v>#VALUE!</v>
      </c>
      <c r="F8" s="201" t="s">
        <v>714</v>
      </c>
      <c r="G8" s="205" t="e">
        <f>'(11) TCI'!J21</f>
        <v>#VALUE!</v>
      </c>
      <c r="H8" s="317"/>
      <c r="I8" s="325"/>
      <c r="J8" s="287"/>
      <c r="K8" s="323"/>
    </row>
    <row r="9" spans="2:11" ht="11.25" customHeight="1" x14ac:dyDescent="0.2">
      <c r="B9" s="313"/>
      <c r="C9" s="322" t="s">
        <v>748</v>
      </c>
      <c r="D9" s="208" t="s">
        <v>715</v>
      </c>
      <c r="E9" s="192" t="e">
        <f>'(11) TCI'!J22</f>
        <v>#VALUE!</v>
      </c>
      <c r="F9" s="201" t="s">
        <v>717</v>
      </c>
      <c r="G9" s="205" t="e">
        <f>'(11) TCI'!J23</f>
        <v>#VALUE!</v>
      </c>
      <c r="H9" s="317" t="s">
        <v>731</v>
      </c>
      <c r="I9" s="325" t="e">
        <f>'(11) TCI'!J7</f>
        <v>#VALUE!</v>
      </c>
      <c r="J9" s="287" t="s">
        <v>755</v>
      </c>
      <c r="K9" s="323"/>
    </row>
    <row r="10" spans="2:11" ht="11.25" customHeight="1" x14ac:dyDescent="0.2">
      <c r="B10" s="313"/>
      <c r="C10" s="322"/>
      <c r="D10" s="208" t="s">
        <v>716</v>
      </c>
      <c r="E10" s="192" t="e">
        <f>'(11) TCI'!J24</f>
        <v>#VALUE!</v>
      </c>
      <c r="F10" s="201" t="s">
        <v>718</v>
      </c>
      <c r="G10" s="205" t="e">
        <f>'(11) TCI'!J25</f>
        <v>#VALUE!</v>
      </c>
      <c r="H10" s="317"/>
      <c r="I10" s="325"/>
      <c r="J10" s="287"/>
      <c r="K10" s="323"/>
    </row>
    <row r="11" spans="2:11" ht="11.25" customHeight="1" x14ac:dyDescent="0.2">
      <c r="B11" s="313"/>
      <c r="C11" s="322" t="s">
        <v>749</v>
      </c>
      <c r="D11" s="208" t="s">
        <v>719</v>
      </c>
      <c r="E11" s="192" t="e">
        <f>'(11) TCI'!J26</f>
        <v>#VALUE!</v>
      </c>
      <c r="F11" s="201" t="s">
        <v>720</v>
      </c>
      <c r="G11" s="205" t="e">
        <f>'(11) TCI'!J27</f>
        <v>#VALUE!</v>
      </c>
      <c r="H11" s="317" t="s">
        <v>731</v>
      </c>
      <c r="I11" s="325" t="e">
        <f>'(11) TCI'!J8</f>
        <v>#VALUE!</v>
      </c>
      <c r="J11" s="287" t="s">
        <v>756</v>
      </c>
      <c r="K11" s="323"/>
    </row>
    <row r="12" spans="2:11" ht="11.25" customHeight="1" x14ac:dyDescent="0.2">
      <c r="B12" s="313"/>
      <c r="C12" s="322"/>
      <c r="D12" s="208" t="s">
        <v>721</v>
      </c>
      <c r="E12" s="192" t="e">
        <f>'(11) TCI'!J28</f>
        <v>#VALUE!</v>
      </c>
      <c r="F12" s="320"/>
      <c r="G12" s="318"/>
      <c r="H12" s="317"/>
      <c r="I12" s="325"/>
      <c r="J12" s="287"/>
      <c r="K12" s="323"/>
    </row>
    <row r="13" spans="2:11" ht="11.25" customHeight="1" x14ac:dyDescent="0.2">
      <c r="B13" s="313"/>
      <c r="C13" s="209" t="s">
        <v>750</v>
      </c>
      <c r="D13" s="318" t="e">
        <f>'(11) TCI'!J29</f>
        <v>#VALUE!</v>
      </c>
      <c r="E13" s="319"/>
      <c r="F13" s="319"/>
      <c r="G13" s="319"/>
      <c r="H13" s="319"/>
      <c r="I13" s="320"/>
      <c r="J13" s="194" t="s">
        <v>757</v>
      </c>
      <c r="K13" s="193"/>
    </row>
    <row r="14" spans="2:11" ht="11.25" customHeight="1" thickBot="1" x14ac:dyDescent="0.25">
      <c r="B14" s="310" t="s">
        <v>743</v>
      </c>
      <c r="C14" s="311"/>
      <c r="D14" s="345" t="e">
        <f>'(11) TCI'!J5</f>
        <v>#VALUE!</v>
      </c>
      <c r="E14" s="346"/>
      <c r="F14" s="346"/>
      <c r="G14" s="346"/>
      <c r="H14" s="346"/>
      <c r="I14" s="346"/>
      <c r="J14" s="346"/>
      <c r="K14" s="311"/>
    </row>
    <row r="15" spans="2:11" ht="11.25" customHeight="1" thickTop="1" x14ac:dyDescent="0.2">
      <c r="B15" s="338" t="s">
        <v>742</v>
      </c>
      <c r="C15" s="330" t="s">
        <v>751</v>
      </c>
      <c r="D15" s="188" t="s">
        <v>725</v>
      </c>
      <c r="E15" s="117" t="e">
        <f>'(11) TCI'!J30</f>
        <v>#VALUE!</v>
      </c>
      <c r="F15" s="202" t="s">
        <v>726</v>
      </c>
      <c r="G15" s="206" t="e">
        <f>'(11) TCI'!J31</f>
        <v>#VALUE!</v>
      </c>
      <c r="H15" s="329" t="s">
        <v>730</v>
      </c>
      <c r="I15" s="344" t="e">
        <f>'(11) TCI'!J11</f>
        <v>#VALUE!</v>
      </c>
      <c r="J15" s="343" t="s">
        <v>758</v>
      </c>
      <c r="K15" s="326"/>
    </row>
    <row r="16" spans="2:11" ht="11.25" customHeight="1" x14ac:dyDescent="0.2">
      <c r="B16" s="313"/>
      <c r="C16" s="322"/>
      <c r="D16" s="208" t="s">
        <v>727</v>
      </c>
      <c r="E16" s="192" t="e">
        <f>'(11) TCI'!J32</f>
        <v>#VALUE!</v>
      </c>
      <c r="F16" s="201" t="s">
        <v>728</v>
      </c>
      <c r="G16" s="205" t="e">
        <f>'(11) TCI'!J33</f>
        <v>#VALUE!</v>
      </c>
      <c r="H16" s="317"/>
      <c r="I16" s="325"/>
      <c r="J16" s="335"/>
      <c r="K16" s="327"/>
    </row>
    <row r="17" spans="2:11" ht="11.25" customHeight="1" x14ac:dyDescent="0.2">
      <c r="B17" s="313"/>
      <c r="C17" s="322"/>
      <c r="D17" s="208" t="s">
        <v>729</v>
      </c>
      <c r="E17" s="192" t="e">
        <f>'(11) TCI'!J34</f>
        <v>#VALUE!</v>
      </c>
      <c r="F17" s="341"/>
      <c r="G17" s="342"/>
      <c r="H17" s="317"/>
      <c r="I17" s="325"/>
      <c r="J17" s="290"/>
      <c r="K17" s="328"/>
    </row>
    <row r="18" spans="2:11" ht="11.25" customHeight="1" x14ac:dyDescent="0.2">
      <c r="B18" s="313"/>
      <c r="C18" s="322" t="s">
        <v>752</v>
      </c>
      <c r="D18" s="208" t="s">
        <v>732</v>
      </c>
      <c r="E18" s="192" t="e">
        <f>'(11) TCI'!J35</f>
        <v>#VALUE!</v>
      </c>
      <c r="F18" s="201" t="s">
        <v>733</v>
      </c>
      <c r="G18" s="205" t="e">
        <f>'(11) TCI'!J36</f>
        <v>#VALUE!</v>
      </c>
      <c r="H18" s="317" t="s">
        <v>731</v>
      </c>
      <c r="I18" s="325" t="e">
        <f>'(11) TCI'!J12</f>
        <v>#VALUE!</v>
      </c>
      <c r="J18" s="334" t="s">
        <v>759</v>
      </c>
      <c r="K18" s="333"/>
    </row>
    <row r="19" spans="2:11" ht="11.25" customHeight="1" x14ac:dyDescent="0.2">
      <c r="B19" s="313"/>
      <c r="C19" s="322"/>
      <c r="D19" s="208" t="s">
        <v>734</v>
      </c>
      <c r="E19" s="192" t="e">
        <f>'(11) TCI'!J37</f>
        <v>#VALUE!</v>
      </c>
      <c r="F19" s="201" t="s">
        <v>735</v>
      </c>
      <c r="G19" s="205" t="e">
        <f>'(11) TCI'!J38</f>
        <v>#VALUE!</v>
      </c>
      <c r="H19" s="317"/>
      <c r="I19" s="325"/>
      <c r="J19" s="335"/>
      <c r="K19" s="327"/>
    </row>
    <row r="20" spans="2:11" ht="11.25" customHeight="1" x14ac:dyDescent="0.2">
      <c r="B20" s="313"/>
      <c r="C20" s="322"/>
      <c r="D20" s="208" t="s">
        <v>736</v>
      </c>
      <c r="E20" s="192" t="e">
        <f>'(11) TCI'!J39</f>
        <v>#VALUE!</v>
      </c>
      <c r="F20" s="341"/>
      <c r="G20" s="342"/>
      <c r="H20" s="317"/>
      <c r="I20" s="325"/>
      <c r="J20" s="290"/>
      <c r="K20" s="328"/>
    </row>
    <row r="21" spans="2:11" ht="11.25" customHeight="1" x14ac:dyDescent="0.2">
      <c r="B21" s="313"/>
      <c r="C21" s="322" t="s">
        <v>753</v>
      </c>
      <c r="D21" s="208" t="s">
        <v>737</v>
      </c>
      <c r="E21" s="192" t="e">
        <f>'(11) TCI'!J40</f>
        <v>#VALUE!</v>
      </c>
      <c r="F21" s="201" t="s">
        <v>738</v>
      </c>
      <c r="G21" s="205" t="e">
        <f>'(11) TCI'!J41</f>
        <v>#VALUE!</v>
      </c>
      <c r="H21" s="317" t="s">
        <v>731</v>
      </c>
      <c r="I21" s="325" t="e">
        <f>'(11) TCI'!J13</f>
        <v>#VALUE!</v>
      </c>
      <c r="J21" s="334" t="s">
        <v>760</v>
      </c>
      <c r="K21" s="333"/>
    </row>
    <row r="22" spans="2:11" ht="11.25" customHeight="1" x14ac:dyDescent="0.2">
      <c r="B22" s="313"/>
      <c r="C22" s="322"/>
      <c r="D22" s="208" t="s">
        <v>739</v>
      </c>
      <c r="E22" s="192" t="e">
        <f>'(11) TCI'!J42</f>
        <v>#VALUE!</v>
      </c>
      <c r="F22" s="320"/>
      <c r="G22" s="318"/>
      <c r="H22" s="317"/>
      <c r="I22" s="325"/>
      <c r="J22" s="290"/>
      <c r="K22" s="328"/>
    </row>
    <row r="23" spans="2:11" ht="11.25" customHeight="1" thickBot="1" x14ac:dyDescent="0.25">
      <c r="B23" s="331" t="s">
        <v>744</v>
      </c>
      <c r="C23" s="332"/>
      <c r="D23" s="347" t="e">
        <f>'(11) TCI'!J10</f>
        <v>#VALUE!</v>
      </c>
      <c r="E23" s="348"/>
      <c r="F23" s="348"/>
      <c r="G23" s="348"/>
      <c r="H23" s="348"/>
      <c r="I23" s="348"/>
      <c r="J23" s="348"/>
      <c r="K23" s="349"/>
    </row>
    <row r="24" spans="2:11" ht="11.25" customHeight="1" thickTop="1" thickBot="1" x14ac:dyDescent="0.25">
      <c r="B24" s="260" t="s">
        <v>745</v>
      </c>
      <c r="C24" s="261"/>
      <c r="D24" s="337" t="e">
        <f>'(11) TCI'!J14</f>
        <v>#VALUE!</v>
      </c>
      <c r="E24" s="269"/>
      <c r="F24" s="269"/>
      <c r="G24" s="269"/>
      <c r="H24" s="269"/>
      <c r="I24" s="269"/>
      <c r="J24" s="269"/>
      <c r="K24" s="261"/>
    </row>
    <row r="25" spans="2:11" ht="6" customHeight="1" thickTop="1" x14ac:dyDescent="0.2"/>
    <row r="26" spans="2:11" ht="11.25" customHeight="1" x14ac:dyDescent="0.2">
      <c r="B26" s="308" t="s">
        <v>761</v>
      </c>
      <c r="C26" s="308"/>
      <c r="D26" s="308"/>
      <c r="E26" s="308"/>
      <c r="F26" s="308"/>
      <c r="G26" s="308"/>
      <c r="H26" s="308"/>
      <c r="I26" s="308"/>
      <c r="J26" s="308"/>
      <c r="K26" s="308"/>
    </row>
  </sheetData>
  <mergeCells count="49">
    <mergeCell ref="B26:K26"/>
    <mergeCell ref="D2:E2"/>
    <mergeCell ref="F2:H2"/>
    <mergeCell ref="D24:K24"/>
    <mergeCell ref="B24:C24"/>
    <mergeCell ref="B15:B22"/>
    <mergeCell ref="B6:C6"/>
    <mergeCell ref="F17:G17"/>
    <mergeCell ref="F20:G20"/>
    <mergeCell ref="F22:G22"/>
    <mergeCell ref="J15:J17"/>
    <mergeCell ref="I21:I22"/>
    <mergeCell ref="I18:I20"/>
    <mergeCell ref="I15:I17"/>
    <mergeCell ref="D14:K14"/>
    <mergeCell ref="D23:K23"/>
    <mergeCell ref="B23:C23"/>
    <mergeCell ref="K21:K22"/>
    <mergeCell ref="J21:J22"/>
    <mergeCell ref="K18:K20"/>
    <mergeCell ref="J18:J20"/>
    <mergeCell ref="K15:K17"/>
    <mergeCell ref="H15:H17"/>
    <mergeCell ref="H18:H20"/>
    <mergeCell ref="H21:H22"/>
    <mergeCell ref="C15:C17"/>
    <mergeCell ref="C18:C20"/>
    <mergeCell ref="C21:C22"/>
    <mergeCell ref="B4:F4"/>
    <mergeCell ref="C7:C8"/>
    <mergeCell ref="C9:C10"/>
    <mergeCell ref="K11:K12"/>
    <mergeCell ref="K9:K10"/>
    <mergeCell ref="K7:K8"/>
    <mergeCell ref="I7:I8"/>
    <mergeCell ref="I9:I10"/>
    <mergeCell ref="I11:I12"/>
    <mergeCell ref="J11:J12"/>
    <mergeCell ref="J9:J10"/>
    <mergeCell ref="J7:J8"/>
    <mergeCell ref="F12:G12"/>
    <mergeCell ref="C11:C12"/>
    <mergeCell ref="B14:C14"/>
    <mergeCell ref="B7:B13"/>
    <mergeCell ref="D6:I6"/>
    <mergeCell ref="H11:H12"/>
    <mergeCell ref="D13:I13"/>
    <mergeCell ref="H7:H8"/>
    <mergeCell ref="H9:H10"/>
  </mergeCells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E24"/>
  <sheetViews>
    <sheetView workbookViewId="0">
      <selection activeCell="D11" sqref="D11"/>
    </sheetView>
  </sheetViews>
  <sheetFormatPr baseColWidth="10" defaultColWidth="9" defaultRowHeight="11.25" customHeight="1" x14ac:dyDescent="0.2"/>
  <cols>
    <col min="1" max="1" width="2.5" style="126" customWidth="1"/>
    <col min="2" max="2" width="18.5" style="126" customWidth="1"/>
    <col min="3" max="3" width="6" style="126" customWidth="1"/>
    <col min="4" max="4" width="4.5" style="4" customWidth="1"/>
    <col min="5" max="5" width="3.6640625" style="97" customWidth="1"/>
    <col min="6" max="6" width="12.5" style="126" customWidth="1"/>
    <col min="7" max="7" width="3.6640625" style="126" customWidth="1"/>
    <col min="8" max="16384" width="9" style="126"/>
  </cols>
  <sheetData>
    <row r="2" spans="2:5" ht="11.25" customHeight="1" x14ac:dyDescent="0.2">
      <c r="B2" s="259" t="s">
        <v>269</v>
      </c>
      <c r="C2" s="259"/>
      <c r="D2" s="259"/>
      <c r="E2" s="95"/>
    </row>
    <row r="3" spans="2:5" ht="6" customHeight="1" thickBot="1" x14ac:dyDescent="0.25">
      <c r="E3" s="95"/>
    </row>
    <row r="4" spans="2:5" ht="11.25" customHeight="1" thickTop="1" thickBot="1" x14ac:dyDescent="0.25">
      <c r="B4" s="339" t="s">
        <v>82</v>
      </c>
      <c r="C4" s="337"/>
      <c r="D4" s="110" t="s">
        <v>86</v>
      </c>
    </row>
    <row r="5" spans="2:5" ht="11.25" customHeight="1" thickTop="1" x14ac:dyDescent="0.2">
      <c r="B5" s="154" t="s">
        <v>270</v>
      </c>
      <c r="C5" s="155" t="s">
        <v>251</v>
      </c>
      <c r="D5" s="156" t="e">
        <f>'(K) K-SFS'!K5</f>
        <v>#VALUE!</v>
      </c>
    </row>
    <row r="6" spans="2:5" ht="11.25" customHeight="1" x14ac:dyDescent="0.2">
      <c r="B6" s="157" t="s">
        <v>271</v>
      </c>
      <c r="C6" s="158" t="s">
        <v>252</v>
      </c>
      <c r="D6" s="159" t="e">
        <f>'(K) K-SFS'!K6</f>
        <v>#VALUE!</v>
      </c>
    </row>
    <row r="7" spans="2:5" ht="11.25" customHeight="1" x14ac:dyDescent="0.2">
      <c r="B7" s="157" t="s">
        <v>272</v>
      </c>
      <c r="C7" s="158" t="s">
        <v>253</v>
      </c>
      <c r="D7" s="159" t="e">
        <f>'(K) K-SFS'!K7</f>
        <v>#VALUE!</v>
      </c>
    </row>
    <row r="8" spans="2:5" ht="11.25" customHeight="1" x14ac:dyDescent="0.2">
      <c r="B8" s="157" t="s">
        <v>273</v>
      </c>
      <c r="C8" s="158" t="s">
        <v>256</v>
      </c>
      <c r="D8" s="159" t="e">
        <f>'(K) K-SFS'!K10</f>
        <v>#VALUE!</v>
      </c>
    </row>
    <row r="9" spans="2:5" ht="11.25" customHeight="1" x14ac:dyDescent="0.2">
      <c r="B9" s="157" t="s">
        <v>274</v>
      </c>
      <c r="C9" s="158" t="s">
        <v>254</v>
      </c>
      <c r="D9" s="159" t="e">
        <f>'(K) K-SFS'!K8</f>
        <v>#VALUE!</v>
      </c>
    </row>
    <row r="10" spans="2:5" ht="11.25" customHeight="1" x14ac:dyDescent="0.2">
      <c r="B10" s="157" t="s">
        <v>275</v>
      </c>
      <c r="C10" s="158" t="s">
        <v>255</v>
      </c>
      <c r="D10" s="159" t="e">
        <f>'(K) K-SFS'!K9</f>
        <v>#VALUE!</v>
      </c>
    </row>
    <row r="11" spans="2:5" ht="11.25" customHeight="1" thickBot="1" x14ac:dyDescent="0.25">
      <c r="B11" s="160" t="s">
        <v>276</v>
      </c>
      <c r="C11" s="161" t="s">
        <v>257</v>
      </c>
      <c r="D11" s="162" t="e">
        <f>'(K) K-SFS'!K11</f>
        <v>#N/A</v>
      </c>
    </row>
    <row r="12" spans="2:5" ht="11.25" customHeight="1" thickTop="1" x14ac:dyDescent="0.2"/>
    <row r="13" spans="2:5" ht="11.25" customHeight="1" x14ac:dyDescent="0.2">
      <c r="B13" s="259" t="s">
        <v>277</v>
      </c>
      <c r="C13" s="259"/>
      <c r="D13" s="259"/>
      <c r="E13" s="95"/>
    </row>
    <row r="14" spans="2:5" ht="6" customHeight="1" thickBot="1" x14ac:dyDescent="0.25">
      <c r="E14" s="95"/>
    </row>
    <row r="15" spans="2:5" ht="11.25" customHeight="1" thickTop="1" thickBot="1" x14ac:dyDescent="0.25">
      <c r="B15" s="339" t="s">
        <v>82</v>
      </c>
      <c r="C15" s="337"/>
      <c r="D15" s="110" t="s">
        <v>86</v>
      </c>
    </row>
    <row r="16" spans="2:5" ht="11.25" customHeight="1" thickTop="1" x14ac:dyDescent="0.2">
      <c r="B16" s="154" t="s">
        <v>32</v>
      </c>
      <c r="C16" s="155" t="s">
        <v>278</v>
      </c>
      <c r="D16" s="156" t="e">
        <f>'(F) BDI'!I5</f>
        <v>#VALUE!</v>
      </c>
    </row>
    <row r="17" spans="2:4" ht="11.25" customHeight="1" thickBot="1" x14ac:dyDescent="0.25">
      <c r="B17" s="160" t="s">
        <v>43</v>
      </c>
      <c r="C17" s="161" t="s">
        <v>279</v>
      </c>
      <c r="D17" s="162" t="e">
        <f>'(G) BAI'!I5</f>
        <v>#VALUE!</v>
      </c>
    </row>
    <row r="18" spans="2:4" ht="11.25" customHeight="1" thickTop="1" x14ac:dyDescent="0.2"/>
    <row r="19" spans="2:4" ht="11.25" customHeight="1" x14ac:dyDescent="0.2">
      <c r="B19" s="259" t="s">
        <v>666</v>
      </c>
      <c r="C19" s="259"/>
      <c r="D19" s="259"/>
    </row>
    <row r="20" spans="2:4" ht="6" customHeight="1" thickBot="1" x14ac:dyDescent="0.25"/>
    <row r="21" spans="2:4" ht="11.25" customHeight="1" thickTop="1" thickBot="1" x14ac:dyDescent="0.25">
      <c r="B21" s="339" t="s">
        <v>82</v>
      </c>
      <c r="C21" s="337"/>
      <c r="D21" s="110" t="s">
        <v>86</v>
      </c>
    </row>
    <row r="22" spans="2:4" ht="11.25" customHeight="1" thickTop="1" x14ac:dyDescent="0.2">
      <c r="B22" s="154" t="s">
        <v>667</v>
      </c>
      <c r="C22" s="155" t="s">
        <v>669</v>
      </c>
      <c r="D22" s="156" t="e">
        <f>'(10) ASEX'!I5</f>
        <v>#VALUE!</v>
      </c>
    </row>
    <row r="23" spans="2:4" ht="11.25" customHeight="1" thickBot="1" x14ac:dyDescent="0.25">
      <c r="B23" s="160" t="s">
        <v>668</v>
      </c>
      <c r="C23" s="161" t="s">
        <v>670</v>
      </c>
      <c r="D23" s="162" t="e">
        <f>'(10) ASEX'!I6</f>
        <v>#VALUE!</v>
      </c>
    </row>
    <row r="24" spans="2:4" ht="11.25" customHeight="1" thickTop="1" x14ac:dyDescent="0.2"/>
  </sheetData>
  <mergeCells count="6">
    <mergeCell ref="B21:C21"/>
    <mergeCell ref="B15:C15"/>
    <mergeCell ref="B2:D2"/>
    <mergeCell ref="B4:C4"/>
    <mergeCell ref="B13:D13"/>
    <mergeCell ref="B19:D1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U20"/>
  <sheetViews>
    <sheetView workbookViewId="0">
      <selection activeCell="A5" sqref="A5"/>
    </sheetView>
  </sheetViews>
  <sheetFormatPr baseColWidth="10" defaultColWidth="6.33203125" defaultRowHeight="9.75" customHeight="1" x14ac:dyDescent="0.2"/>
  <cols>
    <col min="1" max="2" width="6.33203125" style="143"/>
    <col min="3" max="3" width="8.1640625" style="143" customWidth="1"/>
    <col min="4" max="4" width="6.33203125" style="4"/>
    <col min="5" max="5" width="6.33203125" style="97"/>
    <col min="6" max="65" width="6.33203125" style="143"/>
    <col min="66" max="66" width="6.33203125" style="143" customWidth="1"/>
    <col min="67" max="245" width="6.33203125" style="143"/>
    <col min="246" max="246" width="6.33203125" style="217"/>
    <col min="247" max="16384" width="6.33203125" style="143"/>
  </cols>
  <sheetData>
    <row r="2" spans="1:65" ht="9.75" customHeight="1" x14ac:dyDescent="0.2">
      <c r="A2" s="144" t="s">
        <v>399</v>
      </c>
      <c r="B2" s="144"/>
      <c r="C2" s="144"/>
      <c r="E2" s="95"/>
    </row>
    <row r="3" spans="1:65" ht="4.5" customHeight="1" x14ac:dyDescent="0.2">
      <c r="A3" s="144"/>
      <c r="B3" s="144"/>
      <c r="C3" s="144"/>
      <c r="E3" s="95"/>
    </row>
    <row r="4" spans="1:65" s="174" customFormat="1" ht="9.75" customHeight="1" x14ac:dyDescent="0.15">
      <c r="A4" s="173" t="s">
        <v>409</v>
      </c>
      <c r="B4" s="173" t="s">
        <v>402</v>
      </c>
      <c r="C4" s="173" t="s">
        <v>280</v>
      </c>
      <c r="D4" s="173" t="s">
        <v>281</v>
      </c>
      <c r="E4" s="173" t="s">
        <v>282</v>
      </c>
      <c r="F4" s="173" t="s">
        <v>410</v>
      </c>
      <c r="G4" s="173" t="s">
        <v>283</v>
      </c>
      <c r="H4" s="173" t="s">
        <v>284</v>
      </c>
      <c r="I4" s="173" t="s">
        <v>285</v>
      </c>
      <c r="J4" s="173" t="s">
        <v>286</v>
      </c>
      <c r="K4" s="173" t="s">
        <v>287</v>
      </c>
      <c r="L4" s="173" t="s">
        <v>288</v>
      </c>
      <c r="M4" s="173" t="s">
        <v>289</v>
      </c>
      <c r="N4" s="173" t="s">
        <v>290</v>
      </c>
      <c r="O4" s="173" t="s">
        <v>291</v>
      </c>
      <c r="P4" s="173" t="s">
        <v>292</v>
      </c>
      <c r="Q4" s="173" t="s">
        <v>293</v>
      </c>
      <c r="R4" s="173" t="s">
        <v>294</v>
      </c>
      <c r="S4" s="173" t="s">
        <v>295</v>
      </c>
      <c r="T4" s="173" t="s">
        <v>296</v>
      </c>
      <c r="U4" s="173" t="s">
        <v>412</v>
      </c>
      <c r="V4" s="173" t="s">
        <v>413</v>
      </c>
      <c r="W4" s="173" t="s">
        <v>414</v>
      </c>
      <c r="X4" s="173" t="s">
        <v>297</v>
      </c>
      <c r="Y4" s="173" t="s">
        <v>298</v>
      </c>
      <c r="Z4" s="173" t="s">
        <v>299</v>
      </c>
      <c r="AA4" s="173" t="s">
        <v>300</v>
      </c>
      <c r="AB4" s="173" t="s">
        <v>301</v>
      </c>
      <c r="AC4" s="173" t="s">
        <v>302</v>
      </c>
      <c r="AD4" s="173" t="s">
        <v>303</v>
      </c>
      <c r="AE4" s="173" t="s">
        <v>304</v>
      </c>
      <c r="AF4" s="173" t="s">
        <v>305</v>
      </c>
      <c r="AG4" s="173" t="s">
        <v>306</v>
      </c>
      <c r="AH4" s="173" t="s">
        <v>307</v>
      </c>
      <c r="AI4" s="173" t="s">
        <v>308</v>
      </c>
      <c r="AJ4" s="173" t="s">
        <v>309</v>
      </c>
      <c r="AK4" s="173" t="s">
        <v>310</v>
      </c>
      <c r="AL4" s="173" t="s">
        <v>311</v>
      </c>
      <c r="AM4" s="173" t="s">
        <v>312</v>
      </c>
      <c r="AN4" s="173" t="s">
        <v>313</v>
      </c>
      <c r="AO4" s="173" t="s">
        <v>314</v>
      </c>
      <c r="AP4" s="173" t="s">
        <v>315</v>
      </c>
      <c r="AQ4" s="173" t="s">
        <v>316</v>
      </c>
      <c r="AR4" s="173" t="s">
        <v>317</v>
      </c>
      <c r="AS4" s="173" t="s">
        <v>318</v>
      </c>
      <c r="AT4" s="173" t="s">
        <v>319</v>
      </c>
      <c r="AU4" s="173" t="s">
        <v>320</v>
      </c>
      <c r="AV4" s="173" t="s">
        <v>321</v>
      </c>
      <c r="AW4" s="173" t="s">
        <v>322</v>
      </c>
      <c r="AX4" s="173" t="s">
        <v>323</v>
      </c>
      <c r="AY4" s="173" t="s">
        <v>324</v>
      </c>
      <c r="AZ4" s="173" t="s">
        <v>325</v>
      </c>
      <c r="BA4" s="173" t="s">
        <v>326</v>
      </c>
      <c r="BB4" s="173" t="s">
        <v>327</v>
      </c>
      <c r="BC4" s="173" t="s">
        <v>328</v>
      </c>
      <c r="BD4" s="173" t="s">
        <v>329</v>
      </c>
      <c r="BE4" s="173" t="s">
        <v>330</v>
      </c>
      <c r="BF4" s="173" t="s">
        <v>331</v>
      </c>
      <c r="BG4" s="173" t="s">
        <v>332</v>
      </c>
      <c r="BH4" s="173" t="s">
        <v>333</v>
      </c>
      <c r="BI4" s="173" t="s">
        <v>334</v>
      </c>
      <c r="BJ4" s="173" t="s">
        <v>335</v>
      </c>
      <c r="BK4" s="173" t="s">
        <v>417</v>
      </c>
      <c r="BL4" s="173" t="s">
        <v>408</v>
      </c>
    </row>
    <row r="5" spans="1:65" s="151" customFormat="1" ht="9.75" customHeight="1" x14ac:dyDescent="0.15">
      <c r="A5" s="175" t="str">
        <f>기본정보!C4</f>
        <v>-</v>
      </c>
      <c r="B5" s="175" t="str">
        <f>기본정보!C5</f>
        <v>-</v>
      </c>
      <c r="C5" s="175" t="str">
        <f>기본정보!C6</f>
        <v>YYMMDD</v>
      </c>
      <c r="D5" s="175" t="str">
        <f>기본정보!C8</f>
        <v>-</v>
      </c>
      <c r="E5" s="175" t="str">
        <f>기본정보!C9</f>
        <v>-</v>
      </c>
      <c r="F5" s="176" t="str">
        <f>기본정보!C7</f>
        <v>MM/DD/YY</v>
      </c>
      <c r="G5" s="175">
        <f>IF('(2) NEO-PI'!I11=7777,7777,IFERROR(정서평가채점판!F19,9999))</f>
        <v>7777</v>
      </c>
      <c r="H5" s="175">
        <f>IF('(2) NEO-PI'!I11=7777,7777,IFERROR(정서평가채점판!F20,9999))</f>
        <v>7777</v>
      </c>
      <c r="I5" s="175">
        <f>IF('(2) NEO-PI'!I11=7777,7777,IFERROR(정서평가채점판!F21,9999))</f>
        <v>7777</v>
      </c>
      <c r="J5" s="175">
        <f>IF('(2) NEO-PI'!I11=7777,7777,IFERROR(정서평가채점판!F22,9999))</f>
        <v>7777</v>
      </c>
      <c r="K5" s="175">
        <f>IF('(2) NEO-PI'!I11=7777,7777,IFERROR(정서평가채점판!F23,9999))</f>
        <v>7777</v>
      </c>
      <c r="L5" s="175">
        <f>IF('(3) BIS-BAS'!I12=7777,7777,IFERROR(정서평가채점판!F26,9999))</f>
        <v>7777</v>
      </c>
      <c r="M5" s="175">
        <f>IF('(3) BIS-BAS'!I12=7777,7777,IFERROR(정서평가채점판!F27,9999))</f>
        <v>7777</v>
      </c>
      <c r="N5" s="175">
        <f>IF('(3) BIS-BAS'!I12=7777,7777,IFERROR(정서평가채점판!F28,9999))</f>
        <v>7777</v>
      </c>
      <c r="O5" s="175">
        <f>IF('(3) BIS-BAS'!I12=7777,7777,IFERROR(정서평가채점판!F29,9999))</f>
        <v>7777</v>
      </c>
      <c r="P5" s="175">
        <f>IF('(4) RSQ'!I10=7777,7777,IFERROR(정서평가채점판!F31,9999))</f>
        <v>7777</v>
      </c>
      <c r="Q5" s="175">
        <f>IF('(4) RSQ'!I10=7777,7777,IFERROR(정서평가채점판!F32,9999))</f>
        <v>7777</v>
      </c>
      <c r="R5" s="175">
        <f>IF('(4) RSQ'!I10=7777,7777,IFERROR(정서평가채점판!F33,9999))</f>
        <v>7777</v>
      </c>
      <c r="S5" s="175">
        <f>IF('(4) RSQ'!I10=7777,7777,IFERROR(정서평가채점판!F34,9999))</f>
        <v>7777</v>
      </c>
      <c r="T5" s="175">
        <f>IF('(5) PWI'!I7=7777,7777,IFERROR(정서평가채점판!F35,9999))</f>
        <v>7777</v>
      </c>
      <c r="U5" s="175">
        <f>IF('(6) BIS II'!I9=7777,7777,IFERROR(정서평가채점판!F37,9999))</f>
        <v>7777</v>
      </c>
      <c r="V5" s="175">
        <f>IF('(6) BIS II'!I9=7777,7777,IFERROR(정서평가채점판!F38,9999))</f>
        <v>7777</v>
      </c>
      <c r="W5" s="175">
        <f>IF('(6) BIS II'!I9=7777,7777,IFERROR(정서평가채점판!F39,9999))</f>
        <v>7777</v>
      </c>
      <c r="X5" s="175">
        <f>IF('(7) STAXI'!I10=7777,7777,IFERROR(정서평가채점판!F41,9999))</f>
        <v>7777</v>
      </c>
      <c r="Y5" s="175">
        <f>IF('(7) STAXI'!I10=7777,7777,IFERROR(정서평가채점판!F42,9999))</f>
        <v>7777</v>
      </c>
      <c r="Z5" s="175">
        <f>IF('(8) ELSQ'!J7=7777,7777,IFERROR(정서평가채점판!F45,9999))</f>
        <v>7777</v>
      </c>
      <c r="AA5" s="175">
        <f>IF('(E) PANAS'!I8=7777,7777,IFERROR(정서평가채점판!F47,9999))</f>
        <v>7777</v>
      </c>
      <c r="AB5" s="175">
        <f>IF('(E) PANAS'!I8=7777,7777,IFERROR(정서평가채점판!F48,9999))</f>
        <v>7777</v>
      </c>
      <c r="AC5" s="175">
        <f>IF('(9) 정서지능검사'!I11=7777,7777,IFERROR(정서평가채점판!F50,9999))</f>
        <v>7777</v>
      </c>
      <c r="AD5" s="175">
        <f>IF('(9) 정서지능검사'!I11=7777,7777,IFERROR(정서평가채점판!F51,9999))</f>
        <v>7777</v>
      </c>
      <c r="AE5" s="175">
        <f>IF('(9) 정서지능검사'!I11=7777,7777,IFERROR(정서평가채점판!F52,9999))</f>
        <v>7777</v>
      </c>
      <c r="AF5" s="175">
        <f>IF('(9) 정서지능검사'!I11=7777,7777,IFERROR(정서평가채점판!F53,9999))</f>
        <v>7777</v>
      </c>
      <c r="AG5" s="175">
        <f>IF('(9) 정서지능검사'!I11=7777,7777,IFERROR(정서평가채점판!F54,9999))</f>
        <v>7777</v>
      </c>
      <c r="AH5" s="175">
        <f>IF('(K) K-SFS'!K20=7777,7777,IFERROR(기타평가결과지!D5,9999))</f>
        <v>7777</v>
      </c>
      <c r="AI5" s="175">
        <f>IF('(K) K-SFS'!K20=7777,7777,IFERROR(기타평가결과지!D6,9999))</f>
        <v>7777</v>
      </c>
      <c r="AJ5" s="175">
        <f>IF('(K) K-SFS'!K20=7777,7777,IFERROR(기타평가결과지!D7,9999))</f>
        <v>7777</v>
      </c>
      <c r="AK5" s="175">
        <f>IF('(K) K-SFS'!K20=7777,7777,IFERROR(기타평가결과지!D8,9999))</f>
        <v>7777</v>
      </c>
      <c r="AL5" s="175">
        <f>IF('(K) K-SFS'!K20=7777,7777,IFERROR(기타평가결과지!D9,9999))</f>
        <v>7777</v>
      </c>
      <c r="AM5" s="175">
        <f>IF('(K) K-SFS'!K20=7777,7777,IFERROR(기타평가결과지!D10,9999))</f>
        <v>7777</v>
      </c>
      <c r="AN5" s="175">
        <f>IF('(K) K-SFS'!K20=7777,7777,IFERROR(기타평가결과지!D11,9999))</f>
        <v>7777</v>
      </c>
      <c r="AO5" s="175">
        <f>IF('(A) TMMS'!I9=7777,7777,IFERROR(정서평가결과지!F11,9999))</f>
        <v>7777</v>
      </c>
      <c r="AP5" s="175">
        <f>IF('(A) TMMS'!I9=7777,7777,IFERROR(정서평가결과지!F12,9999))</f>
        <v>7777</v>
      </c>
      <c r="AQ5" s="175">
        <f>IF('(A) TMMS'!I9=7777,7777,IFERROR(정서평가결과지!F17,9999))</f>
        <v>7777</v>
      </c>
      <c r="AR5" s="175">
        <f>IF('(B) EES'!I7=7777,7777,IFERROR(정서평가결과지!F13,9999))</f>
        <v>7777</v>
      </c>
      <c r="AS5" s="175">
        <f>IF('(C) EPQ'!I7=7777,7777,IFERROR(정서평가결과지!F15,9999))</f>
        <v>7777</v>
      </c>
      <c r="AT5" s="175">
        <f>IF('(D) ECQ'!I8=7777,7777,IFERROR(정서평가결과지!F18,9999))</f>
        <v>7777</v>
      </c>
      <c r="AU5" s="175">
        <f>IF('(D) ECQ'!I8=7777,7777,IFERROR(정서평가결과지!F19,9999))</f>
        <v>7777</v>
      </c>
      <c r="AV5" s="175">
        <f>IF('(H, I) SCL, EF'!I8=7777,7777,IFERROR(정서평가결과지!F30,9999))</f>
        <v>7777</v>
      </c>
      <c r="AW5" s="175">
        <f>IF('(H, I) SCL, EF'!I9=7777,7777,IFERROR(정서평가결과지!F31,9999))</f>
        <v>7777</v>
      </c>
      <c r="AX5" s="175">
        <f>IF('(J) EL'!I7=7777,7777,IFERROR(정서평가결과지!F32,9999))</f>
        <v>7777</v>
      </c>
      <c r="AY5" s="175">
        <f>IF('(10) ASEX'!I8=7777,7777,IFERROR('(10) ASEX'!G5,9999))</f>
        <v>7777</v>
      </c>
      <c r="AZ5" s="175">
        <f>IF('(10) ASEX'!I8=7777,7777,IFERROR('(10) ASEX'!G6,9999))</f>
        <v>7777</v>
      </c>
      <c r="BA5" s="175">
        <f>IF('(10) ASEX'!I8=7777,7777,IFERROR('(10) ASEX'!G7,9999))</f>
        <v>7777</v>
      </c>
      <c r="BB5" s="175">
        <f>IF('(10) ASEX'!I8=7777,7777,IFERROR('(10) ASEX'!G8,9999))</f>
        <v>7777</v>
      </c>
      <c r="BC5" s="175">
        <f>IF('(10) ASEX'!I8=7777,7777,IFERROR('(10) ASEX'!G9,9999))</f>
        <v>7777</v>
      </c>
      <c r="BD5" s="175">
        <f>IF('(10) ASEX'!I9=7777,7777,IFERROR('(10) ASEX'!G14,9999))</f>
        <v>7777</v>
      </c>
      <c r="BE5" s="175">
        <f>IF('(10) ASEX'!I9=7777,7777,IFERROR('(10) ASEX'!G15,9999))</f>
        <v>7777</v>
      </c>
      <c r="BF5" s="175">
        <f>IF('(10) ASEX'!I9=7777,7777,IFERROR('(10) ASEX'!G16,9999))</f>
        <v>7777</v>
      </c>
      <c r="BG5" s="175">
        <f>IF('(10) ASEX'!I9=7777,7777,IFERROR('(10) ASEX'!G17,9999))</f>
        <v>7777</v>
      </c>
      <c r="BH5" s="175">
        <f>IF('(10) ASEX'!I9=7777,7777,IFERROR('(10) ASEX'!G18,9999))</f>
        <v>7777</v>
      </c>
      <c r="BI5" s="175">
        <f>IF('(10) ASEX'!I8=7777,7777,IFERROR('(10) ASEX'!I5,9999))</f>
        <v>7777</v>
      </c>
      <c r="BJ5" s="175">
        <f>IF('(10) ASEX'!I9=7777,7777,IFERROR('(10) ASEX'!I6,9999))</f>
        <v>7777</v>
      </c>
      <c r="BK5" s="175" t="b">
        <v>0</v>
      </c>
      <c r="BL5" s="175" t="str">
        <f>기본정보!C10</f>
        <v>-</v>
      </c>
    </row>
    <row r="6" spans="1:65" ht="9.75" customHeight="1" x14ac:dyDescent="0.2">
      <c r="A6" s="166"/>
      <c r="B6" s="166"/>
      <c r="C6" s="166"/>
      <c r="D6" s="166"/>
      <c r="E6" s="166"/>
      <c r="F6" s="166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6"/>
    </row>
    <row r="7" spans="1:65" ht="9.75" customHeight="1" x14ac:dyDescent="0.2">
      <c r="A7" s="144" t="s">
        <v>398</v>
      </c>
      <c r="B7" s="166"/>
      <c r="C7" s="166"/>
      <c r="D7" s="166"/>
      <c r="E7" s="166"/>
      <c r="F7" s="166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6"/>
    </row>
    <row r="8" spans="1:65" ht="4.5" customHeight="1" x14ac:dyDescent="0.2">
      <c r="A8" s="144"/>
      <c r="B8" s="166"/>
      <c r="C8" s="166"/>
      <c r="D8" s="166"/>
      <c r="E8" s="166"/>
      <c r="F8" s="166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6"/>
    </row>
    <row r="9" spans="1:65" s="174" customFormat="1" ht="9.75" customHeight="1" x14ac:dyDescent="0.15">
      <c r="A9" s="173" t="s">
        <v>409</v>
      </c>
      <c r="B9" s="173" t="s">
        <v>402</v>
      </c>
      <c r="C9" s="173" t="s">
        <v>418</v>
      </c>
      <c r="D9" s="173" t="s">
        <v>282</v>
      </c>
      <c r="E9" s="173" t="s">
        <v>337</v>
      </c>
      <c r="F9" s="173" t="s">
        <v>338</v>
      </c>
      <c r="G9" s="173" t="s">
        <v>339</v>
      </c>
      <c r="H9" s="173" t="s">
        <v>340</v>
      </c>
      <c r="I9" s="173" t="s">
        <v>341</v>
      </c>
      <c r="J9" s="173" t="s">
        <v>342</v>
      </c>
      <c r="K9" s="173" t="s">
        <v>343</v>
      </c>
      <c r="L9" s="173" t="s">
        <v>344</v>
      </c>
      <c r="M9" s="173" t="s">
        <v>345</v>
      </c>
      <c r="N9" s="173" t="s">
        <v>346</v>
      </c>
      <c r="O9" s="173" t="s">
        <v>347</v>
      </c>
      <c r="P9" s="173" t="s">
        <v>348</v>
      </c>
      <c r="Q9" s="173" t="s">
        <v>349</v>
      </c>
      <c r="R9" s="173" t="s">
        <v>350</v>
      </c>
      <c r="S9" s="173" t="s">
        <v>408</v>
      </c>
    </row>
    <row r="10" spans="1:65" s="151" customFormat="1" ht="9.75" customHeight="1" x14ac:dyDescent="0.15">
      <c r="A10" s="175" t="str">
        <f>기본정보!C4</f>
        <v>-</v>
      </c>
      <c r="B10" s="175" t="str">
        <f>기본정보!C5</f>
        <v>-</v>
      </c>
      <c r="C10" s="177" t="str">
        <f>기본정보!C7</f>
        <v>MM/DD/YY</v>
      </c>
      <c r="D10" s="175" t="str">
        <f>기본정보!C9</f>
        <v>-</v>
      </c>
      <c r="E10" s="175">
        <f>IF('(1) SCID II'!I18=7777,7777,IFERROR(정서평가채점판!F6,9999))</f>
        <v>7777</v>
      </c>
      <c r="F10" s="175">
        <f>IF('(1) SCID II'!I18=7777,7777,IFERROR(정서평가채점판!F7,9999))</f>
        <v>7777</v>
      </c>
      <c r="G10" s="175">
        <f>IF('(1) SCID II'!I18=7777,7777,IFERROR(정서평가채점판!F8,9999))</f>
        <v>7777</v>
      </c>
      <c r="H10" s="175">
        <f>IF('(1) SCID II'!I18=7777,7777,IFERROR(정서평가채점판!F9,9999))</f>
        <v>7777</v>
      </c>
      <c r="I10" s="175">
        <f>IF('(1) SCID II'!I18=7777,7777,IFERROR(정서평가채점판!F10,9999))</f>
        <v>7777</v>
      </c>
      <c r="J10" s="175">
        <f>IF('(1) SCID II'!I18=7777,7777,IFERROR(정서평가채점판!F11,9999))</f>
        <v>7777</v>
      </c>
      <c r="K10" s="175">
        <f>IF('(1) SCID II'!I18=7777,7777,IFERROR(정서평가채점판!F12,9999))</f>
        <v>7777</v>
      </c>
      <c r="L10" s="175">
        <f>IF('(1) SCID II'!I18=7777,7777,IFERROR(정서평가채점판!F13,9999))</f>
        <v>7777</v>
      </c>
      <c r="M10" s="175">
        <f>IF('(1) SCID II'!I18=7777,7777,IFERROR(정서평가채점판!F14,9999))</f>
        <v>7777</v>
      </c>
      <c r="N10" s="175">
        <f>IF('(1) SCID II'!I18=7777,7777,IFERROR(정서평가채점판!F15,9999))</f>
        <v>7777</v>
      </c>
      <c r="O10" s="175">
        <f>IF('(1) SCID II'!I18=7777,7777,IFERROR(정서평가채점판!F16,9999))</f>
        <v>7777</v>
      </c>
      <c r="P10" s="175">
        <f>IF('(1) SCID II'!I18=7777,7777,IFERROR(정서평가채점판!F17,9999))</f>
        <v>7777</v>
      </c>
      <c r="Q10" s="175" t="s">
        <v>336</v>
      </c>
      <c r="R10" s="175" t="s">
        <v>336</v>
      </c>
      <c r="S10" s="175" t="str">
        <f>기본정보!C10</f>
        <v>-</v>
      </c>
    </row>
    <row r="11" spans="1:65" ht="9.75" customHeight="1" x14ac:dyDescent="0.2">
      <c r="A11" s="166"/>
      <c r="B11" s="166"/>
      <c r="C11" s="168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</row>
    <row r="12" spans="1:65" ht="9.75" customHeight="1" x14ac:dyDescent="0.2">
      <c r="A12" s="144" t="s">
        <v>400</v>
      </c>
      <c r="B12" s="166"/>
      <c r="C12" s="168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</row>
    <row r="13" spans="1:65" ht="4.5" customHeight="1" x14ac:dyDescent="0.2">
      <c r="A13" s="144"/>
      <c r="B13" s="166"/>
      <c r="C13" s="168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</row>
    <row r="14" spans="1:65" s="164" customFormat="1" ht="9.75" customHeight="1" x14ac:dyDescent="0.15">
      <c r="A14" s="173" t="s">
        <v>356</v>
      </c>
      <c r="B14" s="173" t="s">
        <v>357</v>
      </c>
      <c r="C14" s="173" t="s">
        <v>411</v>
      </c>
      <c r="D14" s="173" t="s">
        <v>358</v>
      </c>
      <c r="E14" s="173" t="s">
        <v>359</v>
      </c>
      <c r="F14" s="173" t="s">
        <v>351</v>
      </c>
      <c r="G14" s="173" t="s">
        <v>354</v>
      </c>
      <c r="H14" s="173" t="s">
        <v>353</v>
      </c>
      <c r="I14" s="173" t="s">
        <v>352</v>
      </c>
      <c r="J14" s="173" t="s">
        <v>355</v>
      </c>
      <c r="K14" s="173" t="s">
        <v>360</v>
      </c>
      <c r="L14" s="173" t="s">
        <v>361</v>
      </c>
      <c r="M14" s="173" t="s">
        <v>362</v>
      </c>
      <c r="N14" s="173" t="s">
        <v>363</v>
      </c>
      <c r="O14" s="173" t="s">
        <v>364</v>
      </c>
      <c r="P14" s="173" t="s">
        <v>365</v>
      </c>
      <c r="Q14" s="173" t="s">
        <v>366</v>
      </c>
      <c r="R14" s="173" t="s">
        <v>367</v>
      </c>
      <c r="S14" s="173" t="s">
        <v>368</v>
      </c>
      <c r="T14" s="173" t="s">
        <v>369</v>
      </c>
      <c r="U14" s="173" t="s">
        <v>370</v>
      </c>
      <c r="V14" s="173" t="s">
        <v>371</v>
      </c>
      <c r="W14" s="173" t="s">
        <v>372</v>
      </c>
      <c r="X14" s="173" t="s">
        <v>373</v>
      </c>
      <c r="Y14" s="173" t="s">
        <v>374</v>
      </c>
      <c r="Z14" s="173" t="s">
        <v>415</v>
      </c>
      <c r="AA14" s="173" t="s">
        <v>375</v>
      </c>
      <c r="AB14" s="173" t="s">
        <v>376</v>
      </c>
      <c r="AC14" s="173" t="s">
        <v>377</v>
      </c>
      <c r="AD14" s="173" t="s">
        <v>378</v>
      </c>
      <c r="AE14" s="173" t="s">
        <v>379</v>
      </c>
      <c r="AF14" s="173" t="s">
        <v>380</v>
      </c>
      <c r="AG14" s="173" t="s">
        <v>381</v>
      </c>
      <c r="AH14" s="173" t="s">
        <v>382</v>
      </c>
      <c r="AI14" s="173" t="s">
        <v>383</v>
      </c>
      <c r="AJ14" s="173" t="s">
        <v>384</v>
      </c>
      <c r="AK14" s="173" t="s">
        <v>376</v>
      </c>
      <c r="AL14" s="173" t="s">
        <v>385</v>
      </c>
      <c r="AM14" s="173" t="s">
        <v>416</v>
      </c>
      <c r="AN14" s="173" t="s">
        <v>386</v>
      </c>
      <c r="AO14" s="173" t="s">
        <v>387</v>
      </c>
      <c r="AP14" s="173" t="s">
        <v>388</v>
      </c>
      <c r="AQ14" s="173" t="s">
        <v>389</v>
      </c>
      <c r="AR14" s="173" t="s">
        <v>390</v>
      </c>
      <c r="AS14" s="173" t="s">
        <v>391</v>
      </c>
      <c r="AT14" s="173" t="s">
        <v>392</v>
      </c>
      <c r="AU14" s="173" t="s">
        <v>393</v>
      </c>
      <c r="AV14" s="173" t="s">
        <v>394</v>
      </c>
      <c r="AW14" s="173" t="s">
        <v>358</v>
      </c>
      <c r="AX14" s="173" t="s">
        <v>359</v>
      </c>
      <c r="AY14" s="173" t="s">
        <v>351</v>
      </c>
      <c r="AZ14" s="173" t="s">
        <v>354</v>
      </c>
      <c r="BA14" s="173" t="s">
        <v>353</v>
      </c>
      <c r="BB14" s="173" t="s">
        <v>352</v>
      </c>
      <c r="BC14" s="173" t="s">
        <v>355</v>
      </c>
      <c r="BD14" s="173" t="s">
        <v>360</v>
      </c>
      <c r="BE14" s="173" t="s">
        <v>361</v>
      </c>
      <c r="BF14" s="173" t="s">
        <v>362</v>
      </c>
      <c r="BG14" s="173" t="s">
        <v>363</v>
      </c>
      <c r="BH14" s="173" t="s">
        <v>364</v>
      </c>
      <c r="BI14" s="173">
        <v>11</v>
      </c>
      <c r="BJ14" s="173">
        <v>12</v>
      </c>
      <c r="BK14" s="173" t="s">
        <v>395</v>
      </c>
      <c r="BL14" s="173" t="s">
        <v>396</v>
      </c>
      <c r="BM14" s="173" t="s">
        <v>408</v>
      </c>
    </row>
    <row r="15" spans="1:65" s="165" customFormat="1" ht="9.75" customHeight="1" x14ac:dyDescent="0.15">
      <c r="A15" s="178" t="str">
        <f>기본정보!C4</f>
        <v>-</v>
      </c>
      <c r="B15" s="175" t="str">
        <f>기본정보!C5</f>
        <v>-</v>
      </c>
      <c r="C15" s="176" t="str">
        <f>'(14) YBOCS (Rating)'!D19</f>
        <v>-</v>
      </c>
      <c r="D15" s="179" t="str">
        <f>'(14) YBOCS (Rating)'!D5</f>
        <v>-</v>
      </c>
      <c r="E15" s="179" t="str">
        <f>'(14) YBOCS (Rating)'!D6</f>
        <v>-</v>
      </c>
      <c r="F15" s="179" t="str">
        <f>'(14) YBOCS (Rating)'!D7</f>
        <v>-</v>
      </c>
      <c r="G15" s="179" t="str">
        <f>'(14) YBOCS (Rating)'!D8</f>
        <v>-</v>
      </c>
      <c r="H15" s="179" t="str">
        <f>'(14) YBOCS (Rating)'!D9</f>
        <v>-</v>
      </c>
      <c r="I15" s="179" t="str">
        <f>'(14) YBOCS (Rating)'!D10</f>
        <v>-</v>
      </c>
      <c r="J15" s="179" t="str">
        <f>'(14) YBOCS (Rating)'!D11</f>
        <v>-</v>
      </c>
      <c r="K15" s="179" t="str">
        <f>'(14) YBOCS (Rating)'!D12</f>
        <v>-</v>
      </c>
      <c r="L15" s="179" t="str">
        <f>'(14) YBOCS (Rating)'!D13</f>
        <v>-</v>
      </c>
      <c r="M15" s="179" t="str">
        <f>'(14) YBOCS (Rating)'!D14</f>
        <v>-</v>
      </c>
      <c r="N15" s="179" t="str">
        <f>'(14) YBOCS (Rating)'!D15</f>
        <v>-</v>
      </c>
      <c r="O15" s="179" t="str">
        <f>'(14) YBOCS (Rating)'!D16</f>
        <v>-</v>
      </c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5" t="e">
        <f>'(13) HAMD, HAMA'!I5</f>
        <v>#VALUE!</v>
      </c>
      <c r="AM15" s="175" t="s">
        <v>336</v>
      </c>
      <c r="AN15" s="175"/>
      <c r="AO15" s="175" t="e">
        <f>'(F) BDI'!I5</f>
        <v>#VALUE!</v>
      </c>
      <c r="AP15" s="175" t="e">
        <f>'(G) BAI'!I5</f>
        <v>#VALUE!</v>
      </c>
      <c r="AQ15" s="175"/>
      <c r="AR15" s="175"/>
      <c r="AS15" s="179"/>
      <c r="AT15" s="179"/>
      <c r="AU15" s="179"/>
      <c r="AV15" s="232" t="str">
        <f>기본정보!C7</f>
        <v>MM/DD/YY</v>
      </c>
      <c r="AW15" s="179" t="str">
        <f>'(12) YBOCS (Self)'!D5</f>
        <v>-</v>
      </c>
      <c r="AX15" s="179"/>
      <c r="AY15" s="179" t="str">
        <f>'(12) YBOCS (Self)'!D6</f>
        <v>-</v>
      </c>
      <c r="AZ15" s="179" t="str">
        <f>'(12) YBOCS (Self)'!D7</f>
        <v>-</v>
      </c>
      <c r="BA15" s="179" t="str">
        <f>'(12) YBOCS (Self)'!D8</f>
        <v>-</v>
      </c>
      <c r="BB15" s="179" t="str">
        <f>'(12) YBOCS (Self)'!D9</f>
        <v>-</v>
      </c>
      <c r="BC15" s="179" t="str">
        <f>'(12) YBOCS (Self)'!D10</f>
        <v>-</v>
      </c>
      <c r="BD15" s="179"/>
      <c r="BE15" s="179" t="str">
        <f>'(12) YBOCS (Self)'!D11</f>
        <v>-</v>
      </c>
      <c r="BF15" s="179" t="str">
        <f>'(12) YBOCS (Self)'!D12</f>
        <v>-</v>
      </c>
      <c r="BG15" s="179" t="str">
        <f>'(12) YBOCS (Self)'!D13</f>
        <v>-</v>
      </c>
      <c r="BH15" s="179" t="str">
        <f>'(12) YBOCS (Self)'!D14</f>
        <v>-</v>
      </c>
      <c r="BI15" s="179" t="str">
        <f>'(12) YBOCS (Self)'!D15</f>
        <v>-</v>
      </c>
      <c r="BJ15" s="179" t="str">
        <f>'(12) YBOCS (Self)'!D16</f>
        <v>-</v>
      </c>
      <c r="BK15" s="175" t="str">
        <f>기본정보!C9</f>
        <v>-</v>
      </c>
      <c r="BL15" s="175" t="str">
        <f>기본정보!C9</f>
        <v>-</v>
      </c>
      <c r="BM15" s="175" t="str">
        <f>기본정보!C10</f>
        <v>-</v>
      </c>
    </row>
    <row r="17" spans="1:255" ht="9.75" customHeight="1" x14ac:dyDescent="0.2">
      <c r="A17" s="186" t="s">
        <v>435</v>
      </c>
    </row>
    <row r="18" spans="1:255" ht="4.5" customHeight="1" x14ac:dyDescent="0.2"/>
    <row r="19" spans="1:255" ht="9.75" customHeight="1" x14ac:dyDescent="0.15">
      <c r="A19" s="173" t="s">
        <v>357</v>
      </c>
      <c r="B19" s="173" t="s">
        <v>356</v>
      </c>
      <c r="C19" s="173" t="s">
        <v>411</v>
      </c>
      <c r="D19" s="173" t="s">
        <v>358</v>
      </c>
      <c r="E19" s="173" t="s">
        <v>351</v>
      </c>
      <c r="F19" s="173" t="s">
        <v>354</v>
      </c>
      <c r="G19" s="173" t="s">
        <v>353</v>
      </c>
      <c r="H19" s="173" t="s">
        <v>352</v>
      </c>
      <c r="I19" s="173" t="s">
        <v>355</v>
      </c>
      <c r="J19" s="173" t="s">
        <v>361</v>
      </c>
      <c r="K19" s="173" t="s">
        <v>362</v>
      </c>
      <c r="L19" s="173" t="s">
        <v>363</v>
      </c>
      <c r="M19" s="173" t="s">
        <v>364</v>
      </c>
      <c r="N19" s="173" t="s">
        <v>365</v>
      </c>
      <c r="O19" s="173" t="s">
        <v>366</v>
      </c>
      <c r="P19" s="173" t="s">
        <v>367</v>
      </c>
      <c r="Q19" s="173" t="s">
        <v>368</v>
      </c>
      <c r="R19" s="173" t="s">
        <v>369</v>
      </c>
      <c r="S19" s="173" t="s">
        <v>370</v>
      </c>
      <c r="T19" s="173" t="s">
        <v>371</v>
      </c>
      <c r="U19" s="173" t="s">
        <v>372</v>
      </c>
      <c r="V19" s="173" t="s">
        <v>373</v>
      </c>
      <c r="W19" s="173" t="s">
        <v>436</v>
      </c>
      <c r="X19" s="173" t="s">
        <v>437</v>
      </c>
      <c r="Y19" s="173" t="s">
        <v>438</v>
      </c>
      <c r="Z19" s="173" t="s">
        <v>439</v>
      </c>
      <c r="AA19" s="173" t="s">
        <v>440</v>
      </c>
      <c r="AB19" s="173" t="s">
        <v>441</v>
      </c>
      <c r="AC19" s="173" t="s">
        <v>442</v>
      </c>
      <c r="AD19" s="173" t="s">
        <v>443</v>
      </c>
      <c r="AE19" s="173" t="s">
        <v>444</v>
      </c>
      <c r="AF19" s="173" t="s">
        <v>445</v>
      </c>
      <c r="AG19" s="173" t="s">
        <v>446</v>
      </c>
      <c r="AH19" s="173" t="s">
        <v>447</v>
      </c>
      <c r="AI19" s="173" t="s">
        <v>448</v>
      </c>
      <c r="AJ19" s="173" t="s">
        <v>449</v>
      </c>
      <c r="AK19" s="173" t="s">
        <v>450</v>
      </c>
      <c r="AL19" s="173" t="s">
        <v>451</v>
      </c>
      <c r="AM19" s="173" t="s">
        <v>452</v>
      </c>
      <c r="AN19" s="173" t="s">
        <v>453</v>
      </c>
      <c r="AO19" s="173" t="s">
        <v>454</v>
      </c>
      <c r="AP19" s="173" t="s">
        <v>455</v>
      </c>
      <c r="AQ19" s="173" t="s">
        <v>456</v>
      </c>
      <c r="AR19" s="173" t="s">
        <v>457</v>
      </c>
      <c r="AS19" s="173" t="s">
        <v>458</v>
      </c>
      <c r="AT19" s="173" t="s">
        <v>459</v>
      </c>
      <c r="AU19" s="173" t="s">
        <v>460</v>
      </c>
      <c r="AV19" s="173" t="s">
        <v>461</v>
      </c>
      <c r="AW19" s="173" t="s">
        <v>462</v>
      </c>
      <c r="AX19" s="173" t="s">
        <v>463</v>
      </c>
      <c r="AY19" s="173" t="s">
        <v>464</v>
      </c>
      <c r="AZ19" s="173" t="s">
        <v>465</v>
      </c>
      <c r="BA19" s="173" t="s">
        <v>466</v>
      </c>
      <c r="BB19" s="173" t="s">
        <v>467</v>
      </c>
      <c r="BC19" s="173" t="s">
        <v>468</v>
      </c>
      <c r="BD19" s="173" t="s">
        <v>469</v>
      </c>
      <c r="BE19" s="173" t="s">
        <v>470</v>
      </c>
      <c r="BF19" s="173" t="s">
        <v>471</v>
      </c>
      <c r="BG19" s="173" t="s">
        <v>472</v>
      </c>
      <c r="BH19" s="173" t="s">
        <v>473</v>
      </c>
      <c r="BI19" s="173" t="s">
        <v>474</v>
      </c>
      <c r="BJ19" s="173" t="s">
        <v>475</v>
      </c>
      <c r="BK19" s="173" t="s">
        <v>476</v>
      </c>
      <c r="BL19" s="173" t="s">
        <v>477</v>
      </c>
      <c r="BM19" s="173" t="s">
        <v>478</v>
      </c>
      <c r="BN19" s="173" t="s">
        <v>479</v>
      </c>
      <c r="BO19" s="173" t="s">
        <v>480</v>
      </c>
      <c r="BP19" s="173" t="s">
        <v>481</v>
      </c>
      <c r="BQ19" s="173" t="s">
        <v>482</v>
      </c>
      <c r="BR19" s="173" t="s">
        <v>483</v>
      </c>
      <c r="BS19" s="173" t="s">
        <v>484</v>
      </c>
      <c r="BT19" s="173" t="s">
        <v>485</v>
      </c>
      <c r="BU19" s="173" t="s">
        <v>486</v>
      </c>
      <c r="BV19" s="173" t="s">
        <v>487</v>
      </c>
      <c r="BW19" s="173" t="s">
        <v>488</v>
      </c>
      <c r="BX19" s="173" t="s">
        <v>489</v>
      </c>
      <c r="BY19" s="173" t="s">
        <v>490</v>
      </c>
      <c r="BZ19" s="173" t="s">
        <v>491</v>
      </c>
      <c r="CA19" s="173" t="s">
        <v>492</v>
      </c>
      <c r="CB19" s="173" t="s">
        <v>493</v>
      </c>
      <c r="CC19" s="173" t="s">
        <v>494</v>
      </c>
      <c r="CD19" s="173" t="s">
        <v>495</v>
      </c>
      <c r="CE19" s="173" t="s">
        <v>496</v>
      </c>
      <c r="CF19" s="173" t="s">
        <v>497</v>
      </c>
      <c r="CG19" s="173" t="s">
        <v>498</v>
      </c>
      <c r="CH19" s="173" t="s">
        <v>499</v>
      </c>
      <c r="CI19" s="173" t="s">
        <v>500</v>
      </c>
      <c r="CJ19" s="173" t="s">
        <v>501</v>
      </c>
      <c r="CK19" s="173" t="s">
        <v>502</v>
      </c>
      <c r="CL19" s="173" t="s">
        <v>503</v>
      </c>
      <c r="CM19" s="173" t="s">
        <v>504</v>
      </c>
      <c r="CN19" s="173" t="s">
        <v>505</v>
      </c>
      <c r="CO19" s="173" t="s">
        <v>506</v>
      </c>
      <c r="CP19" s="173" t="s">
        <v>507</v>
      </c>
      <c r="CQ19" s="173" t="s">
        <v>397</v>
      </c>
      <c r="CR19" s="173" t="s">
        <v>508</v>
      </c>
      <c r="CS19" s="173" t="s">
        <v>509</v>
      </c>
      <c r="CT19" s="173" t="s">
        <v>510</v>
      </c>
      <c r="CU19" s="173" t="s">
        <v>511</v>
      </c>
      <c r="CV19" s="173" t="s">
        <v>512</v>
      </c>
      <c r="CW19" s="173" t="s">
        <v>513</v>
      </c>
      <c r="CX19" s="173" t="s">
        <v>514</v>
      </c>
      <c r="CY19" s="173" t="s">
        <v>515</v>
      </c>
      <c r="CZ19" s="173" t="s">
        <v>516</v>
      </c>
      <c r="DA19" s="173" t="s">
        <v>517</v>
      </c>
      <c r="DB19" s="173" t="s">
        <v>518</v>
      </c>
      <c r="DC19" s="173" t="s">
        <v>519</v>
      </c>
      <c r="DD19" s="173" t="s">
        <v>520</v>
      </c>
      <c r="DE19" s="173" t="s">
        <v>521</v>
      </c>
      <c r="DF19" s="173" t="s">
        <v>522</v>
      </c>
      <c r="DG19" s="173" t="s">
        <v>523</v>
      </c>
      <c r="DH19" s="173" t="s">
        <v>524</v>
      </c>
      <c r="DI19" s="173" t="s">
        <v>525</v>
      </c>
      <c r="DJ19" s="173" t="s">
        <v>526</v>
      </c>
      <c r="DK19" s="173" t="s">
        <v>527</v>
      </c>
      <c r="DL19" s="173" t="s">
        <v>528</v>
      </c>
      <c r="DM19" s="173" t="s">
        <v>529</v>
      </c>
      <c r="DN19" s="173" t="s">
        <v>530</v>
      </c>
      <c r="DO19" s="173" t="s">
        <v>531</v>
      </c>
      <c r="DP19" s="173" t="s">
        <v>532</v>
      </c>
      <c r="DQ19" s="173" t="s">
        <v>533</v>
      </c>
      <c r="DR19" s="173" t="s">
        <v>534</v>
      </c>
      <c r="DS19" s="173" t="s">
        <v>535</v>
      </c>
      <c r="DT19" s="173" t="s">
        <v>536</v>
      </c>
      <c r="DU19" s="173" t="s">
        <v>537</v>
      </c>
      <c r="DV19" s="173" t="s">
        <v>538</v>
      </c>
      <c r="DW19" s="173" t="s">
        <v>539</v>
      </c>
      <c r="DX19" s="173" t="s">
        <v>540</v>
      </c>
      <c r="DY19" s="173" t="s">
        <v>541</v>
      </c>
      <c r="DZ19" s="173" t="s">
        <v>542</v>
      </c>
      <c r="EA19" s="173" t="s">
        <v>543</v>
      </c>
      <c r="EB19" s="173" t="s">
        <v>544</v>
      </c>
      <c r="EC19" s="173" t="s">
        <v>545</v>
      </c>
      <c r="ED19" s="173" t="s">
        <v>546</v>
      </c>
      <c r="EE19" s="173" t="s">
        <v>547</v>
      </c>
      <c r="EF19" s="173" t="s">
        <v>548</v>
      </c>
      <c r="EG19" s="173" t="s">
        <v>549</v>
      </c>
      <c r="EH19" s="173" t="s">
        <v>550</v>
      </c>
      <c r="EI19" s="173" t="s">
        <v>551</v>
      </c>
      <c r="EJ19" s="173" t="s">
        <v>552</v>
      </c>
      <c r="EK19" s="173" t="s">
        <v>553</v>
      </c>
      <c r="EL19" s="173" t="s">
        <v>554</v>
      </c>
      <c r="EM19" s="173" t="s">
        <v>555</v>
      </c>
      <c r="EN19" s="173" t="s">
        <v>556</v>
      </c>
      <c r="EO19" s="173" t="s">
        <v>557</v>
      </c>
      <c r="EP19" s="173" t="s">
        <v>558</v>
      </c>
      <c r="EQ19" s="173" t="s">
        <v>559</v>
      </c>
      <c r="ER19" s="173" t="s">
        <v>560</v>
      </c>
      <c r="ES19" s="173" t="s">
        <v>561</v>
      </c>
      <c r="ET19" s="173" t="s">
        <v>562</v>
      </c>
      <c r="EU19" s="173" t="s">
        <v>563</v>
      </c>
      <c r="EV19" s="173" t="s">
        <v>564</v>
      </c>
      <c r="EW19" s="173" t="s">
        <v>565</v>
      </c>
      <c r="EX19" s="173" t="s">
        <v>566</v>
      </c>
      <c r="EY19" s="173" t="s">
        <v>567</v>
      </c>
      <c r="EZ19" s="173" t="s">
        <v>568</v>
      </c>
      <c r="FA19" s="173" t="s">
        <v>569</v>
      </c>
      <c r="FB19" s="173" t="s">
        <v>570</v>
      </c>
      <c r="FC19" s="173" t="s">
        <v>571</v>
      </c>
      <c r="FD19" s="173" t="s">
        <v>572</v>
      </c>
      <c r="FE19" s="173" t="s">
        <v>573</v>
      </c>
      <c r="FF19" s="173" t="s">
        <v>574</v>
      </c>
      <c r="FG19" s="173" t="s">
        <v>575</v>
      </c>
      <c r="FH19" s="173" t="s">
        <v>576</v>
      </c>
      <c r="FI19" s="173" t="s">
        <v>577</v>
      </c>
      <c r="FJ19" s="173" t="s">
        <v>578</v>
      </c>
      <c r="FK19" s="173" t="s">
        <v>579</v>
      </c>
      <c r="FL19" s="173" t="s">
        <v>580</v>
      </c>
      <c r="FM19" s="173" t="s">
        <v>581</v>
      </c>
      <c r="FN19" s="173" t="s">
        <v>582</v>
      </c>
      <c r="FO19" s="173" t="s">
        <v>583</v>
      </c>
      <c r="FP19" s="173" t="s">
        <v>584</v>
      </c>
      <c r="FQ19" s="173" t="s">
        <v>585</v>
      </c>
      <c r="FR19" s="173" t="s">
        <v>586</v>
      </c>
      <c r="FS19" s="173" t="s">
        <v>587</v>
      </c>
      <c r="FT19" s="173" t="s">
        <v>588</v>
      </c>
      <c r="FU19" s="173" t="s">
        <v>589</v>
      </c>
      <c r="FV19" s="173" t="s">
        <v>590</v>
      </c>
      <c r="FW19" s="173" t="s">
        <v>591</v>
      </c>
      <c r="FX19" s="173" t="s">
        <v>592</v>
      </c>
      <c r="FY19" s="173" t="s">
        <v>593</v>
      </c>
      <c r="FZ19" s="173" t="s">
        <v>594</v>
      </c>
      <c r="GA19" s="173" t="s">
        <v>595</v>
      </c>
      <c r="GB19" s="173" t="s">
        <v>596</v>
      </c>
      <c r="GC19" s="173" t="s">
        <v>597</v>
      </c>
      <c r="GD19" s="173" t="s">
        <v>598</v>
      </c>
      <c r="GE19" s="173" t="s">
        <v>599</v>
      </c>
      <c r="GF19" s="173" t="s">
        <v>600</v>
      </c>
      <c r="GG19" s="173" t="s">
        <v>601</v>
      </c>
      <c r="GH19" s="173" t="s">
        <v>602</v>
      </c>
      <c r="GI19" s="173" t="s">
        <v>603</v>
      </c>
      <c r="GJ19" s="173" t="s">
        <v>604</v>
      </c>
      <c r="GK19" s="173" t="s">
        <v>605</v>
      </c>
      <c r="GL19" s="173" t="s">
        <v>606</v>
      </c>
      <c r="GM19" s="173" t="s">
        <v>607</v>
      </c>
      <c r="GN19" s="173" t="s">
        <v>608</v>
      </c>
      <c r="GO19" s="173" t="s">
        <v>609</v>
      </c>
      <c r="GP19" s="173" t="s">
        <v>610</v>
      </c>
      <c r="GQ19" s="173" t="s">
        <v>611</v>
      </c>
      <c r="GR19" s="173" t="s">
        <v>612</v>
      </c>
      <c r="GS19" s="173" t="s">
        <v>613</v>
      </c>
      <c r="GT19" s="173" t="s">
        <v>614</v>
      </c>
      <c r="GU19" s="173" t="s">
        <v>615</v>
      </c>
      <c r="GV19" s="173" t="s">
        <v>616</v>
      </c>
      <c r="GW19" s="173" t="s">
        <v>617</v>
      </c>
      <c r="GX19" s="173" t="s">
        <v>618</v>
      </c>
      <c r="GY19" s="173" t="s">
        <v>619</v>
      </c>
      <c r="GZ19" s="173" t="s">
        <v>620</v>
      </c>
      <c r="HA19" s="173" t="s">
        <v>621</v>
      </c>
      <c r="HB19" s="173" t="s">
        <v>622</v>
      </c>
      <c r="HC19" s="173" t="s">
        <v>623</v>
      </c>
      <c r="HD19" s="173" t="s">
        <v>624</v>
      </c>
      <c r="HE19" s="173" t="s">
        <v>625</v>
      </c>
      <c r="HF19" s="173" t="s">
        <v>626</v>
      </c>
      <c r="HG19" s="173" t="s">
        <v>627</v>
      </c>
      <c r="HH19" s="173" t="s">
        <v>628</v>
      </c>
      <c r="HI19" s="173" t="s">
        <v>629</v>
      </c>
      <c r="HJ19" s="173" t="s">
        <v>630</v>
      </c>
      <c r="HK19" s="173" t="s">
        <v>631</v>
      </c>
      <c r="HL19" s="173" t="s">
        <v>632</v>
      </c>
      <c r="HM19" s="173" t="s">
        <v>633</v>
      </c>
      <c r="HN19" s="173" t="s">
        <v>634</v>
      </c>
      <c r="HO19" s="173" t="s">
        <v>635</v>
      </c>
      <c r="HP19" s="173" t="s">
        <v>636</v>
      </c>
      <c r="HQ19" s="173" t="s">
        <v>637</v>
      </c>
      <c r="HR19" s="173" t="s">
        <v>638</v>
      </c>
      <c r="HS19" s="173" t="s">
        <v>639</v>
      </c>
      <c r="HT19" s="173" t="s">
        <v>640</v>
      </c>
      <c r="HU19" s="173" t="s">
        <v>641</v>
      </c>
      <c r="HV19" s="173" t="s">
        <v>642</v>
      </c>
      <c r="HW19" s="173" t="s">
        <v>643</v>
      </c>
      <c r="HX19" s="173" t="s">
        <v>644</v>
      </c>
      <c r="HY19" s="173" t="s">
        <v>645</v>
      </c>
      <c r="HZ19" s="173" t="s">
        <v>646</v>
      </c>
      <c r="IA19" s="173" t="s">
        <v>647</v>
      </c>
      <c r="IB19" s="173" t="s">
        <v>648</v>
      </c>
      <c r="IC19" s="173" t="s">
        <v>649</v>
      </c>
      <c r="ID19" s="173" t="s">
        <v>650</v>
      </c>
      <c r="IE19" s="173" t="s">
        <v>651</v>
      </c>
      <c r="IF19" s="173" t="s">
        <v>652</v>
      </c>
      <c r="IG19" s="173" t="s">
        <v>653</v>
      </c>
      <c r="IH19" s="173" t="s">
        <v>654</v>
      </c>
      <c r="II19" s="173" t="s">
        <v>655</v>
      </c>
      <c r="IJ19" s="173" t="s">
        <v>408</v>
      </c>
      <c r="IK19" s="173" t="s">
        <v>779</v>
      </c>
      <c r="IL19" s="233" t="s">
        <v>778</v>
      </c>
      <c r="IM19" s="173" t="s">
        <v>656</v>
      </c>
      <c r="IN19" s="173" t="s">
        <v>657</v>
      </c>
      <c r="IO19" s="173" t="s">
        <v>658</v>
      </c>
      <c r="IP19" s="173" t="s">
        <v>659</v>
      </c>
      <c r="IQ19" s="173" t="s">
        <v>660</v>
      </c>
      <c r="IR19" s="173" t="s">
        <v>661</v>
      </c>
      <c r="IS19" s="173" t="s">
        <v>662</v>
      </c>
      <c r="IT19" s="173" t="s">
        <v>663</v>
      </c>
      <c r="IU19" s="173" t="s">
        <v>665</v>
      </c>
    </row>
    <row r="20" spans="1:255" ht="9.75" customHeight="1" x14ac:dyDescent="0.15">
      <c r="A20" s="175" t="str">
        <f>기본정보!C5</f>
        <v>-</v>
      </c>
      <c r="B20" s="178" t="str">
        <f>기본정보!C4</f>
        <v>-</v>
      </c>
      <c r="C20" s="176" t="str">
        <f>기본정보!C7</f>
        <v>MM/DD/YY</v>
      </c>
      <c r="D20" s="179">
        <f>IFERROR(2-'(11) TCI'!$D5,9999)</f>
        <v>9999</v>
      </c>
      <c r="E20" s="179">
        <f>IFERROR(2-'(11) TCI'!$D6,9999)</f>
        <v>9999</v>
      </c>
      <c r="F20" s="179">
        <f>IFERROR(2-'(11) TCI'!$D7,9999)</f>
        <v>9999</v>
      </c>
      <c r="G20" s="179">
        <f>IFERROR(2-'(11) TCI'!$D8,9999)</f>
        <v>9999</v>
      </c>
      <c r="H20" s="179">
        <f>IFERROR(2-'(11) TCI'!$D9,9999)</f>
        <v>9999</v>
      </c>
      <c r="I20" s="179">
        <f>IFERROR(2-'(11) TCI'!$D10,9999)</f>
        <v>9999</v>
      </c>
      <c r="J20" s="179">
        <f>IFERROR(2-'(11) TCI'!$D11,9999)</f>
        <v>9999</v>
      </c>
      <c r="K20" s="179">
        <f>IFERROR(2-'(11) TCI'!$D12,9999)</f>
        <v>9999</v>
      </c>
      <c r="L20" s="179">
        <f>IFERROR(2-'(11) TCI'!$D13,9999)</f>
        <v>9999</v>
      </c>
      <c r="M20" s="179">
        <f>IFERROR(2-'(11) TCI'!$D14,9999)</f>
        <v>9999</v>
      </c>
      <c r="N20" s="179">
        <f>IFERROR(2-'(11) TCI'!$D15,9999)</f>
        <v>9999</v>
      </c>
      <c r="O20" s="179">
        <f>IFERROR(2-'(11) TCI'!$D16,9999)</f>
        <v>9999</v>
      </c>
      <c r="P20" s="179">
        <f>IFERROR(2-'(11) TCI'!$D17,9999)</f>
        <v>9999</v>
      </c>
      <c r="Q20" s="179">
        <f>IFERROR(2-'(11) TCI'!$D18,9999)</f>
        <v>9999</v>
      </c>
      <c r="R20" s="179">
        <f>IFERROR(2-'(11) TCI'!$D19,9999)</f>
        <v>9999</v>
      </c>
      <c r="S20" s="179">
        <f>IFERROR(2-'(11) TCI'!$D20,9999)</f>
        <v>9999</v>
      </c>
      <c r="T20" s="179">
        <f>IFERROR(2-'(11) TCI'!$D21,9999)</f>
        <v>9999</v>
      </c>
      <c r="U20" s="179">
        <f>IFERROR(2-'(11) TCI'!$D22,9999)</f>
        <v>9999</v>
      </c>
      <c r="V20" s="179">
        <f>IFERROR(2-'(11) TCI'!$D23,9999)</f>
        <v>9999</v>
      </c>
      <c r="W20" s="179">
        <f>IFERROR(2-'(11) TCI'!$D24,9999)</f>
        <v>9999</v>
      </c>
      <c r="X20" s="179">
        <f>IFERROR(2-'(11) TCI'!$D25,9999)</f>
        <v>9999</v>
      </c>
      <c r="Y20" s="179">
        <f>IFERROR(2-'(11) TCI'!$D26,9999)</f>
        <v>9999</v>
      </c>
      <c r="Z20" s="179">
        <f>IFERROR(2-'(11) TCI'!$D27,9999)</f>
        <v>9999</v>
      </c>
      <c r="AA20" s="179">
        <f>IFERROR(2-'(11) TCI'!$D28,9999)</f>
        <v>9999</v>
      </c>
      <c r="AB20" s="179">
        <f>IFERROR(2-'(11) TCI'!$D29,9999)</f>
        <v>9999</v>
      </c>
      <c r="AC20" s="179">
        <f>IFERROR(2-'(11) TCI'!$D30,9999)</f>
        <v>9999</v>
      </c>
      <c r="AD20" s="179">
        <f>IFERROR(2-'(11) TCI'!$D31,9999)</f>
        <v>9999</v>
      </c>
      <c r="AE20" s="179">
        <f>IFERROR(2-'(11) TCI'!$D32,9999)</f>
        <v>9999</v>
      </c>
      <c r="AF20" s="179">
        <f>IFERROR(2-'(11) TCI'!$D33,9999)</f>
        <v>9999</v>
      </c>
      <c r="AG20" s="179">
        <f>IFERROR(2-'(11) TCI'!$D34,9999)</f>
        <v>9999</v>
      </c>
      <c r="AH20" s="179">
        <f>IFERROR(2-'(11) TCI'!$D35,9999)</f>
        <v>9999</v>
      </c>
      <c r="AI20" s="179">
        <f>IFERROR(2-'(11) TCI'!$D36,9999)</f>
        <v>9999</v>
      </c>
      <c r="AJ20" s="179">
        <f>IFERROR(2-'(11) TCI'!$D37,9999)</f>
        <v>9999</v>
      </c>
      <c r="AK20" s="179">
        <f>IFERROR(2-'(11) TCI'!$D38,9999)</f>
        <v>9999</v>
      </c>
      <c r="AL20" s="179">
        <f>IFERROR(2-'(11) TCI'!$D39,9999)</f>
        <v>9999</v>
      </c>
      <c r="AM20" s="179">
        <f>IFERROR(2-'(11) TCI'!$D40,9999)</f>
        <v>9999</v>
      </c>
      <c r="AN20" s="179">
        <f>IFERROR(2-'(11) TCI'!$D41,9999)</f>
        <v>9999</v>
      </c>
      <c r="AO20" s="179">
        <f>IFERROR(2-'(11) TCI'!$D42,9999)</f>
        <v>9999</v>
      </c>
      <c r="AP20" s="179">
        <f>IFERROR(2-'(11) TCI'!$D43,9999)</f>
        <v>9999</v>
      </c>
      <c r="AQ20" s="179">
        <f>IFERROR(2-'(11) TCI'!$D44,9999)</f>
        <v>9999</v>
      </c>
      <c r="AR20" s="179">
        <f>IFERROR(2-'(11) TCI'!$D45,9999)</f>
        <v>9999</v>
      </c>
      <c r="AS20" s="179">
        <f>IFERROR(2-'(11) TCI'!$D46,9999)</f>
        <v>9999</v>
      </c>
      <c r="AT20" s="179">
        <f>IFERROR(2-'(11) TCI'!$D47,9999)</f>
        <v>9999</v>
      </c>
      <c r="AU20" s="179">
        <f>IFERROR(2-'(11) TCI'!$D48,9999)</f>
        <v>9999</v>
      </c>
      <c r="AV20" s="179">
        <f>IFERROR(2-'(11) TCI'!$D49,9999)</f>
        <v>9999</v>
      </c>
      <c r="AW20" s="179">
        <f>IFERROR(2-'(11) TCI'!$D50,9999)</f>
        <v>9999</v>
      </c>
      <c r="AX20" s="179">
        <f>IFERROR(2-'(11) TCI'!$D51,9999)</f>
        <v>9999</v>
      </c>
      <c r="AY20" s="179">
        <f>IFERROR(2-'(11) TCI'!$D52,9999)</f>
        <v>9999</v>
      </c>
      <c r="AZ20" s="179">
        <f>IFERROR(2-'(11) TCI'!$D53,9999)</f>
        <v>9999</v>
      </c>
      <c r="BA20" s="179">
        <f>IFERROR(2-'(11) TCI'!$D54,9999)</f>
        <v>9999</v>
      </c>
      <c r="BB20" s="179">
        <f>IFERROR(2-'(11) TCI'!$D55,9999)</f>
        <v>9999</v>
      </c>
      <c r="BC20" s="179">
        <f>IFERROR(2-'(11) TCI'!$D56,9999)</f>
        <v>9999</v>
      </c>
      <c r="BD20" s="179">
        <f>IFERROR(2-'(11) TCI'!$D57,9999)</f>
        <v>9999</v>
      </c>
      <c r="BE20" s="179">
        <f>IFERROR(2-'(11) TCI'!$D58,9999)</f>
        <v>9999</v>
      </c>
      <c r="BF20" s="179">
        <f>IFERROR(2-'(11) TCI'!$D59,9999)</f>
        <v>9999</v>
      </c>
      <c r="BG20" s="179">
        <f>IFERROR(2-'(11) TCI'!$D60,9999)</f>
        <v>9999</v>
      </c>
      <c r="BH20" s="179">
        <f>IFERROR(2-'(11) TCI'!$D61,9999)</f>
        <v>9999</v>
      </c>
      <c r="BI20" s="179">
        <f>IFERROR(2-'(11) TCI'!$D62,9999)</f>
        <v>9999</v>
      </c>
      <c r="BJ20" s="179">
        <f>IFERROR(2-'(11) TCI'!$D63,9999)</f>
        <v>9999</v>
      </c>
      <c r="BK20" s="179">
        <f>IFERROR(2-'(11) TCI'!$D64,9999)</f>
        <v>9999</v>
      </c>
      <c r="BL20" s="179">
        <f>IFERROR(2-'(11) TCI'!$D65,9999)</f>
        <v>9999</v>
      </c>
      <c r="BM20" s="179">
        <f>IFERROR(2-'(11) TCI'!$D66,9999)</f>
        <v>9999</v>
      </c>
      <c r="BN20" s="179">
        <f>IFERROR(2-'(11) TCI'!$D67,9999)</f>
        <v>9999</v>
      </c>
      <c r="BO20" s="179">
        <f>IFERROR(2-'(11) TCI'!$D68,9999)</f>
        <v>9999</v>
      </c>
      <c r="BP20" s="179">
        <f>IFERROR(2-'(11) TCI'!$D69,9999)</f>
        <v>9999</v>
      </c>
      <c r="BQ20" s="179">
        <f>IFERROR(2-'(11) TCI'!$D70,9999)</f>
        <v>9999</v>
      </c>
      <c r="BR20" s="179">
        <f>IFERROR(2-'(11) TCI'!$D71,9999)</f>
        <v>9999</v>
      </c>
      <c r="BS20" s="179">
        <f>IFERROR(2-'(11) TCI'!$D72,9999)</f>
        <v>9999</v>
      </c>
      <c r="BT20" s="179">
        <f>IFERROR(2-'(11) TCI'!$D73,9999)</f>
        <v>9999</v>
      </c>
      <c r="BU20" s="179">
        <f>IFERROR(2-'(11) TCI'!$D74,9999)</f>
        <v>9999</v>
      </c>
      <c r="BV20" s="179">
        <f>IFERROR(2-'(11) TCI'!$D75,9999)</f>
        <v>9999</v>
      </c>
      <c r="BW20" s="179">
        <f>IFERROR(2-'(11) TCI'!$D76,9999)</f>
        <v>9999</v>
      </c>
      <c r="BX20" s="179">
        <f>IFERROR(2-'(11) TCI'!$D77,9999)</f>
        <v>9999</v>
      </c>
      <c r="BY20" s="179">
        <f>IFERROR(2-'(11) TCI'!$D78,9999)</f>
        <v>9999</v>
      </c>
      <c r="BZ20" s="179">
        <f>IFERROR(2-'(11) TCI'!$D79,9999)</f>
        <v>9999</v>
      </c>
      <c r="CA20" s="179">
        <f>IFERROR(2-'(11) TCI'!$D80,9999)</f>
        <v>9999</v>
      </c>
      <c r="CB20" s="179">
        <f>IFERROR(2-'(11) TCI'!$D81,9999)</f>
        <v>9999</v>
      </c>
      <c r="CC20" s="179">
        <f>IFERROR(2-'(11) TCI'!$D82,9999)</f>
        <v>9999</v>
      </c>
      <c r="CD20" s="179">
        <f>IFERROR(2-'(11) TCI'!$D83,9999)</f>
        <v>9999</v>
      </c>
      <c r="CE20" s="179">
        <f>IFERROR(2-'(11) TCI'!$D84,9999)</f>
        <v>9999</v>
      </c>
      <c r="CF20" s="179">
        <f>IFERROR(2-'(11) TCI'!$D85,9999)</f>
        <v>9999</v>
      </c>
      <c r="CG20" s="179">
        <f>IFERROR(2-'(11) TCI'!$D86,9999)</f>
        <v>9999</v>
      </c>
      <c r="CH20" s="179">
        <f>IFERROR(2-'(11) TCI'!$D87,9999)</f>
        <v>9999</v>
      </c>
      <c r="CI20" s="179">
        <f>IFERROR(2-'(11) TCI'!$D88,9999)</f>
        <v>9999</v>
      </c>
      <c r="CJ20" s="179">
        <f>IFERROR(2-'(11) TCI'!$D89,9999)</f>
        <v>9999</v>
      </c>
      <c r="CK20" s="179">
        <f>IFERROR(2-'(11) TCI'!$D90,9999)</f>
        <v>9999</v>
      </c>
      <c r="CL20" s="179">
        <f>IFERROR(2-'(11) TCI'!$D91,9999)</f>
        <v>9999</v>
      </c>
      <c r="CM20" s="179">
        <f>IFERROR(2-'(11) TCI'!$D92,9999)</f>
        <v>9999</v>
      </c>
      <c r="CN20" s="179">
        <f>IFERROR(2-'(11) TCI'!$D93,9999)</f>
        <v>9999</v>
      </c>
      <c r="CO20" s="179">
        <f>IFERROR(2-'(11) TCI'!$D94,9999)</f>
        <v>9999</v>
      </c>
      <c r="CP20" s="179">
        <f>IFERROR(2-'(11) TCI'!$D95,9999)</f>
        <v>9999</v>
      </c>
      <c r="CQ20" s="179">
        <f>IFERROR(2-'(11) TCI'!$D96,9999)</f>
        <v>9999</v>
      </c>
      <c r="CR20" s="179">
        <f>IFERROR(2-'(11) TCI'!$D97,9999)</f>
        <v>9999</v>
      </c>
      <c r="CS20" s="179">
        <f>IFERROR(2-'(11) TCI'!$D98,9999)</f>
        <v>9999</v>
      </c>
      <c r="CT20" s="179">
        <f>IFERROR(2-'(11) TCI'!$D99,9999)</f>
        <v>9999</v>
      </c>
      <c r="CU20" s="179">
        <f>IFERROR(2-'(11) TCI'!$D100,9999)</f>
        <v>9999</v>
      </c>
      <c r="CV20" s="179">
        <f>IFERROR(2-'(11) TCI'!$D101,9999)</f>
        <v>9999</v>
      </c>
      <c r="CW20" s="179">
        <f>IFERROR(2-'(11) TCI'!$D102,9999)</f>
        <v>9999</v>
      </c>
      <c r="CX20" s="179">
        <f>IFERROR(2-'(11) TCI'!$D103,9999)</f>
        <v>9999</v>
      </c>
      <c r="CY20" s="179">
        <f>IFERROR(2-'(11) TCI'!$D104,9999)</f>
        <v>9999</v>
      </c>
      <c r="CZ20" s="179">
        <f>IFERROR(2-'(11) TCI'!$D105,9999)</f>
        <v>9999</v>
      </c>
      <c r="DA20" s="179">
        <f>IFERROR(2-'(11) TCI'!$D106,9999)</f>
        <v>9999</v>
      </c>
      <c r="DB20" s="179">
        <f>IFERROR(2-'(11) TCI'!$D107,9999)</f>
        <v>9999</v>
      </c>
      <c r="DC20" s="179">
        <f>IFERROR(2-'(11) TCI'!$D108,9999)</f>
        <v>9999</v>
      </c>
      <c r="DD20" s="179">
        <f>IFERROR(2-'(11) TCI'!$D109,9999)</f>
        <v>9999</v>
      </c>
      <c r="DE20" s="179">
        <f>IFERROR(2-'(11) TCI'!$D110,9999)</f>
        <v>9999</v>
      </c>
      <c r="DF20" s="179">
        <f>IFERROR(2-'(11) TCI'!$D111,9999)</f>
        <v>9999</v>
      </c>
      <c r="DG20" s="179">
        <f>IFERROR(2-'(11) TCI'!$D112,9999)</f>
        <v>9999</v>
      </c>
      <c r="DH20" s="179">
        <f>IFERROR(2-'(11) TCI'!$D113,9999)</f>
        <v>9999</v>
      </c>
      <c r="DI20" s="179">
        <f>IFERROR(2-'(11) TCI'!$D114,9999)</f>
        <v>9999</v>
      </c>
      <c r="DJ20" s="179">
        <f>IFERROR(2-'(11) TCI'!$D115,9999)</f>
        <v>9999</v>
      </c>
      <c r="DK20" s="179">
        <f>IFERROR(2-'(11) TCI'!$D116,9999)</f>
        <v>9999</v>
      </c>
      <c r="DL20" s="179">
        <f>IFERROR(2-'(11) TCI'!$D117,9999)</f>
        <v>9999</v>
      </c>
      <c r="DM20" s="179">
        <f>IFERROR(2-'(11) TCI'!$D118,9999)</f>
        <v>9999</v>
      </c>
      <c r="DN20" s="179">
        <f>IFERROR(2-'(11) TCI'!$D119,9999)</f>
        <v>9999</v>
      </c>
      <c r="DO20" s="179">
        <f>IFERROR(2-'(11) TCI'!$D120,9999)</f>
        <v>9999</v>
      </c>
      <c r="DP20" s="179">
        <f>IFERROR(2-'(11) TCI'!$D121,9999)</f>
        <v>9999</v>
      </c>
      <c r="DQ20" s="179">
        <f>IFERROR(2-'(11) TCI'!$D122,9999)</f>
        <v>9999</v>
      </c>
      <c r="DR20" s="179">
        <f>IFERROR(2-'(11) TCI'!$D123,9999)</f>
        <v>9999</v>
      </c>
      <c r="DS20" s="179">
        <f>IFERROR(2-'(11) TCI'!$D124,9999)</f>
        <v>9999</v>
      </c>
      <c r="DT20" s="179">
        <f>IFERROR(2-'(11) TCI'!$D125,9999)</f>
        <v>9999</v>
      </c>
      <c r="DU20" s="179">
        <f>IFERROR(2-'(11) TCI'!$D126,9999)</f>
        <v>9999</v>
      </c>
      <c r="DV20" s="179">
        <f>IFERROR(2-'(11) TCI'!$D127,9999)</f>
        <v>9999</v>
      </c>
      <c r="DW20" s="179">
        <f>IFERROR(2-'(11) TCI'!$D128,9999)</f>
        <v>9999</v>
      </c>
      <c r="DX20" s="179">
        <f>IFERROR(2-'(11) TCI'!$D129,9999)</f>
        <v>9999</v>
      </c>
      <c r="DY20" s="179">
        <f>IFERROR(2-'(11) TCI'!$D130,9999)</f>
        <v>9999</v>
      </c>
      <c r="DZ20" s="179">
        <f>IFERROR(2-'(11) TCI'!$D131,9999)</f>
        <v>9999</v>
      </c>
      <c r="EA20" s="179">
        <f>IFERROR(2-'(11) TCI'!$D132,9999)</f>
        <v>9999</v>
      </c>
      <c r="EB20" s="179">
        <f>IFERROR(2-'(11) TCI'!$D133,9999)</f>
        <v>9999</v>
      </c>
      <c r="EC20" s="179">
        <f>IFERROR(2-'(11) TCI'!$D134,9999)</f>
        <v>9999</v>
      </c>
      <c r="ED20" s="179">
        <f>IFERROR(2-'(11) TCI'!$D135,9999)</f>
        <v>9999</v>
      </c>
      <c r="EE20" s="179">
        <f>IFERROR(2-'(11) TCI'!$D136,9999)</f>
        <v>9999</v>
      </c>
      <c r="EF20" s="179">
        <f>IFERROR(2-'(11) TCI'!$D137,9999)</f>
        <v>9999</v>
      </c>
      <c r="EG20" s="179">
        <f>IFERROR(2-'(11) TCI'!$D138,9999)</f>
        <v>9999</v>
      </c>
      <c r="EH20" s="179">
        <f>IFERROR(2-'(11) TCI'!$D139,9999)</f>
        <v>9999</v>
      </c>
      <c r="EI20" s="179">
        <f>IFERROR(2-'(11) TCI'!$D140,9999)</f>
        <v>9999</v>
      </c>
      <c r="EJ20" s="179">
        <f>IFERROR(2-'(11) TCI'!$D141,9999)</f>
        <v>9999</v>
      </c>
      <c r="EK20" s="179">
        <f>IFERROR(2-'(11) TCI'!$D142,9999)</f>
        <v>9999</v>
      </c>
      <c r="EL20" s="179">
        <f>IFERROR(2-'(11) TCI'!$D143,9999)</f>
        <v>9999</v>
      </c>
      <c r="EM20" s="179">
        <f>IFERROR(2-'(11) TCI'!$D144,9999)</f>
        <v>9999</v>
      </c>
      <c r="EN20" s="179">
        <f>IFERROR(2-'(11) TCI'!$D145,9999)</f>
        <v>9999</v>
      </c>
      <c r="EO20" s="179">
        <f>IFERROR(2-'(11) TCI'!$D146,9999)</f>
        <v>9999</v>
      </c>
      <c r="EP20" s="179">
        <f>IFERROR(2-'(11) TCI'!$D147,9999)</f>
        <v>9999</v>
      </c>
      <c r="EQ20" s="179">
        <f>IFERROR(2-'(11) TCI'!$D148,9999)</f>
        <v>9999</v>
      </c>
      <c r="ER20" s="179">
        <f>IFERROR(2-'(11) TCI'!$D149,9999)</f>
        <v>9999</v>
      </c>
      <c r="ES20" s="179">
        <f>IFERROR(2-'(11) TCI'!$D150,9999)</f>
        <v>9999</v>
      </c>
      <c r="ET20" s="179">
        <f>IFERROR(2-'(11) TCI'!$D151,9999)</f>
        <v>9999</v>
      </c>
      <c r="EU20" s="179">
        <f>IFERROR(2-'(11) TCI'!$D152,9999)</f>
        <v>9999</v>
      </c>
      <c r="EV20" s="179">
        <f>IFERROR(2-'(11) TCI'!$D153,9999)</f>
        <v>9999</v>
      </c>
      <c r="EW20" s="179">
        <f>IFERROR(2-'(11) TCI'!$D154,9999)</f>
        <v>9999</v>
      </c>
      <c r="EX20" s="179">
        <f>IFERROR(2-'(11) TCI'!$D155,9999)</f>
        <v>9999</v>
      </c>
      <c r="EY20" s="179">
        <f>IFERROR(2-'(11) TCI'!$D156,9999)</f>
        <v>9999</v>
      </c>
      <c r="EZ20" s="179">
        <f>IFERROR(2-'(11) TCI'!$D157,9999)</f>
        <v>9999</v>
      </c>
      <c r="FA20" s="179">
        <f>IFERROR(2-'(11) TCI'!$D158,9999)</f>
        <v>9999</v>
      </c>
      <c r="FB20" s="179">
        <f>IFERROR(2-'(11) TCI'!$D159,9999)</f>
        <v>9999</v>
      </c>
      <c r="FC20" s="179">
        <f>IFERROR(2-'(11) TCI'!$D160,9999)</f>
        <v>9999</v>
      </c>
      <c r="FD20" s="179">
        <f>IFERROR(2-'(11) TCI'!$D161,9999)</f>
        <v>9999</v>
      </c>
      <c r="FE20" s="179">
        <f>IFERROR(2-'(11) TCI'!$D162,9999)</f>
        <v>9999</v>
      </c>
      <c r="FF20" s="179">
        <f>IFERROR(2-'(11) TCI'!$D163,9999)</f>
        <v>9999</v>
      </c>
      <c r="FG20" s="179">
        <f>IFERROR(2-'(11) TCI'!$D164,9999)</f>
        <v>9999</v>
      </c>
      <c r="FH20" s="179">
        <f>IFERROR(2-'(11) TCI'!$D165,9999)</f>
        <v>9999</v>
      </c>
      <c r="FI20" s="179">
        <f>IFERROR(2-'(11) TCI'!$D166,9999)</f>
        <v>9999</v>
      </c>
      <c r="FJ20" s="179">
        <f>IFERROR(2-'(11) TCI'!$D167,9999)</f>
        <v>9999</v>
      </c>
      <c r="FK20" s="179">
        <f>IFERROR(2-'(11) TCI'!$D168,9999)</f>
        <v>9999</v>
      </c>
      <c r="FL20" s="179">
        <f>IFERROR(2-'(11) TCI'!$D169,9999)</f>
        <v>9999</v>
      </c>
      <c r="FM20" s="179">
        <f>IFERROR(2-'(11) TCI'!$D170,9999)</f>
        <v>9999</v>
      </c>
      <c r="FN20" s="179">
        <f>IFERROR(2-'(11) TCI'!$D171,9999)</f>
        <v>9999</v>
      </c>
      <c r="FO20" s="179">
        <f>IFERROR(2-'(11) TCI'!$D172,9999)</f>
        <v>9999</v>
      </c>
      <c r="FP20" s="179">
        <f>IFERROR(2-'(11) TCI'!$D173,9999)</f>
        <v>9999</v>
      </c>
      <c r="FQ20" s="179">
        <f>IFERROR(2-'(11) TCI'!$D174,9999)</f>
        <v>9999</v>
      </c>
      <c r="FR20" s="179">
        <f>IFERROR(2-'(11) TCI'!$D175,9999)</f>
        <v>9999</v>
      </c>
      <c r="FS20" s="179">
        <f>IFERROR(2-'(11) TCI'!$D176,9999)</f>
        <v>9999</v>
      </c>
      <c r="FT20" s="179">
        <f>IFERROR(2-'(11) TCI'!$D177,9999)</f>
        <v>9999</v>
      </c>
      <c r="FU20" s="179">
        <f>IFERROR(2-'(11) TCI'!$D178,9999)</f>
        <v>9999</v>
      </c>
      <c r="FV20" s="179">
        <f>IFERROR(2-'(11) TCI'!$D179,9999)</f>
        <v>9999</v>
      </c>
      <c r="FW20" s="179">
        <f>IFERROR(2-'(11) TCI'!$D180,9999)</f>
        <v>9999</v>
      </c>
      <c r="FX20" s="179">
        <f>IFERROR(2-'(11) TCI'!$D181,9999)</f>
        <v>9999</v>
      </c>
      <c r="FY20" s="179">
        <f>IFERROR(2-'(11) TCI'!$D182,9999)</f>
        <v>9999</v>
      </c>
      <c r="FZ20" s="179">
        <f>IFERROR(2-'(11) TCI'!$D183,9999)</f>
        <v>9999</v>
      </c>
      <c r="GA20" s="179">
        <f>IFERROR(2-'(11) TCI'!$D184,9999)</f>
        <v>9999</v>
      </c>
      <c r="GB20" s="179">
        <f>IFERROR(2-'(11) TCI'!$D185,9999)</f>
        <v>9999</v>
      </c>
      <c r="GC20" s="179">
        <f>IFERROR(2-'(11) TCI'!$D186,9999)</f>
        <v>9999</v>
      </c>
      <c r="GD20" s="179">
        <f>IFERROR(2-'(11) TCI'!$D187,9999)</f>
        <v>9999</v>
      </c>
      <c r="GE20" s="179">
        <f>IFERROR(2-'(11) TCI'!$D188,9999)</f>
        <v>9999</v>
      </c>
      <c r="GF20" s="179">
        <f>IFERROR(2-'(11) TCI'!$D189,9999)</f>
        <v>9999</v>
      </c>
      <c r="GG20" s="179">
        <f>IFERROR(2-'(11) TCI'!$D190,9999)</f>
        <v>9999</v>
      </c>
      <c r="GH20" s="179">
        <f>IFERROR(2-'(11) TCI'!$D191,9999)</f>
        <v>9999</v>
      </c>
      <c r="GI20" s="179">
        <f>IFERROR(2-'(11) TCI'!$D192,9999)</f>
        <v>9999</v>
      </c>
      <c r="GJ20" s="179">
        <f>IFERROR(2-'(11) TCI'!$D193,9999)</f>
        <v>9999</v>
      </c>
      <c r="GK20" s="179">
        <f>IFERROR(2-'(11) TCI'!$D194,9999)</f>
        <v>9999</v>
      </c>
      <c r="GL20" s="179">
        <f>IFERROR(2-'(11) TCI'!$D195,9999)</f>
        <v>9999</v>
      </c>
      <c r="GM20" s="179">
        <f>IFERROR(2-'(11) TCI'!$D196,9999)</f>
        <v>9999</v>
      </c>
      <c r="GN20" s="179">
        <f>IFERROR(2-'(11) TCI'!$D197,9999)</f>
        <v>9999</v>
      </c>
      <c r="GO20" s="179">
        <f>IFERROR(2-'(11) TCI'!$D198,9999)</f>
        <v>9999</v>
      </c>
      <c r="GP20" s="179">
        <f>IFERROR(2-'(11) TCI'!$D199,9999)</f>
        <v>9999</v>
      </c>
      <c r="GQ20" s="179">
        <f>IFERROR(2-'(11) TCI'!$D200,9999)</f>
        <v>9999</v>
      </c>
      <c r="GR20" s="179">
        <f>IFERROR(2-'(11) TCI'!$D201,9999)</f>
        <v>9999</v>
      </c>
      <c r="GS20" s="179">
        <f>IFERROR(2-'(11) TCI'!$D202,9999)</f>
        <v>9999</v>
      </c>
      <c r="GT20" s="179">
        <f>IFERROR(2-'(11) TCI'!$D203,9999)</f>
        <v>9999</v>
      </c>
      <c r="GU20" s="179">
        <f>IFERROR(2-'(11) TCI'!$D204,9999)</f>
        <v>9999</v>
      </c>
      <c r="GV20" s="179">
        <f>IFERROR(2-'(11) TCI'!$D205,9999)</f>
        <v>9999</v>
      </c>
      <c r="GW20" s="179">
        <f>IFERROR(2-'(11) TCI'!$D206,9999)</f>
        <v>9999</v>
      </c>
      <c r="GX20" s="179">
        <f>IFERROR(2-'(11) TCI'!$D207,9999)</f>
        <v>9999</v>
      </c>
      <c r="GY20" s="179">
        <f>IFERROR(2-'(11) TCI'!$D208,9999)</f>
        <v>9999</v>
      </c>
      <c r="GZ20" s="179">
        <f>IFERROR(2-'(11) TCI'!$D209,9999)</f>
        <v>9999</v>
      </c>
      <c r="HA20" s="179">
        <f>IFERROR(2-'(11) TCI'!$D210,9999)</f>
        <v>9999</v>
      </c>
      <c r="HB20" s="179">
        <f>IFERROR(2-'(11) TCI'!$D211,9999)</f>
        <v>9999</v>
      </c>
      <c r="HC20" s="179">
        <f>IFERROR(2-'(11) TCI'!$D212,9999)</f>
        <v>9999</v>
      </c>
      <c r="HD20" s="179">
        <f>IFERROR(2-'(11) TCI'!$D213,9999)</f>
        <v>9999</v>
      </c>
      <c r="HE20" s="179">
        <f>IFERROR(2-'(11) TCI'!$D214,9999)</f>
        <v>9999</v>
      </c>
      <c r="HF20" s="179">
        <f>IFERROR(2-'(11) TCI'!$D215,9999)</f>
        <v>9999</v>
      </c>
      <c r="HG20" s="179">
        <f>IFERROR(2-'(11) TCI'!$D216,9999)</f>
        <v>9999</v>
      </c>
      <c r="HH20" s="179">
        <f>IFERROR(2-'(11) TCI'!$D217,9999)</f>
        <v>9999</v>
      </c>
      <c r="HI20" s="179">
        <f>IFERROR(2-'(11) TCI'!$D218,9999)</f>
        <v>9999</v>
      </c>
      <c r="HJ20" s="179">
        <f>IFERROR(2-'(11) TCI'!$D219,9999)</f>
        <v>9999</v>
      </c>
      <c r="HK20" s="179">
        <f>IFERROR(2-'(11) TCI'!$D220,9999)</f>
        <v>9999</v>
      </c>
      <c r="HL20" s="179">
        <f>IFERROR(2-'(11) TCI'!$D221,9999)</f>
        <v>9999</v>
      </c>
      <c r="HM20" s="179">
        <f>IFERROR(2-'(11) TCI'!$D222,9999)</f>
        <v>9999</v>
      </c>
      <c r="HN20" s="179">
        <f>IFERROR(2-'(11) TCI'!$D223,9999)</f>
        <v>9999</v>
      </c>
      <c r="HO20" s="179">
        <f>IFERROR(2-'(11) TCI'!$D224,9999)</f>
        <v>9999</v>
      </c>
      <c r="HP20" s="179">
        <f>IFERROR(2-'(11) TCI'!$D225,9999)</f>
        <v>9999</v>
      </c>
      <c r="HQ20" s="179">
        <f>IFERROR(2-'(11) TCI'!$D226,9999)</f>
        <v>9999</v>
      </c>
      <c r="HR20" s="179">
        <f>IFERROR(2-'(11) TCI'!$D227,9999)</f>
        <v>9999</v>
      </c>
      <c r="HS20" s="179">
        <f>IFERROR(2-'(11) TCI'!$D228,9999)</f>
        <v>9999</v>
      </c>
      <c r="HT20" s="179">
        <f>IFERROR(2-'(11) TCI'!$D229,9999)</f>
        <v>9999</v>
      </c>
      <c r="HU20" s="179">
        <f>IFERROR(2-'(11) TCI'!$D230,9999)</f>
        <v>9999</v>
      </c>
      <c r="HV20" s="179">
        <f>IFERROR(2-'(11) TCI'!$D231,9999)</f>
        <v>9999</v>
      </c>
      <c r="HW20" s="179">
        <f>IFERROR(2-'(11) TCI'!$D232,9999)</f>
        <v>9999</v>
      </c>
      <c r="HX20" s="179">
        <f>IFERROR(2-'(11) TCI'!$D233,9999)</f>
        <v>9999</v>
      </c>
      <c r="HY20" s="179">
        <f>IFERROR(2-'(11) TCI'!$D234,9999)</f>
        <v>9999</v>
      </c>
      <c r="HZ20" s="179">
        <f>IFERROR(2-'(11) TCI'!$D235,9999)</f>
        <v>9999</v>
      </c>
      <c r="IA20" s="179">
        <f>IFERROR(2-'(11) TCI'!$D236,9999)</f>
        <v>9999</v>
      </c>
      <c r="IB20" s="179">
        <f>IFERROR(2-'(11) TCI'!$D237,9999)</f>
        <v>9999</v>
      </c>
      <c r="IC20" s="179">
        <f>IFERROR(2-'(11) TCI'!$D238,9999)</f>
        <v>9999</v>
      </c>
      <c r="ID20" s="179">
        <f>IFERROR(2-'(11) TCI'!$D239,9999)</f>
        <v>9999</v>
      </c>
      <c r="IE20" s="179">
        <f>IFERROR(2-'(11) TCI'!$D240,9999)</f>
        <v>9999</v>
      </c>
      <c r="IF20" s="179">
        <f>IFERROR(2-'(11) TCI'!$D241,9999)</f>
        <v>9999</v>
      </c>
      <c r="IG20" s="179">
        <f>IFERROR(2-'(11) TCI'!$D242,9999)</f>
        <v>9999</v>
      </c>
      <c r="IH20" s="179">
        <f>IFERROR(2-'(11) TCI'!$D243,9999)</f>
        <v>9999</v>
      </c>
      <c r="II20" s="179">
        <f>IFERROR(2-'(11) TCI'!$D244,9999)</f>
        <v>9999</v>
      </c>
      <c r="IJ20" s="175" t="str">
        <f>기본정보!C10</f>
        <v>-</v>
      </c>
      <c r="IK20" s="175" t="str">
        <f>기본정보!C9</f>
        <v>-</v>
      </c>
      <c r="IL20" s="234">
        <f>IFERROR('(11) TCI'!J6,9999)</f>
        <v>9999</v>
      </c>
      <c r="IM20" s="175">
        <f>IFERROR('(11) TCI'!J7,9999)</f>
        <v>9999</v>
      </c>
      <c r="IN20" s="175">
        <f>IFERROR('(11) TCI'!J8,9999)</f>
        <v>9999</v>
      </c>
      <c r="IO20" s="175">
        <f>IFERROR('(11) TCI'!J9,9999)</f>
        <v>9999</v>
      </c>
      <c r="IP20" s="175">
        <f>IFERROR('(11) TCI'!J5,9999)</f>
        <v>9999</v>
      </c>
      <c r="IQ20" s="175">
        <f>IFERROR('(11) TCI'!J11,9999)</f>
        <v>9999</v>
      </c>
      <c r="IR20" s="175">
        <f>IFERROR('(11) TCI'!J12,9999)</f>
        <v>9999</v>
      </c>
      <c r="IS20" s="175">
        <f>IFERROR('(11) TCI'!J13,9999)</f>
        <v>9999</v>
      </c>
      <c r="IT20" s="175">
        <f>IFERROR('(11) TCI'!J10,9999)</f>
        <v>9999</v>
      </c>
      <c r="IU20" s="175">
        <f>IFERROR('(11) TCI'!J14,9999)</f>
        <v>9999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62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thickBot="1" x14ac:dyDescent="0.25">
      <c r="B5" s="60">
        <v>1</v>
      </c>
      <c r="C5" s="66"/>
      <c r="D5" s="52" t="s">
        <v>710</v>
      </c>
      <c r="E5" s="65" t="s">
        <v>54</v>
      </c>
      <c r="F5" s="64" t="e">
        <f>((D5-E5)^2)*(-0.1)</f>
        <v>#VALUE!</v>
      </c>
      <c r="G5" s="3" t="e">
        <f>D5+0</f>
        <v>#VALUE!</v>
      </c>
      <c r="H5" s="27" t="s">
        <v>48</v>
      </c>
      <c r="I5" s="28" t="e">
        <f>SUM(G5:G17)</f>
        <v>#VALUE!</v>
      </c>
    </row>
    <row r="6" spans="2:9" ht="11.25" customHeight="1" thickTop="1" x14ac:dyDescent="0.2">
      <c r="B6" s="41">
        <v>2</v>
      </c>
      <c r="C6" s="67"/>
      <c r="D6" s="43" t="s">
        <v>710</v>
      </c>
      <c r="E6" s="44" t="s">
        <v>54</v>
      </c>
      <c r="F6" s="13" t="e">
        <f t="shared" ref="F6:F17" si="0">((D6-E6)^2)*(-0.1)</f>
        <v>#VALUE!</v>
      </c>
      <c r="G6" s="3" t="e">
        <f>D6+0</f>
        <v>#VALUE!</v>
      </c>
      <c r="H6" s="87"/>
      <c r="I6" s="87"/>
    </row>
    <row r="7" spans="2:9" ht="11.25" customHeight="1" x14ac:dyDescent="0.2">
      <c r="B7" s="41">
        <v>3</v>
      </c>
      <c r="C7" s="67"/>
      <c r="D7" s="43" t="s">
        <v>710</v>
      </c>
      <c r="E7" s="44" t="s">
        <v>54</v>
      </c>
      <c r="F7" s="13" t="e">
        <f t="shared" si="0"/>
        <v>#VALUE!</v>
      </c>
      <c r="G7" s="3" t="e">
        <f>7-D7</f>
        <v>#VALUE!</v>
      </c>
      <c r="H7" s="87"/>
      <c r="I7" s="3">
        <f>IFERROR(SMALL(D5:E17,1),7777)</f>
        <v>7777</v>
      </c>
    </row>
    <row r="8" spans="2:9" ht="11.25" customHeight="1" x14ac:dyDescent="0.2">
      <c r="B8" s="41">
        <v>4</v>
      </c>
      <c r="C8" s="67"/>
      <c r="D8" s="43" t="s">
        <v>710</v>
      </c>
      <c r="E8" s="44" t="s">
        <v>54</v>
      </c>
      <c r="F8" s="13" t="e">
        <f t="shared" si="0"/>
        <v>#VALUE!</v>
      </c>
      <c r="G8" s="3" t="e">
        <f>D8+0</f>
        <v>#VALUE!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54</v>
      </c>
      <c r="F9" s="13" t="e">
        <f t="shared" si="0"/>
        <v>#VALUE!</v>
      </c>
      <c r="G9" s="3" t="e">
        <f>7-D9</f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54</v>
      </c>
      <c r="F10" s="13" t="e">
        <f t="shared" si="0"/>
        <v>#VALUE!</v>
      </c>
      <c r="G10" s="3" t="e">
        <f>D10+0</f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54</v>
      </c>
      <c r="F11" s="13" t="e">
        <f t="shared" si="0"/>
        <v>#VALUE!</v>
      </c>
      <c r="G11" s="3" t="e">
        <f>7-D11</f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54</v>
      </c>
      <c r="F12" s="13" t="e">
        <f t="shared" si="0"/>
        <v>#VALUE!</v>
      </c>
      <c r="G12" s="3" t="e">
        <f>D12+0</f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54</v>
      </c>
      <c r="F13" s="13" t="e">
        <f t="shared" si="0"/>
        <v>#VALUE!</v>
      </c>
      <c r="G13" s="3" t="e">
        <f>7-D13</f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54</v>
      </c>
      <c r="F14" s="13" t="e">
        <f t="shared" si="0"/>
        <v>#VALUE!</v>
      </c>
      <c r="G14" s="3" t="e">
        <f>7-D14</f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54</v>
      </c>
      <c r="F15" s="13" t="e">
        <f t="shared" si="0"/>
        <v>#VALUE!</v>
      </c>
      <c r="G15" s="3" t="e">
        <f>7-D15</f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54</v>
      </c>
      <c r="F16" s="13" t="e">
        <f t="shared" si="0"/>
        <v>#VALUE!</v>
      </c>
      <c r="G16" s="3" t="e">
        <f>7-D16</f>
        <v>#VALUE!</v>
      </c>
    </row>
    <row r="17" spans="2:7" s="4" customFormat="1" ht="11.25" customHeight="1" thickBot="1" x14ac:dyDescent="0.25">
      <c r="B17" s="46">
        <v>13</v>
      </c>
      <c r="C17" s="68"/>
      <c r="D17" s="48" t="s">
        <v>710</v>
      </c>
      <c r="E17" s="49" t="s">
        <v>53</v>
      </c>
      <c r="F17" s="21" t="e">
        <f t="shared" si="0"/>
        <v>#VALUE!</v>
      </c>
      <c r="G17" s="3" t="e">
        <f>D17+0</f>
        <v>#VALUE!</v>
      </c>
    </row>
    <row r="18" spans="2:7" s="4" customFormat="1" ht="11.25" customHeight="1" thickTop="1" x14ac:dyDescent="0.2">
      <c r="C18" s="1"/>
      <c r="G18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30" zoomScaleNormal="130" zoomScalePageLayoutView="130"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63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thickBot="1" x14ac:dyDescent="0.25">
      <c r="B5" s="60">
        <v>1</v>
      </c>
      <c r="C5" s="66"/>
      <c r="D5" s="52" t="s">
        <v>710</v>
      </c>
      <c r="E5" s="65" t="s">
        <v>53</v>
      </c>
      <c r="F5" s="64" t="e">
        <f>((D5-E5)^2)*(-0.1)</f>
        <v>#VALUE!</v>
      </c>
      <c r="G5" s="3" t="e">
        <f>0+D5</f>
        <v>#VALUE!</v>
      </c>
      <c r="H5" s="27" t="s">
        <v>47</v>
      </c>
      <c r="I5" s="28" t="e">
        <f>SUM(G5:G16)</f>
        <v>#VALUE!</v>
      </c>
    </row>
    <row r="6" spans="2:9" ht="11.25" customHeight="1" thickTop="1" x14ac:dyDescent="0.2">
      <c r="B6" s="41">
        <v>2</v>
      </c>
      <c r="C6" s="67"/>
      <c r="D6" s="43" t="s">
        <v>710</v>
      </c>
      <c r="E6" s="44" t="s">
        <v>53</v>
      </c>
      <c r="F6" s="13" t="e">
        <f t="shared" ref="F6:F16" si="0">((D6-E6)^2)*(-0.1)</f>
        <v>#VALUE!</v>
      </c>
      <c r="G6" s="3" t="e">
        <f>0+D6</f>
        <v>#VALUE!</v>
      </c>
      <c r="H6" s="87"/>
      <c r="I6" s="87"/>
    </row>
    <row r="7" spans="2:9" ht="11.25" customHeight="1" x14ac:dyDescent="0.2">
      <c r="B7" s="41">
        <v>3</v>
      </c>
      <c r="C7" s="67"/>
      <c r="D7" s="43" t="s">
        <v>710</v>
      </c>
      <c r="E7" s="44" t="s">
        <v>53</v>
      </c>
      <c r="F7" s="13" t="e">
        <f t="shared" si="0"/>
        <v>#VALUE!</v>
      </c>
      <c r="G7" s="3" t="e">
        <f t="shared" ref="G7:G16" si="1">0+D7</f>
        <v>#VALUE!</v>
      </c>
      <c r="H7" s="87"/>
      <c r="I7" s="3">
        <f>IFERROR(SMALL(D5:E16,1),7777)</f>
        <v>7777</v>
      </c>
    </row>
    <row r="8" spans="2:9" ht="11.25" customHeight="1" x14ac:dyDescent="0.2">
      <c r="B8" s="41">
        <v>4</v>
      </c>
      <c r="C8" s="67"/>
      <c r="D8" s="43" t="s">
        <v>710</v>
      </c>
      <c r="E8" s="44" t="s">
        <v>53</v>
      </c>
      <c r="F8" s="13" t="e">
        <f t="shared" si="0"/>
        <v>#VALUE!</v>
      </c>
      <c r="G8" s="3" t="e">
        <f t="shared" si="1"/>
        <v>#VALUE!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53</v>
      </c>
      <c r="F9" s="13" t="e">
        <f t="shared" si="0"/>
        <v>#VALUE!</v>
      </c>
      <c r="G9" s="3" t="e">
        <f t="shared" si="1"/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53</v>
      </c>
      <c r="F10" s="13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53</v>
      </c>
      <c r="F11" s="13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53</v>
      </c>
      <c r="F12" s="13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53</v>
      </c>
      <c r="F13" s="13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53</v>
      </c>
      <c r="F14" s="13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53</v>
      </c>
      <c r="F15" s="13" t="e">
        <f t="shared" si="0"/>
        <v>#VALUE!</v>
      </c>
      <c r="G15" s="3" t="e">
        <f t="shared" si="1"/>
        <v>#VALUE!</v>
      </c>
    </row>
    <row r="16" spans="2:9" s="4" customFormat="1" ht="11.25" customHeight="1" thickBot="1" x14ac:dyDescent="0.25">
      <c r="B16" s="46">
        <v>12</v>
      </c>
      <c r="C16" s="68"/>
      <c r="D16" s="48" t="s">
        <v>710</v>
      </c>
      <c r="E16" s="49" t="s">
        <v>53</v>
      </c>
      <c r="F16" s="21" t="e">
        <f t="shared" si="0"/>
        <v>#VALUE!</v>
      </c>
      <c r="G16" s="3" t="e">
        <f t="shared" si="1"/>
        <v>#VALUE!</v>
      </c>
    </row>
    <row r="17" spans="3:7" s="4" customFormat="1" ht="11.25" customHeight="1" thickTop="1" x14ac:dyDescent="0.2">
      <c r="C17" s="1"/>
      <c r="G17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3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64</v>
      </c>
      <c r="C2" s="259"/>
      <c r="D2" s="259"/>
      <c r="E2" s="259"/>
      <c r="F2" s="259"/>
    </row>
    <row r="3" spans="2:9" ht="6" customHeight="1" thickBot="1" x14ac:dyDescent="0.25"/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53</v>
      </c>
      <c r="F5" s="64" t="e">
        <f>((D5-E5)^2)*(-0.1)</f>
        <v>#VALUE!</v>
      </c>
      <c r="G5" s="3" t="e">
        <f>1-D5</f>
        <v>#VALUE!</v>
      </c>
      <c r="H5" s="59" t="s">
        <v>55</v>
      </c>
      <c r="I5" s="51" t="e">
        <f>SUM(G5:G18)</f>
        <v>#VALUE!</v>
      </c>
    </row>
    <row r="6" spans="2:9" ht="11.25" customHeight="1" thickBot="1" x14ac:dyDescent="0.25">
      <c r="B6" s="41">
        <v>2</v>
      </c>
      <c r="C6" s="67"/>
      <c r="D6" s="43" t="s">
        <v>710</v>
      </c>
      <c r="E6" s="44" t="s">
        <v>52</v>
      </c>
      <c r="F6" s="13" t="e">
        <f t="shared" ref="F6:F15" si="0">((D6-E6)^2)*(-0.1)</f>
        <v>#VALUE!</v>
      </c>
      <c r="G6" s="3" t="e">
        <f>1-D6</f>
        <v>#VALUE!</v>
      </c>
      <c r="H6" s="88" t="s">
        <v>56</v>
      </c>
      <c r="I6" s="89" t="e">
        <f>SUM(G19:G32)</f>
        <v>#VALUE!</v>
      </c>
    </row>
    <row r="7" spans="2:9" ht="11.25" customHeight="1" thickTop="1" x14ac:dyDescent="0.2">
      <c r="B7" s="41">
        <v>3</v>
      </c>
      <c r="C7" s="67"/>
      <c r="D7" s="43" t="s">
        <v>710</v>
      </c>
      <c r="E7" s="44" t="s">
        <v>52</v>
      </c>
      <c r="F7" s="13" t="e">
        <f t="shared" si="0"/>
        <v>#VALUE!</v>
      </c>
      <c r="G7" s="90" t="e">
        <f>0+D7</f>
        <v>#VALUE!</v>
      </c>
      <c r="H7" s="87"/>
      <c r="I7" s="87"/>
    </row>
    <row r="8" spans="2:9" ht="11.25" customHeight="1" x14ac:dyDescent="0.2">
      <c r="B8" s="41">
        <v>4</v>
      </c>
      <c r="C8" s="67"/>
      <c r="D8" s="43" t="s">
        <v>710</v>
      </c>
      <c r="E8" s="44" t="s">
        <v>52</v>
      </c>
      <c r="F8" s="13" t="e">
        <f t="shared" si="0"/>
        <v>#VALUE!</v>
      </c>
      <c r="G8" s="90" t="e">
        <f>1-D8</f>
        <v>#VALUE!</v>
      </c>
      <c r="I8" s="3">
        <f>IFERROR(SMALL(D5:E32,1),7777)</f>
        <v>7777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52</v>
      </c>
      <c r="F9" s="13" t="e">
        <f t="shared" si="0"/>
        <v>#VALUE!</v>
      </c>
      <c r="G9" s="90" t="e">
        <f>1-D9</f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52</v>
      </c>
      <c r="F10" s="13" t="e">
        <f t="shared" si="0"/>
        <v>#VALUE!</v>
      </c>
      <c r="G10" s="90" t="e">
        <f>1-D10</f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52</v>
      </c>
      <c r="F11" s="13" t="e">
        <f t="shared" si="0"/>
        <v>#VALUE!</v>
      </c>
      <c r="G11" s="90" t="e">
        <f>1-D11</f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52</v>
      </c>
      <c r="F12" s="13" t="e">
        <f t="shared" si="0"/>
        <v>#VALUE!</v>
      </c>
      <c r="G12" s="90" t="e">
        <f>1-D12</f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52</v>
      </c>
      <c r="F13" s="13" t="e">
        <f t="shared" si="0"/>
        <v>#VALUE!</v>
      </c>
      <c r="G13" s="90" t="e">
        <f t="shared" ref="G13:G21" si="1">0+D13</f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52</v>
      </c>
      <c r="F14" s="13" t="e">
        <f t="shared" si="0"/>
        <v>#VALUE!</v>
      </c>
      <c r="G14" s="90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52</v>
      </c>
      <c r="F15" s="13" t="e">
        <f t="shared" si="0"/>
        <v>#VALUE!</v>
      </c>
      <c r="G15" s="90" t="e">
        <f t="shared" si="1"/>
        <v>#VALUE!</v>
      </c>
    </row>
    <row r="16" spans="2:9" s="4" customFormat="1" ht="11.25" customHeight="1" x14ac:dyDescent="0.2">
      <c r="B16" s="41">
        <v>12</v>
      </c>
      <c r="C16" s="67"/>
      <c r="D16" s="43" t="s">
        <v>710</v>
      </c>
      <c r="E16" s="44" t="s">
        <v>52</v>
      </c>
      <c r="F16" s="13" t="e">
        <f t="shared" ref="F16:F32" si="2">((D16-E16)^2)*(-0.1)</f>
        <v>#VALUE!</v>
      </c>
      <c r="G16" s="90" t="e">
        <f t="shared" si="1"/>
        <v>#VALUE!</v>
      </c>
    </row>
    <row r="17" spans="2:7" s="4" customFormat="1" ht="11.25" customHeight="1" x14ac:dyDescent="0.2">
      <c r="B17" s="41">
        <v>13</v>
      </c>
      <c r="C17" s="67"/>
      <c r="D17" s="43" t="s">
        <v>710</v>
      </c>
      <c r="E17" s="44" t="s">
        <v>52</v>
      </c>
      <c r="F17" s="13" t="e">
        <f t="shared" si="2"/>
        <v>#VALUE!</v>
      </c>
      <c r="G17" s="90" t="e">
        <f t="shared" si="1"/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52</v>
      </c>
      <c r="F18" s="13" t="e">
        <f t="shared" si="2"/>
        <v>#VALUE!</v>
      </c>
      <c r="G18" s="90" t="e">
        <f t="shared" si="1"/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52</v>
      </c>
      <c r="F19" s="13" t="e">
        <f t="shared" si="2"/>
        <v>#VALUE!</v>
      </c>
      <c r="G19" s="90" t="e">
        <f t="shared" si="1"/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52</v>
      </c>
      <c r="F20" s="13" t="e">
        <f t="shared" si="2"/>
        <v>#VALUE!</v>
      </c>
      <c r="G20" s="90" t="e">
        <f t="shared" si="1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52</v>
      </c>
      <c r="F21" s="13" t="e">
        <f t="shared" si="2"/>
        <v>#VALUE!</v>
      </c>
      <c r="G21" s="90" t="e">
        <f t="shared" si="1"/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52</v>
      </c>
      <c r="F22" s="13" t="e">
        <f t="shared" si="2"/>
        <v>#VALUE!</v>
      </c>
      <c r="G22" s="90" t="e">
        <f>1-D22</f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52</v>
      </c>
      <c r="F23" s="13" t="e">
        <f t="shared" si="2"/>
        <v>#VALUE!</v>
      </c>
      <c r="G23" s="90" t="e">
        <f>0+D23</f>
        <v>#VALUE!</v>
      </c>
    </row>
    <row r="24" spans="2:7" ht="11.25" customHeight="1" x14ac:dyDescent="0.2">
      <c r="B24" s="41">
        <v>20</v>
      </c>
      <c r="C24" s="67"/>
      <c r="D24" s="43" t="s">
        <v>710</v>
      </c>
      <c r="E24" s="44" t="s">
        <v>52</v>
      </c>
      <c r="F24" s="13" t="e">
        <f t="shared" si="2"/>
        <v>#VALUE!</v>
      </c>
      <c r="G24" s="90" t="e">
        <f>0+D24</f>
        <v>#VALUE!</v>
      </c>
    </row>
    <row r="25" spans="2:7" ht="11.25" customHeight="1" x14ac:dyDescent="0.2">
      <c r="B25" s="41">
        <v>21</v>
      </c>
      <c r="C25" s="67"/>
      <c r="D25" s="43" t="s">
        <v>710</v>
      </c>
      <c r="E25" s="44" t="s">
        <v>52</v>
      </c>
      <c r="F25" s="13" t="e">
        <f t="shared" si="2"/>
        <v>#VALUE!</v>
      </c>
      <c r="G25" s="90" t="e">
        <f>0+D25</f>
        <v>#VALUE!</v>
      </c>
    </row>
    <row r="26" spans="2:7" ht="11.25" customHeight="1" x14ac:dyDescent="0.2">
      <c r="B26" s="41">
        <v>22</v>
      </c>
      <c r="C26" s="67"/>
      <c r="D26" s="43" t="s">
        <v>710</v>
      </c>
      <c r="E26" s="44" t="s">
        <v>52</v>
      </c>
      <c r="F26" s="13" t="e">
        <f t="shared" si="2"/>
        <v>#VALUE!</v>
      </c>
      <c r="G26" s="90" t="e">
        <f>0+D26</f>
        <v>#VALUE!</v>
      </c>
    </row>
    <row r="27" spans="2:7" ht="11.25" customHeight="1" x14ac:dyDescent="0.2">
      <c r="B27" s="41">
        <v>23</v>
      </c>
      <c r="C27" s="67"/>
      <c r="D27" s="43" t="s">
        <v>710</v>
      </c>
      <c r="E27" s="44" t="s">
        <v>52</v>
      </c>
      <c r="F27" s="13" t="e">
        <f t="shared" si="2"/>
        <v>#VALUE!</v>
      </c>
      <c r="G27" s="90" t="e">
        <f>1-D27</f>
        <v>#VALUE!</v>
      </c>
    </row>
    <row r="28" spans="2:7" ht="11.25" customHeight="1" x14ac:dyDescent="0.2">
      <c r="B28" s="41">
        <v>24</v>
      </c>
      <c r="C28" s="67"/>
      <c r="D28" s="43" t="s">
        <v>710</v>
      </c>
      <c r="E28" s="44" t="s">
        <v>52</v>
      </c>
      <c r="F28" s="13" t="e">
        <f t="shared" si="2"/>
        <v>#VALUE!</v>
      </c>
      <c r="G28" s="90" t="e">
        <f>1-D28</f>
        <v>#VALUE!</v>
      </c>
    </row>
    <row r="29" spans="2:7" ht="11.25" customHeight="1" x14ac:dyDescent="0.2">
      <c r="B29" s="41">
        <v>25</v>
      </c>
      <c r="C29" s="67"/>
      <c r="D29" s="43" t="s">
        <v>710</v>
      </c>
      <c r="E29" s="44" t="s">
        <v>52</v>
      </c>
      <c r="F29" s="13" t="e">
        <f t="shared" si="2"/>
        <v>#VALUE!</v>
      </c>
      <c r="G29" s="90" t="e">
        <f>0+D29</f>
        <v>#VALUE!</v>
      </c>
    </row>
    <row r="30" spans="2:7" ht="11.25" customHeight="1" x14ac:dyDescent="0.2">
      <c r="B30" s="41">
        <v>26</v>
      </c>
      <c r="C30" s="67"/>
      <c r="D30" s="43" t="s">
        <v>710</v>
      </c>
      <c r="E30" s="44" t="s">
        <v>52</v>
      </c>
      <c r="F30" s="13" t="e">
        <f t="shared" si="2"/>
        <v>#VALUE!</v>
      </c>
      <c r="G30" s="90" t="e">
        <f>0+D30</f>
        <v>#VALUE!</v>
      </c>
    </row>
    <row r="31" spans="2:7" ht="11.25" customHeight="1" x14ac:dyDescent="0.2">
      <c r="B31" s="41">
        <v>27</v>
      </c>
      <c r="C31" s="67"/>
      <c r="D31" s="43" t="s">
        <v>710</v>
      </c>
      <c r="E31" s="44" t="s">
        <v>52</v>
      </c>
      <c r="F31" s="13" t="e">
        <f t="shared" si="2"/>
        <v>#VALUE!</v>
      </c>
      <c r="G31" s="3" t="e">
        <f>1-D31</f>
        <v>#VALUE!</v>
      </c>
    </row>
    <row r="32" spans="2:7" ht="11.25" customHeight="1" thickBot="1" x14ac:dyDescent="0.25">
      <c r="B32" s="46">
        <v>28</v>
      </c>
      <c r="C32" s="68"/>
      <c r="D32" s="48" t="s">
        <v>710</v>
      </c>
      <c r="E32" s="49" t="s">
        <v>54</v>
      </c>
      <c r="F32" s="21" t="e">
        <f t="shared" si="2"/>
        <v>#VALUE!</v>
      </c>
      <c r="G32" s="3" t="e">
        <f>1-D32</f>
        <v>#VALUE!</v>
      </c>
    </row>
    <row r="33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D25" sqref="D2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2" bestFit="1" customWidth="1"/>
    <col min="3" max="3" width="9" style="1"/>
    <col min="4" max="4" width="3.6640625" style="2" customWidth="1"/>
    <col min="5" max="5" width="3.6640625" style="4" customWidth="1"/>
    <col min="6" max="6" width="4.5" style="4" customWidth="1"/>
    <col min="7" max="7" width="3.6640625" style="1" customWidth="1"/>
    <col min="8" max="8" width="12.5" style="2" customWidth="1"/>
    <col min="9" max="9" width="3.6640625" style="2" customWidth="1"/>
    <col min="10" max="16384" width="9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59" t="s">
        <v>65</v>
      </c>
      <c r="C2" s="259"/>
      <c r="D2" s="259"/>
      <c r="E2" s="259"/>
      <c r="F2" s="259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x14ac:dyDescent="0.2">
      <c r="B5" s="60">
        <v>1</v>
      </c>
      <c r="C5" s="66"/>
      <c r="D5" s="52" t="s">
        <v>710</v>
      </c>
      <c r="E5" s="65" t="s">
        <v>49</v>
      </c>
      <c r="F5" s="64" t="e">
        <f>((D5-E5)^2)*(-0.1)</f>
        <v>#VALUE!</v>
      </c>
      <c r="G5" s="5" t="e">
        <f>D5+0</f>
        <v>#VALUE!</v>
      </c>
      <c r="H5" s="59" t="s">
        <v>29</v>
      </c>
      <c r="I5" s="51" t="e">
        <f>G5+G7+G9+G11+G13+G15+G17+G19+G21+G23</f>
        <v>#VALUE!</v>
      </c>
    </row>
    <row r="6" spans="2:9" ht="11.25" customHeight="1" thickBot="1" x14ac:dyDescent="0.25">
      <c r="B6" s="41">
        <v>2</v>
      </c>
      <c r="C6" s="67"/>
      <c r="D6" s="43" t="s">
        <v>710</v>
      </c>
      <c r="E6" s="44" t="s">
        <v>49</v>
      </c>
      <c r="F6" s="13" t="e">
        <f t="shared" ref="F6:F24" si="0">((D6-E6)^2)*(-0.1)</f>
        <v>#VALUE!</v>
      </c>
      <c r="G6" s="5" t="e">
        <f t="shared" ref="G6:G24" si="1">D6+0</f>
        <v>#VALUE!</v>
      </c>
      <c r="H6" s="18" t="s">
        <v>30</v>
      </c>
      <c r="I6" s="19" t="e">
        <f>G6+G8+G10+G12+G14+G16+G18+G20+G22+G24</f>
        <v>#VALUE!</v>
      </c>
    </row>
    <row r="7" spans="2:9" ht="11.25" customHeight="1" thickTop="1" x14ac:dyDescent="0.2">
      <c r="B7" s="41">
        <v>3</v>
      </c>
      <c r="C7" s="67"/>
      <c r="D7" s="43" t="s">
        <v>710</v>
      </c>
      <c r="E7" s="44" t="s">
        <v>49</v>
      </c>
      <c r="F7" s="13" t="e">
        <f t="shared" si="0"/>
        <v>#VALUE!</v>
      </c>
      <c r="G7" s="5" t="e">
        <f t="shared" si="1"/>
        <v>#VALUE!</v>
      </c>
    </row>
    <row r="8" spans="2:9" ht="11.25" customHeight="1" x14ac:dyDescent="0.2">
      <c r="B8" s="41">
        <v>4</v>
      </c>
      <c r="C8" s="67"/>
      <c r="D8" s="43" t="s">
        <v>710</v>
      </c>
      <c r="E8" s="44" t="s">
        <v>49</v>
      </c>
      <c r="F8" s="13" t="e">
        <f t="shared" si="0"/>
        <v>#VALUE!</v>
      </c>
      <c r="G8" s="5" t="e">
        <f t="shared" si="1"/>
        <v>#VALUE!</v>
      </c>
      <c r="I8" s="3">
        <f>IFERROR(SMALL(D5:E24,1),7777)</f>
        <v>7777</v>
      </c>
    </row>
    <row r="9" spans="2:9" ht="11.25" customHeight="1" x14ac:dyDescent="0.2">
      <c r="B9" s="41">
        <v>5</v>
      </c>
      <c r="C9" s="67"/>
      <c r="D9" s="43" t="s">
        <v>710</v>
      </c>
      <c r="E9" s="44" t="s">
        <v>49</v>
      </c>
      <c r="F9" s="13" t="e">
        <f t="shared" si="0"/>
        <v>#VALUE!</v>
      </c>
      <c r="G9" s="5" t="e">
        <f t="shared" si="1"/>
        <v>#VALUE!</v>
      </c>
    </row>
    <row r="10" spans="2:9" ht="11.25" customHeight="1" x14ac:dyDescent="0.2">
      <c r="B10" s="41">
        <v>6</v>
      </c>
      <c r="C10" s="67"/>
      <c r="D10" s="43" t="s">
        <v>710</v>
      </c>
      <c r="E10" s="44" t="s">
        <v>49</v>
      </c>
      <c r="F10" s="13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1">
        <v>7</v>
      </c>
      <c r="C11" s="67"/>
      <c r="D11" s="43" t="s">
        <v>710</v>
      </c>
      <c r="E11" s="44" t="s">
        <v>49</v>
      </c>
      <c r="F11" s="13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1">
        <v>8</v>
      </c>
      <c r="C12" s="67"/>
      <c r="D12" s="43" t="s">
        <v>710</v>
      </c>
      <c r="E12" s="44" t="s">
        <v>49</v>
      </c>
      <c r="F12" s="13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1">
        <v>9</v>
      </c>
      <c r="C13" s="67"/>
      <c r="D13" s="43" t="s">
        <v>710</v>
      </c>
      <c r="E13" s="44" t="s">
        <v>49</v>
      </c>
      <c r="F13" s="13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1">
        <v>10</v>
      </c>
      <c r="C14" s="67"/>
      <c r="D14" s="43" t="s">
        <v>710</v>
      </c>
      <c r="E14" s="44" t="s">
        <v>49</v>
      </c>
      <c r="F14" s="13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1">
        <v>11</v>
      </c>
      <c r="C15" s="67"/>
      <c r="D15" s="43" t="s">
        <v>710</v>
      </c>
      <c r="E15" s="44" t="s">
        <v>49</v>
      </c>
      <c r="F15" s="13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1">
        <v>12</v>
      </c>
      <c r="C16" s="67"/>
      <c r="D16" s="43" t="s">
        <v>710</v>
      </c>
      <c r="E16" s="44" t="s">
        <v>49</v>
      </c>
      <c r="F16" s="13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1">
        <v>13</v>
      </c>
      <c r="C17" s="67"/>
      <c r="D17" s="43" t="s">
        <v>710</v>
      </c>
      <c r="E17" s="44" t="s">
        <v>49</v>
      </c>
      <c r="F17" s="13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1">
        <v>14</v>
      </c>
      <c r="C18" s="67"/>
      <c r="D18" s="43" t="s">
        <v>710</v>
      </c>
      <c r="E18" s="44" t="s">
        <v>49</v>
      </c>
      <c r="F18" s="13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1">
        <v>15</v>
      </c>
      <c r="C19" s="67"/>
      <c r="D19" s="43" t="s">
        <v>710</v>
      </c>
      <c r="E19" s="44" t="s">
        <v>49</v>
      </c>
      <c r="F19" s="13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1">
        <v>16</v>
      </c>
      <c r="C20" s="67"/>
      <c r="D20" s="43" t="s">
        <v>710</v>
      </c>
      <c r="E20" s="44" t="s">
        <v>49</v>
      </c>
      <c r="F20" s="13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1">
        <v>17</v>
      </c>
      <c r="C21" s="67"/>
      <c r="D21" s="43" t="s">
        <v>710</v>
      </c>
      <c r="E21" s="44" t="s">
        <v>49</v>
      </c>
      <c r="F21" s="13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1">
        <v>18</v>
      </c>
      <c r="C22" s="67"/>
      <c r="D22" s="43" t="s">
        <v>710</v>
      </c>
      <c r="E22" s="44" t="s">
        <v>49</v>
      </c>
      <c r="F22" s="13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1">
        <v>19</v>
      </c>
      <c r="C23" s="67"/>
      <c r="D23" s="43" t="s">
        <v>710</v>
      </c>
      <c r="E23" s="44" t="s">
        <v>49</v>
      </c>
      <c r="F23" s="13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46">
        <v>20</v>
      </c>
      <c r="C24" s="68"/>
      <c r="D24" s="48" t="s">
        <v>710</v>
      </c>
      <c r="E24" s="49" t="s">
        <v>51</v>
      </c>
      <c r="F24" s="21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bestFit="1" customWidth="1"/>
    <col min="7" max="7" width="3.6640625" style="1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66</v>
      </c>
      <c r="C2" s="259"/>
      <c r="D2" s="259"/>
      <c r="E2" s="259"/>
      <c r="F2" s="259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thickBot="1" x14ac:dyDescent="0.25">
      <c r="B5" s="36">
        <v>1</v>
      </c>
      <c r="C5" s="37"/>
      <c r="D5" s="38" t="s">
        <v>710</v>
      </c>
      <c r="E5" s="39" t="s">
        <v>51</v>
      </c>
      <c r="F5" s="40" t="e">
        <f>((D5-E5)^2)*(-0.1)</f>
        <v>#VALUE!</v>
      </c>
      <c r="G5" s="5" t="e">
        <f>0+D5</f>
        <v>#VALUE!</v>
      </c>
      <c r="H5" s="27" t="s">
        <v>32</v>
      </c>
      <c r="I5" s="28" t="e">
        <f>SUM(G5:G26)-G24</f>
        <v>#VALUE!</v>
      </c>
    </row>
    <row r="6" spans="2:9" ht="11.25" customHeight="1" thickTop="1" x14ac:dyDescent="0.2">
      <c r="B6" s="41">
        <v>2</v>
      </c>
      <c r="C6" s="42"/>
      <c r="D6" s="43" t="s">
        <v>710</v>
      </c>
      <c r="E6" s="44" t="s">
        <v>51</v>
      </c>
      <c r="F6" s="45" t="e">
        <f t="shared" ref="F6:F26" si="0">((D6-E6)^2)*(-0.1)</f>
        <v>#VALUE!</v>
      </c>
      <c r="G6" s="5" t="e">
        <f>0+D6</f>
        <v>#VALUE!</v>
      </c>
    </row>
    <row r="7" spans="2:9" ht="11.25" customHeight="1" x14ac:dyDescent="0.2">
      <c r="B7" s="41">
        <v>3</v>
      </c>
      <c r="C7" s="42"/>
      <c r="D7" s="43" t="s">
        <v>710</v>
      </c>
      <c r="E7" s="44" t="s">
        <v>51</v>
      </c>
      <c r="F7" s="45" t="e">
        <f t="shared" si="0"/>
        <v>#VALUE!</v>
      </c>
      <c r="G7" s="5" t="e">
        <f t="shared" ref="G7:G26" si="1">0+D7</f>
        <v>#VALUE!</v>
      </c>
      <c r="I7" s="3">
        <f>IFERROR(SMALL(D5:E26,1),7777)</f>
        <v>7777</v>
      </c>
    </row>
    <row r="8" spans="2:9" ht="11.25" customHeight="1" x14ac:dyDescent="0.2">
      <c r="B8" s="41">
        <v>4</v>
      </c>
      <c r="C8" s="42"/>
      <c r="D8" s="43" t="s">
        <v>710</v>
      </c>
      <c r="E8" s="44" t="s">
        <v>51</v>
      </c>
      <c r="F8" s="45" t="e">
        <f t="shared" si="0"/>
        <v>#VALUE!</v>
      </c>
      <c r="G8" s="5" t="e">
        <f t="shared" si="1"/>
        <v>#VALUE!</v>
      </c>
    </row>
    <row r="9" spans="2:9" ht="11.25" customHeight="1" x14ac:dyDescent="0.2">
      <c r="B9" s="41">
        <v>5</v>
      </c>
      <c r="C9" s="42"/>
      <c r="D9" s="43" t="s">
        <v>710</v>
      </c>
      <c r="E9" s="44" t="s">
        <v>51</v>
      </c>
      <c r="F9" s="45" t="e">
        <f t="shared" si="0"/>
        <v>#VALUE!</v>
      </c>
      <c r="G9" s="5" t="e">
        <f t="shared" si="1"/>
        <v>#VALUE!</v>
      </c>
    </row>
    <row r="10" spans="2:9" ht="11.25" customHeight="1" x14ac:dyDescent="0.2">
      <c r="B10" s="41">
        <v>6</v>
      </c>
      <c r="C10" s="42"/>
      <c r="D10" s="43" t="s">
        <v>710</v>
      </c>
      <c r="E10" s="44" t="s">
        <v>51</v>
      </c>
      <c r="F10" s="45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1">
        <v>7</v>
      </c>
      <c r="C11" s="42"/>
      <c r="D11" s="43" t="s">
        <v>710</v>
      </c>
      <c r="E11" s="44" t="s">
        <v>51</v>
      </c>
      <c r="F11" s="45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1">
        <v>8</v>
      </c>
      <c r="C12" s="42"/>
      <c r="D12" s="43" t="s">
        <v>710</v>
      </c>
      <c r="E12" s="44" t="s">
        <v>51</v>
      </c>
      <c r="F12" s="45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1">
        <v>9</v>
      </c>
      <c r="C13" s="42"/>
      <c r="D13" s="43" t="s">
        <v>710</v>
      </c>
      <c r="E13" s="44" t="s">
        <v>51</v>
      </c>
      <c r="F13" s="45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1">
        <v>10</v>
      </c>
      <c r="C14" s="42"/>
      <c r="D14" s="43" t="s">
        <v>710</v>
      </c>
      <c r="E14" s="44" t="s">
        <v>51</v>
      </c>
      <c r="F14" s="45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1">
        <v>11</v>
      </c>
      <c r="C15" s="42"/>
      <c r="D15" s="43" t="s">
        <v>710</v>
      </c>
      <c r="E15" s="44" t="s">
        <v>51</v>
      </c>
      <c r="F15" s="45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1">
        <v>12</v>
      </c>
      <c r="C16" s="42"/>
      <c r="D16" s="43" t="s">
        <v>710</v>
      </c>
      <c r="E16" s="44" t="s">
        <v>51</v>
      </c>
      <c r="F16" s="45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1">
        <v>13</v>
      </c>
      <c r="C17" s="42"/>
      <c r="D17" s="43" t="s">
        <v>710</v>
      </c>
      <c r="E17" s="44" t="s">
        <v>51</v>
      </c>
      <c r="F17" s="45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1">
        <v>14</v>
      </c>
      <c r="C18" s="42"/>
      <c r="D18" s="43" t="s">
        <v>710</v>
      </c>
      <c r="E18" s="44" t="s">
        <v>51</v>
      </c>
      <c r="F18" s="45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1">
        <v>15</v>
      </c>
      <c r="C19" s="42"/>
      <c r="D19" s="43" t="s">
        <v>710</v>
      </c>
      <c r="E19" s="44" t="s">
        <v>51</v>
      </c>
      <c r="F19" s="45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1">
        <v>16</v>
      </c>
      <c r="C20" s="42"/>
      <c r="D20" s="43" t="s">
        <v>710</v>
      </c>
      <c r="E20" s="44" t="s">
        <v>51</v>
      </c>
      <c r="F20" s="45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1">
        <v>17</v>
      </c>
      <c r="C21" s="42"/>
      <c r="D21" s="43" t="s">
        <v>710</v>
      </c>
      <c r="E21" s="44" t="s">
        <v>51</v>
      </c>
      <c r="F21" s="45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1">
        <v>18</v>
      </c>
      <c r="C22" s="42"/>
      <c r="D22" s="43" t="s">
        <v>710</v>
      </c>
      <c r="E22" s="44" t="s">
        <v>51</v>
      </c>
      <c r="F22" s="45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1">
        <v>19</v>
      </c>
      <c r="C23" s="42"/>
      <c r="D23" s="43" t="s">
        <v>710</v>
      </c>
      <c r="E23" s="44" t="s">
        <v>51</v>
      </c>
      <c r="F23" s="45" t="e">
        <f t="shared" si="0"/>
        <v>#VALUE!</v>
      </c>
      <c r="G23" s="5" t="e">
        <f>D23*G24</f>
        <v>#VALUE!</v>
      </c>
    </row>
    <row r="24" spans="2:7" s="4" customFormat="1" ht="11.25" customHeight="1" x14ac:dyDescent="0.2">
      <c r="B24" s="41" t="s">
        <v>31</v>
      </c>
      <c r="C24" s="42"/>
      <c r="D24" s="43" t="s">
        <v>710</v>
      </c>
      <c r="E24" s="44" t="s">
        <v>51</v>
      </c>
      <c r="F24" s="45" t="e">
        <f t="shared" si="0"/>
        <v>#VALUE!</v>
      </c>
      <c r="G24" s="5" t="e">
        <f>(D24-1)^2</f>
        <v>#VALUE!</v>
      </c>
    </row>
    <row r="25" spans="2:7" s="4" customFormat="1" ht="11.25" customHeight="1" x14ac:dyDescent="0.2">
      <c r="B25" s="41">
        <v>20</v>
      </c>
      <c r="C25" s="42"/>
      <c r="D25" s="43" t="s">
        <v>710</v>
      </c>
      <c r="E25" s="44" t="s">
        <v>51</v>
      </c>
      <c r="F25" s="45" t="e">
        <f t="shared" si="0"/>
        <v>#VALUE!</v>
      </c>
      <c r="G25" s="5" t="e">
        <f t="shared" si="1"/>
        <v>#VALUE!</v>
      </c>
    </row>
    <row r="26" spans="2:7" s="4" customFormat="1" ht="11.25" customHeight="1" thickBot="1" x14ac:dyDescent="0.25">
      <c r="B26" s="46">
        <v>21</v>
      </c>
      <c r="C26" s="47"/>
      <c r="D26" s="48" t="s">
        <v>710</v>
      </c>
      <c r="E26" s="49" t="s">
        <v>51</v>
      </c>
      <c r="F26" s="50" t="e">
        <f t="shared" si="0"/>
        <v>#VALUE!</v>
      </c>
      <c r="G26" s="5" t="e">
        <f t="shared" si="1"/>
        <v>#VALUE!</v>
      </c>
    </row>
    <row r="27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5" sqref="D5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bestFit="1" customWidth="1"/>
    <col min="7" max="7" width="3.6640625" style="1" customWidth="1"/>
    <col min="8" max="8" width="12.5" style="4" customWidth="1"/>
    <col min="9" max="9" width="3.6640625" style="4" customWidth="1"/>
    <col min="10" max="16384" width="9" style="1"/>
  </cols>
  <sheetData>
    <row r="2" spans="2:9" ht="11.25" customHeight="1" x14ac:dyDescent="0.2">
      <c r="B2" s="259" t="s">
        <v>67</v>
      </c>
      <c r="C2" s="259"/>
      <c r="D2" s="259"/>
      <c r="E2" s="259"/>
      <c r="F2" s="259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35"/>
      <c r="D4" s="7" t="s">
        <v>38</v>
      </c>
      <c r="E4" s="23" t="s">
        <v>39</v>
      </c>
      <c r="F4" s="23" t="s">
        <v>40</v>
      </c>
      <c r="H4" s="260" t="s">
        <v>41</v>
      </c>
      <c r="I4" s="261"/>
    </row>
    <row r="5" spans="2:9" ht="11.25" customHeight="1" thickTop="1" thickBot="1" x14ac:dyDescent="0.25">
      <c r="B5" s="36">
        <v>1</v>
      </c>
      <c r="C5" s="37"/>
      <c r="D5" s="38" t="s">
        <v>710</v>
      </c>
      <c r="E5" s="39" t="s">
        <v>50</v>
      </c>
      <c r="F5" s="40" t="e">
        <f>((D5-E5)^2)*(-0.1)</f>
        <v>#VALUE!</v>
      </c>
      <c r="G5" s="5" t="e">
        <f>0+D5</f>
        <v>#VALUE!</v>
      </c>
      <c r="H5" s="27" t="s">
        <v>43</v>
      </c>
      <c r="I5" s="28" t="e">
        <f>SUM(G5:G25)</f>
        <v>#VALUE!</v>
      </c>
    </row>
    <row r="6" spans="2:9" ht="11.25" customHeight="1" thickTop="1" x14ac:dyDescent="0.2">
      <c r="B6" s="41">
        <v>2</v>
      </c>
      <c r="C6" s="42"/>
      <c r="D6" s="43" t="s">
        <v>710</v>
      </c>
      <c r="E6" s="44" t="s">
        <v>51</v>
      </c>
      <c r="F6" s="45" t="e">
        <f t="shared" ref="F6:F25" si="0">((D6-E6)^2)*(-0.1)</f>
        <v>#VALUE!</v>
      </c>
      <c r="G6" s="5" t="e">
        <f>0+D6</f>
        <v>#VALUE!</v>
      </c>
    </row>
    <row r="7" spans="2:9" ht="11.25" customHeight="1" x14ac:dyDescent="0.2">
      <c r="B7" s="41">
        <v>3</v>
      </c>
      <c r="C7" s="42"/>
      <c r="D7" s="43" t="s">
        <v>710</v>
      </c>
      <c r="E7" s="44" t="s">
        <v>51</v>
      </c>
      <c r="F7" s="45" t="e">
        <f t="shared" si="0"/>
        <v>#VALUE!</v>
      </c>
      <c r="G7" s="5" t="e">
        <f t="shared" ref="G7:G25" si="1">0+D7</f>
        <v>#VALUE!</v>
      </c>
      <c r="I7" s="3">
        <f>IFERROR(SMALL(D5:E25,1),7777)</f>
        <v>7777</v>
      </c>
    </row>
    <row r="8" spans="2:9" ht="11.25" customHeight="1" x14ac:dyDescent="0.2">
      <c r="B8" s="41">
        <v>4</v>
      </c>
      <c r="C8" s="42"/>
      <c r="D8" s="43" t="s">
        <v>710</v>
      </c>
      <c r="E8" s="44" t="s">
        <v>51</v>
      </c>
      <c r="F8" s="45" t="e">
        <f t="shared" si="0"/>
        <v>#VALUE!</v>
      </c>
      <c r="G8" s="5" t="e">
        <f t="shared" si="1"/>
        <v>#VALUE!</v>
      </c>
    </row>
    <row r="9" spans="2:9" ht="11.25" customHeight="1" x14ac:dyDescent="0.2">
      <c r="B9" s="41">
        <v>5</v>
      </c>
      <c r="C9" s="42"/>
      <c r="D9" s="43" t="s">
        <v>710</v>
      </c>
      <c r="E9" s="44" t="s">
        <v>51</v>
      </c>
      <c r="F9" s="45" t="e">
        <f t="shared" si="0"/>
        <v>#VALUE!</v>
      </c>
      <c r="G9" s="5" t="e">
        <f t="shared" si="1"/>
        <v>#VALUE!</v>
      </c>
    </row>
    <row r="10" spans="2:9" ht="11.25" customHeight="1" x14ac:dyDescent="0.2">
      <c r="B10" s="41">
        <v>6</v>
      </c>
      <c r="C10" s="42"/>
      <c r="D10" s="43" t="s">
        <v>710</v>
      </c>
      <c r="E10" s="44" t="s">
        <v>51</v>
      </c>
      <c r="F10" s="45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1">
        <v>7</v>
      </c>
      <c r="C11" s="42"/>
      <c r="D11" s="43" t="s">
        <v>710</v>
      </c>
      <c r="E11" s="44" t="s">
        <v>51</v>
      </c>
      <c r="F11" s="45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1">
        <v>8</v>
      </c>
      <c r="C12" s="42"/>
      <c r="D12" s="43" t="s">
        <v>710</v>
      </c>
      <c r="E12" s="44" t="s">
        <v>51</v>
      </c>
      <c r="F12" s="45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1">
        <v>9</v>
      </c>
      <c r="C13" s="42"/>
      <c r="D13" s="43" t="s">
        <v>710</v>
      </c>
      <c r="E13" s="44" t="s">
        <v>51</v>
      </c>
      <c r="F13" s="45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1">
        <v>10</v>
      </c>
      <c r="C14" s="42"/>
      <c r="D14" s="43" t="s">
        <v>710</v>
      </c>
      <c r="E14" s="44" t="s">
        <v>51</v>
      </c>
      <c r="F14" s="45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1">
        <v>11</v>
      </c>
      <c r="C15" s="42"/>
      <c r="D15" s="43" t="s">
        <v>710</v>
      </c>
      <c r="E15" s="44" t="s">
        <v>51</v>
      </c>
      <c r="F15" s="45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1">
        <v>12</v>
      </c>
      <c r="C16" s="42"/>
      <c r="D16" s="43" t="s">
        <v>710</v>
      </c>
      <c r="E16" s="44" t="s">
        <v>51</v>
      </c>
      <c r="F16" s="45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1">
        <v>13</v>
      </c>
      <c r="C17" s="42"/>
      <c r="D17" s="43" t="s">
        <v>710</v>
      </c>
      <c r="E17" s="44" t="s">
        <v>51</v>
      </c>
      <c r="F17" s="45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1">
        <v>14</v>
      </c>
      <c r="C18" s="42"/>
      <c r="D18" s="43" t="s">
        <v>710</v>
      </c>
      <c r="E18" s="44" t="s">
        <v>51</v>
      </c>
      <c r="F18" s="45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1">
        <v>15</v>
      </c>
      <c r="C19" s="42"/>
      <c r="D19" s="43" t="s">
        <v>710</v>
      </c>
      <c r="E19" s="44" t="s">
        <v>51</v>
      </c>
      <c r="F19" s="45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1">
        <v>16</v>
      </c>
      <c r="C20" s="42"/>
      <c r="D20" s="43" t="s">
        <v>710</v>
      </c>
      <c r="E20" s="44" t="s">
        <v>51</v>
      </c>
      <c r="F20" s="45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1">
        <v>17</v>
      </c>
      <c r="C21" s="42"/>
      <c r="D21" s="43" t="s">
        <v>710</v>
      </c>
      <c r="E21" s="44" t="s">
        <v>51</v>
      </c>
      <c r="F21" s="45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1">
        <v>18</v>
      </c>
      <c r="C22" s="42"/>
      <c r="D22" s="43" t="s">
        <v>710</v>
      </c>
      <c r="E22" s="44" t="s">
        <v>51</v>
      </c>
      <c r="F22" s="45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1">
        <v>19</v>
      </c>
      <c r="C23" s="42"/>
      <c r="D23" s="43" t="s">
        <v>710</v>
      </c>
      <c r="E23" s="44" t="s">
        <v>51</v>
      </c>
      <c r="F23" s="45" t="e">
        <f t="shared" si="0"/>
        <v>#VALUE!</v>
      </c>
      <c r="G23" s="5" t="e">
        <f t="shared" si="1"/>
        <v>#VALUE!</v>
      </c>
    </row>
    <row r="24" spans="2:7" s="4" customFormat="1" ht="11.25" customHeight="1" x14ac:dyDescent="0.2">
      <c r="B24" s="41">
        <v>20</v>
      </c>
      <c r="C24" s="42"/>
      <c r="D24" s="43" t="s">
        <v>710</v>
      </c>
      <c r="E24" s="44" t="s">
        <v>51</v>
      </c>
      <c r="F24" s="45" t="e">
        <f t="shared" si="0"/>
        <v>#VALUE!</v>
      </c>
      <c r="G24" s="5" t="e">
        <f t="shared" si="1"/>
        <v>#VALUE!</v>
      </c>
    </row>
    <row r="25" spans="2:7" s="4" customFormat="1" ht="11.25" customHeight="1" thickBot="1" x14ac:dyDescent="0.25">
      <c r="B25" s="46">
        <v>21</v>
      </c>
      <c r="C25" s="47"/>
      <c r="D25" s="48" t="s">
        <v>710</v>
      </c>
      <c r="E25" s="49" t="s">
        <v>49</v>
      </c>
      <c r="F25" s="50" t="e">
        <f t="shared" si="0"/>
        <v>#VALUE!</v>
      </c>
      <c r="G25" s="5" t="e">
        <f t="shared" si="1"/>
        <v>#VALUE!</v>
      </c>
    </row>
    <row r="26" spans="2:7" s="4" customFormat="1" ht="11.25" customHeight="1" thickTop="1" x14ac:dyDescent="0.2">
      <c r="C26" s="1"/>
      <c r="G26" s="1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기본정보</vt:lpstr>
      <vt:lpstr>(1) SCID II</vt:lpstr>
      <vt:lpstr>(A) TMMS</vt:lpstr>
      <vt:lpstr>(B) EES</vt:lpstr>
      <vt:lpstr>(C) EPQ</vt:lpstr>
      <vt:lpstr>(D) ECQ</vt:lpstr>
      <vt:lpstr>(E) PANAS</vt:lpstr>
      <vt:lpstr>(F) BDI</vt:lpstr>
      <vt:lpstr>(G) BAI</vt:lpstr>
      <vt:lpstr>(H, I) SCL, EF</vt:lpstr>
      <vt:lpstr>(J) EL</vt:lpstr>
      <vt:lpstr>(2) NEO-PI</vt:lpstr>
      <vt:lpstr>(3) BIS-BAS</vt:lpstr>
      <vt:lpstr>(4) RSQ</vt:lpstr>
      <vt:lpstr>(5) PWI</vt:lpstr>
      <vt:lpstr>(6) BIS II</vt:lpstr>
      <vt:lpstr>(7) STAXI</vt:lpstr>
      <vt:lpstr>(8) ELSQ</vt:lpstr>
      <vt:lpstr>(9) 정서지능검사</vt:lpstr>
      <vt:lpstr>(K) K-SFS</vt:lpstr>
      <vt:lpstr>(10) ASEX</vt:lpstr>
      <vt:lpstr>(11) TCI</vt:lpstr>
      <vt:lpstr>(12) YBOCS (Self)</vt:lpstr>
      <vt:lpstr>(13) HAMD, HAMA</vt:lpstr>
      <vt:lpstr>(15)IPSAQ</vt:lpstr>
      <vt:lpstr>(16)PQ-B</vt:lpstr>
      <vt:lpstr>(14) YBOCS (Rating)</vt:lpstr>
      <vt:lpstr>정서평가채점판</vt:lpstr>
      <vt:lpstr>정서평가결과지</vt:lpstr>
      <vt:lpstr>TCI 결과지</vt:lpstr>
      <vt:lpstr>기타평가결과지</vt:lpstr>
      <vt:lpstr>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Microsoft Office User</cp:lastModifiedBy>
  <cp:lastPrinted>2011-07-25T10:58:57Z</cp:lastPrinted>
  <dcterms:created xsi:type="dcterms:W3CDTF">2011-05-31T02:21:15Z</dcterms:created>
  <dcterms:modified xsi:type="dcterms:W3CDTF">2016-08-18T06:25:06Z</dcterms:modified>
</cp:coreProperties>
</file>