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59F14A29-14B3-47D2-B04A-AE190BAC6E5B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6" i="16" a="1"/>
  <c r="F119" i="16" a="1"/>
  <c r="F88" i="16" a="1"/>
  <c r="F87" i="16" a="1"/>
  <c r="F84" i="16" a="1"/>
  <c r="F92" i="16" a="1"/>
  <c r="F71" i="16" a="1"/>
  <c r="F49" i="16" a="1"/>
  <c r="F52" i="16" a="1"/>
  <c r="F30" i="16" a="1"/>
  <c r="F72" i="16" a="1"/>
  <c r="F83" i="16" a="1"/>
  <c r="F100" i="16" a="1"/>
  <c r="F67" i="16" a="1"/>
  <c r="F37" i="16" a="1"/>
  <c r="F104" i="16" a="1"/>
  <c r="F81" i="16" a="1"/>
  <c r="F51" i="16" a="1"/>
  <c r="F68" i="16" a="1"/>
  <c r="F53" i="16" a="1"/>
  <c r="F70" i="16" a="1"/>
  <c r="F69" i="16" a="1"/>
  <c r="F107" i="16" a="1"/>
  <c r="F61" i="16" a="1"/>
  <c r="F50" i="16" a="1"/>
  <c r="F38" i="16" a="1"/>
  <c r="F113" i="16" a="1"/>
  <c r="F31" i="16" a="1"/>
  <c r="F89" i="16" a="1"/>
  <c r="F112" i="16" a="1"/>
  <c r="F48" i="16" a="1"/>
  <c r="F108" i="16" a="1"/>
  <c r="F76" i="16" a="1"/>
  <c r="F60" i="16" a="1"/>
  <c r="F79" i="16" a="1"/>
  <c r="F77" i="16" a="1"/>
  <c r="F82" i="16" a="1"/>
  <c r="F101" i="16" a="1"/>
  <c r="F29" i="16" a="1"/>
  <c r="F97" i="16" a="1"/>
  <c r="F99" i="16" a="1"/>
  <c r="F36" i="16" a="1"/>
  <c r="F78" i="16" a="1"/>
  <c r="F95" i="16" a="1"/>
  <c r="F117" i="16" a="1"/>
  <c r="F86" i="16" a="1"/>
  <c r="F92" i="16" l="1"/>
  <c r="G92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<sst xmlns="http://schemas.openxmlformats.org/spreadsheetml/2006/main" count="1573" uniqueCount="331">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</sst>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</cellStyleXfs>
  <cellXfs count="166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</cellXfs>
  <cellStyles count="6">
    <cellStyle name="Normal" xfId="0" builtinId="0"/>
    <cellStyle name="Normal 2" xfId="1" xr:uid="{441ACF27-160B-4F68-B601-75E0F5333046}"/>
    <cellStyle name="Normal 2 2" xfId="4" xr:uid="{C1D30E0C-7C3D-4B1D-9133-FEEA7CD75A88}"/>
    <cellStyle name="Normal 3" xfId="2" xr:uid="{E743A38D-16A7-497B-BF78-6D533003511F}"/>
    <cellStyle name="Normal 3 2" xfId="5" xr:uid="{2FBB15B9-17A9-4CFA-8BD1-0C9FAB04D83A}"/>
    <cellStyle name="Percent" xfId="3" builtinId="5"/>
  </cellStyles>
  <dxfs count="29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32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">
        <v>101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">
        <v>103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">
        <v>102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30° gap size and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3"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E.4.4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E.4.5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E.4.6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0.12038620783873294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0.49406616497246486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8" priority="5" stopIfTrue="1" operator="between">
      <formula>0</formula>
      <formula>1</formula>
    </cfRule>
  </conditionalFormatting>
  <conditionalFormatting sqref="K94">
    <cfRule type="cellIs" dxfId="27" priority="2" stopIfTrue="1" operator="between">
      <formula>0</formula>
      <formula>1</formula>
    </cfRule>
  </conditionalFormatting>
  <conditionalFormatting sqref="K124">
    <cfRule type="cellIs" dxfId="2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32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60° gap size ans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4">
        <f>Gap30deg!D17</f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F.4.4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F.4.5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F.4.6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0.11965800564834159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0.58781085562449775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5" priority="3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90° gap size and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4">
        <f>Gap30deg!D17</f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G.4.4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G.4.5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G.4.6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0.11567948034942986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0.60610390399273117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100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99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98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97</v>
      </c>
      <c r="C16" s="155"/>
      <c r="D16" s="154" t="str">
        <f>Title</f>
        <v>Flange Segment Analytical Model for 120° gap size and shape factor 1.2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96</v>
      </c>
      <c r="C17" s="155"/>
      <c r="D17" s="154">
        <f>Gap30deg!D17</f>
        <v>0.1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95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H.4.4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H.4.5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H.4.6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0.11270892416039283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0.61134783038820784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57" zoomScale="85" zoomScaleNormal="85" workbookViewId="0">
      <selection activeCell="G92" sqref="G9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1.3453592978805262E-4</v>
      </c>
      <c r="F76" s="146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0.15356565250189275</v>
      </c>
      <c r="F77" s="146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t="s">
        <v>85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10244.96531616569</v>
      </c>
      <c r="G99" s="118">
        <f ca="1">(F99-E99)/E99</f>
        <v>-3.5885788922463456E-5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824</v>
      </c>
      <c r="G100" s="118">
        <f ca="1">(F100-E100)/E100</f>
        <v>1.2864224446373524E-4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0.41432340368180404</v>
      </c>
      <c r="G101" s="118">
        <f ca="1">(F101-E101)/E101</f>
        <v>3.5472349816039453E-5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>
      <c r="N122" s="113">
        <v>0</v>
      </c>
      <c r="O122" s="113">
        <v>-5.0559479414750573E-13</v>
      </c>
      <c r="P122" s="113">
        <v>-5.0559479414750573E-13</v>
      </c>
      <c r="Q122" s="113">
        <v>0</v>
      </c>
    </row>
    <row r="123" spans="2:18"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</row>
    <row r="124" spans="2:18">
      <c r="N124" s="113">
        <v>0</v>
      </c>
      <c r="O124" s="113">
        <v>-5.0559479414750573E-13</v>
      </c>
      <c r="P124" s="113">
        <v>-5.0559479414750573E-13</v>
      </c>
      <c r="Q124" s="113">
        <v>0</v>
      </c>
    </row>
    <row r="125" spans="2:18"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</row>
    <row r="126" spans="2:18"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</row>
    <row r="127" spans="2:18"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</row>
    <row r="128" spans="2:18"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14:17"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14:17"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14:17"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</row>
    <row r="132" spans="14:17"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</row>
    <row r="133" spans="14:17"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</row>
  </sheetData>
  <conditionalFormatting sqref="G29:G31">
    <cfRule type="cellIs" dxfId="16" priority="18" operator="notBetween">
      <formula>-0.001</formula>
      <formula>0.001</formula>
    </cfRule>
  </conditionalFormatting>
  <conditionalFormatting sqref="G36:G38">
    <cfRule type="cellIs" dxfId="15" priority="17" operator="notBetween">
      <formula>-0.001</formula>
      <formula>0.001</formula>
    </cfRule>
  </conditionalFormatting>
  <conditionalFormatting sqref="G48:G53">
    <cfRule type="cellIs" dxfId="14" priority="16" operator="notBetween">
      <formula>-0.001</formula>
      <formula>0.001</formula>
    </cfRule>
  </conditionalFormatting>
  <conditionalFormatting sqref="G60:G61">
    <cfRule type="cellIs" dxfId="13" priority="15" operator="notBetween">
      <formula>-0.001</formula>
      <formula>0.001</formula>
    </cfRule>
  </conditionalFormatting>
  <conditionalFormatting sqref="G67:G72">
    <cfRule type="cellIs" dxfId="12" priority="4" operator="notBetween">
      <formula>-0.001</formula>
      <formula>0.001</formula>
    </cfRule>
  </conditionalFormatting>
  <conditionalFormatting sqref="G76:G79">
    <cfRule type="cellIs" dxfId="11" priority="3" operator="notBetween">
      <formula>-0.001</formula>
      <formula>0.001</formula>
    </cfRule>
  </conditionalFormatting>
  <conditionalFormatting sqref="G81:G84">
    <cfRule type="cellIs" dxfId="10" priority="13" operator="notBetween">
      <formula>-0.001</formula>
      <formula>0.001</formula>
    </cfRule>
  </conditionalFormatting>
  <conditionalFormatting sqref="G86:G89">
    <cfRule type="cellIs" dxfId="9" priority="12" operator="notBetween">
      <formula>-0.001</formula>
      <formula>0.001</formula>
    </cfRule>
  </conditionalFormatting>
  <conditionalFormatting sqref="G94:G95">
    <cfRule type="cellIs" dxfId="7" priority="11" operator="notBetween">
      <formula>-0.001</formula>
      <formula>0.001</formula>
    </cfRule>
  </conditionalFormatting>
  <conditionalFormatting sqref="G97:G101">
    <cfRule type="cellIs" dxfId="6" priority="10" operator="notBetween">
      <formula>-0.001</formula>
      <formula>0.001</formula>
    </cfRule>
  </conditionalFormatting>
  <conditionalFormatting sqref="G104">
    <cfRule type="cellIs" dxfId="5" priority="9" operator="notBetween">
      <formula>-0.001</formula>
      <formula>0.001</formula>
    </cfRule>
  </conditionalFormatting>
  <conditionalFormatting sqref="G106:G108">
    <cfRule type="cellIs" dxfId="4" priority="8" operator="notBetween">
      <formula>-0.001</formula>
      <formula>0.001</formula>
    </cfRule>
  </conditionalFormatting>
  <conditionalFormatting sqref="G112:G113">
    <cfRule type="cellIs" dxfId="3" priority="7" operator="notBetween">
      <formula>-0.001</formula>
      <formula>0.001</formula>
    </cfRule>
  </conditionalFormatting>
  <conditionalFormatting sqref="G117">
    <cfRule type="cellIs" dxfId="2" priority="6" operator="notBetween">
      <formula>-0.001</formula>
      <formula>0.001</formula>
    </cfRule>
  </conditionalFormatting>
  <conditionalFormatting sqref="G119">
    <cfRule type="cellIs" dxfId="1" priority="5" operator="notBetween">
      <formula>-0.001</formula>
      <formula>0.001</formula>
    </cfRule>
  </conditionalFormatting>
  <conditionalFormatting sqref="G92">
    <cfRule type="cellIs" dxfId="0" priority="1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