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2790A2C6-69BD-4E73-B002-1EB0AC3DAF60}" xr6:coauthVersionLast="47" xr6:coauthVersionMax="47" xr10:uidLastSave="{00000000-0000-0000-0000-000000000000}"/>
  <bookViews>
    <workbookView xWindow="-21810" yWindow="6405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35" i="16" a="1"/>
  <c r="F48" i="16" a="1"/>
  <c r="F104" i="16" a="1"/>
  <c r="F88" i="16" a="1"/>
  <c r="F97" i="16" a="1"/>
  <c r="F31" i="16" a="1"/>
  <c r="F120" i="16" a="1"/>
  <c r="F112" i="16" a="1"/>
  <c r="F76" i="16" a="1"/>
  <c r="F79" i="16" a="1"/>
  <c r="F60" i="16" a="1"/>
  <c r="F93" i="16" a="1"/>
  <c r="F90" i="16" a="1"/>
  <c r="F77" i="16" a="1"/>
  <c r="F124" i="16" a="1"/>
  <c r="F121" i="16" a="1"/>
  <c r="F91" i="16" a="1"/>
  <c r="F127" i="16" a="1"/>
  <c r="F132" i="16" a="1"/>
  <c r="F87" i="16" a="1"/>
  <c r="F81" i="16" a="1"/>
  <c r="F29" i="16" a="1"/>
  <c r="F69" i="16" a="1"/>
  <c r="F123" i="16" a="1"/>
  <c r="F100" i="16" a="1"/>
  <c r="F110" i="16" a="1"/>
  <c r="F36" i="16" a="1"/>
  <c r="F61" i="16" a="1"/>
  <c r="F78" i="16" a="1"/>
  <c r="F52" i="16" a="1"/>
  <c r="F53" i="16" a="1"/>
  <c r="F128" i="16" a="1"/>
  <c r="F70" i="16" a="1"/>
  <c r="F113" i="16" a="1"/>
  <c r="F130" i="16" a="1"/>
  <c r="F71" i="16" a="1"/>
  <c r="F99" i="16" a="1"/>
  <c r="F108" i="16" a="1"/>
  <c r="F83" i="16" a="1"/>
  <c r="F50" i="16" a="1"/>
  <c r="F133" i="16" a="1"/>
  <c r="F118" i="16" a="1"/>
  <c r="F30" i="16" a="1"/>
  <c r="F131" i="16" a="1"/>
  <c r="F82" i="16" a="1"/>
  <c r="F37" i="16" a="1"/>
  <c r="F68" i="16" a="1"/>
  <c r="F49" i="16" a="1"/>
  <c r="F125" i="16" a="1"/>
  <c r="F101" i="16" a="1"/>
  <c r="F126" i="16" a="1"/>
  <c r="F84" i="16" a="1"/>
  <c r="F51" i="16" a="1"/>
  <c r="F67" i="16" a="1"/>
  <c r="F122" i="16" a="1"/>
  <c r="F95" i="16" a="1"/>
  <c r="F72" i="16" a="1"/>
  <c r="F92" i="16" a="1"/>
  <c r="F38" i="16" a="1"/>
  <c r="F89" i="16" a="1"/>
  <c r="F86" i="16" a="1"/>
  <c r="F107" i="16" a="1"/>
  <c r="F129" i="16" a="1"/>
  <c r="F106" i="16" a="1"/>
  <c r="E135" i="16" l="1" a="1"/>
  <c r="E135" i="16" s="1"/>
  <c r="F135" i="16"/>
  <c r="F133" i="16"/>
  <c r="F121" i="16"/>
  <c r="F131" i="16"/>
  <c r="F132" i="16"/>
  <c r="F130" i="16"/>
  <c r="F126" i="16"/>
  <c r="F123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5" i="16" l="1"/>
  <c r="G121" i="16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<sst xmlns="http://schemas.openxmlformats.org/spreadsheetml/2006/main" count="1843" uniqueCount="503">
  <si>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</si>
  <si>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</si>
  <si>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</si>
  <si>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</si>
  <si>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</si>
  <si>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</si>
  <si>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</si>
  <si>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</si>
  <si>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</si>
  <si>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</si>
  <si>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</si>
  <si>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</si>
  <si>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</si>
  <si>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</si>
  <si>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</si>
  <si>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</si>
  <si>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</si>
  <si>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</si>
  <si>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</si>
  <si>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</si>
  <si>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</si>
  <si>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</si>
  <si>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</si>
  <si>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</si>
  <si>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</si>
  <si>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</si>
  <si>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</si>
  <si>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</si>
  <si>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</si>
  <si>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</si>
  <si>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</si>
  <si>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</si>
  <si>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</si>
  <si>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</si>
  <si>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</si>
  <si>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</si>
  <si>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</si>
  <si>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</si>
  <si>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</si>
  <si>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</si>
  <si>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</si>
  <si>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</si>
  <si>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</si>
  <si>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</si>
  <si>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</si>
  <si>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</si>
  <si>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</si>
  <si>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</si>
  <si>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</si>
  <si>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</si>
  <si>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</si>
  <si>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</si>
  <si>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</si>
  <si>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</si>
  <si>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</si>
  <si>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</si>
  <si>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</si>
  <si>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</si>
  <si>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</si>
  <si>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</si>
  <si>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</si>
  <si>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</si>
  <si>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</si>
  <si>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</si>
  <si>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</si>
  <si>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</si>
  <si>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</si>
  <si>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</si>
  <si>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</si>
  <si>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</si>
  <si>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</si>
  <si>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</si>
  <si>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</si>
  <si>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</si>
  <si>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</si>
  <si>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</si>
  <si>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</si>
  <si>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</si>
  <si>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</si>
  <si>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</si>
  <si>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</si>
  <si>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</si>
  <si>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</si>
  <si>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</si>
  <si>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</si>
  <si>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</si>
  <si>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</si>
  <si>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</si>
  <si>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</si>
  <si>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</si>
  <si>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</si>
  <si>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</si>
  <si>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</si>
  <si>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</si>
  <si>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</si>
  <si>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</si>
  <si>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</si>
  <si>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</si>
  <si>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</si>
  <si>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</si>
  <si>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</si>
  <si>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</si>
  <si>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</si>
  <si>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</si>
  <si>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</si>
  <si>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</si>
  <si>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</si>
  <si>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</si>
  <si>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</si>
  <si>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</si>
  <si>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</si>
  <si>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</si>
  <si>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</si>
  <si>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</si>
  <si>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</si>
  <si>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</si>
  <si>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</si>
  <si>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</si>
  <si>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</si>
  <si>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</si>
  <si>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</si>
  <si>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</si>
  <si>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</si>
  <si>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</si>
  <si>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</si>
  <si>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</si>
  <si>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</si>
  <si>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</si>
  <si>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</si>
  <si>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</si>
  <si>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</si>
  <si>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</si>
  <si>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</si>
  <si>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</si>
  <si>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</si>
  <si>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</si>
  <si>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</si>
  <si>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</si>
  <si>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</si>
  <si>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</si>
  <si>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</si>
  <si>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</si>
  <si>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</si>
  <si>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</si>
  <si>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</si>
  <si>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</si>
  <si>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</si>
  <si>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</si>
  <si>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</si>
  <si>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</si>
  <si>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</si>
  <si>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</si>
  <si>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</si>
  <si>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</si>
  <si>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</si>
  <si>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</si>
  <si>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</si>
  <si>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</si>
  <si>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</si>
  <si>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</si>
  <si>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</si>
  <si>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</si>
  <si>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</si>
  <si>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</si>
  <si>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</si>
  <si>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</si>
  <si>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</si>
  <si>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</si>
  <si>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</si>
  <si>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</si>
  <si>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</si>
  <si>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</si>
  <si>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</si>
  <si>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</si>
  <si>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</si>
  <si>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</si>
  <si>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</si>
  <si>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</si>
  <si>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</si>
  <si>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</si>
  <si>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</si>
  <si>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</si>
  <si>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</si>
  <si>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</si>
  <si>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</si>
  <si>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</si>
  <si>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</si>
  <si>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</si>
  <si>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</si>
  <si>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</si>
  <si>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</si>
  <si>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</si>
  <si>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</si>
  <si>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</si>
  <si>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</si>
  <si>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</si>
  <si>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</si>
  <si>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</si>
  <si>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</si>
  <si>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</si>
  <si>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</si>
  <si>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</si>
  <si>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</si>
  <si>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</si>
  <si>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</si>
  <si>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</si>
  <si>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</si>
  <si>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</si>
  <si>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</si>
  <si>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</si>
  <si>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</si>
  <si>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</si>
  <si>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</si>
  <si>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</si>
  <si>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</si>
  <si>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</si>
  <si>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</si>
  <si>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</si>
  <si>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</si>
  <si>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</si>
  <si>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</si>
  <si>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</si>
  <si>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</si>
  <si>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</si>
  <si>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</si>
  <si>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</si>
  <si>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</si>
  <si>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</si>
  <si>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</si>
  <si>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</si>
  <si>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</si>
  <si>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</si>
  <si>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</si>
  <si>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</si>
  <si>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</si>
  <si>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</si>
  <si>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</si>
  <si>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</si>
  <si>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</si>
  <si>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</si>
  <si>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</si>
  <si>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</si>
  <si>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</si>
  <si>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</si>
  <si>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</si>
  <si>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</si>
  <si>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</si>
  <si>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</si>
  <si>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</si>
  <si>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</si>
  <si>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</si>
  <si>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</si>
  <si>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</si>
  <si>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</si>
  <si>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</si>
  <si>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</si>
  <si>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</si>
  <si>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</si>
  <si>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</si>
  <si>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</si>
  <si>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</si>
  <si>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</si>
  <si>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</si>
  <si>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</si>
  <si>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</si>
  <si>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</si>
  <si>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</si>
  <si>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</si>
  <si>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</si>
  <si>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</si>
  <si>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</si>
  <si>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</si>
  <si>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</si>
  <si>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</si>
  <si>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</si>
  <si>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</si>
  <si>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</si>
  <si>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</si>
  <si>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</si>
  <si>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</si>
  <si>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</si>
  <si>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</si>
  <si>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</si>
  <si>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</si>
  <si>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</si>
  <si>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</si>
  <si>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</si>
  <si>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</si>
  <si>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</si>
  <si>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</si>
  <si>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</si>
  <si>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</si>
  <si>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</si>
  <si>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</si>
  <si>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</si>
  <si>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</si>
  <si>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</si>
  <si>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</si>
  <si>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</si>
  <si>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</si>
  <si>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</si>
  <si>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</si>
  <si>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</si>
  <si>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</si>
  <si>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</si>
  <si>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</si>
  <si>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</si>
  <si>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</si>
  <si>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</si>
  <si>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</si>
  <si>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</si>
  <si>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</si>
  <si>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</si>
  <si>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</si>
  <si>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</si>
  <si>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</si>
  <si>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</si>
  <si>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</si>
  <si>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</si>
  <si>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</si>
  <si>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</si>
  <si>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</si>
  <si>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</si>
  <si>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</si>
  <si>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</si>
  <si>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</si>
  <si>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</si>
  <si>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</si>
  <si>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</si>
  <si>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</si>
  <si>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</si>
  <si>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</si>
  <si>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</si>
  <si>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</si>
  <si>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</si>
  <si>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</si>
  <si>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</si>
  <si>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</si>
  <si>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</si>
  <si>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</si>
  <si>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</si>
  <si>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</si>
  <si>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</si>
  <si>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</si>
  <si>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</si>
  <si>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</si>
  <si>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</si>
  <si>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</si>
  <si>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</si>
  <si>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</si>
  <si>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</si>
  <si>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</si>
  <si>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</si>
  <si>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</si>
  <si>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</si>
  <si>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</si>
  <si>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</si>
  <si>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</si>
  <si>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</si>
  <si>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</si>
  <si>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</si>
  <si>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</si>
  <si>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</si>
  <si>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</si>
  <si>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</si>
  <si>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</si>
  <si>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</si>
  <si>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</si>
  <si>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</si>
  <si>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</si>
  <si>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</si>
  <si>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</si>
  <si>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</si>
  <si>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</si>
  <si>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</si>
  <si>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</si>
  <si>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</si>
  <si>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</si>
  <si>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</si>
  <si>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</si>
  <si>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</si>
  <si>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</si>
  <si>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</si>
  <si>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</si>
  <si>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</si>
  <si>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</si>
  <si>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</si>
  <si>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</si>
  <si>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</si>
  <si>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</si>
  <si>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</si>
  <si>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</si>
  <si>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</si>
  <si>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</si>
  <si>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</si>
  <si>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</si>
  <si>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</si>
  <si>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</si>
  <si>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</si>
  <si>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</si>
  <si>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</si>
  <si>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</si>
  <si>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</si>
  <si>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</si>
  <si>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</si>
  <si>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</si>
  <si>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</si>
  <si>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</si>
  <si>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</si>
  <si>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</si>
  <si>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</si>
  <si>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</si>
  <si>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</si>
  <si>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</si>
  <si>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</si>
  <si>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</si>
  <si>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</si>
  <si>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</si>
  <si>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</si>
  <si>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</si>
  <si>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</si>
  <si>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</si>
  <si>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</si>
  <si>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</si>
  <si>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</si>
  <si>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</si>
  <si>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</si>
  <si>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</si>
  <si>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</si>
  <si>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</si>
  <si>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</si>
  <si>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</si>
  <si>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</si>
  <si>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</si>
  <si>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</si>
  <si>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</si>
  <si>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</si>
  <si>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</si>
  <si>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</si>
  <si>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</si>
  <si>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</si>
  <si>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</si>
  <si>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</si>
  <si>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</si>
  <si>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</si>
  <si>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</si>
  <si>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</si>
  <si>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</si>
  <si>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</si>
  <si>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</si>
  <si>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</si>
  <si>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</si>
  <si>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</si>
  <si>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</si>
  <si>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</si>
  <si>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</si>
  <si>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</si>
  <si>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</si>
  <si>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</si>
  <si>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</si>
  <si>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</si>
  <si>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</si>
  <si>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</si>
  <si>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</si>
  <si>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</si>
  <si>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</si>
  <si>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</si>
  <si>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</si>
  <si>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</si>
  <si>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</si>
  <si>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</si>
  <si>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</si>
  <si>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</si>
  <si>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</si>
  <si>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</si>
  <si>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</si>
  <si>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</si>
  <si>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</si>
  <si>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Note that this includes a macro-geometric SCF=1.00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</si>
  <si>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</si>
  <si>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</si>
  <si>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</si>
  <si>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</si>
  <si>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</si>
  <si>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</si>
  <si>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</si>
  <si>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</si>
  <si>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</si>
  <si>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</si>
  <si>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</si>
  <si>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</si>
  <si>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</si>
  <si>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</si>
  <si>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</si>
  <si>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</si>
  <si>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</si>
  <si>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</si>
  <si>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</si>
  <si>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</si>
  <si>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</si>
  <si>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</si>
  <si>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a1,M</t>
  </si>
  <si>
    <t>a0,M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</si>
</sst>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</cellXfs>
  <cellStyles count="32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-81.950196903899112</c:v>
                </c:pt>
                <c:pt idx="1">
                  <c:v>-81.950196903899112</c:v>
                </c:pt>
                <c:pt idx="2">
                  <c:v>-81.950016537295596</c:v>
                </c:pt>
                <c:pt idx="3">
                  <c:v>-81.88755103021613</c:v>
                </c:pt>
                <c:pt idx="4">
                  <c:v>-81.71287876959363</c:v>
                </c:pt>
                <c:pt idx="5">
                  <c:v>-81.42599975542808</c:v>
                </c:pt>
                <c:pt idx="6">
                  <c:v>-81.02691398771951</c:v>
                </c:pt>
                <c:pt idx="7">
                  <c:v>-80.515621466467891</c:v>
                </c:pt>
                <c:pt idx="8">
                  <c:v>-79.892122191673238</c:v>
                </c:pt>
                <c:pt idx="9">
                  <c:v>-79.156416163335535</c:v>
                </c:pt>
                <c:pt idx="10">
                  <c:v>-78.308503381454813</c:v>
                </c:pt>
                <c:pt idx="11">
                  <c:v>-77.348383846031027</c:v>
                </c:pt>
                <c:pt idx="12">
                  <c:v>-76.276057557064206</c:v>
                </c:pt>
                <c:pt idx="13">
                  <c:v>-75.091524514554365</c:v>
                </c:pt>
                <c:pt idx="14">
                  <c:v>-73.794784718501475</c:v>
                </c:pt>
                <c:pt idx="15">
                  <c:v>-72.385838168905551</c:v>
                </c:pt>
                <c:pt idx="16">
                  <c:v>-70.864684865766577</c:v>
                </c:pt>
                <c:pt idx="17">
                  <c:v>-69.231324809084569</c:v>
                </c:pt>
                <c:pt idx="18">
                  <c:v>-67.485757998859526</c:v>
                </c:pt>
                <c:pt idx="19">
                  <c:v>-65.627984435091435</c:v>
                </c:pt>
                <c:pt idx="20">
                  <c:v>-63.658004117780322</c:v>
                </c:pt>
                <c:pt idx="21">
                  <c:v>-61.575817046926161</c:v>
                </c:pt>
                <c:pt idx="22">
                  <c:v>-59.381423222528952</c:v>
                </c:pt>
                <c:pt idx="23">
                  <c:v>-57.074822644588721</c:v>
                </c:pt>
                <c:pt idx="24">
                  <c:v>-54.656015313105442</c:v>
                </c:pt>
                <c:pt idx="25">
                  <c:v>-52.125001228079128</c:v>
                </c:pt>
                <c:pt idx="26">
                  <c:v>-49.481780389509773</c:v>
                </c:pt>
                <c:pt idx="27">
                  <c:v>-46.726352797397389</c:v>
                </c:pt>
                <c:pt idx="28">
                  <c:v>-43.85871845174195</c:v>
                </c:pt>
                <c:pt idx="29">
                  <c:v>-40.878877352543491</c:v>
                </c:pt>
                <c:pt idx="30">
                  <c:v>-37.786829499801975</c:v>
                </c:pt>
                <c:pt idx="31">
                  <c:v>-34.582574893517432</c:v>
                </c:pt>
                <c:pt idx="32">
                  <c:v>-31.26611353368984</c:v>
                </c:pt>
                <c:pt idx="33">
                  <c:v>-27.837445420319206</c:v>
                </c:pt>
                <c:pt idx="34">
                  <c:v>-24.296570553405545</c:v>
                </c:pt>
                <c:pt idx="35">
                  <c:v>-20.643488932948841</c:v>
                </c:pt>
                <c:pt idx="36">
                  <c:v>-16.878200558949096</c:v>
                </c:pt>
                <c:pt idx="37">
                  <c:v>-13.000705431406319</c:v>
                </c:pt>
                <c:pt idx="38">
                  <c:v>-9.0094818806034027</c:v>
                </c:pt>
                <c:pt idx="39">
                  <c:v>-4.8598355523541397</c:v>
                </c:pt>
                <c:pt idx="40">
                  <c:v>-0.53105136897277205</c:v>
                </c:pt>
                <c:pt idx="41">
                  <c:v>3.9768706695406979</c:v>
                </c:pt>
                <c:pt idx="42">
                  <c:v>8.6639305631862715</c:v>
                </c:pt>
                <c:pt idx="43">
                  <c:v>13.530128311963949</c:v>
                </c:pt>
                <c:pt idx="44">
                  <c:v>18.575463915873726</c:v>
                </c:pt>
                <c:pt idx="45">
                  <c:v>23.799937374915611</c:v>
                </c:pt>
                <c:pt idx="46">
                  <c:v>29.203548689089601</c:v>
                </c:pt>
                <c:pt idx="47">
                  <c:v>34.786297858395692</c:v>
                </c:pt>
                <c:pt idx="48">
                  <c:v>40.54818488283388</c:v>
                </c:pt>
                <c:pt idx="49">
                  <c:v>46.489209762404172</c:v>
                </c:pt>
                <c:pt idx="50">
                  <c:v>52.609372497106577</c:v>
                </c:pt>
                <c:pt idx="51">
                  <c:v>58.908673086941093</c:v>
                </c:pt>
                <c:pt idx="52">
                  <c:v>65.387111531907692</c:v>
                </c:pt>
                <c:pt idx="53">
                  <c:v>72.044687832006403</c:v>
                </c:pt>
                <c:pt idx="54">
                  <c:v>78.881401987237155</c:v>
                </c:pt>
                <c:pt idx="55">
                  <c:v>85.897253997600075</c:v>
                </c:pt>
                <c:pt idx="56">
                  <c:v>93.092243863095092</c:v>
                </c:pt>
                <c:pt idx="57">
                  <c:v>100.46637158372221</c:v>
                </c:pt>
                <c:pt idx="58">
                  <c:v>108.01963715948143</c:v>
                </c:pt>
                <c:pt idx="59">
                  <c:v>115.75204059037276</c:v>
                </c:pt>
                <c:pt idx="60">
                  <c:v>123.66358187639618</c:v>
                </c:pt>
                <c:pt idx="61">
                  <c:v>131.75426101755173</c:v>
                </c:pt>
                <c:pt idx="62">
                  <c:v>140.02407801383936</c:v>
                </c:pt>
                <c:pt idx="63">
                  <c:v>148.47303286525911</c:v>
                </c:pt>
                <c:pt idx="64">
                  <c:v>157.10112557181097</c:v>
                </c:pt>
                <c:pt idx="65">
                  <c:v>165.90835613349492</c:v>
                </c:pt>
                <c:pt idx="66">
                  <c:v>174.89472455031097</c:v>
                </c:pt>
                <c:pt idx="67">
                  <c:v>184.06023082225911</c:v>
                </c:pt>
                <c:pt idx="68">
                  <c:v>193.40487494933936</c:v>
                </c:pt>
                <c:pt idx="69">
                  <c:v>202.92865693155173</c:v>
                </c:pt>
                <c:pt idx="70">
                  <c:v>212.6315767688962</c:v>
                </c:pt>
                <c:pt idx="71">
                  <c:v>222.51363446137279</c:v>
                </c:pt>
                <c:pt idx="72">
                  <c:v>232.57483000898142</c:v>
                </c:pt>
                <c:pt idx="73">
                  <c:v>242.81516341172224</c:v>
                </c:pt>
                <c:pt idx="74">
                  <c:v>253.2346346695951</c:v>
                </c:pt>
                <c:pt idx="75">
                  <c:v>263.83324378260005</c:v>
                </c:pt>
                <c:pt idx="76">
                  <c:v>274.61099075073707</c:v>
                </c:pt>
                <c:pt idx="77">
                  <c:v>285.56787557400628</c:v>
                </c:pt>
                <c:pt idx="78">
                  <c:v>296.70389825240755</c:v>
                </c:pt>
                <c:pt idx="79">
                  <c:v>308.01905878594096</c:v>
                </c:pt>
                <c:pt idx="80">
                  <c:v>319.51335717460648</c:v>
                </c:pt>
                <c:pt idx="81">
                  <c:v>331.18679341840408</c:v>
                </c:pt>
                <c:pt idx="82">
                  <c:v>343.03936751733374</c:v>
                </c:pt>
                <c:pt idx="83">
                  <c:v>355.07107947139554</c:v>
                </c:pt>
                <c:pt idx="84">
                  <c:v>367.28192928058951</c:v>
                </c:pt>
                <c:pt idx="85">
                  <c:v>379.67191694491549</c:v>
                </c:pt>
                <c:pt idx="86">
                  <c:v>392.24104246437366</c:v>
                </c:pt>
                <c:pt idx="87">
                  <c:v>404.98930583896379</c:v>
                </c:pt>
                <c:pt idx="88">
                  <c:v>417.91670706868615</c:v>
                </c:pt>
                <c:pt idx="89">
                  <c:v>431.02324615354058</c:v>
                </c:pt>
                <c:pt idx="90">
                  <c:v>444.30892309352714</c:v>
                </c:pt>
                <c:pt idx="91">
                  <c:v>457.77373788864577</c:v>
                </c:pt>
                <c:pt idx="92">
                  <c:v>471.41769053889647</c:v>
                </c:pt>
                <c:pt idx="93">
                  <c:v>485.2407810442794</c:v>
                </c:pt>
                <c:pt idx="94">
                  <c:v>499.24300940479424</c:v>
                </c:pt>
                <c:pt idx="95">
                  <c:v>513.42437562044131</c:v>
                </c:pt>
                <c:pt idx="96">
                  <c:v>527.78487969122034</c:v>
                </c:pt>
                <c:pt idx="97">
                  <c:v>542.32452161713172</c:v>
                </c:pt>
                <c:pt idx="98">
                  <c:v>557.043301398175</c:v>
                </c:pt>
                <c:pt idx="99">
                  <c:v>571.94121903435052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894.03546159069651</c:v>
                </c:pt>
                <c:pt idx="1">
                  <c:v>894.03546159069651</c:v>
                </c:pt>
                <c:pt idx="2">
                  <c:v>894.03554658168889</c:v>
                </c:pt>
                <c:pt idx="3">
                  <c:v>894.06498110744815</c:v>
                </c:pt>
                <c:pt idx="4">
                  <c:v>894.14728885447664</c:v>
                </c:pt>
                <c:pt idx="5">
                  <c:v>894.28246982277449</c:v>
                </c:pt>
                <c:pt idx="6">
                  <c:v>894.47052401234191</c:v>
                </c:pt>
                <c:pt idx="7">
                  <c:v>894.71145142317846</c:v>
                </c:pt>
                <c:pt idx="8">
                  <c:v>895.00525205528447</c:v>
                </c:pt>
                <c:pt idx="9">
                  <c:v>895.35192590865984</c:v>
                </c:pt>
                <c:pt idx="10">
                  <c:v>895.75147298330455</c:v>
                </c:pt>
                <c:pt idx="11">
                  <c:v>896.20389327921873</c:v>
                </c:pt>
                <c:pt idx="12">
                  <c:v>896.70918679640204</c:v>
                </c:pt>
                <c:pt idx="13">
                  <c:v>897.26735353485492</c:v>
                </c:pt>
                <c:pt idx="14">
                  <c:v>897.87839349457715</c:v>
                </c:pt>
                <c:pt idx="15">
                  <c:v>898.54230667556885</c:v>
                </c:pt>
                <c:pt idx="16">
                  <c:v>899.25909307782968</c:v>
                </c:pt>
                <c:pt idx="17">
                  <c:v>900.02875270136008</c:v>
                </c:pt>
                <c:pt idx="18">
                  <c:v>900.85128554615972</c:v>
                </c:pt>
                <c:pt idx="19">
                  <c:v>901.72669161222871</c:v>
                </c:pt>
                <c:pt idx="20">
                  <c:v>902.65497089956716</c:v>
                </c:pt>
                <c:pt idx="21">
                  <c:v>903.63612340817497</c:v>
                </c:pt>
                <c:pt idx="22">
                  <c:v>904.67014913805201</c:v>
                </c:pt>
                <c:pt idx="23">
                  <c:v>905.75704808919852</c:v>
                </c:pt>
                <c:pt idx="24">
                  <c:v>906.89682026161438</c:v>
                </c:pt>
                <c:pt idx="25">
                  <c:v>908.0894656552997</c:v>
                </c:pt>
                <c:pt idx="26">
                  <c:v>909.33498427025427</c:v>
                </c:pt>
                <c:pt idx="27">
                  <c:v>910.63337610647829</c:v>
                </c:pt>
                <c:pt idx="28">
                  <c:v>911.98464116397167</c:v>
                </c:pt>
                <c:pt idx="29">
                  <c:v>913.38877944273429</c:v>
                </c:pt>
                <c:pt idx="30">
                  <c:v>914.84579094276637</c:v>
                </c:pt>
                <c:pt idx="31">
                  <c:v>916.3556756640678</c:v>
                </c:pt>
                <c:pt idx="32">
                  <c:v>917.91843360663859</c:v>
                </c:pt>
                <c:pt idx="33">
                  <c:v>919.53406477047872</c:v>
                </c:pt>
                <c:pt idx="34">
                  <c:v>921.20256915558832</c:v>
                </c:pt>
                <c:pt idx="35">
                  <c:v>922.92394676196727</c:v>
                </c:pt>
                <c:pt idx="36">
                  <c:v>924.69819758961546</c:v>
                </c:pt>
                <c:pt idx="37">
                  <c:v>926.52532163853311</c:v>
                </c:pt>
                <c:pt idx="38">
                  <c:v>928.40727520041389</c:v>
                </c:pt>
                <c:pt idx="39">
                  <c:v>930.40151830936895</c:v>
                </c:pt>
                <c:pt idx="40">
                  <c:v>932.53468271994791</c:v>
                </c:pt>
                <c:pt idx="41">
                  <c:v>934.80676843215088</c:v>
                </c:pt>
                <c:pt idx="42">
                  <c:v>937.21777544597762</c:v>
                </c:pt>
                <c:pt idx="43">
                  <c:v>939.76770376142838</c:v>
                </c:pt>
                <c:pt idx="44">
                  <c:v>942.45655337850292</c:v>
                </c:pt>
                <c:pt idx="45">
                  <c:v>945.28432429720147</c:v>
                </c:pt>
                <c:pt idx="46">
                  <c:v>948.25101651752402</c:v>
                </c:pt>
                <c:pt idx="47">
                  <c:v>951.35663003947036</c:v>
                </c:pt>
                <c:pt idx="48">
                  <c:v>954.60116486304082</c:v>
                </c:pt>
                <c:pt idx="49">
                  <c:v>957.98462098823495</c:v>
                </c:pt>
                <c:pt idx="50">
                  <c:v>961.5069984150532</c:v>
                </c:pt>
                <c:pt idx="51">
                  <c:v>965.16829714349524</c:v>
                </c:pt>
                <c:pt idx="52">
                  <c:v>968.96851717356128</c:v>
                </c:pt>
                <c:pt idx="53">
                  <c:v>972.90765850525133</c:v>
                </c:pt>
                <c:pt idx="54">
                  <c:v>976.98572113856505</c:v>
                </c:pt>
                <c:pt idx="55">
                  <c:v>981.2027050735029</c:v>
                </c:pt>
                <c:pt idx="56">
                  <c:v>985.55861031006452</c:v>
                </c:pt>
                <c:pt idx="57">
                  <c:v>990.05343684825027</c:v>
                </c:pt>
                <c:pt idx="58">
                  <c:v>994.68718468805969</c:v>
                </c:pt>
                <c:pt idx="59">
                  <c:v>999.45985382949311</c:v>
                </c:pt>
                <c:pt idx="60">
                  <c:v>1004.3714442725507</c:v>
                </c:pt>
                <c:pt idx="61">
                  <c:v>1009.4219560172319</c:v>
                </c:pt>
                <c:pt idx="62">
                  <c:v>1014.6113890635371</c:v>
                </c:pt>
                <c:pt idx="63">
                  <c:v>1019.9397434114662</c:v>
                </c:pt>
                <c:pt idx="64">
                  <c:v>1025.4070190610194</c:v>
                </c:pt>
                <c:pt idx="65">
                  <c:v>1031.0132160121964</c:v>
                </c:pt>
                <c:pt idx="66">
                  <c:v>1036.7583342649973</c:v>
                </c:pt>
                <c:pt idx="67">
                  <c:v>1042.6423738194221</c:v>
                </c:pt>
                <c:pt idx="68">
                  <c:v>1048.6653346754708</c:v>
                </c:pt>
                <c:pt idx="69">
                  <c:v>1054.8272168331434</c:v>
                </c:pt>
                <c:pt idx="70">
                  <c:v>1061.1280202924402</c:v>
                </c:pt>
                <c:pt idx="71">
                  <c:v>1067.5677450533608</c:v>
                </c:pt>
                <c:pt idx="72">
                  <c:v>1074.1463911159053</c:v>
                </c:pt>
                <c:pt idx="73">
                  <c:v>1080.8639584800735</c:v>
                </c:pt>
                <c:pt idx="74">
                  <c:v>1087.7204471458658</c:v>
                </c:pt>
                <c:pt idx="75">
                  <c:v>1094.715857113282</c:v>
                </c:pt>
                <c:pt idx="76">
                  <c:v>1101.8501883823221</c:v>
                </c:pt>
                <c:pt idx="77">
                  <c:v>1109.1234409529864</c:v>
                </c:pt>
                <c:pt idx="78">
                  <c:v>1116.535614825274</c:v>
                </c:pt>
                <c:pt idx="79">
                  <c:v>1124.086709999186</c:v>
                </c:pt>
                <c:pt idx="80">
                  <c:v>1131.776726474722</c:v>
                </c:pt>
                <c:pt idx="81">
                  <c:v>1139.6056642518818</c:v>
                </c:pt>
                <c:pt idx="82">
                  <c:v>1147.5735233306652</c:v>
                </c:pt>
                <c:pt idx="83">
                  <c:v>1155.6803037110728</c:v>
                </c:pt>
                <c:pt idx="84">
                  <c:v>1163.9260053931043</c:v>
                </c:pt>
                <c:pt idx="85">
                  <c:v>1172.3106283767597</c:v>
                </c:pt>
                <c:pt idx="86">
                  <c:v>1180.834172662039</c:v>
                </c:pt>
                <c:pt idx="87">
                  <c:v>1189.4966382489424</c:v>
                </c:pt>
                <c:pt idx="88">
                  <c:v>1198.2980251374697</c:v>
                </c:pt>
                <c:pt idx="89">
                  <c:v>1207.2383333276207</c:v>
                </c:pt>
                <c:pt idx="90">
                  <c:v>1216.3175628193958</c:v>
                </c:pt>
                <c:pt idx="91">
                  <c:v>1225.5357136127946</c:v>
                </c:pt>
                <c:pt idx="92">
                  <c:v>1234.8927857078177</c:v>
                </c:pt>
                <c:pt idx="93">
                  <c:v>1244.3887791044644</c:v>
                </c:pt>
                <c:pt idx="94">
                  <c:v>1254.0236938027351</c:v>
                </c:pt>
                <c:pt idx="95">
                  <c:v>1263.7975298026297</c:v>
                </c:pt>
                <c:pt idx="96">
                  <c:v>1273.7102871041484</c:v>
                </c:pt>
                <c:pt idx="97">
                  <c:v>1283.761965707291</c:v>
                </c:pt>
                <c:pt idx="98">
                  <c:v>1293.9525656120572</c:v>
                </c:pt>
                <c:pt idx="99">
                  <c:v>1304.2820868184476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-65.922342260089408</c:v>
                </c:pt>
                <c:pt idx="1">
                  <c:v>-65.922342260089408</c:v>
                </c:pt>
                <c:pt idx="2">
                  <c:v>-65.919194200909146</c:v>
                </c:pt>
                <c:pt idx="3">
                  <c:v>-65.837732624902003</c:v>
                </c:pt>
                <c:pt idx="4">
                  <c:v>-65.646037343813106</c:v>
                </c:pt>
                <c:pt idx="5">
                  <c:v>-65.344108357642483</c:v>
                </c:pt>
                <c:pt idx="6">
                  <c:v>-64.931945666390078</c:v>
                </c:pt>
                <c:pt idx="7">
                  <c:v>-64.409549270055948</c:v>
                </c:pt>
                <c:pt idx="8">
                  <c:v>-63.77691916864007</c:v>
                </c:pt>
                <c:pt idx="9">
                  <c:v>-63.034055362142446</c:v>
                </c:pt>
                <c:pt idx="10">
                  <c:v>-62.180957850563054</c:v>
                </c:pt>
                <c:pt idx="11">
                  <c:v>-61.217626633901915</c:v>
                </c:pt>
                <c:pt idx="12">
                  <c:v>-60.144061712159044</c:v>
                </c:pt>
                <c:pt idx="13">
                  <c:v>-58.960263085334418</c:v>
                </c:pt>
                <c:pt idx="14">
                  <c:v>-57.666230753428039</c:v>
                </c:pt>
                <c:pt idx="15">
                  <c:v>-56.26196471643992</c:v>
                </c:pt>
                <c:pt idx="16">
                  <c:v>-54.747464974370047</c:v>
                </c:pt>
                <c:pt idx="17">
                  <c:v>-53.122731527218427</c:v>
                </c:pt>
                <c:pt idx="18">
                  <c:v>-51.387764374985061</c:v>
                </c:pt>
                <c:pt idx="19">
                  <c:v>-49.54256351766994</c:v>
                </c:pt>
                <c:pt idx="20">
                  <c:v>-47.587128955273073</c:v>
                </c:pt>
                <c:pt idx="21">
                  <c:v>-45.521460687794466</c:v>
                </c:pt>
                <c:pt idx="22">
                  <c:v>-43.345558715234091</c:v>
                </c:pt>
                <c:pt idx="23">
                  <c:v>-41.059423037591984</c:v>
                </c:pt>
                <c:pt idx="24">
                  <c:v>-38.663053654868122</c:v>
                </c:pt>
                <c:pt idx="25">
                  <c:v>-36.156450567062514</c:v>
                </c:pt>
                <c:pt idx="26">
                  <c:v>-33.539613774175159</c:v>
                </c:pt>
                <c:pt idx="27">
                  <c:v>-30.812543276206057</c:v>
                </c:pt>
                <c:pt idx="28">
                  <c:v>-27.975239073155194</c:v>
                </c:pt>
                <c:pt idx="29">
                  <c:v>-25.027701165022599</c:v>
                </c:pt>
                <c:pt idx="30">
                  <c:v>-21.969929551808242</c:v>
                </c:pt>
                <c:pt idx="31">
                  <c:v>-18.80192423351215</c:v>
                </c:pt>
                <c:pt idx="32">
                  <c:v>-15.523685210134296</c:v>
                </c:pt>
                <c:pt idx="33">
                  <c:v>-12.13521248167469</c:v>
                </c:pt>
                <c:pt idx="34">
                  <c:v>-8.6358109025382692</c:v>
                </c:pt>
                <c:pt idx="35">
                  <c:v>-4.981383084496275</c:v>
                </c:pt>
                <c:pt idx="36">
                  <c:v>-1.1456297018264001</c:v>
                </c:pt>
                <c:pt idx="37">
                  <c:v>2.87144924547139</c:v>
                </c:pt>
                <c:pt idx="38">
                  <c:v>7.0698537573970786</c:v>
                </c:pt>
                <c:pt idx="39">
                  <c:v>11.449583833950644</c:v>
                </c:pt>
                <c:pt idx="40">
                  <c:v>16.01063947513213</c:v>
                </c:pt>
                <c:pt idx="41">
                  <c:v>20.753020680941511</c:v>
                </c:pt>
                <c:pt idx="42">
                  <c:v>25.676727451378746</c:v>
                </c:pt>
                <c:pt idx="43">
                  <c:v>30.781759786443924</c:v>
                </c:pt>
                <c:pt idx="44">
                  <c:v>36.068117686137001</c:v>
                </c:pt>
                <c:pt idx="45">
                  <c:v>41.535801150457971</c:v>
                </c:pt>
                <c:pt idx="46">
                  <c:v>47.184810179406846</c:v>
                </c:pt>
                <c:pt idx="47">
                  <c:v>53.015144772983561</c:v>
                </c:pt>
                <c:pt idx="48">
                  <c:v>59.026804931188224</c:v>
                </c:pt>
                <c:pt idx="49">
                  <c:v>65.219790654020798</c:v>
                </c:pt>
                <c:pt idx="50">
                  <c:v>71.594101941481256</c:v>
                </c:pt>
                <c:pt idx="51">
                  <c:v>78.149738793569611</c:v>
                </c:pt>
                <c:pt idx="52">
                  <c:v>84.886701210285821</c:v>
                </c:pt>
                <c:pt idx="53">
                  <c:v>91.804989191629971</c:v>
                </c:pt>
                <c:pt idx="54">
                  <c:v>98.904602737602033</c:v>
                </c:pt>
                <c:pt idx="55">
                  <c:v>106.18554184820198</c:v>
                </c:pt>
                <c:pt idx="56">
                  <c:v>113.64780652342984</c:v>
                </c:pt>
                <c:pt idx="57">
                  <c:v>121.29139676328549</c:v>
                </c:pt>
                <c:pt idx="58">
                  <c:v>129.11631256776914</c:v>
                </c:pt>
                <c:pt idx="59">
                  <c:v>137.12255393688071</c:v>
                </c:pt>
                <c:pt idx="60">
                  <c:v>145.31012087062015</c:v>
                </c:pt>
                <c:pt idx="61">
                  <c:v>153.67901336898748</c:v>
                </c:pt>
                <c:pt idx="62">
                  <c:v>162.22923143198267</c:v>
                </c:pt>
                <c:pt idx="63">
                  <c:v>170.96077505960579</c:v>
                </c:pt>
                <c:pt idx="64">
                  <c:v>179.87364425185683</c:v>
                </c:pt>
                <c:pt idx="65">
                  <c:v>188.96783900873575</c:v>
                </c:pt>
                <c:pt idx="66">
                  <c:v>198.24335933024258</c:v>
                </c:pt>
                <c:pt idx="67">
                  <c:v>207.70020521637724</c:v>
                </c:pt>
                <c:pt idx="68">
                  <c:v>217.33837666713987</c:v>
                </c:pt>
                <c:pt idx="69">
                  <c:v>227.15787368253038</c:v>
                </c:pt>
                <c:pt idx="70">
                  <c:v>237.1586962625488</c:v>
                </c:pt>
                <c:pt idx="71">
                  <c:v>247.34084440719511</c:v>
                </c:pt>
                <c:pt idx="72">
                  <c:v>257.70431811646921</c:v>
                </c:pt>
                <c:pt idx="73">
                  <c:v>268.24911739037134</c:v>
                </c:pt>
                <c:pt idx="74">
                  <c:v>278.97524222890138</c:v>
                </c:pt>
                <c:pt idx="75">
                  <c:v>289.88269263205927</c:v>
                </c:pt>
                <c:pt idx="76">
                  <c:v>300.97146859984508</c:v>
                </c:pt>
                <c:pt idx="77">
                  <c:v>312.24157013225869</c:v>
                </c:pt>
                <c:pt idx="78">
                  <c:v>323.69299722930026</c:v>
                </c:pt>
                <c:pt idx="79">
                  <c:v>335.3257498909698</c:v>
                </c:pt>
                <c:pt idx="80">
                  <c:v>347.1398281172672</c:v>
                </c:pt>
                <c:pt idx="81">
                  <c:v>359.13523190819245</c:v>
                </c:pt>
                <c:pt idx="82">
                  <c:v>371.31196126374567</c:v>
                </c:pt>
                <c:pt idx="83">
                  <c:v>383.67001618392675</c:v>
                </c:pt>
                <c:pt idx="84">
                  <c:v>396.20939666873556</c:v>
                </c:pt>
                <c:pt idx="85">
                  <c:v>408.93010271817246</c:v>
                </c:pt>
                <c:pt idx="86">
                  <c:v>421.83213433223722</c:v>
                </c:pt>
                <c:pt idx="87">
                  <c:v>434.91549151092988</c:v>
                </c:pt>
                <c:pt idx="88">
                  <c:v>448.18017425425046</c:v>
                </c:pt>
                <c:pt idx="89">
                  <c:v>461.62618256219895</c:v>
                </c:pt>
                <c:pt idx="90">
                  <c:v>475.25351643477529</c:v>
                </c:pt>
                <c:pt idx="91">
                  <c:v>489.06217587197955</c:v>
                </c:pt>
                <c:pt idx="92">
                  <c:v>503.05216087381172</c:v>
                </c:pt>
                <c:pt idx="93">
                  <c:v>517.22347144027185</c:v>
                </c:pt>
                <c:pt idx="94">
                  <c:v>531.57610757135956</c:v>
                </c:pt>
                <c:pt idx="95">
                  <c:v>546.11006926707546</c:v>
                </c:pt>
                <c:pt idx="96">
                  <c:v>560.82535652741922</c:v>
                </c:pt>
                <c:pt idx="97">
                  <c:v>575.72196935239083</c:v>
                </c:pt>
                <c:pt idx="98">
                  <c:v>590.79990774199041</c:v>
                </c:pt>
                <c:pt idx="99">
                  <c:v>606.05917169621785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903.28440818163347</c:v>
                </c:pt>
                <c:pt idx="1">
                  <c:v>903.28440818163347</c:v>
                </c:pt>
                <c:pt idx="2">
                  <c:v>903.28577825093805</c:v>
                </c:pt>
                <c:pt idx="3">
                  <c:v>903.32123120731512</c:v>
                </c:pt>
                <c:pt idx="4">
                  <c:v>903.40465906092709</c:v>
                </c:pt>
                <c:pt idx="5">
                  <c:v>903.53606181177406</c:v>
                </c:pt>
                <c:pt idx="6">
                  <c:v>903.71543945985604</c:v>
                </c:pt>
                <c:pt idx="7">
                  <c:v>903.94279200517292</c:v>
                </c:pt>
                <c:pt idx="8">
                  <c:v>904.2181194477248</c:v>
                </c:pt>
                <c:pt idx="9">
                  <c:v>904.54142178751169</c:v>
                </c:pt>
                <c:pt idx="10">
                  <c:v>904.91269902453348</c:v>
                </c:pt>
                <c:pt idx="11">
                  <c:v>905.33195115879028</c:v>
                </c:pt>
                <c:pt idx="12">
                  <c:v>905.79917819028208</c:v>
                </c:pt>
                <c:pt idx="13">
                  <c:v>906.31438011900877</c:v>
                </c:pt>
                <c:pt idx="14">
                  <c:v>906.87755694497048</c:v>
                </c:pt>
                <c:pt idx="15">
                  <c:v>907.48870866816719</c:v>
                </c:pt>
                <c:pt idx="16">
                  <c:v>908.14783528859891</c:v>
                </c:pt>
                <c:pt idx="17">
                  <c:v>908.85493680626553</c:v>
                </c:pt>
                <c:pt idx="18">
                  <c:v>909.61001322116704</c:v>
                </c:pt>
                <c:pt idx="19">
                  <c:v>910.41306453330355</c:v>
                </c:pt>
                <c:pt idx="20">
                  <c:v>911.26409074267519</c:v>
                </c:pt>
                <c:pt idx="21">
                  <c:v>912.16309184928173</c:v>
                </c:pt>
                <c:pt idx="22">
                  <c:v>913.11006785312316</c:v>
                </c:pt>
                <c:pt idx="23">
                  <c:v>914.10501875419959</c:v>
                </c:pt>
                <c:pt idx="24">
                  <c:v>915.14794455251115</c:v>
                </c:pt>
                <c:pt idx="25">
                  <c:v>916.23884524805749</c:v>
                </c:pt>
                <c:pt idx="26">
                  <c:v>917.37772084083883</c:v>
                </c:pt>
                <c:pt idx="27">
                  <c:v>918.56457133085519</c:v>
                </c:pt>
                <c:pt idx="28">
                  <c:v>919.79939671810644</c:v>
                </c:pt>
                <c:pt idx="29">
                  <c:v>921.08219700259269</c:v>
                </c:pt>
                <c:pt idx="30">
                  <c:v>922.41297218431407</c:v>
                </c:pt>
                <c:pt idx="31">
                  <c:v>923.79172226327034</c:v>
                </c:pt>
                <c:pt idx="32">
                  <c:v>925.21844723946151</c:v>
                </c:pt>
                <c:pt idx="33">
                  <c:v>926.69314711288757</c:v>
                </c:pt>
                <c:pt idx="34">
                  <c:v>928.21662833335699</c:v>
                </c:pt>
                <c:pt idx="35">
                  <c:v>929.84004900435343</c:v>
                </c:pt>
                <c:pt idx="36">
                  <c:v>931.59391940507692</c:v>
                </c:pt>
                <c:pt idx="37">
                  <c:v>933.47823953552722</c:v>
                </c:pt>
                <c:pt idx="38">
                  <c:v>935.49300939570423</c:v>
                </c:pt>
                <c:pt idx="39">
                  <c:v>937.63822898560829</c:v>
                </c:pt>
                <c:pt idx="40">
                  <c:v>939.91389830523929</c:v>
                </c:pt>
                <c:pt idx="41">
                  <c:v>942.3200173545971</c:v>
                </c:pt>
                <c:pt idx="42">
                  <c:v>944.85658613368184</c:v>
                </c:pt>
                <c:pt idx="43">
                  <c:v>947.52360464249352</c:v>
                </c:pt>
                <c:pt idx="44">
                  <c:v>950.32107288103202</c:v>
                </c:pt>
                <c:pt idx="45">
                  <c:v>953.24899084929746</c:v>
                </c:pt>
                <c:pt idx="46">
                  <c:v>956.30735854728971</c:v>
                </c:pt>
                <c:pt idx="47">
                  <c:v>959.49617597500901</c:v>
                </c:pt>
                <c:pt idx="48">
                  <c:v>962.81544313245513</c:v>
                </c:pt>
                <c:pt idx="49">
                  <c:v>966.26516001962807</c:v>
                </c:pt>
                <c:pt idx="50">
                  <c:v>969.84532663652806</c:v>
                </c:pt>
                <c:pt idx="51">
                  <c:v>973.55594298315475</c:v>
                </c:pt>
                <c:pt idx="52">
                  <c:v>977.39700905950849</c:v>
                </c:pt>
                <c:pt idx="53">
                  <c:v>981.36852486558894</c:v>
                </c:pt>
                <c:pt idx="54">
                  <c:v>985.47049040139655</c:v>
                </c:pt>
                <c:pt idx="55">
                  <c:v>989.70290566693097</c:v>
                </c:pt>
                <c:pt idx="56">
                  <c:v>994.06577066219211</c:v>
                </c:pt>
                <c:pt idx="57">
                  <c:v>998.55908538718029</c:v>
                </c:pt>
                <c:pt idx="58">
                  <c:v>1003.1828498418954</c:v>
                </c:pt>
                <c:pt idx="59">
                  <c:v>1007.9370640263373</c:v>
                </c:pt>
                <c:pt idx="60">
                  <c:v>1012.8217279405062</c:v>
                </c:pt>
                <c:pt idx="61">
                  <c:v>1017.836841584402</c:v>
                </c:pt>
                <c:pt idx="62">
                  <c:v>1022.9824049580246</c:v>
                </c:pt>
                <c:pt idx="63">
                  <c:v>1028.2584180613742</c:v>
                </c:pt>
                <c:pt idx="64">
                  <c:v>1033.6648808944506</c:v>
                </c:pt>
                <c:pt idx="65">
                  <c:v>1039.2017934572539</c:v>
                </c:pt>
                <c:pt idx="66">
                  <c:v>1044.8691557497841</c:v>
                </c:pt>
                <c:pt idx="67">
                  <c:v>1050.6669677720413</c:v>
                </c:pt>
                <c:pt idx="68">
                  <c:v>1056.5952295240252</c:v>
                </c:pt>
                <c:pt idx="69">
                  <c:v>1062.6539410057362</c:v>
                </c:pt>
                <c:pt idx="70">
                  <c:v>1068.8431022171742</c:v>
                </c:pt>
                <c:pt idx="71">
                  <c:v>1075.1627131583389</c:v>
                </c:pt>
                <c:pt idx="72">
                  <c:v>1081.6127738292303</c:v>
                </c:pt>
                <c:pt idx="73">
                  <c:v>1088.1932842298488</c:v>
                </c:pt>
                <c:pt idx="74">
                  <c:v>1094.9042443601941</c:v>
                </c:pt>
                <c:pt idx="75">
                  <c:v>1101.7456542202665</c:v>
                </c:pt>
                <c:pt idx="76">
                  <c:v>1108.7175138100656</c:v>
                </c:pt>
                <c:pt idx="77">
                  <c:v>1115.8198231295917</c:v>
                </c:pt>
                <c:pt idx="78">
                  <c:v>1123.0525821788447</c:v>
                </c:pt>
                <c:pt idx="79">
                  <c:v>1130.4157909578246</c:v>
                </c:pt>
                <c:pt idx="80">
                  <c:v>1137.9094494665314</c:v>
                </c:pt>
                <c:pt idx="81">
                  <c:v>1145.533557704965</c:v>
                </c:pt>
                <c:pt idx="82">
                  <c:v>1153.2881156731257</c:v>
                </c:pt>
                <c:pt idx="83">
                  <c:v>1161.1731233710129</c:v>
                </c:pt>
                <c:pt idx="84">
                  <c:v>1169.1885807986273</c:v>
                </c:pt>
                <c:pt idx="85">
                  <c:v>1177.3344879559686</c:v>
                </c:pt>
                <c:pt idx="86">
                  <c:v>1185.6108448430368</c:v>
                </c:pt>
                <c:pt idx="87">
                  <c:v>1194.0176514598318</c:v>
                </c:pt>
                <c:pt idx="88">
                  <c:v>1202.5549078063536</c:v>
                </c:pt>
                <c:pt idx="89">
                  <c:v>1211.2226138826027</c:v>
                </c:pt>
                <c:pt idx="90">
                  <c:v>1220.0207696885784</c:v>
                </c:pt>
                <c:pt idx="91">
                  <c:v>1228.9493752242809</c:v>
                </c:pt>
                <c:pt idx="92">
                  <c:v>1238.0084304897105</c:v>
                </c:pt>
                <c:pt idx="93">
                  <c:v>1247.1979354848668</c:v>
                </c:pt>
                <c:pt idx="94">
                  <c:v>1256.5178902097498</c:v>
                </c:pt>
                <c:pt idx="95">
                  <c:v>1265.9682946643602</c:v>
                </c:pt>
                <c:pt idx="96">
                  <c:v>1275.5491488486973</c:v>
                </c:pt>
                <c:pt idx="97">
                  <c:v>1285.2604527627611</c:v>
                </c:pt>
                <c:pt idx="98">
                  <c:v>1295.1022064065523</c:v>
                </c:pt>
                <c:pt idx="99">
                  <c:v>1305.07440978007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-61.085526007195391</c:v>
                </c:pt>
                <c:pt idx="1">
                  <c:v>-61.085526007195391</c:v>
                </c:pt>
                <c:pt idx="2">
                  <c:v>-61.080668580521099</c:v>
                </c:pt>
                <c:pt idx="3">
                  <c:v>-60.993334347385428</c:v>
                </c:pt>
                <c:pt idx="4">
                  <c:v>-60.79654842756463</c:v>
                </c:pt>
                <c:pt idx="5">
                  <c:v>-60.490310821058721</c:v>
                </c:pt>
                <c:pt idx="6">
                  <c:v>-60.074621527867698</c:v>
                </c:pt>
                <c:pt idx="7">
                  <c:v>-59.549480547991564</c:v>
                </c:pt>
                <c:pt idx="8">
                  <c:v>-58.914887881430289</c:v>
                </c:pt>
                <c:pt idx="9">
                  <c:v>-58.170843528183923</c:v>
                </c:pt>
                <c:pt idx="10">
                  <c:v>-57.317347488252423</c:v>
                </c:pt>
                <c:pt idx="11">
                  <c:v>-56.354399761635818</c:v>
                </c:pt>
                <c:pt idx="12">
                  <c:v>-55.282000348334094</c:v>
                </c:pt>
                <c:pt idx="13">
                  <c:v>-54.100149248347243</c:v>
                </c:pt>
                <c:pt idx="14">
                  <c:v>-52.808846461675294</c:v>
                </c:pt>
                <c:pt idx="15">
                  <c:v>-51.408091988318212</c:v>
                </c:pt>
                <c:pt idx="16">
                  <c:v>-49.897885828276024</c:v>
                </c:pt>
                <c:pt idx="17">
                  <c:v>-48.278227981548703</c:v>
                </c:pt>
                <c:pt idx="18">
                  <c:v>-46.549118448136284</c:v>
                </c:pt>
                <c:pt idx="19">
                  <c:v>-44.710557228038738</c:v>
                </c:pt>
                <c:pt idx="20">
                  <c:v>-42.76254432125608</c:v>
                </c:pt>
                <c:pt idx="21">
                  <c:v>-40.705079727788302</c:v>
                </c:pt>
                <c:pt idx="22">
                  <c:v>-38.538163447635419</c:v>
                </c:pt>
                <c:pt idx="23">
                  <c:v>-36.261795480797403</c:v>
                </c:pt>
                <c:pt idx="24">
                  <c:v>-33.875975827274274</c:v>
                </c:pt>
                <c:pt idx="25">
                  <c:v>-31.38070448706603</c:v>
                </c:pt>
                <c:pt idx="26">
                  <c:v>-28.77598146017267</c:v>
                </c:pt>
                <c:pt idx="27">
                  <c:v>-26.061806746594208</c:v>
                </c:pt>
                <c:pt idx="28">
                  <c:v>-23.238180346330605</c:v>
                </c:pt>
                <c:pt idx="29">
                  <c:v>-20.305102259381894</c:v>
                </c:pt>
                <c:pt idx="30">
                  <c:v>-17.262572485748077</c:v>
                </c:pt>
                <c:pt idx="31">
                  <c:v>-14.110591025429134</c:v>
                </c:pt>
                <c:pt idx="32">
                  <c:v>-10.849157878425068</c:v>
                </c:pt>
                <c:pt idx="33">
                  <c:v>-7.4721840577732461</c:v>
                </c:pt>
                <c:pt idx="34">
                  <c:v>-3.925934971924653</c:v>
                </c:pt>
                <c:pt idx="35">
                  <c:v>-0.19780671290435059</c:v>
                </c:pt>
                <c:pt idx="36">
                  <c:v>3.7122007192876962</c:v>
                </c:pt>
                <c:pt idx="37">
                  <c:v>7.804087324651471</c:v>
                </c:pt>
                <c:pt idx="38">
                  <c:v>12.077853103186952</c:v>
                </c:pt>
                <c:pt idx="39">
                  <c:v>16.533498054894181</c:v>
                </c:pt>
                <c:pt idx="40">
                  <c:v>21.171022179773139</c:v>
                </c:pt>
                <c:pt idx="41">
                  <c:v>25.990425477823823</c:v>
                </c:pt>
                <c:pt idx="42">
                  <c:v>30.991707949046233</c:v>
                </c:pt>
                <c:pt idx="43">
                  <c:v>36.17486959344037</c:v>
                </c:pt>
                <c:pt idx="44">
                  <c:v>41.53991041100619</c:v>
                </c:pt>
                <c:pt idx="45">
                  <c:v>47.086830401743789</c:v>
                </c:pt>
                <c:pt idx="46">
                  <c:v>52.815629565653104</c:v>
                </c:pt>
                <c:pt idx="47">
                  <c:v>58.726307902734149</c:v>
                </c:pt>
                <c:pt idx="48">
                  <c:v>64.818865412986924</c:v>
                </c:pt>
                <c:pt idx="49">
                  <c:v>71.093302096411421</c:v>
                </c:pt>
                <c:pt idx="50">
                  <c:v>77.549617953007655</c:v>
                </c:pt>
                <c:pt idx="51">
                  <c:v>84.187812982775625</c:v>
                </c:pt>
                <c:pt idx="52">
                  <c:v>91.007887185715305</c:v>
                </c:pt>
                <c:pt idx="53">
                  <c:v>98.00984056182665</c:v>
                </c:pt>
                <c:pt idx="54">
                  <c:v>105.19367311110979</c:v>
                </c:pt>
                <c:pt idx="55">
                  <c:v>112.55938483356465</c:v>
                </c:pt>
                <c:pt idx="56">
                  <c:v>120.10697572919126</c:v>
                </c:pt>
                <c:pt idx="57">
                  <c:v>127.83644579798958</c:v>
                </c:pt>
                <c:pt idx="58">
                  <c:v>135.74779503995964</c:v>
                </c:pt>
                <c:pt idx="59">
                  <c:v>143.84102345510141</c:v>
                </c:pt>
                <c:pt idx="60">
                  <c:v>152.11613104341484</c:v>
                </c:pt>
                <c:pt idx="61">
                  <c:v>160.57311780490008</c:v>
                </c:pt>
                <c:pt idx="62">
                  <c:v>169.21198373955704</c:v>
                </c:pt>
                <c:pt idx="63">
                  <c:v>178.03272884738573</c:v>
                </c:pt>
                <c:pt idx="64">
                  <c:v>187.03535312838613</c:v>
                </c:pt>
                <c:pt idx="65">
                  <c:v>196.21985658255826</c:v>
                </c:pt>
                <c:pt idx="66">
                  <c:v>205.58623920990215</c:v>
                </c:pt>
                <c:pt idx="67">
                  <c:v>215.13450101041772</c:v>
                </c:pt>
                <c:pt idx="68">
                  <c:v>224.86464198410505</c:v>
                </c:pt>
                <c:pt idx="69">
                  <c:v>234.77666213096404</c:v>
                </c:pt>
                <c:pt idx="70">
                  <c:v>244.87056145099481</c:v>
                </c:pt>
                <c:pt idx="71">
                  <c:v>255.14633994419731</c:v>
                </c:pt>
                <c:pt idx="72">
                  <c:v>265.60399761057153</c:v>
                </c:pt>
                <c:pt idx="73">
                  <c:v>276.24353445011747</c:v>
                </c:pt>
                <c:pt idx="74">
                  <c:v>287.06495046283516</c:v>
                </c:pt>
                <c:pt idx="75">
                  <c:v>298.0682456487246</c:v>
                </c:pt>
                <c:pt idx="76">
                  <c:v>309.25342000778568</c:v>
                </c:pt>
                <c:pt idx="77">
                  <c:v>320.62047354001851</c:v>
                </c:pt>
                <c:pt idx="78">
                  <c:v>332.16940624542309</c:v>
                </c:pt>
                <c:pt idx="79">
                  <c:v>343.90021812399942</c:v>
                </c:pt>
                <c:pt idx="80">
                  <c:v>355.81290917574745</c:v>
                </c:pt>
                <c:pt idx="81">
                  <c:v>367.90747940066723</c:v>
                </c:pt>
                <c:pt idx="82">
                  <c:v>380.18392879875876</c:v>
                </c:pt>
                <c:pt idx="83">
                  <c:v>392.64225737002187</c:v>
                </c:pt>
                <c:pt idx="84">
                  <c:v>405.28246511445701</c:v>
                </c:pt>
                <c:pt idx="85">
                  <c:v>418.10455203206351</c:v>
                </c:pt>
                <c:pt idx="86">
                  <c:v>431.1085181228421</c:v>
                </c:pt>
                <c:pt idx="87">
                  <c:v>444.2943633867921</c:v>
                </c:pt>
                <c:pt idx="88">
                  <c:v>457.66208782391385</c:v>
                </c:pt>
                <c:pt idx="89">
                  <c:v>471.21169143420758</c:v>
                </c:pt>
                <c:pt idx="90">
                  <c:v>484.94317421767278</c:v>
                </c:pt>
                <c:pt idx="91">
                  <c:v>498.85653617430995</c:v>
                </c:pt>
                <c:pt idx="92">
                  <c:v>512.95177730411865</c:v>
                </c:pt>
                <c:pt idx="93">
                  <c:v>527.22889760709927</c:v>
                </c:pt>
                <c:pt idx="94">
                  <c:v>541.68789708325141</c:v>
                </c:pt>
                <c:pt idx="95">
                  <c:v>556.32877573257554</c:v>
                </c:pt>
                <c:pt idx="96">
                  <c:v>571.15153355507107</c:v>
                </c:pt>
                <c:pt idx="97">
                  <c:v>586.15617055073824</c:v>
                </c:pt>
                <c:pt idx="98">
                  <c:v>601.34268671957761</c:v>
                </c:pt>
                <c:pt idx="99">
                  <c:v>616.71108206158851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905.88780483322182</c:v>
                </c:pt>
                <c:pt idx="1">
                  <c:v>905.88780483322182</c:v>
                </c:pt>
                <c:pt idx="2">
                  <c:v>905.8898620002816</c:v>
                </c:pt>
                <c:pt idx="3">
                  <c:v>905.92684889059308</c:v>
                </c:pt>
                <c:pt idx="4">
                  <c:v>906.01018962617763</c:v>
                </c:pt>
                <c:pt idx="5">
                  <c:v>906.13988420703527</c:v>
                </c:pt>
                <c:pt idx="6">
                  <c:v>906.3159326331662</c:v>
                </c:pt>
                <c:pt idx="7">
                  <c:v>906.53833490457021</c:v>
                </c:pt>
                <c:pt idx="8">
                  <c:v>906.80709102124752</c:v>
                </c:pt>
                <c:pt idx="9">
                  <c:v>907.1222009831979</c:v>
                </c:pt>
                <c:pt idx="10">
                  <c:v>907.48366479042136</c:v>
                </c:pt>
                <c:pt idx="11">
                  <c:v>907.89148244291812</c:v>
                </c:pt>
                <c:pt idx="12">
                  <c:v>908.34565394068795</c:v>
                </c:pt>
                <c:pt idx="13">
                  <c:v>908.84617928373109</c:v>
                </c:pt>
                <c:pt idx="14">
                  <c:v>909.39305847204719</c:v>
                </c:pt>
                <c:pt idx="15">
                  <c:v>909.98629150563659</c:v>
                </c:pt>
                <c:pt idx="16">
                  <c:v>910.62587838449895</c:v>
                </c:pt>
                <c:pt idx="17">
                  <c:v>911.31181910863472</c:v>
                </c:pt>
                <c:pt idx="18">
                  <c:v>912.04411367804346</c:v>
                </c:pt>
                <c:pt idx="19">
                  <c:v>912.8227620927255</c:v>
                </c:pt>
                <c:pt idx="20">
                  <c:v>913.64776435268061</c:v>
                </c:pt>
                <c:pt idx="21">
                  <c:v>914.51912045790891</c:v>
                </c:pt>
                <c:pt idx="22">
                  <c:v>915.4368304084104</c:v>
                </c:pt>
                <c:pt idx="23">
                  <c:v>916.40089420418508</c:v>
                </c:pt>
                <c:pt idx="24">
                  <c:v>917.41131184523283</c:v>
                </c:pt>
                <c:pt idx="25">
                  <c:v>918.46808333155388</c:v>
                </c:pt>
                <c:pt idx="26">
                  <c:v>919.57120866314801</c:v>
                </c:pt>
                <c:pt idx="27">
                  <c:v>920.72068784001533</c:v>
                </c:pt>
                <c:pt idx="28">
                  <c:v>921.91652086215572</c:v>
                </c:pt>
                <c:pt idx="29">
                  <c:v>923.1587077295693</c:v>
                </c:pt>
                <c:pt idx="30">
                  <c:v>924.44724844225595</c:v>
                </c:pt>
                <c:pt idx="31">
                  <c:v>925.78214300021602</c:v>
                </c:pt>
                <c:pt idx="32">
                  <c:v>927.16339140344905</c:v>
                </c:pt>
                <c:pt idx="33">
                  <c:v>928.59785742177587</c:v>
                </c:pt>
                <c:pt idx="34">
                  <c:v>930.14611301405603</c:v>
                </c:pt>
                <c:pt idx="35">
                  <c:v>931.82236585123883</c:v>
                </c:pt>
                <c:pt idx="36">
                  <c:v>933.62661593332462</c:v>
                </c:pt>
                <c:pt idx="37">
                  <c:v>935.55886326031293</c:v>
                </c:pt>
                <c:pt idx="38">
                  <c:v>937.61910783220401</c:v>
                </c:pt>
                <c:pt idx="39">
                  <c:v>939.80734964899773</c:v>
                </c:pt>
                <c:pt idx="40">
                  <c:v>942.12358871069432</c:v>
                </c:pt>
                <c:pt idx="41">
                  <c:v>944.56782501729356</c:v>
                </c:pt>
                <c:pt idx="42">
                  <c:v>947.14005856879555</c:v>
                </c:pt>
                <c:pt idx="43">
                  <c:v>949.84028936520019</c:v>
                </c:pt>
                <c:pt idx="44">
                  <c:v>952.66851740650759</c:v>
                </c:pt>
                <c:pt idx="45">
                  <c:v>955.62474269271786</c:v>
                </c:pt>
                <c:pt idx="46">
                  <c:v>958.70896522383066</c:v>
                </c:pt>
                <c:pt idx="47">
                  <c:v>961.92118499984622</c:v>
                </c:pt>
                <c:pt idx="48">
                  <c:v>965.26140202076454</c:v>
                </c:pt>
                <c:pt idx="49">
                  <c:v>968.72961628658561</c:v>
                </c:pt>
                <c:pt idx="50">
                  <c:v>972.32582779730933</c:v>
                </c:pt>
                <c:pt idx="51">
                  <c:v>976.05003655293581</c:v>
                </c:pt>
                <c:pt idx="52">
                  <c:v>979.90224255346504</c:v>
                </c:pt>
                <c:pt idx="53">
                  <c:v>983.88244579889692</c:v>
                </c:pt>
                <c:pt idx="54">
                  <c:v>987.99064628923156</c:v>
                </c:pt>
                <c:pt idx="55">
                  <c:v>992.22684402446907</c:v>
                </c:pt>
                <c:pt idx="56">
                  <c:v>996.59103900460912</c:v>
                </c:pt>
                <c:pt idx="57">
                  <c:v>1001.0832312296519</c:v>
                </c:pt>
                <c:pt idx="58">
                  <c:v>1005.7034206995975</c:v>
                </c:pt>
                <c:pt idx="59">
                  <c:v>1010.4516074144457</c:v>
                </c:pt>
                <c:pt idx="60">
                  <c:v>1015.3277913741967</c:v>
                </c:pt>
                <c:pt idx="61">
                  <c:v>1020.3319725788505</c:v>
                </c:pt>
                <c:pt idx="62">
                  <c:v>1025.4641510284068</c:v>
                </c:pt>
                <c:pt idx="63">
                  <c:v>1030.724326722866</c:v>
                </c:pt>
                <c:pt idx="64">
                  <c:v>1036.1124996622279</c:v>
                </c:pt>
                <c:pt idx="65">
                  <c:v>1041.6286698464926</c:v>
                </c:pt>
                <c:pt idx="66">
                  <c:v>1047.2728372756599</c:v>
                </c:pt>
                <c:pt idx="67">
                  <c:v>1053.0450019497298</c:v>
                </c:pt>
                <c:pt idx="68">
                  <c:v>1058.9451638687028</c:v>
                </c:pt>
                <c:pt idx="69">
                  <c:v>1064.9733230325783</c:v>
                </c:pt>
                <c:pt idx="70">
                  <c:v>1071.1294794413564</c:v>
                </c:pt>
                <c:pt idx="71">
                  <c:v>1077.4136330950373</c:v>
                </c:pt>
                <c:pt idx="72">
                  <c:v>1083.8257839936211</c:v>
                </c:pt>
                <c:pt idx="73">
                  <c:v>1090.3659321371074</c:v>
                </c:pt>
                <c:pt idx="74">
                  <c:v>1097.0340775254965</c:v>
                </c:pt>
                <c:pt idx="75">
                  <c:v>1103.8302201587883</c:v>
                </c:pt>
                <c:pt idx="76">
                  <c:v>1110.7543600369829</c:v>
                </c:pt>
                <c:pt idx="77">
                  <c:v>1117.8064971600802</c:v>
                </c:pt>
                <c:pt idx="78">
                  <c:v>1124.9866315280801</c:v>
                </c:pt>
                <c:pt idx="79">
                  <c:v>1132.2947631409829</c:v>
                </c:pt>
                <c:pt idx="80">
                  <c:v>1139.7308919987884</c:v>
                </c:pt>
                <c:pt idx="81">
                  <c:v>1147.2950181014967</c:v>
                </c:pt>
                <c:pt idx="82">
                  <c:v>1154.9871414491076</c:v>
                </c:pt>
                <c:pt idx="83">
                  <c:v>1162.8072620416212</c:v>
                </c:pt>
                <c:pt idx="84">
                  <c:v>1170.7553798790375</c:v>
                </c:pt>
                <c:pt idx="85">
                  <c:v>1178.8314949613566</c:v>
                </c:pt>
                <c:pt idx="86">
                  <c:v>1187.0356072885786</c:v>
                </c:pt>
                <c:pt idx="87">
                  <c:v>1195.3677168607028</c:v>
                </c:pt>
                <c:pt idx="88">
                  <c:v>1203.8278236777301</c:v>
                </c:pt>
                <c:pt idx="89">
                  <c:v>1212.41592773966</c:v>
                </c:pt>
                <c:pt idx="90">
                  <c:v>1221.1320290464926</c:v>
                </c:pt>
                <c:pt idx="91">
                  <c:v>1229.9761275982282</c:v>
                </c:pt>
                <c:pt idx="92">
                  <c:v>1238.9482233948663</c:v>
                </c:pt>
                <c:pt idx="93">
                  <c:v>1248.048316436407</c:v>
                </c:pt>
                <c:pt idx="94">
                  <c:v>1257.2764067228507</c:v>
                </c:pt>
                <c:pt idx="95">
                  <c:v>1266.6324942541969</c:v>
                </c:pt>
                <c:pt idx="96">
                  <c:v>1276.116579030446</c:v>
                </c:pt>
                <c:pt idx="97">
                  <c:v>1285.7286610515978</c:v>
                </c:pt>
                <c:pt idx="98">
                  <c:v>1295.4687403176522</c:v>
                </c:pt>
                <c:pt idx="99">
                  <c:v>1305.3368168286095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-59.416005440501245</c:v>
                </c:pt>
                <c:pt idx="1">
                  <c:v>-59.416005440501245</c:v>
                </c:pt>
                <c:pt idx="2">
                  <c:v>-59.410513057827991</c:v>
                </c:pt>
                <c:pt idx="3">
                  <c:v>-59.321420842589454</c:v>
                </c:pt>
                <c:pt idx="4">
                  <c:v>-59.123344381040766</c:v>
                </c:pt>
                <c:pt idx="5">
                  <c:v>-58.81628367318195</c:v>
                </c:pt>
                <c:pt idx="6">
                  <c:v>-58.400238719012989</c:v>
                </c:pt>
                <c:pt idx="7">
                  <c:v>-57.875209518533886</c:v>
                </c:pt>
                <c:pt idx="8">
                  <c:v>-57.241196071744646</c:v>
                </c:pt>
                <c:pt idx="9">
                  <c:v>-56.498198378645263</c:v>
                </c:pt>
                <c:pt idx="10">
                  <c:v>-55.646216439235751</c:v>
                </c:pt>
                <c:pt idx="11">
                  <c:v>-54.685250253516081</c:v>
                </c:pt>
                <c:pt idx="12">
                  <c:v>-53.615299821486282</c:v>
                </c:pt>
                <c:pt idx="13">
                  <c:v>-52.436365143146332</c:v>
                </c:pt>
                <c:pt idx="14">
                  <c:v>-51.148446218496247</c:v>
                </c:pt>
                <c:pt idx="15">
                  <c:v>-49.751543047536011</c:v>
                </c:pt>
                <c:pt idx="16">
                  <c:v>-48.245655630265645</c:v>
                </c:pt>
                <c:pt idx="17">
                  <c:v>-46.630783966685136</c:v>
                </c:pt>
                <c:pt idx="18">
                  <c:v>-44.906928056794492</c:v>
                </c:pt>
                <c:pt idx="19">
                  <c:v>-43.074087900593703</c:v>
                </c:pt>
                <c:pt idx="20">
                  <c:v>-41.132263498082771</c:v>
                </c:pt>
                <c:pt idx="21">
                  <c:v>-39.081454849261696</c:v>
                </c:pt>
                <c:pt idx="22">
                  <c:v>-36.921661954130485</c:v>
                </c:pt>
                <c:pt idx="23">
                  <c:v>-34.65288481268913</c:v>
                </c:pt>
                <c:pt idx="24">
                  <c:v>-32.27512342493764</c:v>
                </c:pt>
                <c:pt idx="25">
                  <c:v>-29.788377790875998</c:v>
                </c:pt>
                <c:pt idx="26">
                  <c:v>-27.19264791050422</c:v>
                </c:pt>
                <c:pt idx="27">
                  <c:v>-24.487933783822321</c:v>
                </c:pt>
                <c:pt idx="28">
                  <c:v>-21.674235410830256</c:v>
                </c:pt>
                <c:pt idx="29">
                  <c:v>-18.751552791528056</c:v>
                </c:pt>
                <c:pt idx="30">
                  <c:v>-15.719885925915728</c:v>
                </c:pt>
                <c:pt idx="31">
                  <c:v>-12.579234813993244</c:v>
                </c:pt>
                <c:pt idx="32">
                  <c:v>-9.3295994557606203</c:v>
                </c:pt>
                <c:pt idx="33">
                  <c:v>-5.945508353099914</c:v>
                </c:pt>
                <c:pt idx="34">
                  <c:v>-2.3804397588814319</c:v>
                </c:pt>
                <c:pt idx="35">
                  <c:v>1.3665939703659857</c:v>
                </c:pt>
                <c:pt idx="36">
                  <c:v>5.2955928346423722</c:v>
                </c:pt>
                <c:pt idx="37">
                  <c:v>9.406556833947711</c:v>
                </c:pt>
                <c:pt idx="38">
                  <c:v>13.699485968281982</c:v>
                </c:pt>
                <c:pt idx="39">
                  <c:v>18.174380237645224</c:v>
                </c:pt>
                <c:pt idx="40">
                  <c:v>22.831239642037421</c:v>
                </c:pt>
                <c:pt idx="41">
                  <c:v>27.670064181458571</c:v>
                </c:pt>
                <c:pt idx="42">
                  <c:v>32.690853855908664</c:v>
                </c:pt>
                <c:pt idx="43">
                  <c:v>37.893608665387717</c:v>
                </c:pt>
                <c:pt idx="44">
                  <c:v>43.278328609895667</c:v>
                </c:pt>
                <c:pt idx="45">
                  <c:v>48.845013689432626</c:v>
                </c:pt>
                <c:pt idx="46">
                  <c:v>54.593663903998525</c:v>
                </c:pt>
                <c:pt idx="47">
                  <c:v>60.524279253593392</c:v>
                </c:pt>
                <c:pt idx="48">
                  <c:v>66.636859738217211</c:v>
                </c:pt>
                <c:pt idx="49">
                  <c:v>72.931405357869977</c:v>
                </c:pt>
                <c:pt idx="50">
                  <c:v>79.407916112551689</c:v>
                </c:pt>
                <c:pt idx="51">
                  <c:v>86.066392002262347</c:v>
                </c:pt>
                <c:pt idx="52">
                  <c:v>92.90683302700198</c:v>
                </c:pt>
                <c:pt idx="53">
                  <c:v>99.929239186770488</c:v>
                </c:pt>
                <c:pt idx="54">
                  <c:v>107.13361048156801</c:v>
                </c:pt>
                <c:pt idx="55">
                  <c:v>114.51994691139448</c:v>
                </c:pt>
                <c:pt idx="56">
                  <c:v>122.08824847624993</c:v>
                </c:pt>
                <c:pt idx="57">
                  <c:v>129.83851517613428</c:v>
                </c:pt>
                <c:pt idx="58">
                  <c:v>137.7707470110476</c:v>
                </c:pt>
                <c:pt idx="59">
                  <c:v>145.8849439809899</c:v>
                </c:pt>
                <c:pt idx="60">
                  <c:v>154.18110608596106</c:v>
                </c:pt>
                <c:pt idx="61">
                  <c:v>162.65923332596125</c:v>
                </c:pt>
                <c:pt idx="62">
                  <c:v>171.31932570099039</c:v>
                </c:pt>
                <c:pt idx="63">
                  <c:v>180.1613832110485</c:v>
                </c:pt>
                <c:pt idx="64">
                  <c:v>189.18540585613556</c:v>
                </c:pt>
                <c:pt idx="65">
                  <c:v>198.39139363625151</c:v>
                </c:pt>
                <c:pt idx="66">
                  <c:v>207.77934655139649</c:v>
                </c:pt>
                <c:pt idx="67">
                  <c:v>217.34926460157038</c:v>
                </c:pt>
                <c:pt idx="68">
                  <c:v>227.10114778677325</c:v>
                </c:pt>
                <c:pt idx="69">
                  <c:v>237.03499610700496</c:v>
                </c:pt>
                <c:pt idx="70">
                  <c:v>247.15080956226572</c:v>
                </c:pt>
                <c:pt idx="71">
                  <c:v>257.44858815255543</c:v>
                </c:pt>
                <c:pt idx="72">
                  <c:v>267.92833187787414</c:v>
                </c:pt>
                <c:pt idx="73">
                  <c:v>278.59004073822172</c:v>
                </c:pt>
                <c:pt idx="74">
                  <c:v>289.43371473359826</c:v>
                </c:pt>
                <c:pt idx="75">
                  <c:v>300.45935386400384</c:v>
                </c:pt>
                <c:pt idx="76">
                  <c:v>311.66695812943817</c:v>
                </c:pt>
                <c:pt idx="77">
                  <c:v>323.05652752990164</c:v>
                </c:pt>
                <c:pt idx="78">
                  <c:v>334.62806206539398</c:v>
                </c:pt>
                <c:pt idx="79">
                  <c:v>346.3815617359154</c:v>
                </c:pt>
                <c:pt idx="80">
                  <c:v>358.31702654146551</c:v>
                </c:pt>
                <c:pt idx="81">
                  <c:v>370.43445648204494</c:v>
                </c:pt>
                <c:pt idx="82">
                  <c:v>382.73385155765288</c:v>
                </c:pt>
                <c:pt idx="83">
                  <c:v>395.21521176828998</c:v>
                </c:pt>
                <c:pt idx="84">
                  <c:v>407.87853711395616</c:v>
                </c:pt>
                <c:pt idx="85">
                  <c:v>420.72382759465114</c:v>
                </c:pt>
                <c:pt idx="86">
                  <c:v>433.75108321037521</c:v>
                </c:pt>
                <c:pt idx="87">
                  <c:v>446.96030396112803</c:v>
                </c:pt>
                <c:pt idx="88">
                  <c:v>460.35148984690977</c:v>
                </c:pt>
                <c:pt idx="89">
                  <c:v>473.92464086772071</c:v>
                </c:pt>
                <c:pt idx="90">
                  <c:v>487.67975702356046</c:v>
                </c:pt>
                <c:pt idx="91">
                  <c:v>501.61683831442929</c:v>
                </c:pt>
                <c:pt idx="92">
                  <c:v>515.73588474032692</c:v>
                </c:pt>
                <c:pt idx="93">
                  <c:v>530.03689630125371</c:v>
                </c:pt>
                <c:pt idx="94">
                  <c:v>544.51987299720918</c:v>
                </c:pt>
                <c:pt idx="95">
                  <c:v>559.18481482819391</c:v>
                </c:pt>
                <c:pt idx="96">
                  <c:v>574.03172179420721</c:v>
                </c:pt>
                <c:pt idx="97">
                  <c:v>589.06059389524955</c:v>
                </c:pt>
                <c:pt idx="98">
                  <c:v>604.27143113132104</c:v>
                </c:pt>
                <c:pt idx="99">
                  <c:v>619.66423350242144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906.79971346907462</c:v>
                </c:pt>
                <c:pt idx="1">
                  <c:v>906.79971346907462</c:v>
                </c:pt>
                <c:pt idx="2">
                  <c:v>906.80201322644598</c:v>
                </c:pt>
                <c:pt idx="3">
                  <c:v>906.83931770628965</c:v>
                </c:pt>
                <c:pt idx="4">
                  <c:v>906.92225580977674</c:v>
                </c:pt>
                <c:pt idx="5">
                  <c:v>907.05082753690726</c:v>
                </c:pt>
                <c:pt idx="6">
                  <c:v>907.22503288768121</c:v>
                </c:pt>
                <c:pt idx="7">
                  <c:v>907.44487186209858</c:v>
                </c:pt>
                <c:pt idx="8">
                  <c:v>907.71034446015926</c:v>
                </c:pt>
                <c:pt idx="9">
                  <c:v>908.02145068186348</c:v>
                </c:pt>
                <c:pt idx="10">
                  <c:v>908.37819052721113</c:v>
                </c:pt>
                <c:pt idx="11">
                  <c:v>908.7805639962022</c:v>
                </c:pt>
                <c:pt idx="12">
                  <c:v>909.22857108883659</c:v>
                </c:pt>
                <c:pt idx="13">
                  <c:v>909.72221180511451</c:v>
                </c:pt>
                <c:pt idx="14">
                  <c:v>910.26148614503586</c:v>
                </c:pt>
                <c:pt idx="15">
                  <c:v>910.84639410860052</c:v>
                </c:pt>
                <c:pt idx="16">
                  <c:v>911.47693569580872</c:v>
                </c:pt>
                <c:pt idx="17">
                  <c:v>912.15311090666034</c:v>
                </c:pt>
                <c:pt idx="18">
                  <c:v>912.87491974115528</c:v>
                </c:pt>
                <c:pt idx="19">
                  <c:v>913.64236219929364</c:v>
                </c:pt>
                <c:pt idx="20">
                  <c:v>914.45543828107554</c:v>
                </c:pt>
                <c:pt idx="21">
                  <c:v>915.31414798650076</c:v>
                </c:pt>
                <c:pt idx="22">
                  <c:v>916.21849131556951</c:v>
                </c:pt>
                <c:pt idx="23">
                  <c:v>917.16846826828157</c:v>
                </c:pt>
                <c:pt idx="24">
                  <c:v>918.16407884463706</c:v>
                </c:pt>
                <c:pt idx="25">
                  <c:v>919.20532304463609</c:v>
                </c:pt>
                <c:pt idx="26">
                  <c:v>920.29220086827843</c:v>
                </c:pt>
                <c:pt idx="27">
                  <c:v>921.42471231556419</c:v>
                </c:pt>
                <c:pt idx="28">
                  <c:v>922.60285738649338</c:v>
                </c:pt>
                <c:pt idx="29">
                  <c:v>923.826636081066</c:v>
                </c:pt>
                <c:pt idx="30">
                  <c:v>925.09604839928204</c:v>
                </c:pt>
                <c:pt idx="31">
                  <c:v>926.41109434114151</c:v>
                </c:pt>
                <c:pt idx="32">
                  <c:v>927.7717739066444</c:v>
                </c:pt>
                <c:pt idx="33">
                  <c:v>929.20661312714253</c:v>
                </c:pt>
                <c:pt idx="34">
                  <c:v>930.76771262157172</c:v>
                </c:pt>
                <c:pt idx="35">
                  <c:v>932.45617847126618</c:v>
                </c:pt>
                <c:pt idx="36">
                  <c:v>934.27201067622593</c:v>
                </c:pt>
                <c:pt idx="37">
                  <c:v>936.21520923645096</c:v>
                </c:pt>
                <c:pt idx="38">
                  <c:v>938.28577415194115</c:v>
                </c:pt>
                <c:pt idx="39">
                  <c:v>940.48370542269663</c:v>
                </c:pt>
                <c:pt idx="40">
                  <c:v>942.80900304871739</c:v>
                </c:pt>
                <c:pt idx="41">
                  <c:v>945.26166703000342</c:v>
                </c:pt>
                <c:pt idx="42">
                  <c:v>947.84169736655474</c:v>
                </c:pt>
                <c:pt idx="43">
                  <c:v>950.54909405837122</c:v>
                </c:pt>
                <c:pt idx="44">
                  <c:v>953.38385710545299</c:v>
                </c:pt>
                <c:pt idx="45">
                  <c:v>956.34598650780003</c:v>
                </c:pt>
                <c:pt idx="46">
                  <c:v>959.43548226541247</c:v>
                </c:pt>
                <c:pt idx="47">
                  <c:v>962.65234437828997</c:v>
                </c:pt>
                <c:pt idx="48">
                  <c:v>965.99657284643297</c:v>
                </c:pt>
                <c:pt idx="49">
                  <c:v>969.46816766984102</c:v>
                </c:pt>
                <c:pt idx="50">
                  <c:v>973.06712884851424</c:v>
                </c:pt>
                <c:pt idx="51">
                  <c:v>976.79345638245297</c:v>
                </c:pt>
                <c:pt idx="52">
                  <c:v>980.64715027165676</c:v>
                </c:pt>
                <c:pt idx="53">
                  <c:v>984.62821051612593</c:v>
                </c:pt>
                <c:pt idx="54">
                  <c:v>988.73663711586039</c:v>
                </c:pt>
                <c:pt idx="55">
                  <c:v>992.97243007086001</c:v>
                </c:pt>
                <c:pt idx="56">
                  <c:v>997.33558938112492</c:v>
                </c:pt>
                <c:pt idx="57">
                  <c:v>1001.8261150466551</c:v>
                </c:pt>
                <c:pt idx="58">
                  <c:v>1006.4440070674506</c:v>
                </c:pt>
                <c:pt idx="59">
                  <c:v>1011.1892654435112</c:v>
                </c:pt>
                <c:pt idx="60">
                  <c:v>1016.0618901748371</c:v>
                </c:pt>
                <c:pt idx="61">
                  <c:v>1021.0618812614283</c:v>
                </c:pt>
                <c:pt idx="62">
                  <c:v>1026.1892387032849</c:v>
                </c:pt>
                <c:pt idx="63">
                  <c:v>1031.4439625004065</c:v>
                </c:pt>
                <c:pt idx="64">
                  <c:v>1036.8260526527936</c:v>
                </c:pt>
                <c:pt idx="65">
                  <c:v>1042.3355091604458</c:v>
                </c:pt>
                <c:pt idx="66">
                  <c:v>1047.9723320233634</c:v>
                </c:pt>
                <c:pt idx="67">
                  <c:v>1053.7365212415461</c:v>
                </c:pt>
                <c:pt idx="68">
                  <c:v>1059.6280768149943</c:v>
                </c:pt>
                <c:pt idx="69">
                  <c:v>1065.6469987437074</c:v>
                </c:pt>
                <c:pt idx="70">
                  <c:v>1071.7932870276859</c:v>
                </c:pt>
                <c:pt idx="71">
                  <c:v>1078.0669416669298</c:v>
                </c:pt>
                <c:pt idx="72">
                  <c:v>1084.4679626614388</c:v>
                </c:pt>
                <c:pt idx="73">
                  <c:v>1090.9963500112133</c:v>
                </c:pt>
                <c:pt idx="74">
                  <c:v>1097.6521037162529</c:v>
                </c:pt>
                <c:pt idx="75">
                  <c:v>1104.4352237765575</c:v>
                </c:pt>
                <c:pt idx="76">
                  <c:v>1111.3457101921276</c:v>
                </c:pt>
                <c:pt idx="77">
                  <c:v>1118.383562962963</c:v>
                </c:pt>
                <c:pt idx="78">
                  <c:v>1125.5487820890637</c:v>
                </c:pt>
                <c:pt idx="79">
                  <c:v>1132.8413675704296</c:v>
                </c:pt>
                <c:pt idx="80">
                  <c:v>1140.2613194070607</c:v>
                </c:pt>
                <c:pt idx="81">
                  <c:v>1147.8086375989571</c:v>
                </c:pt>
                <c:pt idx="82">
                  <c:v>1155.4833221461186</c:v>
                </c:pt>
                <c:pt idx="83">
                  <c:v>1163.2853730485456</c:v>
                </c:pt>
                <c:pt idx="84">
                  <c:v>1171.2147903062378</c:v>
                </c:pt>
                <c:pt idx="85">
                  <c:v>1179.2715739191951</c:v>
                </c:pt>
                <c:pt idx="86">
                  <c:v>1187.4557238874179</c:v>
                </c:pt>
                <c:pt idx="87">
                  <c:v>1195.7672402109058</c:v>
                </c:pt>
                <c:pt idx="88">
                  <c:v>1204.2061228896591</c:v>
                </c:pt>
                <c:pt idx="89">
                  <c:v>1212.7723719236776</c:v>
                </c:pt>
                <c:pt idx="90">
                  <c:v>1221.4659873129613</c:v>
                </c:pt>
                <c:pt idx="91">
                  <c:v>1230.2869690575103</c:v>
                </c:pt>
                <c:pt idx="92">
                  <c:v>1239.2353171573245</c:v>
                </c:pt>
                <c:pt idx="93">
                  <c:v>1248.3110316124041</c:v>
                </c:pt>
                <c:pt idx="94">
                  <c:v>1257.5141124227489</c:v>
                </c:pt>
                <c:pt idx="95">
                  <c:v>1266.8445595883591</c:v>
                </c:pt>
                <c:pt idx="96">
                  <c:v>1276.3023731092342</c:v>
                </c:pt>
                <c:pt idx="97">
                  <c:v>1285.8875529853749</c:v>
                </c:pt>
                <c:pt idx="98">
                  <c:v>1295.6000992167806</c:v>
                </c:pt>
                <c:pt idx="99">
                  <c:v>1305.4400118034514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53419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">
        <v>102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">
        <v>104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">
        <v>103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30°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3" t="s">
        <v>326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894.03546159069651</v>
      </c>
      <c r="P67" s="71">
        <v>894.03546159069651</v>
      </c>
      <c r="Q67" s="71">
        <v>894.03554658168889</v>
      </c>
      <c r="R67" s="71">
        <v>894.06498110744815</v>
      </c>
      <c r="S67" s="71">
        <v>894.14728885447664</v>
      </c>
      <c r="T67" s="71">
        <v>894.28246982277449</v>
      </c>
      <c r="U67" s="71">
        <v>894.47052401234191</v>
      </c>
      <c r="V67" s="71">
        <v>894.71145142317846</v>
      </c>
      <c r="W67" s="71">
        <v>895.00525205528447</v>
      </c>
      <c r="X67" s="71">
        <v>895.35192590865984</v>
      </c>
      <c r="Y67" s="71">
        <v>895.75147298330455</v>
      </c>
      <c r="Z67" s="71">
        <v>896.20389327921873</v>
      </c>
      <c r="AA67" s="71">
        <v>896.70918679640204</v>
      </c>
      <c r="AB67" s="71">
        <v>897.26735353485492</v>
      </c>
      <c r="AC67" s="71">
        <v>897.87839349457715</v>
      </c>
      <c r="AD67" s="71">
        <v>898.54230667556885</v>
      </c>
      <c r="AE67" s="71">
        <v>899.25909307782968</v>
      </c>
      <c r="AF67" s="71">
        <v>900.02875270136008</v>
      </c>
      <c r="AG67" s="71">
        <v>900.85128554615972</v>
      </c>
      <c r="AH67" s="71">
        <v>901.72669161222871</v>
      </c>
      <c r="AI67" s="71">
        <v>902.65497089956716</v>
      </c>
      <c r="AJ67" s="71">
        <v>903.63612340817497</v>
      </c>
      <c r="AK67" s="71">
        <v>904.67014913805201</v>
      </c>
      <c r="AL67" s="71">
        <v>905.75704808919852</v>
      </c>
      <c r="AM67" s="71">
        <v>906.89682026161438</v>
      </c>
      <c r="AN67" s="71">
        <v>908.0894656552997</v>
      </c>
      <c r="AO67" s="71">
        <v>909.33498427025427</v>
      </c>
      <c r="AP67" s="71">
        <v>910.63337610647829</v>
      </c>
      <c r="AQ67" s="71">
        <v>911.98464116397167</v>
      </c>
      <c r="AR67" s="71">
        <v>913.38877944273429</v>
      </c>
      <c r="AS67" s="71">
        <v>914.84579094276637</v>
      </c>
      <c r="AT67" s="71">
        <v>916.3556756640678</v>
      </c>
      <c r="AU67" s="71">
        <v>917.91843360663859</v>
      </c>
      <c r="AV67" s="71">
        <v>919.53406477047872</v>
      </c>
      <c r="AW67" s="71">
        <v>921.20256915558832</v>
      </c>
      <c r="AX67" s="71">
        <v>922.92394676196727</v>
      </c>
      <c r="AY67" s="71">
        <v>924.69819758961546</v>
      </c>
      <c r="AZ67" s="71">
        <v>926.52532163853311</v>
      </c>
      <c r="BA67" s="71">
        <v>928.40727520041389</v>
      </c>
      <c r="BB67" s="71">
        <v>930.40151830936895</v>
      </c>
      <c r="BC67" s="71">
        <v>932.53468271994791</v>
      </c>
      <c r="BD67" s="71">
        <v>934.80676843215088</v>
      </c>
      <c r="BE67" s="71">
        <v>937.21777544597762</v>
      </c>
      <c r="BF67" s="71">
        <v>939.76770376142838</v>
      </c>
      <c r="BG67" s="71">
        <v>942.45655337850292</v>
      </c>
      <c r="BH67" s="71">
        <v>945.28432429720147</v>
      </c>
      <c r="BI67" s="71">
        <v>948.25101651752402</v>
      </c>
      <c r="BJ67" s="71">
        <v>951.35663003947036</v>
      </c>
      <c r="BK67" s="71">
        <v>954.60116486304082</v>
      </c>
      <c r="BL67" s="71">
        <v>957.98462098823495</v>
      </c>
      <c r="BM67" s="71">
        <v>961.5069984150532</v>
      </c>
      <c r="BN67" s="71">
        <v>965.16829714349524</v>
      </c>
      <c r="BO67" s="71">
        <v>968.96851717356128</v>
      </c>
      <c r="BP67" s="71">
        <v>972.90765850525133</v>
      </c>
      <c r="BQ67" s="71">
        <v>976.98572113856505</v>
      </c>
      <c r="BR67" s="71">
        <v>981.2027050735029</v>
      </c>
      <c r="BS67" s="71">
        <v>985.55861031006452</v>
      </c>
      <c r="BT67" s="71">
        <v>990.05343684825027</v>
      </c>
      <c r="BU67" s="71">
        <v>994.68718468805969</v>
      </c>
      <c r="BV67" s="71">
        <v>999.45985382949311</v>
      </c>
      <c r="BW67" s="71">
        <v>1004.3714442725507</v>
      </c>
      <c r="BX67" s="71">
        <v>1009.4219560172319</v>
      </c>
      <c r="BY67" s="71">
        <v>1014.6113890635371</v>
      </c>
      <c r="BZ67" s="71">
        <v>1019.9397434114662</v>
      </c>
      <c r="CA67" s="71">
        <v>1025.4070190610194</v>
      </c>
      <c r="CB67" s="71">
        <v>1031.0132160121964</v>
      </c>
      <c r="CC67" s="71">
        <v>1036.7583342649973</v>
      </c>
      <c r="CD67" s="71">
        <v>1042.6423738194221</v>
      </c>
      <c r="CE67" s="71">
        <v>1048.6653346754708</v>
      </c>
      <c r="CF67" s="71">
        <v>1054.8272168331434</v>
      </c>
      <c r="CG67" s="71">
        <v>1061.1280202924402</v>
      </c>
      <c r="CH67" s="71">
        <v>1067.5677450533608</v>
      </c>
      <c r="CI67" s="71">
        <v>1074.1463911159053</v>
      </c>
      <c r="CJ67" s="71">
        <v>1080.8639584800735</v>
      </c>
      <c r="CK67" s="71">
        <v>1087.7204471458658</v>
      </c>
      <c r="CL67" s="71">
        <v>1094.715857113282</v>
      </c>
      <c r="CM67" s="71">
        <v>1101.8501883823221</v>
      </c>
      <c r="CN67" s="71">
        <v>1109.1234409529864</v>
      </c>
      <c r="CO67" s="71">
        <v>1116.535614825274</v>
      </c>
      <c r="CP67" s="71">
        <v>1124.086709999186</v>
      </c>
      <c r="CQ67" s="71">
        <v>1131.776726474722</v>
      </c>
      <c r="CR67" s="71">
        <v>1139.6056642518818</v>
      </c>
      <c r="CS67" s="71">
        <v>1147.5735233306652</v>
      </c>
      <c r="CT67" s="71">
        <v>1155.6803037110728</v>
      </c>
      <c r="CU67" s="71">
        <v>1163.9260053931043</v>
      </c>
      <c r="CV67" s="71">
        <v>1172.3106283767597</v>
      </c>
      <c r="CW67" s="71">
        <v>1180.834172662039</v>
      </c>
      <c r="CX67" s="71">
        <v>1189.4966382489424</v>
      </c>
      <c r="CY67" s="71">
        <v>1198.2980251374697</v>
      </c>
      <c r="CZ67" s="71">
        <v>1207.2383333276207</v>
      </c>
      <c r="DA67" s="71">
        <v>1216.3175628193958</v>
      </c>
      <c r="DB67" s="71">
        <v>1225.5357136127946</v>
      </c>
      <c r="DC67" s="71">
        <v>1234.8927857078177</v>
      </c>
      <c r="DD67" s="71">
        <v>1244.3887791044644</v>
      </c>
      <c r="DE67" s="71">
        <v>1254.0236938027351</v>
      </c>
      <c r="DF67" s="71">
        <v>1263.7975298026297</v>
      </c>
      <c r="DG67" s="71">
        <v>1273.7102871041484</v>
      </c>
      <c r="DH67" s="71">
        <v>1283.761965707291</v>
      </c>
      <c r="DI67" s="71">
        <v>1293.9525656120572</v>
      </c>
      <c r="DJ67" s="71">
        <v>1304.2820868184476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-81.950196903899112</v>
      </c>
      <c r="P68" s="71">
        <v>-81.950196903899112</v>
      </c>
      <c r="Q68" s="71">
        <v>-81.950016537295596</v>
      </c>
      <c r="R68" s="71">
        <v>-81.88755103021613</v>
      </c>
      <c r="S68" s="71">
        <v>-81.71287876959363</v>
      </c>
      <c r="T68" s="71">
        <v>-81.42599975542808</v>
      </c>
      <c r="U68" s="71">
        <v>-81.02691398771951</v>
      </c>
      <c r="V68" s="71">
        <v>-80.515621466467891</v>
      </c>
      <c r="W68" s="71">
        <v>-79.892122191673238</v>
      </c>
      <c r="X68" s="71">
        <v>-79.156416163335535</v>
      </c>
      <c r="Y68" s="71">
        <v>-78.308503381454813</v>
      </c>
      <c r="Z68" s="71">
        <v>-77.348383846031027</v>
      </c>
      <c r="AA68" s="71">
        <v>-76.276057557064206</v>
      </c>
      <c r="AB68" s="71">
        <v>-75.091524514554365</v>
      </c>
      <c r="AC68" s="71">
        <v>-73.794784718501475</v>
      </c>
      <c r="AD68" s="71">
        <v>-72.385838168905551</v>
      </c>
      <c r="AE68" s="71">
        <v>-70.864684865766577</v>
      </c>
      <c r="AF68" s="71">
        <v>-69.231324809084569</v>
      </c>
      <c r="AG68" s="71">
        <v>-67.485757998859526</v>
      </c>
      <c r="AH68" s="71">
        <v>-65.627984435091435</v>
      </c>
      <c r="AI68" s="71">
        <v>-63.658004117780322</v>
      </c>
      <c r="AJ68" s="71">
        <v>-61.575817046926161</v>
      </c>
      <c r="AK68" s="71">
        <v>-59.381423222528952</v>
      </c>
      <c r="AL68" s="71">
        <v>-57.074822644588721</v>
      </c>
      <c r="AM68" s="71">
        <v>-54.656015313105442</v>
      </c>
      <c r="AN68" s="71">
        <v>-52.125001228079128</v>
      </c>
      <c r="AO68" s="71">
        <v>-49.481780389509773</v>
      </c>
      <c r="AP68" s="71">
        <v>-46.726352797397389</v>
      </c>
      <c r="AQ68" s="71">
        <v>-43.85871845174195</v>
      </c>
      <c r="AR68" s="71">
        <v>-40.878877352543491</v>
      </c>
      <c r="AS68" s="71">
        <v>-37.786829499801975</v>
      </c>
      <c r="AT68" s="71">
        <v>-34.582574893517432</v>
      </c>
      <c r="AU68" s="71">
        <v>-31.26611353368984</v>
      </c>
      <c r="AV68" s="71">
        <v>-27.837445420319206</v>
      </c>
      <c r="AW68" s="71">
        <v>-24.296570553405545</v>
      </c>
      <c r="AX68" s="71">
        <v>-20.643488932948841</v>
      </c>
      <c r="AY68" s="71">
        <v>-16.878200558949096</v>
      </c>
      <c r="AZ68" s="71">
        <v>-13.000705431406319</v>
      </c>
      <c r="BA68" s="71">
        <v>-9.0094818806034027</v>
      </c>
      <c r="BB68" s="71">
        <v>-4.8598355523541397</v>
      </c>
      <c r="BC68" s="71">
        <v>-0.53105136897277205</v>
      </c>
      <c r="BD68" s="71">
        <v>3.9768706695406979</v>
      </c>
      <c r="BE68" s="71">
        <v>8.6639305631862715</v>
      </c>
      <c r="BF68" s="71">
        <v>13.530128311963949</v>
      </c>
      <c r="BG68" s="71">
        <v>18.575463915873726</v>
      </c>
      <c r="BH68" s="71">
        <v>23.799937374915611</v>
      </c>
      <c r="BI68" s="71">
        <v>29.203548689089601</v>
      </c>
      <c r="BJ68" s="71">
        <v>34.786297858395692</v>
      </c>
      <c r="BK68" s="71">
        <v>40.54818488283388</v>
      </c>
      <c r="BL68" s="71">
        <v>46.489209762404172</v>
      </c>
      <c r="BM68" s="71">
        <v>52.609372497106577</v>
      </c>
      <c r="BN68" s="71">
        <v>58.908673086941093</v>
      </c>
      <c r="BO68" s="71">
        <v>65.387111531907692</v>
      </c>
      <c r="BP68" s="71">
        <v>72.044687832006403</v>
      </c>
      <c r="BQ68" s="71">
        <v>78.881401987237155</v>
      </c>
      <c r="BR68" s="71">
        <v>85.897253997600075</v>
      </c>
      <c r="BS68" s="71">
        <v>93.092243863095092</v>
      </c>
      <c r="BT68" s="71">
        <v>100.46637158372221</v>
      </c>
      <c r="BU68" s="71">
        <v>108.01963715948143</v>
      </c>
      <c r="BV68" s="71">
        <v>115.75204059037276</v>
      </c>
      <c r="BW68" s="71">
        <v>123.66358187639618</v>
      </c>
      <c r="BX68" s="71">
        <v>131.75426101755173</v>
      </c>
      <c r="BY68" s="71">
        <v>140.02407801383936</v>
      </c>
      <c r="BZ68" s="71">
        <v>148.47303286525911</v>
      </c>
      <c r="CA68" s="71">
        <v>157.10112557181097</v>
      </c>
      <c r="CB68" s="71">
        <v>165.90835613349492</v>
      </c>
      <c r="CC68" s="71">
        <v>174.89472455031097</v>
      </c>
      <c r="CD68" s="71">
        <v>184.06023082225911</v>
      </c>
      <c r="CE68" s="71">
        <v>193.40487494933936</v>
      </c>
      <c r="CF68" s="71">
        <v>202.92865693155173</v>
      </c>
      <c r="CG68" s="71">
        <v>212.6315767688962</v>
      </c>
      <c r="CH68" s="71">
        <v>222.51363446137279</v>
      </c>
      <c r="CI68" s="71">
        <v>232.57483000898142</v>
      </c>
      <c r="CJ68" s="71">
        <v>242.81516341172224</v>
      </c>
      <c r="CK68" s="71">
        <v>253.2346346695951</v>
      </c>
      <c r="CL68" s="71">
        <v>263.83324378260005</v>
      </c>
      <c r="CM68" s="71">
        <v>274.61099075073707</v>
      </c>
      <c r="CN68" s="71">
        <v>285.56787557400628</v>
      </c>
      <c r="CO68" s="71">
        <v>296.70389825240755</v>
      </c>
      <c r="CP68" s="71">
        <v>308.01905878594096</v>
      </c>
      <c r="CQ68" s="71">
        <v>319.51335717460648</v>
      </c>
      <c r="CR68" s="71">
        <v>331.18679341840408</v>
      </c>
      <c r="CS68" s="71">
        <v>343.03936751733374</v>
      </c>
      <c r="CT68" s="71">
        <v>355.07107947139554</v>
      </c>
      <c r="CU68" s="71">
        <v>367.28192928058951</v>
      </c>
      <c r="CV68" s="71">
        <v>379.67191694491549</v>
      </c>
      <c r="CW68" s="71">
        <v>392.24104246437366</v>
      </c>
      <c r="CX68" s="71">
        <v>404.98930583896379</v>
      </c>
      <c r="CY68" s="71">
        <v>417.91670706868615</v>
      </c>
      <c r="CZ68" s="71">
        <v>431.02324615354058</v>
      </c>
      <c r="DA68" s="71">
        <v>444.30892309352714</v>
      </c>
      <c r="DB68" s="71">
        <v>457.77373788864577</v>
      </c>
      <c r="DC68" s="71">
        <v>471.41769053889647</v>
      </c>
      <c r="DD68" s="71">
        <v>485.2407810442794</v>
      </c>
      <c r="DE68" s="71">
        <v>499.24300940479424</v>
      </c>
      <c r="DF68" s="71">
        <v>513.42437562044131</v>
      </c>
      <c r="DG68" s="71">
        <v>527.78487969122034</v>
      </c>
      <c r="DH68" s="71">
        <v>542.32452161713172</v>
      </c>
      <c r="DI68" s="71">
        <v>557.043301398175</v>
      </c>
      <c r="DJ68" s="71">
        <v>571.94121903435052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946.91300968644339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894.03546159069651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934362.75838234334</v>
      </c>
      <c r="J89" s="80">
        <v>8.5962300599344649E-2</v>
      </c>
      <c r="K89" s="80">
        <v>9.5770708915130456E-8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933969.7029035564</v>
      </c>
      <c r="J90" s="80">
        <v>7.6304917828166882E-2</v>
      </c>
      <c r="K90" s="80">
        <v>3.6450175922638094E-8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894035.46159069648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531.09884955427549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26.775594103355857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-81.950196903899112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3.1033801451910996</v>
      </c>
      <c r="J119" s="80">
        <v>1.6944498525709646E-4</v>
      </c>
      <c r="K119" s="80">
        <v>1.2349552717251009E-10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2.7976483255801572</v>
      </c>
      <c r="J120" s="80">
        <v>1.6193314693741727E-4</v>
      </c>
      <c r="K120" s="80">
        <v>7.7354014152367535E-11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-81.950196903899112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9.0406114929450651E-2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7.0370829187961406E-2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0.14933991343341183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-9.8711652315125882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4.525596055677236E-3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-9.8568319542062817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3.665386801929241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tr">
        <f>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tr">
        <f>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tr">
        <f>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60°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2" t="str">
        <f>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f>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903.28440818163347</v>
      </c>
      <c r="P67" s="71">
        <v>903.28440818163347</v>
      </c>
      <c r="Q67" s="71">
        <v>903.28577825093805</v>
      </c>
      <c r="R67" s="71">
        <v>903.32123120731512</v>
      </c>
      <c r="S67" s="71">
        <v>903.40465906092709</v>
      </c>
      <c r="T67" s="71">
        <v>903.53606181177406</v>
      </c>
      <c r="U67" s="71">
        <v>903.71543945985604</v>
      </c>
      <c r="V67" s="71">
        <v>903.94279200517292</v>
      </c>
      <c r="W67" s="71">
        <v>904.2181194477248</v>
      </c>
      <c r="X67" s="71">
        <v>904.54142178751169</v>
      </c>
      <c r="Y67" s="71">
        <v>904.91269902453348</v>
      </c>
      <c r="Z67" s="71">
        <v>905.33195115879028</v>
      </c>
      <c r="AA67" s="71">
        <v>905.79917819028208</v>
      </c>
      <c r="AB67" s="71">
        <v>906.31438011900877</v>
      </c>
      <c r="AC67" s="71">
        <v>906.87755694497048</v>
      </c>
      <c r="AD67" s="71">
        <v>907.48870866816719</v>
      </c>
      <c r="AE67" s="71">
        <v>908.14783528859891</v>
      </c>
      <c r="AF67" s="71">
        <v>908.85493680626553</v>
      </c>
      <c r="AG67" s="71">
        <v>909.61001322116704</v>
      </c>
      <c r="AH67" s="71">
        <v>910.41306453330355</v>
      </c>
      <c r="AI67" s="71">
        <v>911.26409074267519</v>
      </c>
      <c r="AJ67" s="71">
        <v>912.16309184928173</v>
      </c>
      <c r="AK67" s="71">
        <v>913.11006785312316</v>
      </c>
      <c r="AL67" s="71">
        <v>914.10501875419959</v>
      </c>
      <c r="AM67" s="71">
        <v>915.14794455251115</v>
      </c>
      <c r="AN67" s="71">
        <v>916.23884524805749</v>
      </c>
      <c r="AO67" s="71">
        <v>917.37772084083883</v>
      </c>
      <c r="AP67" s="71">
        <v>918.56457133085519</v>
      </c>
      <c r="AQ67" s="71">
        <v>919.79939671810644</v>
      </c>
      <c r="AR67" s="71">
        <v>921.08219700259269</v>
      </c>
      <c r="AS67" s="71">
        <v>922.41297218431407</v>
      </c>
      <c r="AT67" s="71">
        <v>923.79172226327034</v>
      </c>
      <c r="AU67" s="71">
        <v>925.21844723946151</v>
      </c>
      <c r="AV67" s="71">
        <v>926.69314711288757</v>
      </c>
      <c r="AW67" s="71">
        <v>928.21662833335699</v>
      </c>
      <c r="AX67" s="71">
        <v>929.84004900435343</v>
      </c>
      <c r="AY67" s="71">
        <v>931.59391940507692</v>
      </c>
      <c r="AZ67" s="71">
        <v>933.47823953552722</v>
      </c>
      <c r="BA67" s="71">
        <v>935.49300939570423</v>
      </c>
      <c r="BB67" s="71">
        <v>937.63822898560829</v>
      </c>
      <c r="BC67" s="71">
        <v>939.91389830523929</v>
      </c>
      <c r="BD67" s="71">
        <v>942.3200173545971</v>
      </c>
      <c r="BE67" s="71">
        <v>944.85658613368184</v>
      </c>
      <c r="BF67" s="71">
        <v>947.52360464249352</v>
      </c>
      <c r="BG67" s="71">
        <v>950.32107288103202</v>
      </c>
      <c r="BH67" s="71">
        <v>953.24899084929746</v>
      </c>
      <c r="BI67" s="71">
        <v>956.30735854728971</v>
      </c>
      <c r="BJ67" s="71">
        <v>959.49617597500901</v>
      </c>
      <c r="BK67" s="71">
        <v>962.81544313245513</v>
      </c>
      <c r="BL67" s="71">
        <v>966.26516001962807</v>
      </c>
      <c r="BM67" s="71">
        <v>969.84532663652806</v>
      </c>
      <c r="BN67" s="71">
        <v>973.55594298315475</v>
      </c>
      <c r="BO67" s="71">
        <v>977.39700905950849</v>
      </c>
      <c r="BP67" s="71">
        <v>981.36852486558894</v>
      </c>
      <c r="BQ67" s="71">
        <v>985.47049040139655</v>
      </c>
      <c r="BR67" s="71">
        <v>989.70290566693097</v>
      </c>
      <c r="BS67" s="71">
        <v>994.06577066219211</v>
      </c>
      <c r="BT67" s="71">
        <v>998.55908538718029</v>
      </c>
      <c r="BU67" s="71">
        <v>1003.1828498418954</v>
      </c>
      <c r="BV67" s="71">
        <v>1007.9370640263373</v>
      </c>
      <c r="BW67" s="71">
        <v>1012.8217279405062</v>
      </c>
      <c r="BX67" s="71">
        <v>1017.836841584402</v>
      </c>
      <c r="BY67" s="71">
        <v>1022.9824049580246</v>
      </c>
      <c r="BZ67" s="71">
        <v>1028.2584180613742</v>
      </c>
      <c r="CA67" s="71">
        <v>1033.6648808944506</v>
      </c>
      <c r="CB67" s="71">
        <v>1039.2017934572539</v>
      </c>
      <c r="CC67" s="71">
        <v>1044.8691557497841</v>
      </c>
      <c r="CD67" s="71">
        <v>1050.6669677720413</v>
      </c>
      <c r="CE67" s="71">
        <v>1056.5952295240252</v>
      </c>
      <c r="CF67" s="71">
        <v>1062.6539410057362</v>
      </c>
      <c r="CG67" s="71">
        <v>1068.8431022171742</v>
      </c>
      <c r="CH67" s="71">
        <v>1075.1627131583389</v>
      </c>
      <c r="CI67" s="71">
        <v>1081.6127738292303</v>
      </c>
      <c r="CJ67" s="71">
        <v>1088.1932842298488</v>
      </c>
      <c r="CK67" s="71">
        <v>1094.9042443601941</v>
      </c>
      <c r="CL67" s="71">
        <v>1101.7456542202665</v>
      </c>
      <c r="CM67" s="71">
        <v>1108.7175138100656</v>
      </c>
      <c r="CN67" s="71">
        <v>1115.8198231295917</v>
      </c>
      <c r="CO67" s="71">
        <v>1123.0525821788447</v>
      </c>
      <c r="CP67" s="71">
        <v>1130.4157909578246</v>
      </c>
      <c r="CQ67" s="71">
        <v>1137.9094494665314</v>
      </c>
      <c r="CR67" s="71">
        <v>1145.533557704965</v>
      </c>
      <c r="CS67" s="71">
        <v>1153.2881156731257</v>
      </c>
      <c r="CT67" s="71">
        <v>1161.1731233710129</v>
      </c>
      <c r="CU67" s="71">
        <v>1169.1885807986273</v>
      </c>
      <c r="CV67" s="71">
        <v>1177.3344879559686</v>
      </c>
      <c r="CW67" s="71">
        <v>1185.6108448430368</v>
      </c>
      <c r="CX67" s="71">
        <v>1194.0176514598318</v>
      </c>
      <c r="CY67" s="71">
        <v>1202.5549078063536</v>
      </c>
      <c r="CZ67" s="71">
        <v>1211.2226138826027</v>
      </c>
      <c r="DA67" s="71">
        <v>1220.0207696885784</v>
      </c>
      <c r="DB67" s="71">
        <v>1228.9493752242809</v>
      </c>
      <c r="DC67" s="71">
        <v>1238.0084304897105</v>
      </c>
      <c r="DD67" s="71">
        <v>1247.1979354848668</v>
      </c>
      <c r="DE67" s="71">
        <v>1256.5178902097498</v>
      </c>
      <c r="DF67" s="71">
        <v>1265.9682946643602</v>
      </c>
      <c r="DG67" s="71">
        <v>1275.5491488486973</v>
      </c>
      <c r="DH67" s="71">
        <v>1285.2604527627611</v>
      </c>
      <c r="DI67" s="71">
        <v>1295.1022064065523</v>
      </c>
      <c r="DJ67" s="71">
        <v>1305.07440978007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-65.922342260089408</v>
      </c>
      <c r="P68" s="71">
        <v>-65.922342260089408</v>
      </c>
      <c r="Q68" s="71">
        <v>-65.919194200909146</v>
      </c>
      <c r="R68" s="71">
        <v>-65.837732624902003</v>
      </c>
      <c r="S68" s="71">
        <v>-65.646037343813106</v>
      </c>
      <c r="T68" s="71">
        <v>-65.344108357642483</v>
      </c>
      <c r="U68" s="71">
        <v>-64.931945666390078</v>
      </c>
      <c r="V68" s="71">
        <v>-64.409549270055948</v>
      </c>
      <c r="W68" s="71">
        <v>-63.77691916864007</v>
      </c>
      <c r="X68" s="71">
        <v>-63.034055362142446</v>
      </c>
      <c r="Y68" s="71">
        <v>-62.180957850563054</v>
      </c>
      <c r="Z68" s="71">
        <v>-61.217626633901915</v>
      </c>
      <c r="AA68" s="71">
        <v>-60.144061712159044</v>
      </c>
      <c r="AB68" s="71">
        <v>-58.960263085334418</v>
      </c>
      <c r="AC68" s="71">
        <v>-57.666230753428039</v>
      </c>
      <c r="AD68" s="71">
        <v>-56.26196471643992</v>
      </c>
      <c r="AE68" s="71">
        <v>-54.747464974370047</v>
      </c>
      <c r="AF68" s="71">
        <v>-53.122731527218427</v>
      </c>
      <c r="AG68" s="71">
        <v>-51.387764374985061</v>
      </c>
      <c r="AH68" s="71">
        <v>-49.54256351766994</v>
      </c>
      <c r="AI68" s="71">
        <v>-47.587128955273073</v>
      </c>
      <c r="AJ68" s="71">
        <v>-45.521460687794466</v>
      </c>
      <c r="AK68" s="71">
        <v>-43.345558715234091</v>
      </c>
      <c r="AL68" s="71">
        <v>-41.059423037591984</v>
      </c>
      <c r="AM68" s="71">
        <v>-38.663053654868122</v>
      </c>
      <c r="AN68" s="71">
        <v>-36.156450567062514</v>
      </c>
      <c r="AO68" s="71">
        <v>-33.539613774175159</v>
      </c>
      <c r="AP68" s="71">
        <v>-30.812543276206057</v>
      </c>
      <c r="AQ68" s="71">
        <v>-27.975239073155194</v>
      </c>
      <c r="AR68" s="71">
        <v>-25.027701165022599</v>
      </c>
      <c r="AS68" s="71">
        <v>-21.969929551808242</v>
      </c>
      <c r="AT68" s="71">
        <v>-18.80192423351215</v>
      </c>
      <c r="AU68" s="71">
        <v>-15.523685210134296</v>
      </c>
      <c r="AV68" s="71">
        <v>-12.13521248167469</v>
      </c>
      <c r="AW68" s="71">
        <v>-8.6358109025382692</v>
      </c>
      <c r="AX68" s="71">
        <v>-4.981383084496275</v>
      </c>
      <c r="AY68" s="71">
        <v>-1.1456297018264001</v>
      </c>
      <c r="AZ68" s="71">
        <v>2.87144924547139</v>
      </c>
      <c r="BA68" s="71">
        <v>7.0698537573970786</v>
      </c>
      <c r="BB68" s="71">
        <v>11.449583833950644</v>
      </c>
      <c r="BC68" s="71">
        <v>16.01063947513213</v>
      </c>
      <c r="BD68" s="71">
        <v>20.753020680941511</v>
      </c>
      <c r="BE68" s="71">
        <v>25.676727451378746</v>
      </c>
      <c r="BF68" s="71">
        <v>30.781759786443924</v>
      </c>
      <c r="BG68" s="71">
        <v>36.068117686137001</v>
      </c>
      <c r="BH68" s="71">
        <v>41.535801150457971</v>
      </c>
      <c r="BI68" s="71">
        <v>47.184810179406846</v>
      </c>
      <c r="BJ68" s="71">
        <v>53.015144772983561</v>
      </c>
      <c r="BK68" s="71">
        <v>59.026804931188224</v>
      </c>
      <c r="BL68" s="71">
        <v>65.219790654020798</v>
      </c>
      <c r="BM68" s="71">
        <v>71.594101941481256</v>
      </c>
      <c r="BN68" s="71">
        <v>78.149738793569611</v>
      </c>
      <c r="BO68" s="71">
        <v>84.886701210285821</v>
      </c>
      <c r="BP68" s="71">
        <v>91.804989191629971</v>
      </c>
      <c r="BQ68" s="71">
        <v>98.904602737602033</v>
      </c>
      <c r="BR68" s="71">
        <v>106.18554184820198</v>
      </c>
      <c r="BS68" s="71">
        <v>113.64780652342984</v>
      </c>
      <c r="BT68" s="71">
        <v>121.29139676328549</v>
      </c>
      <c r="BU68" s="71">
        <v>129.11631256776914</v>
      </c>
      <c r="BV68" s="71">
        <v>137.12255393688071</v>
      </c>
      <c r="BW68" s="71">
        <v>145.31012087062015</v>
      </c>
      <c r="BX68" s="71">
        <v>153.67901336898748</v>
      </c>
      <c r="BY68" s="71">
        <v>162.22923143198267</v>
      </c>
      <c r="BZ68" s="71">
        <v>170.96077505960579</v>
      </c>
      <c r="CA68" s="71">
        <v>179.87364425185683</v>
      </c>
      <c r="CB68" s="71">
        <v>188.96783900873575</v>
      </c>
      <c r="CC68" s="71">
        <v>198.24335933024258</v>
      </c>
      <c r="CD68" s="71">
        <v>207.70020521637724</v>
      </c>
      <c r="CE68" s="71">
        <v>217.33837666713987</v>
      </c>
      <c r="CF68" s="71">
        <v>227.15787368253038</v>
      </c>
      <c r="CG68" s="71">
        <v>237.1586962625488</v>
      </c>
      <c r="CH68" s="71">
        <v>247.34084440719511</v>
      </c>
      <c r="CI68" s="71">
        <v>257.70431811646921</v>
      </c>
      <c r="CJ68" s="71">
        <v>268.24911739037134</v>
      </c>
      <c r="CK68" s="71">
        <v>278.97524222890138</v>
      </c>
      <c r="CL68" s="71">
        <v>289.88269263205927</v>
      </c>
      <c r="CM68" s="71">
        <v>300.97146859984508</v>
      </c>
      <c r="CN68" s="71">
        <v>312.24157013225869</v>
      </c>
      <c r="CO68" s="71">
        <v>323.69299722930026</v>
      </c>
      <c r="CP68" s="71">
        <v>335.3257498909698</v>
      </c>
      <c r="CQ68" s="71">
        <v>347.1398281172672</v>
      </c>
      <c r="CR68" s="71">
        <v>359.13523190819245</v>
      </c>
      <c r="CS68" s="71">
        <v>371.31196126374567</v>
      </c>
      <c r="CT68" s="71">
        <v>383.67001618392675</v>
      </c>
      <c r="CU68" s="71">
        <v>396.20939666873556</v>
      </c>
      <c r="CV68" s="71">
        <v>408.93010271817246</v>
      </c>
      <c r="CW68" s="71">
        <v>421.83213433223722</v>
      </c>
      <c r="CX68" s="71">
        <v>434.91549151092988</v>
      </c>
      <c r="CY68" s="71">
        <v>448.18017425425046</v>
      </c>
      <c r="CZ68" s="71">
        <v>461.62618256219895</v>
      </c>
      <c r="DA68" s="71">
        <v>475.25351643477529</v>
      </c>
      <c r="DB68" s="71">
        <v>489.06217587197955</v>
      </c>
      <c r="DC68" s="71">
        <v>503.05216087381172</v>
      </c>
      <c r="DD68" s="71">
        <v>517.22347144027185</v>
      </c>
      <c r="DE68" s="71">
        <v>531.57610757135956</v>
      </c>
      <c r="DF68" s="71">
        <v>546.11006926707546</v>
      </c>
      <c r="DG68" s="71">
        <v>560.82535652741922</v>
      </c>
      <c r="DH68" s="71">
        <v>575.72196935239083</v>
      </c>
      <c r="DI68" s="71">
        <v>590.79990774199041</v>
      </c>
      <c r="DJ68" s="71">
        <v>606.05917169621785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943.83102745895269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903.28440818163347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933441.64163440338</v>
      </c>
      <c r="J89" s="80">
        <v>7.4655992636092558E-2</v>
      </c>
      <c r="K89" s="80">
        <v>9.5888922688107465E-8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933039.94748380885</v>
      </c>
      <c r="J90" s="80">
        <v>6.4786357486345841E-2</v>
      </c>
      <c r="K90" s="80">
        <v>3.526462815649373E-8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903284.40818163345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561.51735589166344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23.694639622017423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-65.922342260089408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2.7943200191604021</v>
      </c>
      <c r="J119" s="80">
        <v>1.573694748019199E-4</v>
      </c>
      <c r="K119" s="80">
        <v>1.3328592619074713E-10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2.4480667044006097</v>
      </c>
      <c r="J120" s="80">
        <v>1.4886202235081931E-4</v>
      </c>
      <c r="K120" s="80">
        <v>8.1028847252782857E-11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-65.922342260089408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7.8406237748028823E-2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5.904527602246866E-2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0.13567052601806626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-9.1324080142129773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3.797341872976789E-3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-9.119462752250989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2.7531662535127031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tr">
        <f>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tr">
        <f>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tr">
        <f>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90°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2" t="str">
        <f>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f>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905.88780483322182</v>
      </c>
      <c r="P67" s="71">
        <v>905.88780483322182</v>
      </c>
      <c r="Q67" s="71">
        <v>905.8898620002816</v>
      </c>
      <c r="R67" s="71">
        <v>905.92684889059308</v>
      </c>
      <c r="S67" s="71">
        <v>906.01018962617763</v>
      </c>
      <c r="T67" s="71">
        <v>906.13988420703527</v>
      </c>
      <c r="U67" s="71">
        <v>906.3159326331662</v>
      </c>
      <c r="V67" s="71">
        <v>906.53833490457021</v>
      </c>
      <c r="W67" s="71">
        <v>906.80709102124752</v>
      </c>
      <c r="X67" s="71">
        <v>907.1222009831979</v>
      </c>
      <c r="Y67" s="71">
        <v>907.48366479042136</v>
      </c>
      <c r="Z67" s="71">
        <v>907.89148244291812</v>
      </c>
      <c r="AA67" s="71">
        <v>908.34565394068795</v>
      </c>
      <c r="AB67" s="71">
        <v>908.84617928373109</v>
      </c>
      <c r="AC67" s="71">
        <v>909.39305847204719</v>
      </c>
      <c r="AD67" s="71">
        <v>909.98629150563659</v>
      </c>
      <c r="AE67" s="71">
        <v>910.62587838449895</v>
      </c>
      <c r="AF67" s="71">
        <v>911.31181910863472</v>
      </c>
      <c r="AG67" s="71">
        <v>912.04411367804346</v>
      </c>
      <c r="AH67" s="71">
        <v>912.8227620927255</v>
      </c>
      <c r="AI67" s="71">
        <v>913.64776435268061</v>
      </c>
      <c r="AJ67" s="71">
        <v>914.51912045790891</v>
      </c>
      <c r="AK67" s="71">
        <v>915.4368304084104</v>
      </c>
      <c r="AL67" s="71">
        <v>916.40089420418508</v>
      </c>
      <c r="AM67" s="71">
        <v>917.41131184523283</v>
      </c>
      <c r="AN67" s="71">
        <v>918.46808333155388</v>
      </c>
      <c r="AO67" s="71">
        <v>919.57120866314801</v>
      </c>
      <c r="AP67" s="71">
        <v>920.72068784001533</v>
      </c>
      <c r="AQ67" s="71">
        <v>921.91652086215572</v>
      </c>
      <c r="AR67" s="71">
        <v>923.1587077295693</v>
      </c>
      <c r="AS67" s="71">
        <v>924.44724844225595</v>
      </c>
      <c r="AT67" s="71">
        <v>925.78214300021602</v>
      </c>
      <c r="AU67" s="71">
        <v>927.16339140344905</v>
      </c>
      <c r="AV67" s="71">
        <v>928.59785742177587</v>
      </c>
      <c r="AW67" s="71">
        <v>930.14611301405603</v>
      </c>
      <c r="AX67" s="71">
        <v>931.82236585123883</v>
      </c>
      <c r="AY67" s="71">
        <v>933.62661593332462</v>
      </c>
      <c r="AZ67" s="71">
        <v>935.55886326031293</v>
      </c>
      <c r="BA67" s="71">
        <v>937.61910783220401</v>
      </c>
      <c r="BB67" s="71">
        <v>939.80734964899773</v>
      </c>
      <c r="BC67" s="71">
        <v>942.12358871069432</v>
      </c>
      <c r="BD67" s="71">
        <v>944.56782501729356</v>
      </c>
      <c r="BE67" s="71">
        <v>947.14005856879555</v>
      </c>
      <c r="BF67" s="71">
        <v>949.84028936520019</v>
      </c>
      <c r="BG67" s="71">
        <v>952.66851740650759</v>
      </c>
      <c r="BH67" s="71">
        <v>955.62474269271786</v>
      </c>
      <c r="BI67" s="71">
        <v>958.70896522383066</v>
      </c>
      <c r="BJ67" s="71">
        <v>961.92118499984622</v>
      </c>
      <c r="BK67" s="71">
        <v>965.26140202076454</v>
      </c>
      <c r="BL67" s="71">
        <v>968.72961628658561</v>
      </c>
      <c r="BM67" s="71">
        <v>972.32582779730933</v>
      </c>
      <c r="BN67" s="71">
        <v>976.05003655293581</v>
      </c>
      <c r="BO67" s="71">
        <v>979.90224255346504</v>
      </c>
      <c r="BP67" s="71">
        <v>983.88244579889692</v>
      </c>
      <c r="BQ67" s="71">
        <v>987.99064628923156</v>
      </c>
      <c r="BR67" s="71">
        <v>992.22684402446907</v>
      </c>
      <c r="BS67" s="71">
        <v>996.59103900460912</v>
      </c>
      <c r="BT67" s="71">
        <v>1001.0832312296519</v>
      </c>
      <c r="BU67" s="71">
        <v>1005.7034206995975</v>
      </c>
      <c r="BV67" s="71">
        <v>1010.4516074144457</v>
      </c>
      <c r="BW67" s="71">
        <v>1015.3277913741967</v>
      </c>
      <c r="BX67" s="71">
        <v>1020.3319725788505</v>
      </c>
      <c r="BY67" s="71">
        <v>1025.4641510284068</v>
      </c>
      <c r="BZ67" s="71">
        <v>1030.724326722866</v>
      </c>
      <c r="CA67" s="71">
        <v>1036.1124996622279</v>
      </c>
      <c r="CB67" s="71">
        <v>1041.6286698464926</v>
      </c>
      <c r="CC67" s="71">
        <v>1047.2728372756599</v>
      </c>
      <c r="CD67" s="71">
        <v>1053.0450019497298</v>
      </c>
      <c r="CE67" s="71">
        <v>1058.9451638687028</v>
      </c>
      <c r="CF67" s="71">
        <v>1064.9733230325783</v>
      </c>
      <c r="CG67" s="71">
        <v>1071.1294794413564</v>
      </c>
      <c r="CH67" s="71">
        <v>1077.4136330950373</v>
      </c>
      <c r="CI67" s="71">
        <v>1083.8257839936211</v>
      </c>
      <c r="CJ67" s="71">
        <v>1090.3659321371074</v>
      </c>
      <c r="CK67" s="71">
        <v>1097.0340775254965</v>
      </c>
      <c r="CL67" s="71">
        <v>1103.8302201587883</v>
      </c>
      <c r="CM67" s="71">
        <v>1110.7543600369829</v>
      </c>
      <c r="CN67" s="71">
        <v>1117.8064971600802</v>
      </c>
      <c r="CO67" s="71">
        <v>1124.9866315280801</v>
      </c>
      <c r="CP67" s="71">
        <v>1132.2947631409829</v>
      </c>
      <c r="CQ67" s="71">
        <v>1139.7308919987884</v>
      </c>
      <c r="CR67" s="71">
        <v>1147.2950181014967</v>
      </c>
      <c r="CS67" s="71">
        <v>1154.9871414491076</v>
      </c>
      <c r="CT67" s="71">
        <v>1162.8072620416212</v>
      </c>
      <c r="CU67" s="71">
        <v>1170.7553798790375</v>
      </c>
      <c r="CV67" s="71">
        <v>1178.8314949613566</v>
      </c>
      <c r="CW67" s="71">
        <v>1187.0356072885786</v>
      </c>
      <c r="CX67" s="71">
        <v>1195.3677168607028</v>
      </c>
      <c r="CY67" s="71">
        <v>1203.8278236777301</v>
      </c>
      <c r="CZ67" s="71">
        <v>1212.41592773966</v>
      </c>
      <c r="DA67" s="71">
        <v>1221.1320290464926</v>
      </c>
      <c r="DB67" s="71">
        <v>1229.9761275982282</v>
      </c>
      <c r="DC67" s="71">
        <v>1238.9482233948663</v>
      </c>
      <c r="DD67" s="71">
        <v>1248.048316436407</v>
      </c>
      <c r="DE67" s="71">
        <v>1257.2764067228507</v>
      </c>
      <c r="DF67" s="71">
        <v>1266.6324942541969</v>
      </c>
      <c r="DG67" s="71">
        <v>1276.116579030446</v>
      </c>
      <c r="DH67" s="71">
        <v>1285.7286610515978</v>
      </c>
      <c r="DI67" s="71">
        <v>1295.4687403176522</v>
      </c>
      <c r="DJ67" s="71">
        <v>1305.3368168286095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-61.085526007195391</v>
      </c>
      <c r="P68" s="71">
        <v>-61.085526007195391</v>
      </c>
      <c r="Q68" s="71">
        <v>-61.080668580521099</v>
      </c>
      <c r="R68" s="71">
        <v>-60.993334347385428</v>
      </c>
      <c r="S68" s="71">
        <v>-60.79654842756463</v>
      </c>
      <c r="T68" s="71">
        <v>-60.490310821058721</v>
      </c>
      <c r="U68" s="71">
        <v>-60.074621527867698</v>
      </c>
      <c r="V68" s="71">
        <v>-59.549480547991564</v>
      </c>
      <c r="W68" s="71">
        <v>-58.914887881430289</v>
      </c>
      <c r="X68" s="71">
        <v>-58.170843528183923</v>
      </c>
      <c r="Y68" s="71">
        <v>-57.317347488252423</v>
      </c>
      <c r="Z68" s="71">
        <v>-56.354399761635818</v>
      </c>
      <c r="AA68" s="71">
        <v>-55.282000348334094</v>
      </c>
      <c r="AB68" s="71">
        <v>-54.100149248347243</v>
      </c>
      <c r="AC68" s="71">
        <v>-52.808846461675294</v>
      </c>
      <c r="AD68" s="71">
        <v>-51.408091988318212</v>
      </c>
      <c r="AE68" s="71">
        <v>-49.897885828276024</v>
      </c>
      <c r="AF68" s="71">
        <v>-48.278227981548703</v>
      </c>
      <c r="AG68" s="71">
        <v>-46.549118448136284</v>
      </c>
      <c r="AH68" s="71">
        <v>-44.710557228038738</v>
      </c>
      <c r="AI68" s="71">
        <v>-42.76254432125608</v>
      </c>
      <c r="AJ68" s="71">
        <v>-40.705079727788302</v>
      </c>
      <c r="AK68" s="71">
        <v>-38.538163447635419</v>
      </c>
      <c r="AL68" s="71">
        <v>-36.261795480797403</v>
      </c>
      <c r="AM68" s="71">
        <v>-33.875975827274274</v>
      </c>
      <c r="AN68" s="71">
        <v>-31.38070448706603</v>
      </c>
      <c r="AO68" s="71">
        <v>-28.77598146017267</v>
      </c>
      <c r="AP68" s="71">
        <v>-26.061806746594208</v>
      </c>
      <c r="AQ68" s="71">
        <v>-23.238180346330605</v>
      </c>
      <c r="AR68" s="71">
        <v>-20.305102259381894</v>
      </c>
      <c r="AS68" s="71">
        <v>-17.262572485748077</v>
      </c>
      <c r="AT68" s="71">
        <v>-14.110591025429134</v>
      </c>
      <c r="AU68" s="71">
        <v>-10.849157878425068</v>
      </c>
      <c r="AV68" s="71">
        <v>-7.4721840577732461</v>
      </c>
      <c r="AW68" s="71">
        <v>-3.925934971924653</v>
      </c>
      <c r="AX68" s="71">
        <v>-0.19780671290435059</v>
      </c>
      <c r="AY68" s="71">
        <v>3.7122007192876962</v>
      </c>
      <c r="AZ68" s="71">
        <v>7.804087324651471</v>
      </c>
      <c r="BA68" s="71">
        <v>12.077853103186952</v>
      </c>
      <c r="BB68" s="71">
        <v>16.533498054894181</v>
      </c>
      <c r="BC68" s="71">
        <v>21.171022179773139</v>
      </c>
      <c r="BD68" s="71">
        <v>25.990425477823823</v>
      </c>
      <c r="BE68" s="71">
        <v>30.991707949046233</v>
      </c>
      <c r="BF68" s="71">
        <v>36.17486959344037</v>
      </c>
      <c r="BG68" s="71">
        <v>41.53991041100619</v>
      </c>
      <c r="BH68" s="71">
        <v>47.086830401743789</v>
      </c>
      <c r="BI68" s="71">
        <v>52.815629565653104</v>
      </c>
      <c r="BJ68" s="71">
        <v>58.726307902734149</v>
      </c>
      <c r="BK68" s="71">
        <v>64.818865412986924</v>
      </c>
      <c r="BL68" s="71">
        <v>71.093302096411421</v>
      </c>
      <c r="BM68" s="71">
        <v>77.549617953007655</v>
      </c>
      <c r="BN68" s="71">
        <v>84.187812982775625</v>
      </c>
      <c r="BO68" s="71">
        <v>91.007887185715305</v>
      </c>
      <c r="BP68" s="71">
        <v>98.00984056182665</v>
      </c>
      <c r="BQ68" s="71">
        <v>105.19367311110979</v>
      </c>
      <c r="BR68" s="71">
        <v>112.55938483356465</v>
      </c>
      <c r="BS68" s="71">
        <v>120.10697572919126</v>
      </c>
      <c r="BT68" s="71">
        <v>127.83644579798958</v>
      </c>
      <c r="BU68" s="71">
        <v>135.74779503995964</v>
      </c>
      <c r="BV68" s="71">
        <v>143.84102345510141</v>
      </c>
      <c r="BW68" s="71">
        <v>152.11613104341484</v>
      </c>
      <c r="BX68" s="71">
        <v>160.57311780490008</v>
      </c>
      <c r="BY68" s="71">
        <v>169.21198373955704</v>
      </c>
      <c r="BZ68" s="71">
        <v>178.03272884738573</v>
      </c>
      <c r="CA68" s="71">
        <v>187.03535312838613</v>
      </c>
      <c r="CB68" s="71">
        <v>196.21985658255826</v>
      </c>
      <c r="CC68" s="71">
        <v>205.58623920990215</v>
      </c>
      <c r="CD68" s="71">
        <v>215.13450101041772</v>
      </c>
      <c r="CE68" s="71">
        <v>224.86464198410505</v>
      </c>
      <c r="CF68" s="71">
        <v>234.77666213096404</v>
      </c>
      <c r="CG68" s="71">
        <v>244.87056145099481</v>
      </c>
      <c r="CH68" s="71">
        <v>255.14633994419731</v>
      </c>
      <c r="CI68" s="71">
        <v>265.60399761057153</v>
      </c>
      <c r="CJ68" s="71">
        <v>276.24353445011747</v>
      </c>
      <c r="CK68" s="71">
        <v>287.06495046283516</v>
      </c>
      <c r="CL68" s="71">
        <v>298.0682456487246</v>
      </c>
      <c r="CM68" s="71">
        <v>309.25342000778568</v>
      </c>
      <c r="CN68" s="71">
        <v>320.62047354001851</v>
      </c>
      <c r="CO68" s="71">
        <v>332.16940624542309</v>
      </c>
      <c r="CP68" s="71">
        <v>343.90021812399942</v>
      </c>
      <c r="CQ68" s="71">
        <v>355.81290917574745</v>
      </c>
      <c r="CR68" s="71">
        <v>367.90747940066723</v>
      </c>
      <c r="CS68" s="71">
        <v>380.18392879875876</v>
      </c>
      <c r="CT68" s="71">
        <v>392.64225737002187</v>
      </c>
      <c r="CU68" s="71">
        <v>405.28246511445701</v>
      </c>
      <c r="CV68" s="71">
        <v>418.10455203206351</v>
      </c>
      <c r="CW68" s="71">
        <v>431.1085181228421</v>
      </c>
      <c r="CX68" s="71">
        <v>444.2943633867921</v>
      </c>
      <c r="CY68" s="71">
        <v>457.66208782391385</v>
      </c>
      <c r="CZ68" s="71">
        <v>471.21169143420758</v>
      </c>
      <c r="DA68" s="71">
        <v>484.94317421767278</v>
      </c>
      <c r="DB68" s="71">
        <v>498.85653617430995</v>
      </c>
      <c r="DC68" s="71">
        <v>512.95177730411865</v>
      </c>
      <c r="DD68" s="71">
        <v>527.22889760709927</v>
      </c>
      <c r="DE68" s="71">
        <v>541.68789708325141</v>
      </c>
      <c r="DF68" s="71">
        <v>556.32877573257554</v>
      </c>
      <c r="DG68" s="71">
        <v>571.15153355507107</v>
      </c>
      <c r="DH68" s="71">
        <v>586.15617055073824</v>
      </c>
      <c r="DI68" s="71">
        <v>601.34268671957761</v>
      </c>
      <c r="DJ68" s="71">
        <v>616.71108206158851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942.92306520811837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905.88780483322182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933151.75980607513</v>
      </c>
      <c r="J89" s="80">
        <v>7.1108703580105154E-2</v>
      </c>
      <c r="K89" s="80">
        <v>9.6059841192128202E-8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932745.77373579715</v>
      </c>
      <c r="J90" s="80">
        <v>6.1133615858284432E-2</v>
      </c>
      <c r="K90" s="80">
        <v>3.4787803588806834E-8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905887.80483322183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570.96944075614704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22.755211607426091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-61.085526007195391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2.6922405079887999</v>
      </c>
      <c r="J119" s="80">
        <v>1.5319909482766004E-4</v>
      </c>
      <c r="K119" s="80">
        <v>1.3649734808206016E-10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2.3320821761183024</v>
      </c>
      <c r="J120" s="80">
        <v>1.4434999576450286E-4</v>
      </c>
      <c r="K120" s="80">
        <v>8.2141702730971805E-11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-61.085526007195391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7.4668458779654612E-2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5.547016143402668E-2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0.13097732655990066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-8.8737398424848646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3.5674561990186844E-3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-8.8612719390215009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2.5126217846362104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4" t="s">
        <v>17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5" s="46" customFormat="1" ht="20.100000000000001" hidden="1" customHeight="1" outlineLevel="1">
      <c r="A4" s="47" t="s">
        <v>16</v>
      </c>
      <c r="B4" s="176" t="s">
        <v>15</v>
      </c>
      <c r="C4" s="176"/>
      <c r="D4" s="176"/>
      <c r="E4" s="176"/>
      <c r="F4" s="176"/>
      <c r="G4" s="176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7"/>
      <c r="C5" s="178"/>
      <c r="D5" s="178"/>
      <c r="E5" s="178"/>
      <c r="F5" s="178"/>
      <c r="G5" s="17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7"/>
      <c r="C6" s="178"/>
      <c r="D6" s="178"/>
      <c r="E6" s="178"/>
      <c r="F6" s="178"/>
      <c r="G6" s="17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7"/>
      <c r="C7" s="178"/>
      <c r="D7" s="178"/>
      <c r="E7" s="178"/>
      <c r="F7" s="178"/>
      <c r="G7" s="17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7"/>
      <c r="C8" s="178"/>
      <c r="D8" s="178"/>
      <c r="E8" s="178"/>
      <c r="F8" s="178"/>
      <c r="G8" s="17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7"/>
      <c r="C9" s="178"/>
      <c r="D9" s="178"/>
      <c r="E9" s="178"/>
      <c r="F9" s="178"/>
      <c r="G9" s="17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0" t="s">
        <v>101</v>
      </c>
      <c r="C13" s="180"/>
      <c r="D13" s="182" t="str">
        <f>Gap30deg!D13</f>
        <v>SP2200052</v>
      </c>
      <c r="E13" s="182"/>
      <c r="F13" s="182"/>
      <c r="G13" s="182"/>
      <c r="H13" s="182"/>
      <c r="I13" s="182"/>
      <c r="J13" s="182"/>
      <c r="K13" s="182"/>
      <c r="L13" s="86"/>
    </row>
    <row r="14" spans="1:15" s="85" customFormat="1" ht="20.100000000000001" customHeight="1" outlineLevel="1">
      <c r="A14" s="87"/>
      <c r="B14" s="180" t="s">
        <v>100</v>
      </c>
      <c r="C14" s="180"/>
      <c r="D14" s="182" t="str">
        <f>Gap30deg!D14</f>
        <v>Stichting GROW</v>
      </c>
      <c r="E14" s="182"/>
      <c r="F14" s="182"/>
      <c r="G14" s="182"/>
      <c r="H14" s="182"/>
      <c r="I14" s="182"/>
      <c r="J14" s="182"/>
      <c r="K14" s="182"/>
      <c r="L14" s="86"/>
    </row>
    <row r="15" spans="1:15" s="85" customFormat="1" ht="20.100000000000001" customHeight="1" outlineLevel="1">
      <c r="A15" s="87"/>
      <c r="B15" s="180" t="s">
        <v>99</v>
      </c>
      <c r="C15" s="180"/>
      <c r="D15" s="182" t="str">
        <f>Gap30deg!D15</f>
        <v>Bolt and Beautiful</v>
      </c>
      <c r="E15" s="182"/>
      <c r="F15" s="182"/>
      <c r="G15" s="182"/>
      <c r="H15" s="182"/>
      <c r="I15" s="182"/>
      <c r="J15" s="182"/>
      <c r="K15" s="182"/>
      <c r="L15" s="86"/>
    </row>
    <row r="16" spans="1:15" s="85" customFormat="1" ht="20.100000000000001" customHeight="1" outlineLevel="1">
      <c r="A16" s="87"/>
      <c r="B16" s="180" t="s">
        <v>98</v>
      </c>
      <c r="C16" s="180"/>
      <c r="D16" s="182" t="str">
        <f>Title</f>
        <v>Flange Segment Analytical Model for 120° gap size</v>
      </c>
      <c r="E16" s="182"/>
      <c r="F16" s="182"/>
      <c r="G16" s="182"/>
      <c r="H16" s="182"/>
      <c r="I16" s="182"/>
      <c r="J16" s="182"/>
      <c r="K16" s="182"/>
      <c r="L16" s="86"/>
      <c r="M16" s="88"/>
    </row>
    <row r="17" spans="1:22" s="85" customFormat="1" ht="20.100000000000001" customHeight="1" outlineLevel="1">
      <c r="A17" s="87"/>
      <c r="B17" s="180" t="s">
        <v>97</v>
      </c>
      <c r="C17" s="180"/>
      <c r="D17" s="182" t="str">
        <f>Gap30deg!D17</f>
        <v>0.10</v>
      </c>
      <c r="E17" s="182"/>
      <c r="F17" s="182"/>
      <c r="G17" s="182"/>
      <c r="H17" s="182"/>
      <c r="I17" s="182"/>
      <c r="J17" s="182"/>
      <c r="K17" s="182"/>
      <c r="L17" s="86"/>
    </row>
    <row r="18" spans="1:22" s="85" customFormat="1" ht="20.100000000000001" customHeight="1" outlineLevel="1">
      <c r="A18" s="87"/>
      <c r="B18" s="180" t="s">
        <v>96</v>
      </c>
      <c r="C18" s="180"/>
      <c r="D18" s="181">
        <f>Gap30deg!D18</f>
        <v>45432</v>
      </c>
      <c r="E18" s="181"/>
      <c r="F18" s="181"/>
      <c r="G18" s="181"/>
      <c r="H18" s="181"/>
      <c r="I18" s="181"/>
      <c r="J18" s="181"/>
      <c r="K18" s="18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906.79971346907462</v>
      </c>
      <c r="P67" s="71">
        <v>906.79971346907462</v>
      </c>
      <c r="Q67" s="71">
        <v>906.80201322644598</v>
      </c>
      <c r="R67" s="71">
        <v>906.83931770628965</v>
      </c>
      <c r="S67" s="71">
        <v>906.92225580977674</v>
      </c>
      <c r="T67" s="71">
        <v>907.05082753690726</v>
      </c>
      <c r="U67" s="71">
        <v>907.22503288768121</v>
      </c>
      <c r="V67" s="71">
        <v>907.44487186209858</v>
      </c>
      <c r="W67" s="71">
        <v>907.71034446015926</v>
      </c>
      <c r="X67" s="71">
        <v>908.02145068186348</v>
      </c>
      <c r="Y67" s="71">
        <v>908.37819052721113</v>
      </c>
      <c r="Z67" s="71">
        <v>908.7805639962022</v>
      </c>
      <c r="AA67" s="71">
        <v>909.22857108883659</v>
      </c>
      <c r="AB67" s="71">
        <v>909.72221180511451</v>
      </c>
      <c r="AC67" s="71">
        <v>910.26148614503586</v>
      </c>
      <c r="AD67" s="71">
        <v>910.84639410860052</v>
      </c>
      <c r="AE67" s="71">
        <v>911.47693569580872</v>
      </c>
      <c r="AF67" s="71">
        <v>912.15311090666034</v>
      </c>
      <c r="AG67" s="71">
        <v>912.87491974115528</v>
      </c>
      <c r="AH67" s="71">
        <v>913.64236219929364</v>
      </c>
      <c r="AI67" s="71">
        <v>914.45543828107554</v>
      </c>
      <c r="AJ67" s="71">
        <v>915.31414798650076</v>
      </c>
      <c r="AK67" s="71">
        <v>916.21849131556951</v>
      </c>
      <c r="AL67" s="71">
        <v>917.16846826828157</v>
      </c>
      <c r="AM67" s="71">
        <v>918.16407884463706</v>
      </c>
      <c r="AN67" s="71">
        <v>919.20532304463609</v>
      </c>
      <c r="AO67" s="71">
        <v>920.29220086827843</v>
      </c>
      <c r="AP67" s="71">
        <v>921.42471231556419</v>
      </c>
      <c r="AQ67" s="71">
        <v>922.60285738649338</v>
      </c>
      <c r="AR67" s="71">
        <v>923.826636081066</v>
      </c>
      <c r="AS67" s="71">
        <v>925.09604839928204</v>
      </c>
      <c r="AT67" s="71">
        <v>926.41109434114151</v>
      </c>
      <c r="AU67" s="71">
        <v>927.7717739066444</v>
      </c>
      <c r="AV67" s="71">
        <v>929.20661312714253</v>
      </c>
      <c r="AW67" s="71">
        <v>930.76771262157172</v>
      </c>
      <c r="AX67" s="71">
        <v>932.45617847126618</v>
      </c>
      <c r="AY67" s="71">
        <v>934.27201067622593</v>
      </c>
      <c r="AZ67" s="71">
        <v>936.21520923645096</v>
      </c>
      <c r="BA67" s="71">
        <v>938.28577415194115</v>
      </c>
      <c r="BB67" s="71">
        <v>940.48370542269663</v>
      </c>
      <c r="BC67" s="71">
        <v>942.80900304871739</v>
      </c>
      <c r="BD67" s="71">
        <v>945.26166703000342</v>
      </c>
      <c r="BE67" s="71">
        <v>947.84169736655474</v>
      </c>
      <c r="BF67" s="71">
        <v>950.54909405837122</v>
      </c>
      <c r="BG67" s="71">
        <v>953.38385710545299</v>
      </c>
      <c r="BH67" s="71">
        <v>956.34598650780003</v>
      </c>
      <c r="BI67" s="71">
        <v>959.43548226541247</v>
      </c>
      <c r="BJ67" s="71">
        <v>962.65234437828997</v>
      </c>
      <c r="BK67" s="71">
        <v>965.99657284643297</v>
      </c>
      <c r="BL67" s="71">
        <v>969.46816766984102</v>
      </c>
      <c r="BM67" s="71">
        <v>973.06712884851424</v>
      </c>
      <c r="BN67" s="71">
        <v>976.79345638245297</v>
      </c>
      <c r="BO67" s="71">
        <v>980.64715027165676</v>
      </c>
      <c r="BP67" s="71">
        <v>984.62821051612593</v>
      </c>
      <c r="BQ67" s="71">
        <v>988.73663711586039</v>
      </c>
      <c r="BR67" s="71">
        <v>992.97243007086001</v>
      </c>
      <c r="BS67" s="71">
        <v>997.33558938112492</v>
      </c>
      <c r="BT67" s="71">
        <v>1001.8261150466551</v>
      </c>
      <c r="BU67" s="71">
        <v>1006.4440070674506</v>
      </c>
      <c r="BV67" s="71">
        <v>1011.1892654435112</v>
      </c>
      <c r="BW67" s="71">
        <v>1016.0618901748371</v>
      </c>
      <c r="BX67" s="71">
        <v>1021.0618812614283</v>
      </c>
      <c r="BY67" s="71">
        <v>1026.1892387032849</v>
      </c>
      <c r="BZ67" s="71">
        <v>1031.4439625004065</v>
      </c>
      <c r="CA67" s="71">
        <v>1036.8260526527936</v>
      </c>
      <c r="CB67" s="71">
        <v>1042.3355091604458</v>
      </c>
      <c r="CC67" s="71">
        <v>1047.9723320233634</v>
      </c>
      <c r="CD67" s="71">
        <v>1053.7365212415461</v>
      </c>
      <c r="CE67" s="71">
        <v>1059.6280768149943</v>
      </c>
      <c r="CF67" s="71">
        <v>1065.6469987437074</v>
      </c>
      <c r="CG67" s="71">
        <v>1071.7932870276859</v>
      </c>
      <c r="CH67" s="71">
        <v>1078.0669416669298</v>
      </c>
      <c r="CI67" s="71">
        <v>1084.4679626614388</v>
      </c>
      <c r="CJ67" s="71">
        <v>1090.9963500112133</v>
      </c>
      <c r="CK67" s="71">
        <v>1097.6521037162529</v>
      </c>
      <c r="CL67" s="71">
        <v>1104.4352237765575</v>
      </c>
      <c r="CM67" s="71">
        <v>1111.3457101921276</v>
      </c>
      <c r="CN67" s="71">
        <v>1118.383562962963</v>
      </c>
      <c r="CO67" s="71">
        <v>1125.5487820890637</v>
      </c>
      <c r="CP67" s="71">
        <v>1132.8413675704296</v>
      </c>
      <c r="CQ67" s="71">
        <v>1140.2613194070607</v>
      </c>
      <c r="CR67" s="71">
        <v>1147.8086375989571</v>
      </c>
      <c r="CS67" s="71">
        <v>1155.4833221461186</v>
      </c>
      <c r="CT67" s="71">
        <v>1163.2853730485456</v>
      </c>
      <c r="CU67" s="71">
        <v>1171.2147903062378</v>
      </c>
      <c r="CV67" s="71">
        <v>1179.2715739191951</v>
      </c>
      <c r="CW67" s="71">
        <v>1187.4557238874179</v>
      </c>
      <c r="CX67" s="71">
        <v>1195.7672402109058</v>
      </c>
      <c r="CY67" s="71">
        <v>1204.2061228896591</v>
      </c>
      <c r="CZ67" s="71">
        <v>1212.7723719236776</v>
      </c>
      <c r="DA67" s="71">
        <v>1221.4659873129613</v>
      </c>
      <c r="DB67" s="71">
        <v>1230.2869690575103</v>
      </c>
      <c r="DC67" s="71">
        <v>1239.2353171573245</v>
      </c>
      <c r="DD67" s="71">
        <v>1248.3110316124041</v>
      </c>
      <c r="DE67" s="71">
        <v>1257.5141124227489</v>
      </c>
      <c r="DF67" s="71">
        <v>1266.8445595883591</v>
      </c>
      <c r="DG67" s="71">
        <v>1276.3023731092342</v>
      </c>
      <c r="DH67" s="71">
        <v>1285.8875529853749</v>
      </c>
      <c r="DI67" s="71">
        <v>1295.6000992167806</v>
      </c>
      <c r="DJ67" s="71">
        <v>1305.4400118034514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-59.416005440501245</v>
      </c>
      <c r="P68" s="71">
        <v>-59.416005440501245</v>
      </c>
      <c r="Q68" s="71">
        <v>-59.410513057827991</v>
      </c>
      <c r="R68" s="71">
        <v>-59.321420842589454</v>
      </c>
      <c r="S68" s="71">
        <v>-59.123344381040766</v>
      </c>
      <c r="T68" s="71">
        <v>-58.81628367318195</v>
      </c>
      <c r="U68" s="71">
        <v>-58.400238719012989</v>
      </c>
      <c r="V68" s="71">
        <v>-57.875209518533886</v>
      </c>
      <c r="W68" s="71">
        <v>-57.241196071744646</v>
      </c>
      <c r="X68" s="71">
        <v>-56.498198378645263</v>
      </c>
      <c r="Y68" s="71">
        <v>-55.646216439235751</v>
      </c>
      <c r="Z68" s="71">
        <v>-54.685250253516081</v>
      </c>
      <c r="AA68" s="71">
        <v>-53.615299821486282</v>
      </c>
      <c r="AB68" s="71">
        <v>-52.436365143146332</v>
      </c>
      <c r="AC68" s="71">
        <v>-51.148446218496247</v>
      </c>
      <c r="AD68" s="71">
        <v>-49.751543047536011</v>
      </c>
      <c r="AE68" s="71">
        <v>-48.245655630265645</v>
      </c>
      <c r="AF68" s="71">
        <v>-46.630783966685136</v>
      </c>
      <c r="AG68" s="71">
        <v>-44.906928056794492</v>
      </c>
      <c r="AH68" s="71">
        <v>-43.074087900593703</v>
      </c>
      <c r="AI68" s="71">
        <v>-41.132263498082771</v>
      </c>
      <c r="AJ68" s="71">
        <v>-39.081454849261696</v>
      </c>
      <c r="AK68" s="71">
        <v>-36.921661954130485</v>
      </c>
      <c r="AL68" s="71">
        <v>-34.65288481268913</v>
      </c>
      <c r="AM68" s="71">
        <v>-32.27512342493764</v>
      </c>
      <c r="AN68" s="71">
        <v>-29.788377790875998</v>
      </c>
      <c r="AO68" s="71">
        <v>-27.19264791050422</v>
      </c>
      <c r="AP68" s="71">
        <v>-24.487933783822321</v>
      </c>
      <c r="AQ68" s="71">
        <v>-21.674235410830256</v>
      </c>
      <c r="AR68" s="71">
        <v>-18.751552791528056</v>
      </c>
      <c r="AS68" s="71">
        <v>-15.719885925915728</v>
      </c>
      <c r="AT68" s="71">
        <v>-12.579234813993244</v>
      </c>
      <c r="AU68" s="71">
        <v>-9.3295994557606203</v>
      </c>
      <c r="AV68" s="71">
        <v>-5.945508353099914</v>
      </c>
      <c r="AW68" s="71">
        <v>-2.3804397588814319</v>
      </c>
      <c r="AX68" s="71">
        <v>1.3665939703659857</v>
      </c>
      <c r="AY68" s="71">
        <v>5.2955928346423722</v>
      </c>
      <c r="AZ68" s="71">
        <v>9.406556833947711</v>
      </c>
      <c r="BA68" s="71">
        <v>13.699485968281982</v>
      </c>
      <c r="BB68" s="71">
        <v>18.174380237645224</v>
      </c>
      <c r="BC68" s="71">
        <v>22.831239642037421</v>
      </c>
      <c r="BD68" s="71">
        <v>27.670064181458571</v>
      </c>
      <c r="BE68" s="71">
        <v>32.690853855908664</v>
      </c>
      <c r="BF68" s="71">
        <v>37.893608665387717</v>
      </c>
      <c r="BG68" s="71">
        <v>43.278328609895667</v>
      </c>
      <c r="BH68" s="71">
        <v>48.845013689432626</v>
      </c>
      <c r="BI68" s="71">
        <v>54.593663903998525</v>
      </c>
      <c r="BJ68" s="71">
        <v>60.524279253593392</v>
      </c>
      <c r="BK68" s="71">
        <v>66.636859738217211</v>
      </c>
      <c r="BL68" s="71">
        <v>72.931405357869977</v>
      </c>
      <c r="BM68" s="71">
        <v>79.407916112551689</v>
      </c>
      <c r="BN68" s="71">
        <v>86.066392002262347</v>
      </c>
      <c r="BO68" s="71">
        <v>92.90683302700198</v>
      </c>
      <c r="BP68" s="71">
        <v>99.929239186770488</v>
      </c>
      <c r="BQ68" s="71">
        <v>107.13361048156801</v>
      </c>
      <c r="BR68" s="71">
        <v>114.51994691139448</v>
      </c>
      <c r="BS68" s="71">
        <v>122.08824847624993</v>
      </c>
      <c r="BT68" s="71">
        <v>129.83851517613428</v>
      </c>
      <c r="BU68" s="71">
        <v>137.7707470110476</v>
      </c>
      <c r="BV68" s="71">
        <v>145.8849439809899</v>
      </c>
      <c r="BW68" s="71">
        <v>154.18110608596106</v>
      </c>
      <c r="BX68" s="71">
        <v>162.65923332596125</v>
      </c>
      <c r="BY68" s="71">
        <v>171.31932570099039</v>
      </c>
      <c r="BZ68" s="71">
        <v>180.1613832110485</v>
      </c>
      <c r="CA68" s="71">
        <v>189.18540585613556</v>
      </c>
      <c r="CB68" s="71">
        <v>198.39139363625151</v>
      </c>
      <c r="CC68" s="71">
        <v>207.77934655139649</v>
      </c>
      <c r="CD68" s="71">
        <v>217.34926460157038</v>
      </c>
      <c r="CE68" s="71">
        <v>227.10114778677325</v>
      </c>
      <c r="CF68" s="71">
        <v>237.03499610700496</v>
      </c>
      <c r="CG68" s="71">
        <v>247.15080956226572</v>
      </c>
      <c r="CH68" s="71">
        <v>257.44858815255543</v>
      </c>
      <c r="CI68" s="71">
        <v>267.92833187787414</v>
      </c>
      <c r="CJ68" s="71">
        <v>278.59004073822172</v>
      </c>
      <c r="CK68" s="71">
        <v>289.43371473359826</v>
      </c>
      <c r="CL68" s="71">
        <v>300.45935386400384</v>
      </c>
      <c r="CM68" s="71">
        <v>311.66695812943817</v>
      </c>
      <c r="CN68" s="71">
        <v>323.05652752990164</v>
      </c>
      <c r="CO68" s="71">
        <v>334.62806206539398</v>
      </c>
      <c r="CP68" s="71">
        <v>346.3815617359154</v>
      </c>
      <c r="CQ68" s="71">
        <v>358.31702654146551</v>
      </c>
      <c r="CR68" s="71">
        <v>370.43445648204494</v>
      </c>
      <c r="CS68" s="71">
        <v>382.73385155765288</v>
      </c>
      <c r="CT68" s="71">
        <v>395.21521176828998</v>
      </c>
      <c r="CU68" s="71">
        <v>407.87853711395616</v>
      </c>
      <c r="CV68" s="71">
        <v>420.72382759465114</v>
      </c>
      <c r="CW68" s="71">
        <v>433.75108321037521</v>
      </c>
      <c r="CX68" s="71">
        <v>446.96030396112803</v>
      </c>
      <c r="CY68" s="71">
        <v>460.35148984690977</v>
      </c>
      <c r="CZ68" s="71">
        <v>473.92464086772071</v>
      </c>
      <c r="DA68" s="71">
        <v>487.67975702356046</v>
      </c>
      <c r="DB68" s="71">
        <v>501.61683831442929</v>
      </c>
      <c r="DC68" s="71">
        <v>515.73588474032692</v>
      </c>
      <c r="DD68" s="71">
        <v>530.03689630125371</v>
      </c>
      <c r="DE68" s="71">
        <v>544.51987299720918</v>
      </c>
      <c r="DF68" s="71">
        <v>559.18481482819391</v>
      </c>
      <c r="DG68" s="71">
        <v>574.03172179420721</v>
      </c>
      <c r="DH68" s="71">
        <v>589.06059389524955</v>
      </c>
      <c r="DI68" s="71">
        <v>604.27143113132104</v>
      </c>
      <c r="DJ68" s="71">
        <v>619.66423350242144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942.59339486542592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906.79971346907462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933046.64059564879</v>
      </c>
      <c r="J89" s="80">
        <v>6.9852082284289088E-2</v>
      </c>
      <c r="K89" s="80">
        <v>9.6486984873490528E-8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932636.38091480138</v>
      </c>
      <c r="J90" s="80">
        <v>5.9771991845776674E-2</v>
      </c>
      <c r="K90" s="80">
        <v>3.4569967437910545E-8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906799.71346907457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573.55733189441719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22.40245038750443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-59.416005440501245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2.6546005762730638</v>
      </c>
      <c r="J119" s="80">
        <v>1.5175085149461888E-4</v>
      </c>
      <c r="K119" s="146">
        <v>1.3784854873546085E-10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2.2882710101418962</v>
      </c>
      <c r="J120" s="80">
        <v>1.4275012505404964E-4</v>
      </c>
      <c r="K120" s="80">
        <v>8.2561531287246839E-11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-59.416005440501245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7.3342573129675792E-2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5.4144001146884835E-2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0.12930910776048585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-8.7845397654096438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3.4821842778265419E-3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-8.772242558209097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2.4459063458696608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08" zoomScale="77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385</v>
      </c>
    </row>
    <row r="6" spans="2:30" ht="13.8">
      <c r="R6" t="s">
        <v>361</v>
      </c>
      <c r="S6" s="156">
        <v>0</v>
      </c>
      <c r="T6" t="s">
        <v>362</v>
      </c>
      <c r="X6" s="117" t="s">
        <v>363</v>
      </c>
      <c r="AB6" s="166" t="s">
        <v>386</v>
      </c>
      <c r="AC6" s="108">
        <v>1.3</v>
      </c>
      <c r="AD6" t="s">
        <v>387</v>
      </c>
    </row>
    <row r="7" spans="2:30" ht="13.8">
      <c r="R7" t="s">
        <v>364</v>
      </c>
      <c r="S7" s="157">
        <v>1.5</v>
      </c>
      <c r="X7" s="158" t="s">
        <v>365</v>
      </c>
      <c r="Y7" s="110">
        <v>50</v>
      </c>
      <c r="AB7" s="166" t="s">
        <v>388</v>
      </c>
      <c r="AC7" s="108">
        <v>1.5</v>
      </c>
      <c r="AD7" t="s">
        <v>389</v>
      </c>
    </row>
    <row r="8" spans="2:30" ht="13.8">
      <c r="X8" s="158" t="s">
        <v>366</v>
      </c>
      <c r="Y8" s="110">
        <v>0.1</v>
      </c>
      <c r="AB8" s="166" t="s">
        <v>390</v>
      </c>
      <c r="AC8" s="108">
        <v>1</v>
      </c>
      <c r="AD8" t="s">
        <v>391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>
      <c r="R11" s="159" t="s">
        <v>371</v>
      </c>
      <c r="T11" s="160" t="s">
        <v>399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>
      <c r="R12" s="161" t="s">
        <v>373</v>
      </c>
      <c r="T12" s="162" t="s">
        <v>400</v>
      </c>
      <c r="U12" s="104">
        <v>90</v>
      </c>
      <c r="V12" s="162" t="s">
        <v>8</v>
      </c>
      <c r="X12" s="158" t="s">
        <v>374</v>
      </c>
      <c r="Y12" s="110">
        <v>5</v>
      </c>
      <c r="AB12" s="117" t="s">
        <v>392</v>
      </c>
    </row>
    <row r="13" spans="2:30">
      <c r="X13" s="158" t="s">
        <v>375</v>
      </c>
      <c r="Y13" s="110">
        <v>2000000</v>
      </c>
    </row>
    <row r="14" spans="2:30" ht="13.8">
      <c r="R14" s="159" t="s">
        <v>376</v>
      </c>
      <c r="T14" s="160" t="s">
        <v>401</v>
      </c>
      <c r="U14" s="163">
        <v>44.752499999999998</v>
      </c>
      <c r="V14" s="160" t="s">
        <v>8</v>
      </c>
      <c r="X14" s="158" t="s">
        <v>377</v>
      </c>
      <c r="Y14" s="109">
        <v>43.367593242212365</v>
      </c>
      <c r="AB14" s="167" t="s">
        <v>393</v>
      </c>
      <c r="AC14" s="167" t="s">
        <v>394</v>
      </c>
      <c r="AD14" s="167" t="s">
        <v>395</v>
      </c>
    </row>
    <row r="15" spans="2:30" ht="13.8">
      <c r="R15" s="159" t="s">
        <v>378</v>
      </c>
      <c r="T15" s="160" t="s">
        <v>402</v>
      </c>
      <c r="U15" s="163">
        <v>44.752499999999998</v>
      </c>
      <c r="V15" s="160" t="s">
        <v>8</v>
      </c>
      <c r="X15" s="158" t="s">
        <v>379</v>
      </c>
      <c r="Y15" s="109">
        <v>1</v>
      </c>
      <c r="AB15" s="168" t="s">
        <v>396</v>
      </c>
      <c r="AC15" s="168" t="s">
        <v>396</v>
      </c>
      <c r="AD15" s="168" t="s">
        <v>123</v>
      </c>
    </row>
    <row r="16" spans="2:30">
      <c r="R16" s="159" t="s">
        <v>380</v>
      </c>
      <c r="T16" s="160" t="s">
        <v>403</v>
      </c>
      <c r="U16" s="163">
        <v>41.865812163333331</v>
      </c>
      <c r="V16" s="160" t="s">
        <v>8</v>
      </c>
      <c r="X16" s="158" t="s">
        <v>381</v>
      </c>
      <c r="Y16" s="109">
        <v>1.1000000000000001</v>
      </c>
      <c r="AB16" s="169">
        <v>0.12902715000000001</v>
      </c>
      <c r="AC16" s="169">
        <v>-451839.7</v>
      </c>
      <c r="AD16" s="170">
        <v>0.1</v>
      </c>
    </row>
    <row r="17" spans="2:30">
      <c r="X17" s="158" t="s">
        <v>382</v>
      </c>
      <c r="Y17" s="109">
        <v>0.60099999999999998</v>
      </c>
      <c r="AB17" s="169">
        <v>0.12902715000000001</v>
      </c>
      <c r="AC17" s="169">
        <v>-366581.8</v>
      </c>
      <c r="AD17" s="170">
        <v>3088.54</v>
      </c>
    </row>
    <row r="18" spans="2:30">
      <c r="R18" s="159" t="s">
        <v>383</v>
      </c>
      <c r="T18" s="160" t="s">
        <v>384</v>
      </c>
      <c r="U18" s="164">
        <v>1473.1579837133568</v>
      </c>
      <c r="V18" s="160" t="s">
        <v>218</v>
      </c>
      <c r="AB18" s="169">
        <v>53577.15</v>
      </c>
      <c r="AC18" s="169">
        <v>-366581.8</v>
      </c>
      <c r="AD18" s="170">
        <v>0.01</v>
      </c>
    </row>
    <row r="19" spans="2:30">
      <c r="AB19" s="169">
        <v>0.12902715000000001</v>
      </c>
      <c r="AC19" s="169">
        <v>-345267</v>
      </c>
      <c r="AD19" s="170">
        <v>151494</v>
      </c>
    </row>
    <row r="20" spans="2:30" ht="13.8">
      <c r="G20" s="134" t="s">
        <v>289</v>
      </c>
      <c r="AB20" s="169">
        <v>26788.65</v>
      </c>
      <c r="AC20" s="169">
        <v>-345267</v>
      </c>
      <c r="AD20" s="170">
        <v>465.63499999999999</v>
      </c>
    </row>
    <row r="21" spans="2:30" ht="18">
      <c r="G21" s="135">
        <v>120</v>
      </c>
      <c r="AB21" s="169">
        <v>80365.5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0.12902715000000001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26788.65</v>
      </c>
      <c r="AC23" s="169">
        <v>-323952.2</v>
      </c>
      <c r="AD23" s="170">
        <v>18961.5</v>
      </c>
    </row>
    <row r="24" spans="2:30">
      <c r="AB24" s="169">
        <v>53577.15</v>
      </c>
      <c r="AC24" s="169">
        <v>-323952.2</v>
      </c>
      <c r="AD24" s="170">
        <v>13854.8</v>
      </c>
    </row>
    <row r="25" spans="2:30">
      <c r="AB25" s="169">
        <v>80365.5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107154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404</v>
      </c>
      <c r="N27" s="104"/>
      <c r="O27" s="104"/>
      <c r="P27" s="104"/>
      <c r="Q27" s="104"/>
      <c r="R27" t="s">
        <v>210</v>
      </c>
      <c r="AB27" s="169">
        <v>133942.5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405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  <c r="AB28" s="169">
        <v>0.12902715000000001</v>
      </c>
      <c r="AC28" s="169">
        <v>-302637.40000000002</v>
      </c>
      <c r="AD28" s="170">
        <v>3348000</v>
      </c>
    </row>
    <row r="29" spans="2:30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406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  <c r="AB29" s="169">
        <v>26788.65</v>
      </c>
      <c r="AC29" s="169">
        <v>-302637.40000000002</v>
      </c>
      <c r="AD29" s="170">
        <v>232543</v>
      </c>
    </row>
    <row r="30" spans="2:30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407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408</v>
      </c>
      <c r="AB30" s="169">
        <v>53577.15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404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  <c r="AB31" s="169">
        <v>80365.5</v>
      </c>
      <c r="AC31" s="169">
        <v>-302637.40000000002</v>
      </c>
      <c r="AD31" s="170">
        <v>111586</v>
      </c>
    </row>
    <row r="32" spans="2:30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409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410</v>
      </c>
      <c r="AB32" s="169">
        <v>107154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411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412</v>
      </c>
      <c r="AB33" s="169">
        <v>133942.5</v>
      </c>
      <c r="AC33" s="169">
        <v>-302637.40000000002</v>
      </c>
      <c r="AD33" s="170">
        <v>7179.93</v>
      </c>
    </row>
    <row r="34" spans="2:30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413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414</v>
      </c>
      <c r="AB34" s="169">
        <v>160731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962.07623087841057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404</v>
      </c>
      <c r="M35" s="130" t="s">
        <v>128</v>
      </c>
      <c r="N35" s="129">
        <v>962.07623087841057</v>
      </c>
      <c r="O35" s="129">
        <v>962.07623087841057</v>
      </c>
      <c r="P35" s="129">
        <v>962.07623087841057</v>
      </c>
      <c r="Q35" s="129">
        <v>962.07623087841057</v>
      </c>
      <c r="R35" t="s">
        <v>415</v>
      </c>
      <c r="AB35" s="169">
        <v>187519.5</v>
      </c>
      <c r="AC35" s="169">
        <v>-302637.40000000002</v>
      </c>
      <c r="AD35" s="170">
        <v>435.755</v>
      </c>
    </row>
    <row r="36" spans="2:30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416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417</v>
      </c>
      <c r="AB36" s="169">
        <v>214308</v>
      </c>
      <c r="AC36" s="169">
        <v>-302637.40000000002</v>
      </c>
      <c r="AD36" s="170">
        <v>10.865</v>
      </c>
    </row>
    <row r="37" spans="2:30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418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417</v>
      </c>
      <c r="AB37" s="169">
        <v>0.12902715000000001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417</v>
      </c>
      <c r="AB38" s="169">
        <v>26788.65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419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417</v>
      </c>
      <c r="AB39" s="169">
        <v>53577.15</v>
      </c>
      <c r="AC39" s="169">
        <v>-281322.59999999998</v>
      </c>
      <c r="AD39" s="170">
        <v>234412</v>
      </c>
    </row>
    <row r="40" spans="2:30" ht="15.6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420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417</v>
      </c>
      <c r="AB40" s="169">
        <v>80365.5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421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422</v>
      </c>
      <c r="AB41" s="169">
        <v>107154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423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417</v>
      </c>
      <c r="AB42" s="169">
        <v>133942.5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673.94369199999994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424</v>
      </c>
      <c r="M43" s="103" t="s">
        <v>184</v>
      </c>
      <c r="N43" s="107">
        <v>673.94369199999994</v>
      </c>
      <c r="O43" s="107">
        <v>673.94369199999994</v>
      </c>
      <c r="P43" s="107">
        <v>673.94369199999994</v>
      </c>
      <c r="Q43" s="107">
        <v>673.94369199999994</v>
      </c>
      <c r="R43" t="s">
        <v>187</v>
      </c>
      <c r="AB43" s="169">
        <v>160731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665.47980800000005</v>
      </c>
      <c r="F44" s="107" t="s">
        <v>86</v>
      </c>
      <c r="G44" s="107"/>
      <c r="I44" s="143"/>
      <c r="J44" s="142"/>
      <c r="K44" s="106">
        <v>9</v>
      </c>
      <c r="L44" s="103" t="s">
        <v>425</v>
      </c>
      <c r="M44" s="103" t="s">
        <v>184</v>
      </c>
      <c r="N44" s="107">
        <v>665.47980800000005</v>
      </c>
      <c r="O44" s="107">
        <v>665.47980800000005</v>
      </c>
      <c r="P44" s="107">
        <v>665.47980800000005</v>
      </c>
      <c r="Q44" s="107">
        <v>665.47980800000005</v>
      </c>
      <c r="R44" t="s">
        <v>417</v>
      </c>
      <c r="AB44" s="169">
        <v>187519.5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-673.94369199999994</v>
      </c>
      <c r="F45" s="107" t="s">
        <v>86</v>
      </c>
      <c r="G45" s="107"/>
      <c r="I45" s="143"/>
      <c r="J45" s="142"/>
      <c r="K45" s="106">
        <v>10</v>
      </c>
      <c r="L45" s="103" t="s">
        <v>426</v>
      </c>
      <c r="M45" s="103" t="s">
        <v>184</v>
      </c>
      <c r="N45" s="107">
        <v>-673.94369199999994</v>
      </c>
      <c r="O45" s="107">
        <v>-673.94369199999994</v>
      </c>
      <c r="P45" s="107">
        <v>-673.94369199999994</v>
      </c>
      <c r="Q45" s="107">
        <v>-673.94369199999994</v>
      </c>
      <c r="R45" t="s">
        <v>417</v>
      </c>
      <c r="AB45" s="169">
        <v>214308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183</v>
      </c>
      <c r="D46" s="103" t="s">
        <v>128</v>
      </c>
      <c r="E46" s="111" cm="1">
        <f t="array" ref="E46">INDEX(N46:Q46,case_number)</f>
        <v>1714.5018931681363</v>
      </c>
      <c r="F46" s="111" t="s">
        <v>86</v>
      </c>
      <c r="G46" s="111"/>
      <c r="I46" s="143"/>
      <c r="J46" s="142"/>
      <c r="K46" s="106"/>
      <c r="L46" s="103" t="s">
        <v>427</v>
      </c>
      <c r="M46" s="103" t="s">
        <v>128</v>
      </c>
      <c r="N46" s="111">
        <v>1714.5018931681363</v>
      </c>
      <c r="O46" s="111">
        <v>1714.5018931681363</v>
      </c>
      <c r="P46" s="111">
        <v>1714.5018931681363</v>
      </c>
      <c r="Q46" s="111">
        <v>1714.5018931681363</v>
      </c>
      <c r="R46" t="s">
        <v>417</v>
      </c>
      <c r="AB46" s="169">
        <v>241096.5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428</v>
      </c>
      <c r="M47" s="103" t="s">
        <v>123</v>
      </c>
      <c r="N47" s="104"/>
      <c r="O47" s="104"/>
      <c r="P47" s="104"/>
      <c r="Q47" s="104"/>
      <c r="R47" t="s">
        <v>308</v>
      </c>
      <c r="AB47" s="169">
        <v>0.12902715000000001</v>
      </c>
      <c r="AC47" s="169">
        <v>-260007.8</v>
      </c>
      <c r="AD47" s="170">
        <v>9471380</v>
      </c>
    </row>
    <row r="48" spans="2:30" ht="15.6">
      <c r="B48" s="106"/>
      <c r="C48" s="105" t="s">
        <v>181</v>
      </c>
      <c r="D48" s="103" t="s">
        <v>180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429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417</v>
      </c>
      <c r="AB48" s="169">
        <v>26788.65</v>
      </c>
      <c r="AC48" s="169">
        <v>-260007.8</v>
      </c>
      <c r="AD48" s="170">
        <v>675005</v>
      </c>
    </row>
    <row r="49" spans="2:30" ht="15.6">
      <c r="B49" s="106"/>
      <c r="C49" s="103" t="s">
        <v>179</v>
      </c>
      <c r="D49" s="103" t="s">
        <v>173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430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  <c r="AB49" s="169">
        <v>53577.15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417</v>
      </c>
      <c r="AB50" s="169">
        <v>80365.5</v>
      </c>
      <c r="AC50" s="169">
        <v>-260007.8</v>
      </c>
      <c r="AD50" s="170">
        <v>198094</v>
      </c>
    </row>
    <row r="51" spans="2:30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431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417</v>
      </c>
      <c r="AB51" s="169">
        <v>107154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0"/>
        <v>-2.0623436701347657E-16</v>
      </c>
      <c r="I52" s="143"/>
      <c r="J52" s="142"/>
      <c r="K52" s="106">
        <v>12</v>
      </c>
      <c r="L52" s="103" t="s">
        <v>432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417</v>
      </c>
      <c r="AB52" s="169">
        <v>133942.5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0"/>
        <v>-3.7485353459219818E-16</v>
      </c>
      <c r="I53" s="143"/>
      <c r="J53" s="142"/>
      <c r="K53" s="106">
        <v>13</v>
      </c>
      <c r="L53" s="103" t="s">
        <v>433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417</v>
      </c>
      <c r="AB53" s="169">
        <v>160731</v>
      </c>
      <c r="AC53" s="169">
        <v>-260007.8</v>
      </c>
      <c r="AD53" s="170">
        <v>11170.4</v>
      </c>
    </row>
    <row r="54" spans="2:30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434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417</v>
      </c>
      <c r="AB54" s="169">
        <v>187519.5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435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417</v>
      </c>
      <c r="AB55" s="169">
        <v>214308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436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417</v>
      </c>
      <c r="AB56" s="169">
        <v>241096.5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v>16</v>
      </c>
      <c r="L57" s="105" t="s">
        <v>437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417</v>
      </c>
      <c r="AB57" s="169">
        <v>267885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v>17</v>
      </c>
      <c r="L58" s="105" t="s">
        <v>438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417</v>
      </c>
      <c r="AB58" s="169">
        <v>0.12902715000000001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v>18</v>
      </c>
      <c r="L59" s="103" t="s">
        <v>439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417</v>
      </c>
      <c r="AB59" s="169">
        <v>26788.65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1">(F60-E60)/E60</f>
        <v>-3.3683413802678182E-16</v>
      </c>
      <c r="I60" s="143"/>
      <c r="J60" s="142"/>
      <c r="K60" s="106">
        <v>19</v>
      </c>
      <c r="L60" s="103" t="s">
        <v>440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417</v>
      </c>
      <c r="AB60" s="169">
        <v>53577.15</v>
      </c>
      <c r="AC60" s="169">
        <v>-238693</v>
      </c>
      <c r="AD60" s="170">
        <v>627169</v>
      </c>
    </row>
    <row r="61" spans="2:30" ht="15.6">
      <c r="B61" s="106"/>
      <c r="C61" s="103" t="s">
        <v>166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1"/>
        <v>-3.3683413802678182E-16</v>
      </c>
      <c r="H61" t="s">
        <v>165</v>
      </c>
      <c r="I61" s="143"/>
      <c r="J61" s="142"/>
      <c r="K61" s="106"/>
      <c r="L61" s="103" t="s">
        <v>441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  <c r="AB61" s="169">
        <v>80365.5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  <c r="AB62" s="169">
        <v>107154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  <c r="AB63" s="169">
        <v>133942.5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442</v>
      </c>
      <c r="M64" s="103"/>
      <c r="N64" s="104"/>
      <c r="O64" s="104"/>
      <c r="P64" s="104"/>
      <c r="Q64" s="104"/>
      <c r="R64" t="s">
        <v>417</v>
      </c>
      <c r="AB64" s="169">
        <v>160731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443</v>
      </c>
      <c r="M65" s="103"/>
      <c r="N65" s="104"/>
      <c r="O65" s="104"/>
      <c r="P65" s="104"/>
      <c r="Q65" s="104"/>
      <c r="R65" t="s">
        <v>417</v>
      </c>
      <c r="AB65" s="169">
        <v>187519.5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444</v>
      </c>
      <c r="M66" s="103"/>
      <c r="N66" s="128"/>
      <c r="O66" s="128"/>
      <c r="P66" s="128"/>
      <c r="Q66" s="128"/>
      <c r="R66" t="s">
        <v>157</v>
      </c>
      <c r="AB66" s="169">
        <v>214308</v>
      </c>
      <c r="AC66" s="169">
        <v>-238693</v>
      </c>
      <c r="AD66" s="170">
        <v>1930.07</v>
      </c>
    </row>
    <row r="67" spans="2:30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445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  <c r="AB67" s="169">
        <v>241096.5</v>
      </c>
      <c r="AC67" s="169">
        <v>-238693</v>
      </c>
      <c r="AD67" s="170">
        <v>362.6</v>
      </c>
    </row>
    <row r="68" spans="2:30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446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267885</v>
      </c>
      <c r="AC68" s="169">
        <v>-238693</v>
      </c>
      <c r="AD68" s="170">
        <v>56.27</v>
      </c>
    </row>
    <row r="69" spans="2:30" ht="15.6">
      <c r="B69" s="106"/>
      <c r="C69" s="103" t="s">
        <v>318</v>
      </c>
      <c r="D69" s="103" t="s">
        <v>128</v>
      </c>
      <c r="E69" s="108" cm="1">
        <f t="array" ref="E69">INDEX(N69:Q69,case_number)</f>
        <v>1557.7696925525927</v>
      </c>
      <c r="F69" s="108" cm="1">
        <f t="array" aca="1" ref="F69" ca="1">INDIRECT(sheet_name&amp;"!Point2.Z")</f>
        <v>1557.7699806243011</v>
      </c>
      <c r="G69" s="118">
        <f t="shared" ca="1" si="3"/>
        <v>1.8492573694291813E-7</v>
      </c>
      <c r="K69" s="106"/>
      <c r="L69" s="103" t="s">
        <v>447</v>
      </c>
      <c r="M69" s="103" t="s">
        <v>128</v>
      </c>
      <c r="N69" s="109">
        <v>1492.5084966628503</v>
      </c>
      <c r="O69" s="109">
        <v>1540.4801262249075</v>
      </c>
      <c r="P69" s="109">
        <v>1554.9971446802231</v>
      </c>
      <c r="Q69" s="109">
        <v>1557.7696925525927</v>
      </c>
      <c r="AB69" s="169">
        <v>348250.5</v>
      </c>
      <c r="AC69" s="169">
        <v>-238693</v>
      </c>
      <c r="AD69" s="170">
        <v>10.865</v>
      </c>
    </row>
    <row r="70" spans="2:30" ht="15.6">
      <c r="B70" s="106"/>
      <c r="C70" s="103" t="s">
        <v>317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3"/>
        <v>0</v>
      </c>
      <c r="K70" s="106"/>
      <c r="L70" s="103" t="s">
        <v>448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  <c r="AB70" s="169">
        <v>0.12902715000000001</v>
      </c>
      <c r="AC70" s="169">
        <v>-217378.2</v>
      </c>
      <c r="AD70" s="170">
        <v>11103500</v>
      </c>
    </row>
    <row r="71" spans="2:30" ht="15.6">
      <c r="B71" s="106"/>
      <c r="C71" s="103" t="s">
        <v>316</v>
      </c>
      <c r="D71" s="103" t="s">
        <v>128</v>
      </c>
      <c r="E71" s="107" cm="1">
        <f t="array" ref="E71">INDEX(N71:Q71,case_number)</f>
        <v>117.57574766823377</v>
      </c>
      <c r="F71" s="107" cm="1">
        <f t="array" aca="1" ref="F71" ca="1">INDIRECT(sheet_name&amp;"!Point3.Z")</f>
        <v>117.57576867972085</v>
      </c>
      <c r="G71" s="118">
        <f t="shared" ca="1" si="3"/>
        <v>1.7870596185800928E-7</v>
      </c>
      <c r="K71" s="106"/>
      <c r="L71" s="103" t="s">
        <v>449</v>
      </c>
      <c r="M71" s="103" t="s">
        <v>128</v>
      </c>
      <c r="N71" s="109">
        <v>127.80040026403364</v>
      </c>
      <c r="O71" s="109">
        <v>120.5102458918372</v>
      </c>
      <c r="P71" s="109">
        <v>118.45765080768774</v>
      </c>
      <c r="Q71" s="109">
        <v>117.57574766823377</v>
      </c>
      <c r="AB71" s="169">
        <v>26788.65</v>
      </c>
      <c r="AC71" s="169">
        <v>-217378.2</v>
      </c>
      <c r="AD71" s="170">
        <v>710137</v>
      </c>
    </row>
    <row r="72" spans="2:30" ht="15.6">
      <c r="B72" s="106"/>
      <c r="C72" s="103" t="s">
        <v>315</v>
      </c>
      <c r="D72" s="103" t="s">
        <v>128</v>
      </c>
      <c r="E72" s="107" cm="1">
        <f t="array" ref="E72">INDEX(N72:Q72,case_number)</f>
        <v>942.59356554423448</v>
      </c>
      <c r="F72" s="107" cm="1">
        <f t="array" aca="1" ref="F72" ca="1">INDIRECT(sheet_name&amp;"!Point3.Fs")</f>
        <v>942.59339486542592</v>
      </c>
      <c r="G72" s="118">
        <f t="shared" ca="1" si="3"/>
        <v>-1.8107359820553317E-7</v>
      </c>
      <c r="K72" s="106"/>
      <c r="L72" s="103" t="s">
        <v>450</v>
      </c>
      <c r="M72" s="103" t="s">
        <v>128</v>
      </c>
      <c r="N72" s="109">
        <v>946.91321947451297</v>
      </c>
      <c r="O72" s="109">
        <v>943.83120987968528</v>
      </c>
      <c r="P72" s="109">
        <v>942.92323896553216</v>
      </c>
      <c r="Q72" s="109">
        <v>942.59356554423448</v>
      </c>
      <c r="AB72" s="169">
        <v>53577.15</v>
      </c>
      <c r="AC72" s="169">
        <v>-217378.2</v>
      </c>
      <c r="AD72" s="170">
        <v>487653</v>
      </c>
    </row>
    <row r="73" spans="2:30" ht="15.6">
      <c r="B73" s="106"/>
      <c r="C73" s="103" t="s">
        <v>314</v>
      </c>
      <c r="D73" s="103"/>
      <c r="E73" s="107" cm="1">
        <f t="array" ref="E73">INDEX(N73:Q73,case_number)</f>
        <v>469726477.88498855</v>
      </c>
      <c r="F73" s="110" t="s">
        <v>86</v>
      </c>
      <c r="G73" s="110"/>
      <c r="K73" s="106"/>
      <c r="L73" s="103" t="s">
        <v>451</v>
      </c>
      <c r="M73" s="103"/>
      <c r="N73" s="110">
        <v>449346909.56388587</v>
      </c>
      <c r="O73" s="110">
        <v>465003522.01799351</v>
      </c>
      <c r="P73" s="110">
        <v>469815197.95926404</v>
      </c>
      <c r="Q73" s="110">
        <v>469726477.88498855</v>
      </c>
      <c r="AB73" s="169">
        <v>80365.5</v>
      </c>
      <c r="AC73" s="169">
        <v>-217378.2</v>
      </c>
      <c r="AD73" s="170">
        <v>200482</v>
      </c>
    </row>
    <row r="74" spans="2:30" ht="15.6">
      <c r="B74" s="106"/>
      <c r="C74" s="103" t="s">
        <v>313</v>
      </c>
      <c r="D74" s="103"/>
      <c r="E74" s="107" cm="1">
        <f t="array" ref="E74">INDEX(N74:Q74,case_number)</f>
        <v>45322.229842156419</v>
      </c>
      <c r="F74" s="111" t="s">
        <v>86</v>
      </c>
      <c r="G74" s="111"/>
      <c r="K74" s="106"/>
      <c r="L74" s="103" t="s">
        <v>452</v>
      </c>
      <c r="M74" s="103"/>
      <c r="N74" s="111">
        <v>43034.062461698457</v>
      </c>
      <c r="O74" s="111">
        <v>44588.440892402388</v>
      </c>
      <c r="P74" s="111">
        <v>45130.116848497855</v>
      </c>
      <c r="Q74" s="111">
        <v>45322.229842156419</v>
      </c>
      <c r="AB74" s="169">
        <v>107154</v>
      </c>
      <c r="AC74" s="169">
        <v>-217378.2</v>
      </c>
      <c r="AD74" s="170">
        <v>85421.6</v>
      </c>
    </row>
    <row r="75" spans="2:30" ht="15.6">
      <c r="B75" s="106"/>
      <c r="C75" s="103" t="s">
        <v>312</v>
      </c>
      <c r="D75" s="103"/>
      <c r="E75" s="107" cm="1">
        <f t="array" ref="E75">INDEX(N75:Q75,case_number)</f>
        <v>32811789.567916278</v>
      </c>
      <c r="F75" s="111" t="s">
        <v>86</v>
      </c>
      <c r="G75" s="111"/>
      <c r="K75" s="106"/>
      <c r="L75" s="103" t="s">
        <v>453</v>
      </c>
      <c r="M75" s="103"/>
      <c r="N75" s="111">
        <v>38627391.857927047</v>
      </c>
      <c r="O75" s="111">
        <v>34715742.793116093</v>
      </c>
      <c r="P75" s="111">
        <v>33408374.844133452</v>
      </c>
      <c r="Q75" s="111">
        <v>32811789.567916278</v>
      </c>
      <c r="AB75" s="169">
        <v>133942.5</v>
      </c>
      <c r="AC75" s="169">
        <v>-217378.2</v>
      </c>
      <c r="AD75" s="170">
        <v>33285.699999999997</v>
      </c>
    </row>
    <row r="76" spans="2:30" ht="15.6">
      <c r="B76" s="106"/>
      <c r="C76" s="105" t="s">
        <v>311</v>
      </c>
      <c r="D76" s="103"/>
      <c r="E76" s="145" cm="1">
        <f t="array" ref="E76">INDEX(N76:Q76,case_number)</f>
        <v>9.6486427689208238E-5</v>
      </c>
      <c r="F76" s="145" cm="1">
        <f t="array" aca="1" ref="F76" ca="1">INDIRECT(sheet_name&amp;"!Fs_coeff.tens.2")*1000</f>
        <v>9.6486984873490525E-5</v>
      </c>
      <c r="G76" s="118">
        <f t="shared" ref="G76:G78" ca="1" si="4">(F76-E76)/E76</f>
        <v>5.7747425791551268E-6</v>
      </c>
      <c r="K76" s="106"/>
      <c r="L76" s="105" t="s">
        <v>454</v>
      </c>
      <c r="M76" s="103"/>
      <c r="N76" s="155">
        <v>9.5770242424645164E-5</v>
      </c>
      <c r="O76" s="155">
        <v>9.5888393917749765E-5</v>
      </c>
      <c r="P76" s="155">
        <v>9.605929532405404E-5</v>
      </c>
      <c r="Q76" s="155">
        <v>9.6486427689208238E-5</v>
      </c>
      <c r="AB76" s="169">
        <v>160731</v>
      </c>
      <c r="AC76" s="169">
        <v>-217378.2</v>
      </c>
      <c r="AD76" s="170">
        <v>23038.9</v>
      </c>
    </row>
    <row r="77" spans="2:30" ht="15.6">
      <c r="B77" s="106"/>
      <c r="C77" s="105" t="s">
        <v>310</v>
      </c>
      <c r="D77" s="103"/>
      <c r="E77" s="145" cm="1">
        <f t="array" ref="E77">INDEX(N77:Q77,case_number)</f>
        <v>6.9852970000022371E-2</v>
      </c>
      <c r="F77" s="145" cm="1">
        <f t="array" aca="1" ref="F77" ca="1">INDIRECT(sheet_name&amp;"!Fs_coeff.tens.1")</f>
        <v>6.9852082284289088E-2</v>
      </c>
      <c r="G77" s="118">
        <f t="shared" ca="1" si="4"/>
        <v>-1.2708346306289959E-5</v>
      </c>
      <c r="K77" s="106"/>
      <c r="L77" s="105" t="s">
        <v>455</v>
      </c>
      <c r="M77" s="103"/>
      <c r="N77" s="155">
        <v>8.5963408306105646E-2</v>
      </c>
      <c r="O77" s="155">
        <v>7.4656945913998365E-2</v>
      </c>
      <c r="P77" s="155">
        <v>7.1109608606212377E-2</v>
      </c>
      <c r="Q77" s="155">
        <v>6.9852970000022371E-2</v>
      </c>
      <c r="AB77" s="169">
        <v>187519.5</v>
      </c>
      <c r="AC77" s="169">
        <v>-217378.2</v>
      </c>
      <c r="AD77" s="170">
        <v>9696.7199999999993</v>
      </c>
    </row>
    <row r="78" spans="2:30" ht="14.4">
      <c r="B78" s="106"/>
      <c r="C78" s="112" t="s">
        <v>309</v>
      </c>
      <c r="D78" s="103"/>
      <c r="E78" s="108" cm="1">
        <f t="array" ref="E78">INDEX(N78:Q78,case_number)</f>
        <v>933.04671654759022</v>
      </c>
      <c r="F78" s="107" cm="1">
        <f t="array" aca="1" ref="F78" ca="1">INDIRECT(sheet_name&amp;"!Fs_coeff.tens.0")/1000</f>
        <v>933.0466405956488</v>
      </c>
      <c r="G78" s="118">
        <f t="shared" ca="1" si="4"/>
        <v>-8.1402077815555765E-8</v>
      </c>
      <c r="K78" s="106"/>
      <c r="L78" s="112" t="s">
        <v>456</v>
      </c>
      <c r="M78" s="103"/>
      <c r="N78" s="108">
        <v>934.36285164062099</v>
      </c>
      <c r="O78" s="108">
        <v>933.44172273483616</v>
      </c>
      <c r="P78" s="108">
        <v>933.15183709210032</v>
      </c>
      <c r="Q78" s="108">
        <v>933.04671654759022</v>
      </c>
      <c r="AB78" s="169">
        <v>214308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425.03301509863468</v>
      </c>
      <c r="F79" s="107" cm="1">
        <f t="array" aca="1" ref="F79" ca="1">-INDIRECT(sheet_name&amp;"!DZ_gap")</f>
        <v>425.03301511467629</v>
      </c>
      <c r="G79" s="118">
        <f ca="1">(F79-E79)/E79</f>
        <v>3.7742034469320871E-11</v>
      </c>
      <c r="I79" s="139"/>
      <c r="K79" s="106">
        <v>25</v>
      </c>
      <c r="L79" s="105" t="s">
        <v>457</v>
      </c>
      <c r="M79" s="103" t="s">
        <v>128</v>
      </c>
      <c r="N79" s="107">
        <v>629.06537431187508</v>
      </c>
      <c r="O79" s="107">
        <v>486.28923985607651</v>
      </c>
      <c r="P79" s="107">
        <v>440.8550104289443</v>
      </c>
      <c r="Q79" s="107">
        <v>425.03301509863468</v>
      </c>
      <c r="R79" t="s">
        <v>417</v>
      </c>
      <c r="AB79" s="169">
        <v>241096.5</v>
      </c>
      <c r="AC79" s="169">
        <v>-217378.2</v>
      </c>
      <c r="AD79" s="170">
        <v>2108.6799999999998</v>
      </c>
    </row>
    <row r="80" spans="2:30" ht="15.6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458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417</v>
      </c>
      <c r="AB80" s="169">
        <v>267885</v>
      </c>
      <c r="AC80" s="169">
        <v>-217378.2</v>
      </c>
      <c r="AD80" s="170">
        <v>66.819999999999993</v>
      </c>
    </row>
    <row r="81" spans="2:30" ht="16.8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-1.111295481804798E-16</v>
      </c>
      <c r="I81" s="138"/>
      <c r="K81" s="106"/>
      <c r="L81" s="103" t="s">
        <v>459</v>
      </c>
      <c r="M81" s="103" t="s">
        <v>460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417</v>
      </c>
      <c r="AB81" s="169">
        <v>294673.5</v>
      </c>
      <c r="AC81" s="169">
        <v>-217378.2</v>
      </c>
      <c r="AD81" s="170">
        <v>21.73</v>
      </c>
    </row>
    <row r="82" spans="2:30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461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417</v>
      </c>
      <c r="AB82" s="169">
        <v>348250.5</v>
      </c>
      <c r="AC82" s="169">
        <v>-217378.2</v>
      </c>
      <c r="AD82" s="170">
        <v>6.2649999999999997</v>
      </c>
    </row>
    <row r="83" spans="2:30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462</v>
      </c>
      <c r="M83" s="103" t="s">
        <v>460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417</v>
      </c>
      <c r="AB83" s="169">
        <v>375039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1846.4570127158167</v>
      </c>
      <c r="F84" s="111" cm="1">
        <f t="array" aca="1" ref="F84" ca="1">INDIRECT(sheet_name&amp;"!gap.stiffness")</f>
        <v>1846.4570127855063</v>
      </c>
      <c r="G84" s="118">
        <f ca="1">(F84-E84)/E84</f>
        <v>3.7742322889769582E-11</v>
      </c>
      <c r="I84" s="138"/>
      <c r="K84" s="106">
        <v>26</v>
      </c>
      <c r="L84" s="103" t="s">
        <v>463</v>
      </c>
      <c r="M84" s="103" t="s">
        <v>135</v>
      </c>
      <c r="N84" s="111">
        <v>12338.842944178879</v>
      </c>
      <c r="O84" s="111">
        <v>5114.2497585836136</v>
      </c>
      <c r="P84" s="111">
        <v>2855.8233973394749</v>
      </c>
      <c r="Q84" s="111">
        <v>1846.4570127158167</v>
      </c>
      <c r="R84" t="s">
        <v>417</v>
      </c>
      <c r="AB84" s="169">
        <v>0.12902715000000001</v>
      </c>
      <c r="AC84" s="169">
        <v>-196063.4</v>
      </c>
      <c r="AD84" s="170">
        <v>11335500</v>
      </c>
    </row>
    <row r="85" spans="2:30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618.07300717442922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464</v>
      </c>
      <c r="M85" s="103" t="s">
        <v>135</v>
      </c>
      <c r="N85" s="111">
        <v>4969.7474220912991</v>
      </c>
      <c r="O85" s="111">
        <v>2087.6088407482434</v>
      </c>
      <c r="P85" s="111">
        <v>1100.430262890972</v>
      </c>
      <c r="Q85" s="111">
        <v>618.07300717442922</v>
      </c>
      <c r="R85" t="s">
        <v>154</v>
      </c>
      <c r="AB85" s="169">
        <v>26788.65</v>
      </c>
      <c r="AC85" s="169">
        <v>-196063.4</v>
      </c>
      <c r="AD85" s="170">
        <v>794046</v>
      </c>
    </row>
    <row r="86" spans="2:30" ht="15.6">
      <c r="B86" s="106"/>
      <c r="C86" s="103" t="s">
        <v>152</v>
      </c>
      <c r="D86" s="103" t="s">
        <v>135</v>
      </c>
      <c r="E86" s="111" cm="1">
        <f t="array" ref="E86">INDEX(N86:Q86,case_number)</f>
        <v>838.24223860426605</v>
      </c>
      <c r="F86" s="111" cm="1">
        <f t="array" aca="1" ref="F86" ca="1">INDIRECT(sheet_name&amp;"!gap.k_shell")</f>
        <v>838.24223860426605</v>
      </c>
      <c r="G86" s="118">
        <f ca="1">(F86-E86)/E86</f>
        <v>0</v>
      </c>
      <c r="H86" t="s">
        <v>153</v>
      </c>
      <c r="I86" s="138"/>
      <c r="K86" s="106"/>
      <c r="L86" s="103" t="s">
        <v>464</v>
      </c>
      <c r="M86" s="103" t="s">
        <v>135</v>
      </c>
      <c r="N86" s="111">
        <v>5347.6060878876842</v>
      </c>
      <c r="O86" s="111">
        <v>2307.8784491005872</v>
      </c>
      <c r="P86" s="111">
        <v>1294.7690648871564</v>
      </c>
      <c r="Q86" s="111">
        <v>838.24223860426605</v>
      </c>
      <c r="R86" t="s">
        <v>153</v>
      </c>
      <c r="AB86" s="169">
        <v>53577.15</v>
      </c>
      <c r="AC86" s="169">
        <v>-196063.4</v>
      </c>
      <c r="AD86" s="170">
        <v>535406</v>
      </c>
    </row>
    <row r="87" spans="2:30" ht="15.6">
      <c r="B87" s="106"/>
      <c r="C87" s="103" t="s">
        <v>152</v>
      </c>
      <c r="D87" s="103" t="s">
        <v>135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838.24223860426605</v>
      </c>
      <c r="G87" s="118">
        <f ca="1">(F87-E87)/E87</f>
        <v>0</v>
      </c>
      <c r="H87" t="s">
        <v>151</v>
      </c>
      <c r="I87" s="138"/>
      <c r="K87" s="106"/>
      <c r="L87" s="103" t="s">
        <v>464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151</v>
      </c>
      <c r="AB87" s="169">
        <v>80365.5</v>
      </c>
      <c r="AC87" s="169">
        <v>-196063.4</v>
      </c>
      <c r="AD87" s="170">
        <v>248475</v>
      </c>
    </row>
    <row r="88" spans="2:30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v>28</v>
      </c>
      <c r="L88" s="103" t="s">
        <v>465</v>
      </c>
      <c r="M88" s="103" t="s">
        <v>123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">
        <v>417</v>
      </c>
      <c r="AB88" s="169">
        <v>107154</v>
      </c>
      <c r="AC88" s="169">
        <v>-196063.4</v>
      </c>
      <c r="AD88" s="170">
        <v>104468</v>
      </c>
    </row>
    <row r="89" spans="2:30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1.0564035392869544</v>
      </c>
      <c r="F89" s="107" cm="1">
        <f t="array" aca="1" ref="F89" ca="1">INDIRECT(sheet_name&amp;"!gap.k_fl")</f>
        <v>1.056403570963949</v>
      </c>
      <c r="G89" s="118">
        <f ca="1">(F89-E89)/E89</f>
        <v>2.9985695243252596E-8</v>
      </c>
      <c r="I89" s="138"/>
      <c r="K89" s="106">
        <v>29</v>
      </c>
      <c r="L89" s="103" t="s">
        <v>466</v>
      </c>
      <c r="M89" s="103" t="s">
        <v>135</v>
      </c>
      <c r="N89" s="107">
        <v>260.95888673907825</v>
      </c>
      <c r="O89" s="107">
        <v>16.780532073782691</v>
      </c>
      <c r="P89" s="107">
        <v>3.3324793580593299</v>
      </c>
      <c r="Q89" s="107">
        <v>1.0564035392869544</v>
      </c>
      <c r="R89" t="s">
        <v>417</v>
      </c>
      <c r="AB89" s="169">
        <v>133942.5</v>
      </c>
      <c r="AC89" s="169">
        <v>-196063.4</v>
      </c>
      <c r="AD89" s="170">
        <v>48131.1</v>
      </c>
    </row>
    <row r="90" spans="2:30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358.07448861897069</v>
      </c>
      <c r="F90" s="108" cm="1">
        <f t="array" aca="1" ref="F90" ca="1">-INDIRECT(sheet_name&amp;"!DZ_gap_c")</f>
        <v>358.07447904380501</v>
      </c>
      <c r="G90" s="118">
        <f ca="1">(F90-E90)/E90</f>
        <v>-2.6740708935069076E-8</v>
      </c>
      <c r="H90" t="s">
        <v>307</v>
      </c>
      <c r="I90" s="139"/>
      <c r="K90" s="106">
        <v>30</v>
      </c>
      <c r="L90" s="105" t="s">
        <v>467</v>
      </c>
      <c r="M90" s="103" t="s">
        <v>128</v>
      </c>
      <c r="N90" s="107">
        <v>336.23632071251666</v>
      </c>
      <c r="O90" s="107">
        <v>350.88501931458478</v>
      </c>
      <c r="P90" s="107">
        <v>356.40950095541024</v>
      </c>
      <c r="Q90" s="107">
        <v>358.07448861897069</v>
      </c>
      <c r="R90" t="s">
        <v>307</v>
      </c>
      <c r="AB90" s="169">
        <v>160731</v>
      </c>
      <c r="AC90" s="169">
        <v>-196063.4</v>
      </c>
      <c r="AD90" s="170">
        <v>23220.9</v>
      </c>
    </row>
    <row r="91" spans="2:30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186.68643062713198</v>
      </c>
      <c r="F91" s="108" cm="1">
        <f t="array" aca="1" ref="F91" ca="1">INDIRECT(sheet_name&amp;"!F_V_c")</f>
        <v>186.68645045038258</v>
      </c>
      <c r="G91" s="118">
        <f t="shared" ref="G91" ca="1" si="6">(F91-E91)/E91</f>
        <v>1.0618474267241368E-7</v>
      </c>
      <c r="H91" t="s">
        <v>307</v>
      </c>
      <c r="I91" s="138"/>
      <c r="K91" s="106">
        <v>31</v>
      </c>
      <c r="L91" s="103" t="s">
        <v>468</v>
      </c>
      <c r="M91" s="103" t="s">
        <v>128</v>
      </c>
      <c r="N91" s="107">
        <v>231.89749903285738</v>
      </c>
      <c r="O91" s="107">
        <v>201.57062741112088</v>
      </c>
      <c r="P91" s="107">
        <v>190.13341718179032</v>
      </c>
      <c r="Q91" s="107">
        <v>186.68643062713198</v>
      </c>
      <c r="R91" t="s">
        <v>307</v>
      </c>
      <c r="AB91" s="169">
        <v>187519.5</v>
      </c>
      <c r="AC91" s="169">
        <v>-196063.4</v>
      </c>
      <c r="AD91" s="170">
        <v>12974.6</v>
      </c>
    </row>
    <row r="92" spans="2:30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469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470</v>
      </c>
      <c r="AB92" s="169">
        <v>214308</v>
      </c>
      <c r="AC92" s="169">
        <v>-196063.4</v>
      </c>
      <c r="AD92" s="170">
        <v>4267.88</v>
      </c>
    </row>
    <row r="93" spans="2:30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783.10750371760537</v>
      </c>
      <c r="F93" s="107" cm="1">
        <f t="array" aca="1" ref="F93" ca="1">-INDIRECT(sheet_name&amp;"!DZ_gap_tot")</f>
        <v>783.10749415848124</v>
      </c>
      <c r="G93" s="107"/>
      <c r="I93" s="139"/>
      <c r="K93" s="106">
        <v>32</v>
      </c>
      <c r="L93" s="105" t="s">
        <v>471</v>
      </c>
      <c r="M93" s="103" t="s">
        <v>128</v>
      </c>
      <c r="N93" s="107">
        <v>965.30169502439173</v>
      </c>
      <c r="O93" s="107">
        <v>837.17425917066134</v>
      </c>
      <c r="P93" s="107">
        <v>797.26451138435459</v>
      </c>
      <c r="Q93" s="107">
        <v>783.10750371760537</v>
      </c>
      <c r="R93" t="s">
        <v>417</v>
      </c>
      <c r="AB93" s="169">
        <v>241096.5</v>
      </c>
      <c r="AC93" s="169">
        <v>-196063.4</v>
      </c>
      <c r="AD93" s="170">
        <v>1304.25</v>
      </c>
    </row>
    <row r="94" spans="2:30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472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417</v>
      </c>
      <c r="AB94" s="169">
        <v>267885</v>
      </c>
      <c r="AC94" s="169">
        <v>-196063.4</v>
      </c>
      <c r="AD94" s="170">
        <v>259.005</v>
      </c>
    </row>
    <row r="95" spans="2:30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473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  <c r="AB95" s="169">
        <v>294673.5</v>
      </c>
      <c r="AC95" s="169">
        <v>-196063.4</v>
      </c>
      <c r="AD95" s="170">
        <v>39.174999999999997</v>
      </c>
    </row>
    <row r="96" spans="2:30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473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  <c r="AB96" s="169">
        <v>321462</v>
      </c>
      <c r="AC96" s="169">
        <v>-196063.4</v>
      </c>
      <c r="AD96" s="170">
        <v>13.98</v>
      </c>
    </row>
    <row r="97" spans="2:30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1.0135840316227049</v>
      </c>
      <c r="F97" s="109" cm="1">
        <f t="array" aca="1" ref="F97" ca="1">INDIRECT(sheet_name&amp;"!stiffness_correction_factor")</f>
        <v>1.0135842127562142</v>
      </c>
      <c r="G97" s="118">
        <f ca="1">(F97-E97)/E97</f>
        <v>1.7870596186556338E-7</v>
      </c>
      <c r="I97" s="139"/>
      <c r="K97" s="106">
        <v>36</v>
      </c>
      <c r="L97" s="105" t="s">
        <v>474</v>
      </c>
      <c r="M97" s="103" t="s">
        <v>123</v>
      </c>
      <c r="N97" s="109">
        <v>1.1017275884830486</v>
      </c>
      <c r="O97" s="109">
        <v>1.0388814301020448</v>
      </c>
      <c r="P97" s="109">
        <v>1.0211866448938598</v>
      </c>
      <c r="Q97" s="109">
        <v>1.0135840316227049</v>
      </c>
      <c r="R97" t="s">
        <v>417</v>
      </c>
      <c r="AB97" s="169">
        <v>348250.5</v>
      </c>
      <c r="AC97" s="169">
        <v>-196063.4</v>
      </c>
      <c r="AD97" s="170">
        <v>15.55</v>
      </c>
    </row>
    <row r="98" spans="2:30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417</v>
      </c>
      <c r="AB98" s="169">
        <v>375039</v>
      </c>
      <c r="AC98" s="169">
        <v>-196063.4</v>
      </c>
      <c r="AD98" s="170">
        <v>21.77</v>
      </c>
    </row>
    <row r="99" spans="2:30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135928.49781279723</v>
      </c>
      <c r="F99" s="107" cm="1">
        <f t="array" aca="1" ref="F99" ca="1">INDIRECT(sheet_name&amp;"!k_seg")</f>
        <v>135926.68533116262</v>
      </c>
      <c r="G99" s="118">
        <f ca="1">(F99-E99)/E99</f>
        <v>-1.3334081254293297E-5</v>
      </c>
      <c r="I99" s="138"/>
      <c r="K99" s="106">
        <v>37</v>
      </c>
      <c r="L99" s="103" t="s">
        <v>475</v>
      </c>
      <c r="M99" s="103" t="s">
        <v>135</v>
      </c>
      <c r="N99" s="107">
        <v>121292.98578855983</v>
      </c>
      <c r="O99" s="107">
        <v>131534.50747982287</v>
      </c>
      <c r="P99" s="107">
        <v>134793.56508057233</v>
      </c>
      <c r="Q99" s="107">
        <v>135928.49781279723</v>
      </c>
      <c r="R99" t="s">
        <v>417</v>
      </c>
      <c r="AB99" s="169">
        <v>401827.5</v>
      </c>
      <c r="AC99" s="169">
        <v>-196063.4</v>
      </c>
      <c r="AD99" s="170">
        <v>6.2249999999999996</v>
      </c>
    </row>
    <row r="100" spans="2:30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1894.9669849013653</v>
      </c>
      <c r="F100" s="111" cm="1">
        <f t="array" aca="1" ref="F100" ca="1">ROUND(INDIRECT(sheet_name&amp;"!Z_2_td"),0)</f>
        <v>1895</v>
      </c>
      <c r="G100" s="118">
        <f ca="1">(F100-E100)/E100</f>
        <v>1.7422519177238575E-5</v>
      </c>
      <c r="I100" s="138"/>
      <c r="K100" s="106">
        <v>38</v>
      </c>
      <c r="L100" s="103" t="s">
        <v>476</v>
      </c>
      <c r="M100" s="103" t="s">
        <v>128</v>
      </c>
      <c r="N100" s="111">
        <v>1690.9346256881249</v>
      </c>
      <c r="O100" s="111">
        <v>1833.7107601439234</v>
      </c>
      <c r="P100" s="111">
        <v>1879.1449895710557</v>
      </c>
      <c r="Q100" s="111">
        <v>1894.9669849013653</v>
      </c>
      <c r="R100" t="s">
        <v>417</v>
      </c>
      <c r="AB100" s="169">
        <v>455404.5</v>
      </c>
      <c r="AC100" s="169">
        <v>-196063.4</v>
      </c>
      <c r="AD100" s="170">
        <v>3.11</v>
      </c>
    </row>
    <row r="101" spans="2:30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417</v>
      </c>
      <c r="AB101" s="169">
        <v>482193</v>
      </c>
      <c r="AC101" s="169">
        <v>-196063.4</v>
      </c>
      <c r="AD101" s="170">
        <v>3.11</v>
      </c>
    </row>
    <row r="102" spans="2:30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  <c r="AB102" s="169">
        <v>0.12902715000000001</v>
      </c>
      <c r="AC102" s="169">
        <v>-174749.9</v>
      </c>
      <c r="AD102" s="170">
        <v>13519300</v>
      </c>
    </row>
    <row r="103" spans="2:30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477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478</v>
      </c>
      <c r="AB103" s="169">
        <v>26788.65</v>
      </c>
      <c r="AC103" s="169">
        <v>-174749.9</v>
      </c>
      <c r="AD103" s="170">
        <v>904574</v>
      </c>
    </row>
    <row r="104" spans="2:30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479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478</v>
      </c>
      <c r="AB104" s="169">
        <v>53577.15</v>
      </c>
      <c r="AC104" s="169">
        <v>-174749.9</v>
      </c>
      <c r="AD104" s="170">
        <v>564052</v>
      </c>
    </row>
    <row r="105" spans="2:30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417</v>
      </c>
      <c r="AB105" s="169">
        <v>80365.5</v>
      </c>
      <c r="AC105" s="169">
        <v>-174749.9</v>
      </c>
      <c r="AD105" s="170">
        <v>279180</v>
      </c>
    </row>
    <row r="106" spans="2:30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-864.50750371760535</v>
      </c>
      <c r="F106" s="107" cm="1">
        <f t="array" aca="1" ref="F106" ca="1">INDIRECT(sheet_name&amp;"!point4.Z")</f>
        <v>-864.50749415848122</v>
      </c>
      <c r="G106" s="118">
        <f ca="1">(F106-E106)/E106</f>
        <v>-1.1057306133566065E-8</v>
      </c>
      <c r="I106" s="103"/>
      <c r="K106" s="106">
        <v>43</v>
      </c>
      <c r="L106" s="103" t="s">
        <v>480</v>
      </c>
      <c r="M106" s="103" t="s">
        <v>128</v>
      </c>
      <c r="N106" s="107">
        <v>-1046.7016950243917</v>
      </c>
      <c r="O106" s="107">
        <v>-918.57425917066132</v>
      </c>
      <c r="P106" s="107">
        <v>-878.66451138435457</v>
      </c>
      <c r="Q106" s="107">
        <v>-864.50750371760535</v>
      </c>
      <c r="R106" t="s">
        <v>417</v>
      </c>
      <c r="AB106" s="169">
        <v>107154</v>
      </c>
      <c r="AC106" s="169">
        <v>-174749.9</v>
      </c>
      <c r="AD106" s="170">
        <v>145806</v>
      </c>
    </row>
    <row r="107" spans="2:30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5.4154628214749562E-2</v>
      </c>
      <c r="F107" s="113" cm="1">
        <f t="array" aca="1" ref="F107" ca="1">INDIRECT(sheet_name&amp;"!true_force_initial_slope")</f>
        <v>5.4144001146884835E-2</v>
      </c>
      <c r="G107" s="118">
        <f ca="1">(F107-E107)/E107</f>
        <v>-1.9623563516280409E-4</v>
      </c>
      <c r="H107" t="s">
        <v>360</v>
      </c>
      <c r="I107" s="105"/>
      <c r="K107" s="106">
        <v>44</v>
      </c>
      <c r="L107" s="105" t="s">
        <v>481</v>
      </c>
      <c r="M107" s="103" t="s">
        <v>123</v>
      </c>
      <c r="N107" s="109">
        <v>7.0381589863476979E-2</v>
      </c>
      <c r="O107" s="109">
        <v>5.9055904223445116E-2</v>
      </c>
      <c r="P107" s="109">
        <v>5.5480761257061625E-2</v>
      </c>
      <c r="Q107" s="109">
        <v>5.4154628214749562E-2</v>
      </c>
      <c r="R107" t="s">
        <v>417</v>
      </c>
      <c r="AB107" s="169">
        <v>133942.5</v>
      </c>
      <c r="AC107" s="169">
        <v>-174749.9</v>
      </c>
      <c r="AD107" s="170">
        <v>70057</v>
      </c>
    </row>
    <row r="108" spans="2:30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906.79555214199615</v>
      </c>
      <c r="F108" s="108" cm="1">
        <f t="array" aca="1" ref="F108" ca="1">INDIRECT(sheet_name&amp;"!point4.Fs")</f>
        <v>906.79971346907462</v>
      </c>
      <c r="G108" s="118">
        <f ca="1">(F108-E108)/E108</f>
        <v>4.5890466364044326E-6</v>
      </c>
      <c r="I108" s="103"/>
      <c r="K108" s="106">
        <v>45</v>
      </c>
      <c r="L108" s="103" t="s">
        <v>482</v>
      </c>
      <c r="M108" s="103" t="s">
        <v>128</v>
      </c>
      <c r="N108" s="108">
        <v>894.03026600313706</v>
      </c>
      <c r="O108" s="108">
        <v>903.27995856604184</v>
      </c>
      <c r="P108" s="108">
        <v>905.88357899257835</v>
      </c>
      <c r="Q108" s="108">
        <v>906.79555214199615</v>
      </c>
      <c r="R108" t="s">
        <v>417</v>
      </c>
      <c r="AB108" s="169">
        <v>160731</v>
      </c>
      <c r="AC108" s="169">
        <v>-174749.9</v>
      </c>
      <c r="AD108" s="170">
        <v>39169.800000000003</v>
      </c>
    </row>
    <row r="109" spans="2:30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7.3343438661516727E-2</v>
      </c>
      <c r="F109" s="104"/>
      <c r="G109" s="104"/>
      <c r="H109" t="s">
        <v>308</v>
      </c>
      <c r="I109" s="105"/>
      <c r="K109" s="106">
        <v>46</v>
      </c>
      <c r="L109" s="105" t="s">
        <v>483</v>
      </c>
      <c r="M109" s="103" t="s">
        <v>123</v>
      </c>
      <c r="N109" s="113">
        <v>9.0407185887992861E-2</v>
      </c>
      <c r="O109" s="113">
        <v>7.8407164578295094E-2</v>
      </c>
      <c r="P109" s="113">
        <v>7.4669340429163789E-2</v>
      </c>
      <c r="Q109" s="113">
        <v>7.3343438661516727E-2</v>
      </c>
      <c r="R109" t="s">
        <v>308</v>
      </c>
      <c r="AB109" s="169">
        <v>187519.5</v>
      </c>
      <c r="AC109" s="169">
        <v>-174749.9</v>
      </c>
      <c r="AD109" s="170">
        <v>16842.400000000001</v>
      </c>
    </row>
    <row r="110" spans="2:30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7.3343438661516727E-2</v>
      </c>
      <c r="F110" s="104" cm="1">
        <f t="array" aca="1" ref="F110" ca="1">INDIRECT(sheet_name&amp;"!polynomial_initial_slope")</f>
        <v>7.3342573129675792E-2</v>
      </c>
      <c r="G110" s="118">
        <f ca="1">(F110-E110)/E110</f>
        <v>-1.180108073374556E-5</v>
      </c>
      <c r="H110" t="s">
        <v>307</v>
      </c>
      <c r="I110" s="105"/>
      <c r="K110" s="106">
        <v>47</v>
      </c>
      <c r="L110" s="105" t="s">
        <v>483</v>
      </c>
      <c r="M110" s="103" t="s">
        <v>123</v>
      </c>
      <c r="N110" s="113">
        <v>9.0407185887992861E-2</v>
      </c>
      <c r="O110" s="113">
        <v>7.8407164578295094E-2</v>
      </c>
      <c r="P110" s="113">
        <v>7.4669340429163789E-2</v>
      </c>
      <c r="Q110" s="113">
        <v>7.3343438661516727E-2</v>
      </c>
      <c r="R110" t="s">
        <v>307</v>
      </c>
      <c r="AB110" s="169">
        <v>214308</v>
      </c>
      <c r="AC110" s="169">
        <v>-174749.9</v>
      </c>
      <c r="AD110" s="170">
        <v>6154.11</v>
      </c>
    </row>
    <row r="111" spans="2:30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484</v>
      </c>
      <c r="M111" s="103" t="s">
        <v>121</v>
      </c>
      <c r="N111" s="128"/>
      <c r="O111" s="128"/>
      <c r="P111" s="128"/>
      <c r="Q111" s="128"/>
      <c r="R111" t="s">
        <v>271</v>
      </c>
      <c r="AB111" s="169">
        <v>241096.5</v>
      </c>
      <c r="AC111" s="169">
        <v>-174749.9</v>
      </c>
      <c r="AD111" s="170">
        <v>1571.42</v>
      </c>
    </row>
    <row r="112" spans="2:30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417</v>
      </c>
      <c r="AB112" s="169">
        <v>267885</v>
      </c>
      <c r="AC112" s="169">
        <v>-174749.9</v>
      </c>
      <c r="AD112" s="170">
        <v>869.21500000000003</v>
      </c>
    </row>
    <row r="113" spans="2:30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485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486</v>
      </c>
      <c r="AB113" s="169">
        <v>294673.5</v>
      </c>
      <c r="AC113" s="169">
        <v>-174749.9</v>
      </c>
      <c r="AD113" s="170">
        <v>109.21</v>
      </c>
    </row>
    <row r="114" spans="2:30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484</v>
      </c>
      <c r="M114" s="103" t="s">
        <v>121</v>
      </c>
      <c r="N114" s="128"/>
      <c r="O114" s="128"/>
      <c r="P114" s="128"/>
      <c r="Q114" s="128"/>
      <c r="R114" t="s">
        <v>267</v>
      </c>
      <c r="AB114" s="169">
        <v>321462</v>
      </c>
      <c r="AC114" s="169">
        <v>-174749.9</v>
      </c>
      <c r="AD114" s="170">
        <v>118.9</v>
      </c>
    </row>
    <row r="115" spans="2:30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487</v>
      </c>
      <c r="M115" s="103" t="s">
        <v>123</v>
      </c>
      <c r="N115" s="128"/>
      <c r="O115" s="128"/>
      <c r="P115" s="128"/>
      <c r="Q115" s="128"/>
      <c r="R115" t="s">
        <v>265</v>
      </c>
      <c r="AB115" s="169">
        <v>348250.5</v>
      </c>
      <c r="AC115" s="169">
        <v>-174749.9</v>
      </c>
      <c r="AD115" s="170">
        <v>36.094999999999999</v>
      </c>
    </row>
    <row r="116" spans="2:30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488</v>
      </c>
      <c r="M116" s="103" t="s">
        <v>123</v>
      </c>
      <c r="N116" s="128"/>
      <c r="O116" s="128"/>
      <c r="P116" s="128"/>
      <c r="Q116" s="128"/>
      <c r="R116" t="s">
        <v>265</v>
      </c>
      <c r="AB116" s="169">
        <v>375039</v>
      </c>
      <c r="AC116" s="169">
        <v>-174749.9</v>
      </c>
      <c r="AD116" s="170">
        <v>23.25</v>
      </c>
    </row>
    <row r="117" spans="2:30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0.44038369123479643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489</v>
      </c>
      <c r="M117" s="103" t="s">
        <v>123</v>
      </c>
      <c r="N117" s="109">
        <v>0.40515085751588659</v>
      </c>
      <c r="O117" s="109">
        <v>0.42966007889748026</v>
      </c>
      <c r="P117" s="109">
        <v>0.43710508696387862</v>
      </c>
      <c r="Q117" s="109">
        <v>0.44038369123479643</v>
      </c>
      <c r="R117" t="s">
        <v>308</v>
      </c>
      <c r="AB117" s="169">
        <v>401827.5</v>
      </c>
      <c r="AC117" s="169">
        <v>-174749.9</v>
      </c>
      <c r="AD117" s="170">
        <v>25.65</v>
      </c>
    </row>
    <row r="118" spans="2:30" ht="15.6">
      <c r="C118" s="105" t="s">
        <v>124</v>
      </c>
      <c r="D118" s="103" t="s">
        <v>123</v>
      </c>
      <c r="E118" s="152" cm="1">
        <f t="array" ref="E118">INDEX(N118:Q118,case_number)</f>
        <v>0.12297656244885136</v>
      </c>
      <c r="F118" s="109" cm="1">
        <f t="array" aca="1" ref="F118" ca="1">INDIRECT(sheet_name&amp;"!true_moment_initial_slope")</f>
        <v>0.12930910776048585</v>
      </c>
      <c r="G118" s="118">
        <f ca="1">(F118-E118)/E118</f>
        <v>5.1493920349809215E-2</v>
      </c>
      <c r="H118" t="s">
        <v>307</v>
      </c>
      <c r="L118" s="105" t="s">
        <v>489</v>
      </c>
      <c r="M118" s="103" t="s">
        <v>123</v>
      </c>
      <c r="N118" s="114">
        <v>0.14333807518670233</v>
      </c>
      <c r="O118" s="114">
        <v>0.12945736524707055</v>
      </c>
      <c r="P118" s="114">
        <v>0.12468359285345441</v>
      </c>
      <c r="Q118" s="114">
        <v>0.12297656244885136</v>
      </c>
      <c r="R118" t="s">
        <v>307</v>
      </c>
      <c r="AB118" s="169">
        <v>455404.5</v>
      </c>
      <c r="AC118" s="169">
        <v>-174749.9</v>
      </c>
      <c r="AD118" s="170">
        <v>3.11</v>
      </c>
    </row>
    <row r="119" spans="2:30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-208.28111902692837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490</v>
      </c>
      <c r="M119" s="103" t="s">
        <v>121</v>
      </c>
      <c r="N119" s="108">
        <v>-228.52568455211929</v>
      </c>
      <c r="O119" s="108">
        <v>-214.82450954535139</v>
      </c>
      <c r="P119" s="108">
        <v>-209.82454086979649</v>
      </c>
      <c r="Q119" s="108">
        <v>-208.28111902692837</v>
      </c>
      <c r="R119" t="s">
        <v>308</v>
      </c>
      <c r="AB119" s="169">
        <v>0.12902715000000001</v>
      </c>
      <c r="AC119" s="169">
        <v>-153435.1</v>
      </c>
      <c r="AD119" s="170">
        <v>18138600</v>
      </c>
    </row>
    <row r="120" spans="2:30" ht="15.6">
      <c r="C120" s="105" t="s">
        <v>122</v>
      </c>
      <c r="D120" s="103" t="s">
        <v>121</v>
      </c>
      <c r="E120" s="153" cm="1">
        <f t="array" ref="E120">INDEX(N120:Q120,case_number)</f>
        <v>-56.936765268990484</v>
      </c>
      <c r="F120" s="109" cm="1">
        <f t="array" aca="1" ref="F120" ca="1">INDIRECT(sheet_name&amp;"!point4.Ms")</f>
        <v>-59.416005440501245</v>
      </c>
      <c r="G120" s="118">
        <f ca="1">(F120-E120)/E120</f>
        <v>4.3543748223101648E-2</v>
      </c>
      <c r="H120" t="s">
        <v>307</v>
      </c>
      <c r="L120" s="105" t="s">
        <v>490</v>
      </c>
      <c r="M120" s="103" t="s">
        <v>121</v>
      </c>
      <c r="N120" s="108">
        <v>-79.053743086255594</v>
      </c>
      <c r="O120" s="108">
        <v>-63.321899668729543</v>
      </c>
      <c r="P120" s="108">
        <v>-58.576936385364661</v>
      </c>
      <c r="Q120" s="108">
        <v>-56.936765268990484</v>
      </c>
      <c r="R120" t="s">
        <v>307</v>
      </c>
      <c r="AB120" s="169">
        <v>26788.65</v>
      </c>
      <c r="AC120" s="169">
        <v>-153435.1</v>
      </c>
      <c r="AD120" s="170">
        <v>1574830</v>
      </c>
    </row>
    <row r="121" spans="2:30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491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  <c r="AB121" s="169">
        <v>53577.15</v>
      </c>
      <c r="AC121" s="169">
        <v>-153435.1</v>
      </c>
      <c r="AD121" s="170">
        <v>915602</v>
      </c>
    </row>
    <row r="122" spans="2:30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7.4857300389025105E-14</v>
      </c>
      <c r="G122" s="118" t="e">
        <f t="shared" ca="1" si="8"/>
        <v>#DIV/0!</v>
      </c>
      <c r="H122" s="150" t="s">
        <v>332</v>
      </c>
      <c r="L122" s="151" t="s">
        <v>492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493</v>
      </c>
      <c r="AB122" s="169">
        <v>80365.5</v>
      </c>
      <c r="AC122" s="169">
        <v>-153435.1</v>
      </c>
      <c r="AD122" s="170">
        <v>428559</v>
      </c>
    </row>
    <row r="123" spans="2:30" ht="16.2">
      <c r="C123" s="151" t="s">
        <v>339</v>
      </c>
      <c r="D123" s="103" t="s">
        <v>121</v>
      </c>
      <c r="E123" s="153" cm="1">
        <f t="array" ref="E123">INDEX(N123:Q123,case_number)</f>
        <v>-35.723524078761344</v>
      </c>
      <c r="F123" s="109" cm="1">
        <f t="array" aca="1" ref="F123" ca="1">INDIRECT(sheet_name&amp;"!MZThigh1")</f>
        <v>-35.722340705909588</v>
      </c>
      <c r="G123" s="118">
        <f t="shared" ca="1" si="8"/>
        <v>-3.3125871040796822E-5</v>
      </c>
      <c r="H123" s="150" t="s">
        <v>332</v>
      </c>
      <c r="L123" s="151" t="s">
        <v>494</v>
      </c>
      <c r="M123" s="103" t="s">
        <v>121</v>
      </c>
      <c r="N123" s="109">
        <v>-34.429023240128608</v>
      </c>
      <c r="O123" s="109">
        <v>-35.329524400090406</v>
      </c>
      <c r="P123" s="109">
        <v>-35.603063828185803</v>
      </c>
      <c r="Q123" s="109">
        <v>-35.723524078761344</v>
      </c>
      <c r="R123" s="150" t="s">
        <v>493</v>
      </c>
      <c r="AB123" s="169">
        <v>107154</v>
      </c>
      <c r="AC123" s="169">
        <v>-153435.1</v>
      </c>
      <c r="AD123" s="170">
        <v>194489</v>
      </c>
    </row>
    <row r="124" spans="2:30" ht="16.2">
      <c r="C124" s="151" t="s">
        <v>340</v>
      </c>
      <c r="D124" s="103" t="s">
        <v>121</v>
      </c>
      <c r="E124" s="153" cm="1">
        <f t="array" ref="E124">INDEX(N124:Q124,case_number)</f>
        <v>-8.7848308514443847</v>
      </c>
      <c r="F124" s="109" cm="1">
        <f t="array" aca="1" ref="F124" ca="1">INDIRECT(sheet_name&amp;"!MZT1_")</f>
        <v>-8.7845397654096438</v>
      </c>
      <c r="G124" s="118">
        <f t="shared" ca="1" si="8"/>
        <v>-3.313507563928434E-5</v>
      </c>
      <c r="H124" s="150" t="s">
        <v>333</v>
      </c>
      <c r="L124" s="151" t="s">
        <v>495</v>
      </c>
      <c r="M124" s="103" t="s">
        <v>121</v>
      </c>
      <c r="N124" s="113">
        <v>-9.8714996166268723</v>
      </c>
      <c r="O124" s="113">
        <v>-9.1327127462785445</v>
      </c>
      <c r="P124" s="113">
        <v>-8.8740345183870915</v>
      </c>
      <c r="Q124" s="113">
        <v>-8.7848308514443847</v>
      </c>
      <c r="R124" s="150" t="s">
        <v>493</v>
      </c>
      <c r="AB124" s="169">
        <v>133942.5</v>
      </c>
      <c r="AC124" s="169">
        <v>-153435.1</v>
      </c>
      <c r="AD124" s="170">
        <v>84338.3</v>
      </c>
    </row>
    <row r="125" spans="2:30" ht="16.2">
      <c r="C125" s="151" t="s">
        <v>338</v>
      </c>
      <c r="D125" s="103" t="s">
        <v>121</v>
      </c>
      <c r="E125" s="153" cm="1">
        <f t="array" ref="E125">INDEX(N125:Q125,case_number)</f>
        <v>3.4823547741148894E-3</v>
      </c>
      <c r="F125" s="109" cm="1">
        <f t="array" aca="1" ref="F125" ca="1">INDIRECT(sheet_name&amp;"!MZTlow2")</f>
        <v>3.4821842778265419E-3</v>
      </c>
      <c r="G125" s="118">
        <f t="shared" ca="1" si="8"/>
        <v>-4.8960057032342498E-5</v>
      </c>
      <c r="H125" s="150" t="s">
        <v>333</v>
      </c>
      <c r="L125" s="151" t="s">
        <v>492</v>
      </c>
      <c r="M125" s="103" t="s">
        <v>121</v>
      </c>
      <c r="N125" s="113">
        <v>4.525811985985004E-3</v>
      </c>
      <c r="O125" s="113">
        <v>3.7975260248610471E-3</v>
      </c>
      <c r="P125" s="113">
        <v>3.5676303245755826E-3</v>
      </c>
      <c r="Q125" s="113">
        <v>3.4823547741148894E-3</v>
      </c>
      <c r="R125" s="150" t="s">
        <v>496</v>
      </c>
      <c r="AB125" s="169">
        <v>160731</v>
      </c>
      <c r="AC125" s="169">
        <v>-153435.1</v>
      </c>
      <c r="AD125" s="170">
        <v>45762.9</v>
      </c>
    </row>
    <row r="126" spans="2:30" ht="16.2">
      <c r="C126" s="151" t="s">
        <v>339</v>
      </c>
      <c r="D126" s="103" t="s">
        <v>121</v>
      </c>
      <c r="E126" s="153" cm="1">
        <f t="array" ref="E126">INDEX(N126:Q126,case_number)</f>
        <v>-35.679637685544201</v>
      </c>
      <c r="F126" s="109" cm="1">
        <f t="array" aca="1" ref="F126" ca="1">INDIRECT(sheet_name&amp;"!MZThigh2")</f>
        <v>-35.678455766467437</v>
      </c>
      <c r="G126" s="118">
        <f t="shared" ca="1" si="8"/>
        <v>-3.3125871041083058E-5</v>
      </c>
      <c r="H126" s="150" t="s">
        <v>333</v>
      </c>
      <c r="L126" s="151" t="s">
        <v>494</v>
      </c>
      <c r="M126" s="103" t="s">
        <v>121</v>
      </c>
      <c r="N126" s="109">
        <v>-34.386727142782007</v>
      </c>
      <c r="O126" s="109">
        <v>-35.286122035962528</v>
      </c>
      <c r="P126" s="109">
        <v>-35.559325420534471</v>
      </c>
      <c r="Q126" s="109">
        <v>-35.679637685544201</v>
      </c>
      <c r="R126" s="150" t="s">
        <v>496</v>
      </c>
      <c r="AB126" s="169">
        <v>187519.5</v>
      </c>
      <c r="AC126" s="169">
        <v>-153435.1</v>
      </c>
      <c r="AD126" s="170">
        <v>23205.599999999999</v>
      </c>
    </row>
    <row r="127" spans="2:30" ht="16.2">
      <c r="C127" s="151" t="s">
        <v>340</v>
      </c>
      <c r="D127" s="103" t="s">
        <v>121</v>
      </c>
      <c r="E127" s="153" cm="1">
        <f t="array" ref="E127">INDEX(N127:Q127,case_number)</f>
        <v>-8.7725331951995003</v>
      </c>
      <c r="F127" s="109" cm="1">
        <f t="array" aca="1" ref="F127" ca="1">INDIRECT(sheet_name&amp;"!MZT2_")</f>
        <v>-8.772242558209097</v>
      </c>
      <c r="G127" s="118">
        <f t="shared" ca="1" si="8"/>
        <v>-3.3130338060419864E-5</v>
      </c>
      <c r="L127" s="151" t="s">
        <v>495</v>
      </c>
      <c r="M127" s="103" t="s">
        <v>121</v>
      </c>
      <c r="N127" s="113">
        <v>-9.8571658091082028</v>
      </c>
      <c r="O127" s="113">
        <v>-9.1197670097538381</v>
      </c>
      <c r="P127" s="113">
        <v>-8.8615661591017467</v>
      </c>
      <c r="Q127" s="113">
        <v>-8.7725331951995003</v>
      </c>
      <c r="R127" s="150" t="s">
        <v>496</v>
      </c>
      <c r="AB127" s="169">
        <v>214308</v>
      </c>
      <c r="AC127" s="169">
        <v>-153435.1</v>
      </c>
      <c r="AD127" s="170">
        <v>10558.8</v>
      </c>
    </row>
    <row r="128" spans="2:30" ht="16.2">
      <c r="C128" s="151" t="s">
        <v>341</v>
      </c>
      <c r="D128" s="103" t="s">
        <v>121</v>
      </c>
      <c r="E128" s="153" cm="1">
        <f t="array" ref="E128">INDEX(N128:Q128,case_number)</f>
        <v>-8.7848308514443847</v>
      </c>
      <c r="F128" s="109" cm="1">
        <f t="array" aca="1" ref="F128" ca="1">INDIRECT(sheet_name&amp;"!point1.Ms")</f>
        <v>-8.7845397654096988</v>
      </c>
      <c r="G128" s="118">
        <f ca="1">(F128-E128)/E128</f>
        <v>-3.313507563301591E-5</v>
      </c>
      <c r="L128" s="151" t="s">
        <v>497</v>
      </c>
      <c r="M128" s="103" t="s">
        <v>121</v>
      </c>
      <c r="N128" s="108">
        <v>-9.8714996166268723</v>
      </c>
      <c r="O128" s="108">
        <v>-9.1327127462785445</v>
      </c>
      <c r="P128" s="108">
        <v>-8.8740345183870915</v>
      </c>
      <c r="Q128" s="108">
        <v>-8.7848308514443847</v>
      </c>
      <c r="AB128" s="169">
        <v>241096.5</v>
      </c>
      <c r="AC128" s="169">
        <v>-153435.1</v>
      </c>
      <c r="AD128" s="170">
        <v>5582.2</v>
      </c>
    </row>
    <row r="129" spans="3:30" ht="16.2">
      <c r="C129" s="151" t="s">
        <v>342</v>
      </c>
      <c r="D129" s="103" t="s">
        <v>121</v>
      </c>
      <c r="E129" s="108" cm="1">
        <f t="array" ref="E129">INDEX(N129:Q129,case_number)</f>
        <v>573.57607514919789</v>
      </c>
      <c r="F129" s="109" cm="1">
        <f t="array" aca="1" ref="F129" ca="1">INDIRECT(sheet_name&amp;"!point2.Ms")</f>
        <v>573.55733189441719</v>
      </c>
      <c r="G129" s="118">
        <f ca="1">(F129-E129)/E129</f>
        <v>-3.2677888065374018E-5</v>
      </c>
      <c r="L129" s="151" t="s">
        <v>498</v>
      </c>
      <c r="M129" s="103" t="s">
        <v>121</v>
      </c>
      <c r="N129" s="108">
        <v>531.11582175975275</v>
      </c>
      <c r="O129" s="108">
        <v>561.53557649978143</v>
      </c>
      <c r="P129" s="108">
        <v>570.98805916723973</v>
      </c>
      <c r="Q129" s="108">
        <v>573.57607514919789</v>
      </c>
      <c r="AB129" s="169">
        <v>267885</v>
      </c>
      <c r="AC129" s="169">
        <v>-153435.1</v>
      </c>
      <c r="AD129" s="170">
        <v>2217.0500000000002</v>
      </c>
    </row>
    <row r="130" spans="3:30" ht="16.2">
      <c r="C130" s="151" t="s">
        <v>343</v>
      </c>
      <c r="D130" s="103" t="s">
        <v>121</v>
      </c>
      <c r="E130" s="108" cm="1">
        <f t="array" ref="E130">INDEX(N130:Q130,case_number)</f>
        <v>22.403250901040828</v>
      </c>
      <c r="F130" s="109" cm="1">
        <f t="array" aca="1" ref="F130" ca="1">INDIRECT(sheet_name&amp;"!point3.Ms")</f>
        <v>22.40245038750443</v>
      </c>
      <c r="G130" s="118">
        <f ca="1">(F130-E130)/E130</f>
        <v>-3.57320256749045E-5</v>
      </c>
      <c r="H130" t="s">
        <v>334</v>
      </c>
      <c r="L130" s="151" t="s">
        <v>499</v>
      </c>
      <c r="M130" s="103" t="s">
        <v>121</v>
      </c>
      <c r="N130" s="108">
        <v>26.776539817946492</v>
      </c>
      <c r="O130" s="108">
        <v>23.695483521910745</v>
      </c>
      <c r="P130" s="108">
        <v>22.756023893792218</v>
      </c>
      <c r="Q130" s="108">
        <v>22.403250901040828</v>
      </c>
      <c r="AB130" s="169">
        <v>294673.5</v>
      </c>
      <c r="AC130" s="169">
        <v>-153435.1</v>
      </c>
      <c r="AD130" s="170">
        <v>1169.0899999999999</v>
      </c>
    </row>
    <row r="131" spans="3:30" ht="15.6">
      <c r="C131" s="112" t="s">
        <v>344</v>
      </c>
      <c r="E131" s="108" cm="1">
        <f t="array" ref="E131">INDEX(N131:Q131,case_number)</f>
        <v>1.3785285981378329E-4</v>
      </c>
      <c r="F131" s="109" cm="1">
        <f t="array" aca="1" ref="F131" ca="1">INDIRECT(sheet_name&amp;"!Ms_coeff.tens.2")*1000^2</f>
        <v>1.3784854873546084E-4</v>
      </c>
      <c r="G131" s="118">
        <f t="shared" ref="G131:G135" ca="1" si="9">(F131-E131)/E131</f>
        <v>-3.1273042345847244E-5</v>
      </c>
      <c r="H131" t="s">
        <v>335</v>
      </c>
      <c r="L131" s="112" t="s">
        <v>500</v>
      </c>
      <c r="N131" s="154">
        <v>1.2349946630645678E-4</v>
      </c>
      <c r="O131" s="154">
        <v>1.3329012053108863E-4</v>
      </c>
      <c r="P131" s="154">
        <v>1.3650162626335132E-4</v>
      </c>
      <c r="Q131" s="154">
        <v>1.3785285981378329E-4</v>
      </c>
      <c r="R131" t="s">
        <v>334</v>
      </c>
      <c r="AB131" s="169">
        <v>321462</v>
      </c>
      <c r="AC131" s="169">
        <v>-153435.1</v>
      </c>
      <c r="AD131" s="170">
        <v>326.435</v>
      </c>
    </row>
    <row r="132" spans="3:30" ht="15.6">
      <c r="C132" s="112" t="s">
        <v>345</v>
      </c>
      <c r="E132" s="108" cm="1">
        <f t="array" ref="E132">INDEX(N132:Q132,case_number)</f>
        <v>0.15175620107933283</v>
      </c>
      <c r="F132" s="109" cm="1">
        <f t="array" aca="1" ref="F132" ca="1">INDIRECT(sheet_name&amp;"!Ms_coeff.tens.1")*1000</f>
        <v>0.15175085149461887</v>
      </c>
      <c r="G132" s="118">
        <f t="shared" ca="1" si="9"/>
        <v>-3.5251177058411903E-5</v>
      </c>
      <c r="H132" t="s">
        <v>336</v>
      </c>
      <c r="L132" s="112" t="s">
        <v>501</v>
      </c>
      <c r="N132" s="154">
        <v>0.16945107301607484</v>
      </c>
      <c r="O132" s="154">
        <v>0.15737505603186419</v>
      </c>
      <c r="P132" s="154">
        <v>0.15320450546504558</v>
      </c>
      <c r="Q132" s="154">
        <v>0.15175620107933283</v>
      </c>
      <c r="R132" t="s">
        <v>335</v>
      </c>
      <c r="AB132" s="169">
        <v>348250.5</v>
      </c>
      <c r="AC132" s="169">
        <v>-153435.1</v>
      </c>
      <c r="AD132" s="170">
        <v>290.89999999999998</v>
      </c>
    </row>
    <row r="133" spans="3:30" ht="15.6">
      <c r="C133" s="112" t="s">
        <v>346</v>
      </c>
      <c r="E133" s="108" cm="1">
        <f t="array" ref="E133">INDEX(N133:Q133,case_number)</f>
        <v>2.6547163814014993</v>
      </c>
      <c r="F133" s="109" cm="1">
        <f t="array" aca="1" ref="F133" ca="1">INDIRECT(sheet_name&amp;"!Ms_coeff.tens.0")</f>
        <v>2.6546005762730638</v>
      </c>
      <c r="G133" s="118">
        <f t="shared" ca="1" si="9"/>
        <v>-4.3622410758028912E-5</v>
      </c>
      <c r="L133" s="112" t="s">
        <v>502</v>
      </c>
      <c r="N133" s="154">
        <v>3.1035152031136448</v>
      </c>
      <c r="O133" s="154">
        <v>2.7944418076809683</v>
      </c>
      <c r="P133" s="154">
        <v>2.6923579109116957</v>
      </c>
      <c r="Q133" s="154">
        <v>2.6547163814014993</v>
      </c>
      <c r="R133" t="s">
        <v>336</v>
      </c>
      <c r="AB133" s="169">
        <v>375039</v>
      </c>
      <c r="AC133" s="169">
        <v>-153435.1</v>
      </c>
      <c r="AD133" s="170">
        <v>64.86</v>
      </c>
    </row>
    <row r="134" spans="3:30">
      <c r="L134" s="112"/>
      <c r="N134" s="112"/>
      <c r="O134" s="112"/>
      <c r="P134" s="112"/>
      <c r="Q134" s="112"/>
      <c r="AB134" s="169">
        <v>401827.5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INDEX(N135:Q135,case_number)</f>
        <v>2.5063666654896624</v>
      </c>
      <c r="F135" s="109" cm="1">
        <f t="array" aca="1" ref="F135" ca="1">INDIRECT(sheet_name&amp;"!Damage")</f>
        <v>2.4459063458696608</v>
      </c>
      <c r="G135" s="118">
        <f t="shared" ca="1" si="9"/>
        <v>-2.4122695395084805E-2</v>
      </c>
      <c r="L135" s="103" t="s">
        <v>93</v>
      </c>
      <c r="M135" s="158"/>
      <c r="N135" s="109">
        <v>3.7277184471888702</v>
      </c>
      <c r="O135" s="109">
        <v>2.8142019316537841</v>
      </c>
      <c r="P135" s="109">
        <v>2.5727645270532125</v>
      </c>
      <c r="Q135" s="109">
        <v>2.5063666654896624</v>
      </c>
      <c r="R135" t="s">
        <v>397</v>
      </c>
      <c r="AB135" s="169">
        <v>428616</v>
      </c>
      <c r="AC135" s="169">
        <v>-153435.1</v>
      </c>
      <c r="AD135" s="170">
        <v>5.5650000000000004</v>
      </c>
    </row>
    <row r="136" spans="3:30">
      <c r="AB136" s="169">
        <v>455404.5</v>
      </c>
      <c r="AC136" s="169">
        <v>-153435.1</v>
      </c>
      <c r="AD136" s="170">
        <v>6.2249999999999996</v>
      </c>
    </row>
    <row r="137" spans="3:30">
      <c r="AB137" s="169">
        <v>482193</v>
      </c>
      <c r="AC137" s="169">
        <v>-153435.1</v>
      </c>
      <c r="AD137" s="170">
        <v>1.86</v>
      </c>
    </row>
    <row r="138" spans="3:30">
      <c r="AB138" s="169">
        <v>508981.5</v>
      </c>
      <c r="AC138" s="169">
        <v>-153435.1</v>
      </c>
      <c r="AD138" s="170">
        <v>10.1</v>
      </c>
    </row>
    <row r="139" spans="3:30">
      <c r="AB139" s="169">
        <v>535770</v>
      </c>
      <c r="AC139" s="169">
        <v>-153435.1</v>
      </c>
      <c r="AD139" s="170">
        <v>1.54</v>
      </c>
    </row>
    <row r="140" spans="3:30">
      <c r="AB140" s="169">
        <v>0.12902715000000001</v>
      </c>
      <c r="AC140" s="169">
        <v>-132120.29999999999</v>
      </c>
      <c r="AD140" s="170">
        <v>23818200</v>
      </c>
    </row>
    <row r="141" spans="3:30">
      <c r="AB141" s="169">
        <v>26788.65</v>
      </c>
      <c r="AC141" s="169">
        <v>-132120.29999999999</v>
      </c>
      <c r="AD141" s="170">
        <v>1973110</v>
      </c>
    </row>
    <row r="142" spans="3:30">
      <c r="AB142" s="169">
        <v>53577.15</v>
      </c>
      <c r="AC142" s="169">
        <v>-132120.29999999999</v>
      </c>
      <c r="AD142" s="170">
        <v>970059</v>
      </c>
    </row>
    <row r="143" spans="3:30">
      <c r="AB143" s="169">
        <v>80365.5</v>
      </c>
      <c r="AC143" s="169">
        <v>-132120.29999999999</v>
      </c>
      <c r="AD143" s="170">
        <v>415075</v>
      </c>
    </row>
    <row r="144" spans="3:30">
      <c r="AB144" s="169">
        <v>107154</v>
      </c>
      <c r="AC144" s="169">
        <v>-132120.29999999999</v>
      </c>
      <c r="AD144" s="170">
        <v>188807</v>
      </c>
    </row>
    <row r="145" spans="28:30">
      <c r="AB145" s="169">
        <v>133942.5</v>
      </c>
      <c r="AC145" s="169">
        <v>-132120.29999999999</v>
      </c>
      <c r="AD145" s="170">
        <v>87490</v>
      </c>
    </row>
    <row r="146" spans="28:30">
      <c r="AB146" s="169">
        <v>160731</v>
      </c>
      <c r="AC146" s="169">
        <v>-132120.29999999999</v>
      </c>
      <c r="AD146" s="170">
        <v>55671.8</v>
      </c>
    </row>
    <row r="147" spans="28:30">
      <c r="AB147" s="169">
        <v>187519.5</v>
      </c>
      <c r="AC147" s="169">
        <v>-132120.29999999999</v>
      </c>
      <c r="AD147" s="170">
        <v>22593.4</v>
      </c>
    </row>
    <row r="148" spans="28:30">
      <c r="AB148" s="169">
        <v>214308</v>
      </c>
      <c r="AC148" s="169">
        <v>-132120.29999999999</v>
      </c>
      <c r="AD148" s="170">
        <v>12542.3</v>
      </c>
    </row>
    <row r="149" spans="28:30">
      <c r="AB149" s="169">
        <v>241096.5</v>
      </c>
      <c r="AC149" s="169">
        <v>-132120.29999999999</v>
      </c>
      <c r="AD149" s="170">
        <v>6193.51</v>
      </c>
    </row>
    <row r="150" spans="28:30">
      <c r="AB150" s="169">
        <v>267885</v>
      </c>
      <c r="AC150" s="169">
        <v>-132120.29999999999</v>
      </c>
      <c r="AD150" s="170">
        <v>3626.11</v>
      </c>
    </row>
    <row r="151" spans="28:30">
      <c r="AB151" s="169">
        <v>294673.5</v>
      </c>
      <c r="AC151" s="169">
        <v>-132120.29999999999</v>
      </c>
      <c r="AD151" s="170">
        <v>1463.84</v>
      </c>
    </row>
    <row r="152" spans="28:30">
      <c r="AB152" s="169">
        <v>321462</v>
      </c>
      <c r="AC152" s="169">
        <v>-132120.29999999999</v>
      </c>
      <c r="AD152" s="170">
        <v>749.44</v>
      </c>
    </row>
    <row r="153" spans="28:30">
      <c r="AB153" s="169">
        <v>348250.5</v>
      </c>
      <c r="AC153" s="169">
        <v>-132120.29999999999</v>
      </c>
      <c r="AD153" s="170">
        <v>341.21</v>
      </c>
    </row>
    <row r="154" spans="28:30">
      <c r="AB154" s="169">
        <v>375039</v>
      </c>
      <c r="AC154" s="169">
        <v>-132120.29999999999</v>
      </c>
      <c r="AD154" s="170">
        <v>150.36000000000001</v>
      </c>
    </row>
    <row r="155" spans="28:30">
      <c r="AB155" s="169">
        <v>401827.5</v>
      </c>
      <c r="AC155" s="169">
        <v>-132120.29999999999</v>
      </c>
      <c r="AD155" s="170">
        <v>104.41500000000001</v>
      </c>
    </row>
    <row r="156" spans="28:30">
      <c r="AB156" s="169">
        <v>428616</v>
      </c>
      <c r="AC156" s="169">
        <v>-132120.29999999999</v>
      </c>
      <c r="AD156" s="170">
        <v>47.805</v>
      </c>
    </row>
    <row r="157" spans="28:30">
      <c r="AB157" s="169">
        <v>455404.5</v>
      </c>
      <c r="AC157" s="169">
        <v>-132120.29999999999</v>
      </c>
      <c r="AD157" s="170">
        <v>5.6849999999999996</v>
      </c>
    </row>
    <row r="158" spans="28:30">
      <c r="AB158" s="169">
        <v>482193</v>
      </c>
      <c r="AC158" s="169">
        <v>-132120.29999999999</v>
      </c>
      <c r="AD158" s="170">
        <v>8.92</v>
      </c>
    </row>
    <row r="159" spans="28:30">
      <c r="AB159" s="169">
        <v>508981.5</v>
      </c>
      <c r="AC159" s="169">
        <v>-132120.29999999999</v>
      </c>
      <c r="AD159" s="170">
        <v>3.74</v>
      </c>
    </row>
    <row r="160" spans="28:30">
      <c r="AB160" s="169">
        <v>535770</v>
      </c>
      <c r="AC160" s="169">
        <v>-132120.29999999999</v>
      </c>
      <c r="AD160" s="170">
        <v>1.54</v>
      </c>
    </row>
    <row r="161" spans="28:30">
      <c r="AB161" s="169">
        <v>0.12902715000000001</v>
      </c>
      <c r="AC161" s="169">
        <v>-110805.24</v>
      </c>
      <c r="AD161" s="170">
        <v>25878700</v>
      </c>
    </row>
    <row r="162" spans="28:30">
      <c r="AB162" s="169">
        <v>26788.65</v>
      </c>
      <c r="AC162" s="169">
        <v>-110805.24</v>
      </c>
      <c r="AD162" s="170">
        <v>2084780</v>
      </c>
    </row>
    <row r="163" spans="28:30">
      <c r="AB163" s="169">
        <v>53577.15</v>
      </c>
      <c r="AC163" s="169">
        <v>-110805.24</v>
      </c>
      <c r="AD163" s="170">
        <v>1058320</v>
      </c>
    </row>
    <row r="164" spans="28:30">
      <c r="AB164" s="169">
        <v>80365.5</v>
      </c>
      <c r="AC164" s="169">
        <v>-110805.24</v>
      </c>
      <c r="AD164" s="170">
        <v>576799</v>
      </c>
    </row>
    <row r="165" spans="28:30">
      <c r="AB165" s="169">
        <v>107154</v>
      </c>
      <c r="AC165" s="169">
        <v>-110805.24</v>
      </c>
      <c r="AD165" s="170">
        <v>242564</v>
      </c>
    </row>
    <row r="166" spans="28:30">
      <c r="AB166" s="169">
        <v>133942.5</v>
      </c>
      <c r="AC166" s="169">
        <v>-110805.24</v>
      </c>
      <c r="AD166" s="170">
        <v>97980.7</v>
      </c>
    </row>
    <row r="167" spans="28:30">
      <c r="AB167" s="169">
        <v>160731</v>
      </c>
      <c r="AC167" s="169">
        <v>-110805.24</v>
      </c>
      <c r="AD167" s="170">
        <v>48124.4</v>
      </c>
    </row>
    <row r="168" spans="28:30">
      <c r="AB168" s="169">
        <v>187519.5</v>
      </c>
      <c r="AC168" s="169">
        <v>-110805.24</v>
      </c>
      <c r="AD168" s="170">
        <v>24630.7</v>
      </c>
    </row>
    <row r="169" spans="28:30">
      <c r="AB169" s="169">
        <v>214308</v>
      </c>
      <c r="AC169" s="169">
        <v>-110805.24</v>
      </c>
      <c r="AD169" s="170">
        <v>14495</v>
      </c>
    </row>
    <row r="170" spans="28:30">
      <c r="AB170" s="169">
        <v>241096.5</v>
      </c>
      <c r="AC170" s="169">
        <v>-110805.24</v>
      </c>
      <c r="AD170" s="170">
        <v>7942.22</v>
      </c>
    </row>
    <row r="171" spans="28:30">
      <c r="AB171" s="169">
        <v>267885</v>
      </c>
      <c r="AC171" s="169">
        <v>-110805.24</v>
      </c>
      <c r="AD171" s="170">
        <v>3444.84</v>
      </c>
    </row>
    <row r="172" spans="28:30">
      <c r="AB172" s="169">
        <v>294673.5</v>
      </c>
      <c r="AC172" s="169">
        <v>-110805.24</v>
      </c>
      <c r="AD172" s="170">
        <v>1611.7</v>
      </c>
    </row>
    <row r="173" spans="28:30">
      <c r="AB173" s="169">
        <v>321462</v>
      </c>
      <c r="AC173" s="169">
        <v>-110805.24</v>
      </c>
      <c r="AD173" s="170">
        <v>1086.8599999999999</v>
      </c>
    </row>
    <row r="174" spans="28:30">
      <c r="AB174" s="169">
        <v>348250.5</v>
      </c>
      <c r="AC174" s="169">
        <v>-110805.24</v>
      </c>
      <c r="AD174" s="170">
        <v>640.98500000000001</v>
      </c>
    </row>
    <row r="175" spans="28:30">
      <c r="AB175" s="169">
        <v>375039</v>
      </c>
      <c r="AC175" s="169">
        <v>-110805.24</v>
      </c>
      <c r="AD175" s="170">
        <v>457.59</v>
      </c>
    </row>
    <row r="176" spans="28:30">
      <c r="AB176" s="169">
        <v>401827.5</v>
      </c>
      <c r="AC176" s="169">
        <v>-110805.24</v>
      </c>
      <c r="AD176" s="170">
        <v>137.03</v>
      </c>
    </row>
    <row r="177" spans="28:30">
      <c r="AB177" s="169">
        <v>428616</v>
      </c>
      <c r="AC177" s="169">
        <v>-110805.24</v>
      </c>
      <c r="AD177" s="170">
        <v>54.814999999999998</v>
      </c>
    </row>
    <row r="178" spans="28:30">
      <c r="AB178" s="169">
        <v>455404.5</v>
      </c>
      <c r="AC178" s="169">
        <v>-110805.24</v>
      </c>
      <c r="AD178" s="170">
        <v>180.495</v>
      </c>
    </row>
    <row r="179" spans="28:30">
      <c r="AB179" s="169">
        <v>482193</v>
      </c>
      <c r="AC179" s="169">
        <v>-110805.24</v>
      </c>
      <c r="AD179" s="170">
        <v>14.525</v>
      </c>
    </row>
    <row r="180" spans="28:30">
      <c r="AB180" s="169">
        <v>508981.5</v>
      </c>
      <c r="AC180" s="169">
        <v>-110805.24</v>
      </c>
      <c r="AD180" s="170">
        <v>4.4999999999999998E-2</v>
      </c>
    </row>
    <row r="181" spans="28:30">
      <c r="AB181" s="169">
        <v>535770</v>
      </c>
      <c r="AC181" s="169">
        <v>-110805.24</v>
      </c>
      <c r="AD181" s="170">
        <v>1.355</v>
      </c>
    </row>
    <row r="182" spans="28:30">
      <c r="AB182" s="169">
        <v>562558.5</v>
      </c>
      <c r="AC182" s="169">
        <v>-110805.24</v>
      </c>
      <c r="AD182" s="170">
        <v>86.165000000000006</v>
      </c>
    </row>
    <row r="183" spans="28:30">
      <c r="AB183" s="169">
        <v>642924</v>
      </c>
      <c r="AC183" s="169">
        <v>-110805.24</v>
      </c>
      <c r="AD183" s="170">
        <v>0.1</v>
      </c>
    </row>
    <row r="184" spans="28:30">
      <c r="AB184" s="169">
        <v>0.12902715000000001</v>
      </c>
      <c r="AC184" s="169">
        <v>-89490.57</v>
      </c>
      <c r="AD184" s="170">
        <v>25238100</v>
      </c>
    </row>
    <row r="185" spans="28:30">
      <c r="AB185" s="169">
        <v>26788.65</v>
      </c>
      <c r="AC185" s="169">
        <v>-89490.57</v>
      </c>
      <c r="AD185" s="170">
        <v>2058140</v>
      </c>
    </row>
    <row r="186" spans="28:30">
      <c r="AB186" s="169">
        <v>53577.15</v>
      </c>
      <c r="AC186" s="169">
        <v>-89490.57</v>
      </c>
      <c r="AD186" s="170">
        <v>868550</v>
      </c>
    </row>
    <row r="187" spans="28:30">
      <c r="AB187" s="169">
        <v>80365.5</v>
      </c>
      <c r="AC187" s="169">
        <v>-89490.57</v>
      </c>
      <c r="AD187" s="170">
        <v>579293</v>
      </c>
    </row>
    <row r="188" spans="28:30">
      <c r="AB188" s="169">
        <v>107154</v>
      </c>
      <c r="AC188" s="169">
        <v>-89490.57</v>
      </c>
      <c r="AD188" s="170">
        <v>333925</v>
      </c>
    </row>
    <row r="189" spans="28:30">
      <c r="AB189" s="169">
        <v>133942.5</v>
      </c>
      <c r="AC189" s="169">
        <v>-89490.57</v>
      </c>
      <c r="AD189" s="170">
        <v>123931</v>
      </c>
    </row>
    <row r="190" spans="28:30">
      <c r="AB190" s="169">
        <v>160731</v>
      </c>
      <c r="AC190" s="169">
        <v>-89490.57</v>
      </c>
      <c r="AD190" s="170">
        <v>74884.3</v>
      </c>
    </row>
    <row r="191" spans="28:30">
      <c r="AB191" s="169">
        <v>187519.5</v>
      </c>
      <c r="AC191" s="169">
        <v>-89490.57</v>
      </c>
      <c r="AD191" s="170">
        <v>34345.9</v>
      </c>
    </row>
    <row r="192" spans="28:30">
      <c r="AB192" s="169">
        <v>214308</v>
      </c>
      <c r="AC192" s="169">
        <v>-89490.57</v>
      </c>
      <c r="AD192" s="170">
        <v>14459.2</v>
      </c>
    </row>
    <row r="193" spans="28:30">
      <c r="AB193" s="169">
        <v>241096.5</v>
      </c>
      <c r="AC193" s="169">
        <v>-89490.57</v>
      </c>
      <c r="AD193" s="170">
        <v>7350.07</v>
      </c>
    </row>
    <row r="194" spans="28:30">
      <c r="AB194" s="169">
        <v>267885</v>
      </c>
      <c r="AC194" s="169">
        <v>-89490.57</v>
      </c>
      <c r="AD194" s="170">
        <v>2459.4899999999998</v>
      </c>
    </row>
    <row r="195" spans="28:30">
      <c r="AB195" s="169">
        <v>294673.5</v>
      </c>
      <c r="AC195" s="169">
        <v>-89490.57</v>
      </c>
      <c r="AD195" s="170">
        <v>2334.96</v>
      </c>
    </row>
    <row r="196" spans="28:30">
      <c r="AB196" s="169">
        <v>321462</v>
      </c>
      <c r="AC196" s="169">
        <v>-89490.57</v>
      </c>
      <c r="AD196" s="170">
        <v>743.58500000000004</v>
      </c>
    </row>
    <row r="197" spans="28:30">
      <c r="AB197" s="169">
        <v>348250.5</v>
      </c>
      <c r="AC197" s="169">
        <v>-89490.57</v>
      </c>
      <c r="AD197" s="170">
        <v>548.52</v>
      </c>
    </row>
    <row r="198" spans="28:30">
      <c r="AB198" s="169">
        <v>375039</v>
      </c>
      <c r="AC198" s="169">
        <v>-89490.57</v>
      </c>
      <c r="AD198" s="170">
        <v>545.93499999999995</v>
      </c>
    </row>
    <row r="199" spans="28:30">
      <c r="AB199" s="169">
        <v>401827.5</v>
      </c>
      <c r="AC199" s="169">
        <v>-89490.57</v>
      </c>
      <c r="AD199" s="170">
        <v>324.10500000000002</v>
      </c>
    </row>
    <row r="200" spans="28:30">
      <c r="AB200" s="169">
        <v>428616</v>
      </c>
      <c r="AC200" s="169">
        <v>-89490.57</v>
      </c>
      <c r="AD200" s="170">
        <v>232.51</v>
      </c>
    </row>
    <row r="201" spans="28:30">
      <c r="AB201" s="169">
        <v>455404.5</v>
      </c>
      <c r="AC201" s="169">
        <v>-89490.57</v>
      </c>
      <c r="AD201" s="170">
        <v>270.73</v>
      </c>
    </row>
    <row r="202" spans="28:30">
      <c r="AB202" s="169">
        <v>482193</v>
      </c>
      <c r="AC202" s="169">
        <v>-89490.57</v>
      </c>
      <c r="AD202" s="170">
        <v>3.4449999999999998</v>
      </c>
    </row>
    <row r="203" spans="28:30">
      <c r="AB203" s="169">
        <v>508981.5</v>
      </c>
      <c r="AC203" s="169">
        <v>-89490.57</v>
      </c>
      <c r="AD203" s="170">
        <v>0.86</v>
      </c>
    </row>
    <row r="204" spans="28:30">
      <c r="AB204" s="169">
        <v>535770</v>
      </c>
      <c r="AC204" s="169">
        <v>-89490.57</v>
      </c>
      <c r="AD204" s="170">
        <v>0.81</v>
      </c>
    </row>
    <row r="205" spans="28:30">
      <c r="AB205" s="169">
        <v>562558.5</v>
      </c>
      <c r="AC205" s="169">
        <v>-89490.57</v>
      </c>
      <c r="AD205" s="170">
        <v>1.96</v>
      </c>
    </row>
    <row r="206" spans="28:30">
      <c r="AB206" s="169">
        <v>589347</v>
      </c>
      <c r="AC206" s="169">
        <v>-89490.57</v>
      </c>
      <c r="AD206" s="170">
        <v>7.0000000000000007E-2</v>
      </c>
    </row>
    <row r="207" spans="28:30">
      <c r="AB207" s="169">
        <v>616135.5</v>
      </c>
      <c r="AC207" s="169">
        <v>-89490.57</v>
      </c>
      <c r="AD207" s="170">
        <v>0.25</v>
      </c>
    </row>
    <row r="208" spans="28:30">
      <c r="AB208" s="169">
        <v>642924</v>
      </c>
      <c r="AC208" s="169">
        <v>-89490.57</v>
      </c>
      <c r="AD208" s="170">
        <v>48.95</v>
      </c>
    </row>
    <row r="209" spans="28:30">
      <c r="AB209" s="169">
        <v>669712.5</v>
      </c>
      <c r="AC209" s="169">
        <v>-89490.57</v>
      </c>
      <c r="AD209" s="170">
        <v>0.1</v>
      </c>
    </row>
    <row r="210" spans="28:30">
      <c r="AB210" s="169">
        <v>0.12902715000000001</v>
      </c>
      <c r="AC210" s="169">
        <v>-68175.899999999994</v>
      </c>
      <c r="AD210" s="170">
        <v>23772400</v>
      </c>
    </row>
    <row r="211" spans="28:30">
      <c r="AB211" s="169">
        <v>26788.65</v>
      </c>
      <c r="AC211" s="169">
        <v>-68175.899999999994</v>
      </c>
      <c r="AD211" s="170">
        <v>1970870</v>
      </c>
    </row>
    <row r="212" spans="28:30">
      <c r="AB212" s="169">
        <v>53577.15</v>
      </c>
      <c r="AC212" s="169">
        <v>-68175.899999999994</v>
      </c>
      <c r="AD212" s="170">
        <v>708442</v>
      </c>
    </row>
    <row r="213" spans="28:30">
      <c r="AB213" s="169">
        <v>80365.5</v>
      </c>
      <c r="AC213" s="169">
        <v>-68175.899999999994</v>
      </c>
      <c r="AD213" s="170">
        <v>467554</v>
      </c>
    </row>
    <row r="214" spans="28:30">
      <c r="AB214" s="169">
        <v>107154</v>
      </c>
      <c r="AC214" s="169">
        <v>-68175.899999999994</v>
      </c>
      <c r="AD214" s="170">
        <v>309338</v>
      </c>
    </row>
    <row r="215" spans="28:30">
      <c r="AB215" s="169">
        <v>133942.5</v>
      </c>
      <c r="AC215" s="169">
        <v>-68175.899999999994</v>
      </c>
      <c r="AD215" s="170">
        <v>227809</v>
      </c>
    </row>
    <row r="216" spans="28:30">
      <c r="AB216" s="169">
        <v>160731</v>
      </c>
      <c r="AC216" s="169">
        <v>-68175.899999999994</v>
      </c>
      <c r="AD216" s="170">
        <v>126551</v>
      </c>
    </row>
    <row r="217" spans="28:30">
      <c r="AB217" s="169">
        <v>187519.5</v>
      </c>
      <c r="AC217" s="169">
        <v>-68175.899999999994</v>
      </c>
      <c r="AD217" s="170">
        <v>54220.5</v>
      </c>
    </row>
    <row r="218" spans="28:30">
      <c r="AB218" s="169">
        <v>214308</v>
      </c>
      <c r="AC218" s="169">
        <v>-68175.899999999994</v>
      </c>
      <c r="AD218" s="170">
        <v>30950.5</v>
      </c>
    </row>
    <row r="219" spans="28:30">
      <c r="AB219" s="169">
        <v>241096.5</v>
      </c>
      <c r="AC219" s="169">
        <v>-68175.899999999994</v>
      </c>
      <c r="AD219" s="170">
        <v>15552.7</v>
      </c>
    </row>
    <row r="220" spans="28:30">
      <c r="AB220" s="169">
        <v>267885</v>
      </c>
      <c r="AC220" s="169">
        <v>-68175.899999999994</v>
      </c>
      <c r="AD220" s="170">
        <v>6899.19</v>
      </c>
    </row>
    <row r="221" spans="28:30">
      <c r="AB221" s="169">
        <v>294673.5</v>
      </c>
      <c r="AC221" s="169">
        <v>-68175.899999999994</v>
      </c>
      <c r="AD221" s="170">
        <v>5076.54</v>
      </c>
    </row>
    <row r="222" spans="28:30">
      <c r="AB222" s="169">
        <v>321462</v>
      </c>
      <c r="AC222" s="169">
        <v>-68175.899999999994</v>
      </c>
      <c r="AD222" s="170">
        <v>1194.72</v>
      </c>
    </row>
    <row r="223" spans="28:30">
      <c r="AB223" s="169">
        <v>348250.5</v>
      </c>
      <c r="AC223" s="169">
        <v>-68175.899999999994</v>
      </c>
      <c r="AD223" s="170">
        <v>243.74</v>
      </c>
    </row>
    <row r="224" spans="28:30">
      <c r="AB224" s="169">
        <v>375039</v>
      </c>
      <c r="AC224" s="169">
        <v>-68175.899999999994</v>
      </c>
      <c r="AD224" s="170">
        <v>185.71</v>
      </c>
    </row>
    <row r="225" spans="28:30">
      <c r="AB225" s="169">
        <v>401827.5</v>
      </c>
      <c r="AC225" s="169">
        <v>-68175.899999999994</v>
      </c>
      <c r="AD225" s="170">
        <v>597.01499999999999</v>
      </c>
    </row>
    <row r="226" spans="28:30">
      <c r="AB226" s="169">
        <v>428616</v>
      </c>
      <c r="AC226" s="169">
        <v>-68175.899999999994</v>
      </c>
      <c r="AD226" s="170">
        <v>177.56</v>
      </c>
    </row>
    <row r="227" spans="28:30">
      <c r="AB227" s="169">
        <v>455404.5</v>
      </c>
      <c r="AC227" s="169">
        <v>-68175.899999999994</v>
      </c>
      <c r="AD227" s="170">
        <v>36.630000000000003</v>
      </c>
    </row>
    <row r="228" spans="28:30">
      <c r="AB228" s="169">
        <v>482193</v>
      </c>
      <c r="AC228" s="169">
        <v>-68175.899999999994</v>
      </c>
      <c r="AD228" s="170">
        <v>334.35500000000002</v>
      </c>
    </row>
    <row r="229" spans="28:30">
      <c r="AB229" s="169">
        <v>535770</v>
      </c>
      <c r="AC229" s="169">
        <v>-68175.899999999994</v>
      </c>
      <c r="AD229" s="170">
        <v>3.7149999999999999</v>
      </c>
    </row>
    <row r="230" spans="28:30">
      <c r="AB230" s="169">
        <v>589347</v>
      </c>
      <c r="AC230" s="169">
        <v>-68175.899999999994</v>
      </c>
      <c r="AD230" s="170">
        <v>0.05</v>
      </c>
    </row>
    <row r="231" spans="28:30">
      <c r="AB231" s="169">
        <v>642924</v>
      </c>
      <c r="AC231" s="169">
        <v>-68175.899999999994</v>
      </c>
      <c r="AD231" s="170">
        <v>0.15</v>
      </c>
    </row>
    <row r="232" spans="28:30">
      <c r="AB232" s="169">
        <v>0.12902715000000001</v>
      </c>
      <c r="AC232" s="169">
        <v>-46861.23</v>
      </c>
      <c r="AD232" s="170">
        <v>25505900</v>
      </c>
    </row>
    <row r="233" spans="28:30">
      <c r="AB233" s="169">
        <v>26788.65</v>
      </c>
      <c r="AC233" s="169">
        <v>-46861.23</v>
      </c>
      <c r="AD233" s="170">
        <v>3933560</v>
      </c>
    </row>
    <row r="234" spans="28:30">
      <c r="AB234" s="169">
        <v>53577.15</v>
      </c>
      <c r="AC234" s="169">
        <v>-46861.23</v>
      </c>
      <c r="AD234" s="170">
        <v>1588210</v>
      </c>
    </row>
    <row r="235" spans="28:30">
      <c r="AB235" s="169">
        <v>80365.5</v>
      </c>
      <c r="AC235" s="169">
        <v>-46861.23</v>
      </c>
      <c r="AD235" s="170">
        <v>871552</v>
      </c>
    </row>
    <row r="236" spans="28:30">
      <c r="AB236" s="169">
        <v>107154</v>
      </c>
      <c r="AC236" s="169">
        <v>-46861.23</v>
      </c>
      <c r="AD236" s="170">
        <v>454153</v>
      </c>
    </row>
    <row r="237" spans="28:30">
      <c r="AB237" s="169">
        <v>133942.5</v>
      </c>
      <c r="AC237" s="169">
        <v>-46861.23</v>
      </c>
      <c r="AD237" s="170">
        <v>248695</v>
      </c>
    </row>
    <row r="238" spans="28:30">
      <c r="AB238" s="169">
        <v>160731</v>
      </c>
      <c r="AC238" s="169">
        <v>-46861.23</v>
      </c>
      <c r="AD238" s="170">
        <v>142136</v>
      </c>
    </row>
    <row r="239" spans="28:30">
      <c r="AB239" s="169">
        <v>187519.5</v>
      </c>
      <c r="AC239" s="169">
        <v>-46861.23</v>
      </c>
      <c r="AD239" s="170">
        <v>99986</v>
      </c>
    </row>
    <row r="240" spans="28:30">
      <c r="AB240" s="169">
        <v>214308</v>
      </c>
      <c r="AC240" s="169">
        <v>-46861.23</v>
      </c>
      <c r="AD240" s="170">
        <v>65149.5</v>
      </c>
    </row>
    <row r="241" spans="28:30">
      <c r="AB241" s="169">
        <v>241096.5</v>
      </c>
      <c r="AC241" s="169">
        <v>-46861.23</v>
      </c>
      <c r="AD241" s="170">
        <v>38998.5</v>
      </c>
    </row>
    <row r="242" spans="28:30">
      <c r="AB242" s="169">
        <v>267885</v>
      </c>
      <c r="AC242" s="169">
        <v>-46861.23</v>
      </c>
      <c r="AD242" s="170">
        <v>18332.7</v>
      </c>
    </row>
    <row r="243" spans="28:30">
      <c r="AB243" s="169">
        <v>294673.5</v>
      </c>
      <c r="AC243" s="169">
        <v>-46861.23</v>
      </c>
      <c r="AD243" s="170">
        <v>12639.3</v>
      </c>
    </row>
    <row r="244" spans="28:30">
      <c r="AB244" s="169">
        <v>321462</v>
      </c>
      <c r="AC244" s="169">
        <v>-46861.23</v>
      </c>
      <c r="AD244" s="170">
        <v>3835.53</v>
      </c>
    </row>
    <row r="245" spans="28:30">
      <c r="AB245" s="169">
        <v>348250.5</v>
      </c>
      <c r="AC245" s="169">
        <v>-46861.23</v>
      </c>
      <c r="AD245" s="170">
        <v>1250.8800000000001</v>
      </c>
    </row>
    <row r="246" spans="28:30">
      <c r="AB246" s="169">
        <v>375039</v>
      </c>
      <c r="AC246" s="169">
        <v>-46861.23</v>
      </c>
      <c r="AD246" s="170">
        <v>268.82499999999999</v>
      </c>
    </row>
    <row r="247" spans="28:30">
      <c r="AB247" s="169">
        <v>401827.5</v>
      </c>
      <c r="AC247" s="169">
        <v>-46861.23</v>
      </c>
      <c r="AD247" s="170">
        <v>168.63499999999999</v>
      </c>
    </row>
    <row r="248" spans="28:30">
      <c r="AB248" s="169">
        <v>428616</v>
      </c>
      <c r="AC248" s="169">
        <v>-46861.23</v>
      </c>
      <c r="AD248" s="170">
        <v>688.16499999999996</v>
      </c>
    </row>
    <row r="249" spans="28:30">
      <c r="AB249" s="169">
        <v>455404.5</v>
      </c>
      <c r="AC249" s="169">
        <v>-46861.23</v>
      </c>
      <c r="AD249" s="170">
        <v>389.38499999999999</v>
      </c>
    </row>
    <row r="250" spans="28:30">
      <c r="AB250" s="169">
        <v>482193</v>
      </c>
      <c r="AC250" s="169">
        <v>-46861.23</v>
      </c>
      <c r="AD250" s="170">
        <v>337.46</v>
      </c>
    </row>
    <row r="251" spans="28:30">
      <c r="AB251" s="169">
        <v>508981.5</v>
      </c>
      <c r="AC251" s="169">
        <v>-46861.23</v>
      </c>
      <c r="AD251" s="170">
        <v>17.864999999999998</v>
      </c>
    </row>
    <row r="252" spans="28:30">
      <c r="AB252" s="169">
        <v>535770</v>
      </c>
      <c r="AC252" s="169">
        <v>-46861.23</v>
      </c>
      <c r="AD252" s="170">
        <v>315.31</v>
      </c>
    </row>
    <row r="253" spans="28:30">
      <c r="AB253" s="169">
        <v>562558.5</v>
      </c>
      <c r="AC253" s="169">
        <v>-46861.23</v>
      </c>
      <c r="AD253" s="170">
        <v>9.7449999999999992</v>
      </c>
    </row>
    <row r="254" spans="28:30">
      <c r="AB254" s="169">
        <v>589347</v>
      </c>
      <c r="AC254" s="169">
        <v>-46861.23</v>
      </c>
      <c r="AD254" s="170">
        <v>11.475</v>
      </c>
    </row>
    <row r="255" spans="28:30">
      <c r="AB255" s="169">
        <v>616135.5</v>
      </c>
      <c r="AC255" s="169">
        <v>-46861.23</v>
      </c>
      <c r="AD255" s="170">
        <v>0.33500000000000002</v>
      </c>
    </row>
    <row r="256" spans="28:30">
      <c r="AB256" s="169">
        <v>642924</v>
      </c>
      <c r="AC256" s="169">
        <v>-46861.23</v>
      </c>
      <c r="AD256" s="170">
        <v>1.99</v>
      </c>
    </row>
    <row r="257" spans="28:30">
      <c r="AB257" s="169">
        <v>669712.5</v>
      </c>
      <c r="AC257" s="169">
        <v>-46861.23</v>
      </c>
      <c r="AD257" s="170">
        <v>0.6</v>
      </c>
    </row>
    <row r="258" spans="28:30">
      <c r="AB258" s="169">
        <v>696501</v>
      </c>
      <c r="AC258" s="169">
        <v>-46861.23</v>
      </c>
      <c r="AD258" s="170">
        <v>0.42</v>
      </c>
    </row>
    <row r="259" spans="28:30">
      <c r="AB259" s="169">
        <v>857232</v>
      </c>
      <c r="AC259" s="169">
        <v>-46861.23</v>
      </c>
      <c r="AD259" s="170">
        <v>0.01</v>
      </c>
    </row>
    <row r="260" spans="28:30">
      <c r="AB260" s="169">
        <v>884019</v>
      </c>
      <c r="AC260" s="169">
        <v>-46861.23</v>
      </c>
      <c r="AD260" s="170">
        <v>2.5000000000000001E-2</v>
      </c>
    </row>
    <row r="261" spans="28:30">
      <c r="AB261" s="169">
        <v>910807.5</v>
      </c>
      <c r="AC261" s="169">
        <v>-46861.23</v>
      </c>
      <c r="AD261" s="170">
        <v>0.03</v>
      </c>
    </row>
    <row r="262" spans="28:30">
      <c r="AB262" s="169">
        <v>964384.5</v>
      </c>
      <c r="AC262" s="169">
        <v>-46861.23</v>
      </c>
      <c r="AD262" s="170">
        <v>0.1</v>
      </c>
    </row>
    <row r="263" spans="28:30">
      <c r="AB263" s="169">
        <v>1044750</v>
      </c>
      <c r="AC263" s="169">
        <v>-46861.23</v>
      </c>
      <c r="AD263" s="170">
        <v>0.1</v>
      </c>
    </row>
    <row r="264" spans="28:30">
      <c r="AB264" s="169">
        <v>0.12902715000000001</v>
      </c>
      <c r="AC264" s="169">
        <v>-25546.560000000001</v>
      </c>
      <c r="AD264" s="170">
        <v>30648900</v>
      </c>
    </row>
    <row r="265" spans="28:30">
      <c r="AB265" s="169">
        <v>26788.65</v>
      </c>
      <c r="AC265" s="169">
        <v>-25546.560000000001</v>
      </c>
      <c r="AD265" s="170">
        <v>6945430</v>
      </c>
    </row>
    <row r="266" spans="28:30">
      <c r="AB266" s="169">
        <v>53577.15</v>
      </c>
      <c r="AC266" s="169">
        <v>-25546.560000000001</v>
      </c>
      <c r="AD266" s="170">
        <v>2473180</v>
      </c>
    </row>
    <row r="267" spans="28:30">
      <c r="AB267" s="169">
        <v>80365.5</v>
      </c>
      <c r="AC267" s="169">
        <v>-25546.560000000001</v>
      </c>
      <c r="AD267" s="170">
        <v>995771</v>
      </c>
    </row>
    <row r="268" spans="28:30">
      <c r="AB268" s="169">
        <v>107154</v>
      </c>
      <c r="AC268" s="169">
        <v>-25546.560000000001</v>
      </c>
      <c r="AD268" s="170">
        <v>430868</v>
      </c>
    </row>
    <row r="269" spans="28:30">
      <c r="AB269" s="169">
        <v>133942.5</v>
      </c>
      <c r="AC269" s="169">
        <v>-25546.560000000001</v>
      </c>
      <c r="AD269" s="170">
        <v>213087</v>
      </c>
    </row>
    <row r="270" spans="28:30">
      <c r="AB270" s="169">
        <v>160731</v>
      </c>
      <c r="AC270" s="169">
        <v>-25546.560000000001</v>
      </c>
      <c r="AD270" s="170">
        <v>111008</v>
      </c>
    </row>
    <row r="271" spans="28:30">
      <c r="AB271" s="169">
        <v>187519.5</v>
      </c>
      <c r="AC271" s="169">
        <v>-25546.560000000001</v>
      </c>
      <c r="AD271" s="170">
        <v>51615.6</v>
      </c>
    </row>
    <row r="272" spans="28:30">
      <c r="AB272" s="169">
        <v>214308</v>
      </c>
      <c r="AC272" s="169">
        <v>-25546.560000000001</v>
      </c>
      <c r="AD272" s="170">
        <v>30136.1</v>
      </c>
    </row>
    <row r="273" spans="28:30">
      <c r="AB273" s="169">
        <v>241096.5</v>
      </c>
      <c r="AC273" s="169">
        <v>-25546.560000000001</v>
      </c>
      <c r="AD273" s="170">
        <v>19177</v>
      </c>
    </row>
    <row r="274" spans="28:30">
      <c r="AB274" s="169">
        <v>267885</v>
      </c>
      <c r="AC274" s="169">
        <v>-25546.560000000001</v>
      </c>
      <c r="AD274" s="170">
        <v>12647</v>
      </c>
    </row>
    <row r="275" spans="28:30">
      <c r="AB275" s="169">
        <v>294673.5</v>
      </c>
      <c r="AC275" s="169">
        <v>-25546.560000000001</v>
      </c>
      <c r="AD275" s="170">
        <v>8525.43</v>
      </c>
    </row>
    <row r="276" spans="28:30">
      <c r="AB276" s="169">
        <v>321462</v>
      </c>
      <c r="AC276" s="169">
        <v>-25546.560000000001</v>
      </c>
      <c r="AD276" s="170">
        <v>3554.82</v>
      </c>
    </row>
    <row r="277" spans="28:30">
      <c r="AB277" s="169">
        <v>348250.5</v>
      </c>
      <c r="AC277" s="169">
        <v>-25546.560000000001</v>
      </c>
      <c r="AD277" s="170">
        <v>2881.24</v>
      </c>
    </row>
    <row r="278" spans="28:30">
      <c r="AB278" s="169">
        <v>375039</v>
      </c>
      <c r="AC278" s="169">
        <v>-25546.560000000001</v>
      </c>
      <c r="AD278" s="170">
        <v>2234.9</v>
      </c>
    </row>
    <row r="279" spans="28:30">
      <c r="AB279" s="169">
        <v>401827.5</v>
      </c>
      <c r="AC279" s="169">
        <v>-25546.560000000001</v>
      </c>
      <c r="AD279" s="170">
        <v>1079.32</v>
      </c>
    </row>
    <row r="280" spans="28:30">
      <c r="AB280" s="169">
        <v>428616</v>
      </c>
      <c r="AC280" s="169">
        <v>-25546.560000000001</v>
      </c>
      <c r="AD280" s="170">
        <v>431.935</v>
      </c>
    </row>
    <row r="281" spans="28:30">
      <c r="AB281" s="169">
        <v>455404.5</v>
      </c>
      <c r="AC281" s="169">
        <v>-25546.560000000001</v>
      </c>
      <c r="AD281" s="170">
        <v>381.38</v>
      </c>
    </row>
    <row r="282" spans="28:30">
      <c r="AB282" s="169">
        <v>482193</v>
      </c>
      <c r="AC282" s="169">
        <v>-25546.560000000001</v>
      </c>
      <c r="AD282" s="170">
        <v>316.61500000000001</v>
      </c>
    </row>
    <row r="283" spans="28:30">
      <c r="AB283" s="169">
        <v>508981.5</v>
      </c>
      <c r="AC283" s="169">
        <v>-25546.560000000001</v>
      </c>
      <c r="AD283" s="170">
        <v>506.88</v>
      </c>
    </row>
    <row r="284" spans="28:30">
      <c r="AB284" s="169">
        <v>535770</v>
      </c>
      <c r="AC284" s="169">
        <v>-25546.560000000001</v>
      </c>
      <c r="AD284" s="170">
        <v>135.97</v>
      </c>
    </row>
    <row r="285" spans="28:30">
      <c r="AB285" s="169">
        <v>562558.5</v>
      </c>
      <c r="AC285" s="169">
        <v>-25546.560000000001</v>
      </c>
      <c r="AD285" s="170">
        <v>77.61</v>
      </c>
    </row>
    <row r="286" spans="28:30">
      <c r="AB286" s="169">
        <v>589347</v>
      </c>
      <c r="AC286" s="169">
        <v>-25546.560000000001</v>
      </c>
      <c r="AD286" s="170">
        <v>78.974999999999994</v>
      </c>
    </row>
    <row r="287" spans="28:30">
      <c r="AB287" s="169">
        <v>616135.5</v>
      </c>
      <c r="AC287" s="169">
        <v>-25546.560000000001</v>
      </c>
      <c r="AD287" s="170">
        <v>61.42</v>
      </c>
    </row>
    <row r="288" spans="28:30">
      <c r="AB288" s="169">
        <v>642924</v>
      </c>
      <c r="AC288" s="169">
        <v>-25546.560000000001</v>
      </c>
      <c r="AD288" s="170">
        <v>22.3</v>
      </c>
    </row>
    <row r="289" spans="28:30">
      <c r="AB289" s="169">
        <v>669712.5</v>
      </c>
      <c r="AC289" s="169">
        <v>-25546.560000000001</v>
      </c>
      <c r="AD289" s="170">
        <v>29.864999999999998</v>
      </c>
    </row>
    <row r="290" spans="28:30">
      <c r="AB290" s="169">
        <v>696501</v>
      </c>
      <c r="AC290" s="169">
        <v>-25546.560000000001</v>
      </c>
      <c r="AD290" s="170">
        <v>18.62</v>
      </c>
    </row>
    <row r="291" spans="28:30">
      <c r="AB291" s="169">
        <v>723289.5</v>
      </c>
      <c r="AC291" s="169">
        <v>-25546.560000000001</v>
      </c>
      <c r="AD291" s="170">
        <v>12.55</v>
      </c>
    </row>
    <row r="292" spans="28:30">
      <c r="AB292" s="169">
        <v>750078</v>
      </c>
      <c r="AC292" s="169">
        <v>-25546.560000000001</v>
      </c>
      <c r="AD292" s="170">
        <v>7.66</v>
      </c>
    </row>
    <row r="293" spans="28:30">
      <c r="AB293" s="169">
        <v>776866.5</v>
      </c>
      <c r="AC293" s="169">
        <v>-25546.560000000001</v>
      </c>
      <c r="AD293" s="170">
        <v>9.3949999999999996</v>
      </c>
    </row>
    <row r="294" spans="28:30">
      <c r="AB294" s="169">
        <v>803655</v>
      </c>
      <c r="AC294" s="169">
        <v>-25546.560000000001</v>
      </c>
      <c r="AD294" s="170">
        <v>1.97</v>
      </c>
    </row>
    <row r="295" spans="28:30">
      <c r="AB295" s="169">
        <v>830443.5</v>
      </c>
      <c r="AC295" s="169">
        <v>-25546.560000000001</v>
      </c>
      <c r="AD295" s="170">
        <v>1.9750000000000001</v>
      </c>
    </row>
    <row r="296" spans="28:30">
      <c r="AB296" s="169">
        <v>857232</v>
      </c>
      <c r="AC296" s="169">
        <v>-25546.560000000001</v>
      </c>
      <c r="AD296" s="170">
        <v>1.64</v>
      </c>
    </row>
    <row r="297" spans="28:30">
      <c r="AB297" s="169">
        <v>884019</v>
      </c>
      <c r="AC297" s="169">
        <v>-25546.560000000001</v>
      </c>
      <c r="AD297" s="170">
        <v>2.1549999999999998</v>
      </c>
    </row>
    <row r="298" spans="28:30">
      <c r="AB298" s="169">
        <v>910807.5</v>
      </c>
      <c r="AC298" s="169">
        <v>-25546.560000000001</v>
      </c>
      <c r="AD298" s="170">
        <v>0.32500000000000001</v>
      </c>
    </row>
    <row r="299" spans="28:30">
      <c r="AB299" s="169">
        <v>937596</v>
      </c>
      <c r="AC299" s="169">
        <v>-25546.560000000001</v>
      </c>
      <c r="AD299" s="170">
        <v>0.375</v>
      </c>
    </row>
    <row r="300" spans="28:30">
      <c r="AB300" s="169">
        <v>964384.5</v>
      </c>
      <c r="AC300" s="169">
        <v>-25546.560000000001</v>
      </c>
      <c r="AD300" s="170">
        <v>0.1</v>
      </c>
    </row>
    <row r="301" spans="28:30">
      <c r="AB301" s="169">
        <v>991173</v>
      </c>
      <c r="AC301" s="169">
        <v>-25546.560000000001</v>
      </c>
      <c r="AD301" s="170">
        <v>0.46500000000000002</v>
      </c>
    </row>
    <row r="302" spans="28:30">
      <c r="AB302" s="169">
        <v>1017961.5</v>
      </c>
      <c r="AC302" s="169">
        <v>-25546.560000000001</v>
      </c>
      <c r="AD302" s="170">
        <v>0.13500000000000001</v>
      </c>
    </row>
    <row r="303" spans="28:30">
      <c r="AB303" s="169">
        <v>1044750</v>
      </c>
      <c r="AC303" s="169">
        <v>-25546.560000000001</v>
      </c>
      <c r="AD303" s="170">
        <v>0.27500000000000002</v>
      </c>
    </row>
    <row r="304" spans="28:30">
      <c r="AB304" s="169">
        <v>1071538.5</v>
      </c>
      <c r="AC304" s="169">
        <v>-25546.560000000001</v>
      </c>
      <c r="AD304" s="170">
        <v>0.17499999999999999</v>
      </c>
    </row>
    <row r="305" spans="28:30">
      <c r="AB305" s="169">
        <v>1098327</v>
      </c>
      <c r="AC305" s="169">
        <v>-25546.560000000001</v>
      </c>
      <c r="AD305" s="170">
        <v>0.155</v>
      </c>
    </row>
    <row r="306" spans="28:30">
      <c r="AB306" s="169">
        <v>1125115.5</v>
      </c>
      <c r="AC306" s="169">
        <v>-25546.560000000001</v>
      </c>
      <c r="AD306" s="170">
        <v>5.0000000000000001E-3</v>
      </c>
    </row>
    <row r="307" spans="28:30">
      <c r="AB307" s="169">
        <v>1151904</v>
      </c>
      <c r="AC307" s="169">
        <v>-25546.560000000001</v>
      </c>
      <c r="AD307" s="170">
        <v>0.1</v>
      </c>
    </row>
    <row r="308" spans="28:30">
      <c r="AB308" s="169">
        <v>1178692.5</v>
      </c>
      <c r="AC308" s="169">
        <v>-25546.560000000001</v>
      </c>
      <c r="AD308" s="170">
        <v>7.0000000000000007E-2</v>
      </c>
    </row>
    <row r="309" spans="28:30">
      <c r="AB309" s="169">
        <v>1205481</v>
      </c>
      <c r="AC309" s="169">
        <v>-25546.560000000001</v>
      </c>
      <c r="AD309" s="170">
        <v>0.2</v>
      </c>
    </row>
    <row r="310" spans="28:30">
      <c r="AB310" s="169">
        <v>1232269.5</v>
      </c>
      <c r="AC310" s="169">
        <v>-25546.560000000001</v>
      </c>
      <c r="AD310" s="170">
        <v>0.1</v>
      </c>
    </row>
    <row r="311" spans="28:30">
      <c r="AB311" s="169">
        <v>1259058</v>
      </c>
      <c r="AC311" s="169">
        <v>-25546.560000000001</v>
      </c>
      <c r="AD311" s="170">
        <v>0.1</v>
      </c>
    </row>
    <row r="312" spans="28:30">
      <c r="AB312" s="169">
        <v>1285846.5</v>
      </c>
      <c r="AC312" s="169">
        <v>-25546.560000000001</v>
      </c>
      <c r="AD312" s="170">
        <v>0.125</v>
      </c>
    </row>
    <row r="313" spans="28:30">
      <c r="AB313" s="169">
        <v>0.12902715000000001</v>
      </c>
      <c r="AC313" s="169">
        <v>-4231.942</v>
      </c>
      <c r="AD313" s="170">
        <v>46041800</v>
      </c>
    </row>
    <row r="314" spans="28:30">
      <c r="AB314" s="169">
        <v>26788.65</v>
      </c>
      <c r="AC314" s="169">
        <v>-4231.942</v>
      </c>
      <c r="AD314" s="170">
        <v>6236440</v>
      </c>
    </row>
    <row r="315" spans="28:30">
      <c r="AB315" s="169">
        <v>53577.15</v>
      </c>
      <c r="AC315" s="169">
        <v>-4231.942</v>
      </c>
      <c r="AD315" s="170">
        <v>2302250</v>
      </c>
    </row>
    <row r="316" spans="28:30">
      <c r="AB316" s="169">
        <v>80365.5</v>
      </c>
      <c r="AC316" s="169">
        <v>-4231.942</v>
      </c>
      <c r="AD316" s="170">
        <v>923905</v>
      </c>
    </row>
    <row r="317" spans="28:30">
      <c r="AB317" s="169">
        <v>107154</v>
      </c>
      <c r="AC317" s="169">
        <v>-4231.942</v>
      </c>
      <c r="AD317" s="170">
        <v>366681</v>
      </c>
    </row>
    <row r="318" spans="28:30">
      <c r="AB318" s="169">
        <v>133942.5</v>
      </c>
      <c r="AC318" s="169">
        <v>-4231.942</v>
      </c>
      <c r="AD318" s="170">
        <v>164273</v>
      </c>
    </row>
    <row r="319" spans="28:30">
      <c r="AB319" s="169">
        <v>160731</v>
      </c>
      <c r="AC319" s="169">
        <v>-4231.942</v>
      </c>
      <c r="AD319" s="170">
        <v>71141.5</v>
      </c>
    </row>
    <row r="320" spans="28:30">
      <c r="AB320" s="169">
        <v>187519.5</v>
      </c>
      <c r="AC320" s="169">
        <v>-4231.942</v>
      </c>
      <c r="AD320" s="170">
        <v>31134.1</v>
      </c>
    </row>
    <row r="321" spans="28:30">
      <c r="AB321" s="169">
        <v>214308</v>
      </c>
      <c r="AC321" s="169">
        <v>-4231.942</v>
      </c>
      <c r="AD321" s="170">
        <v>19883.099999999999</v>
      </c>
    </row>
    <row r="322" spans="28:30">
      <c r="AB322" s="169">
        <v>241096.5</v>
      </c>
      <c r="AC322" s="169">
        <v>-4231.942</v>
      </c>
      <c r="AD322" s="170">
        <v>14090.7</v>
      </c>
    </row>
    <row r="323" spans="28:30">
      <c r="AB323" s="169">
        <v>267885</v>
      </c>
      <c r="AC323" s="169">
        <v>-4231.942</v>
      </c>
      <c r="AD323" s="170">
        <v>9431.65</v>
      </c>
    </row>
    <row r="324" spans="28:30">
      <c r="AB324" s="169">
        <v>294673.5</v>
      </c>
      <c r="AC324" s="169">
        <v>-4231.942</v>
      </c>
      <c r="AD324" s="170">
        <v>5891.55</v>
      </c>
    </row>
    <row r="325" spans="28:30">
      <c r="AB325" s="169">
        <v>321462</v>
      </c>
      <c r="AC325" s="169">
        <v>-4231.942</v>
      </c>
      <c r="AD325" s="170">
        <v>4118.96</v>
      </c>
    </row>
    <row r="326" spans="28:30">
      <c r="AB326" s="169">
        <v>348250.5</v>
      </c>
      <c r="AC326" s="169">
        <v>-4231.942</v>
      </c>
      <c r="AD326" s="170">
        <v>2670.47</v>
      </c>
    </row>
    <row r="327" spans="28:30">
      <c r="AB327" s="169">
        <v>375039</v>
      </c>
      <c r="AC327" s="169">
        <v>-4231.942</v>
      </c>
      <c r="AD327" s="170">
        <v>2812.91</v>
      </c>
    </row>
    <row r="328" spans="28:30">
      <c r="AB328" s="169">
        <v>401827.5</v>
      </c>
      <c r="AC328" s="169">
        <v>-4231.942</v>
      </c>
      <c r="AD328" s="170">
        <v>2130.63</v>
      </c>
    </row>
    <row r="329" spans="28:30">
      <c r="AB329" s="169">
        <v>428616</v>
      </c>
      <c r="AC329" s="169">
        <v>-4231.942</v>
      </c>
      <c r="AD329" s="170">
        <v>1035</v>
      </c>
    </row>
    <row r="330" spans="28:30">
      <c r="AB330" s="169">
        <v>455404.5</v>
      </c>
      <c r="AC330" s="169">
        <v>-4231.942</v>
      </c>
      <c r="AD330" s="170">
        <v>854.52499999999998</v>
      </c>
    </row>
    <row r="331" spans="28:30">
      <c r="AB331" s="169">
        <v>482193</v>
      </c>
      <c r="AC331" s="169">
        <v>-4231.942</v>
      </c>
      <c r="AD331" s="170">
        <v>617.42499999999995</v>
      </c>
    </row>
    <row r="332" spans="28:30">
      <c r="AB332" s="169">
        <v>508981.5</v>
      </c>
      <c r="AC332" s="169">
        <v>-4231.942</v>
      </c>
      <c r="AD332" s="170">
        <v>551.81500000000005</v>
      </c>
    </row>
    <row r="333" spans="28:30">
      <c r="AB333" s="169">
        <v>535770</v>
      </c>
      <c r="AC333" s="169">
        <v>-4231.942</v>
      </c>
      <c r="AD333" s="170">
        <v>428.40499999999997</v>
      </c>
    </row>
    <row r="334" spans="28:30">
      <c r="AB334" s="169">
        <v>562558.5</v>
      </c>
      <c r="AC334" s="169">
        <v>-4231.942</v>
      </c>
      <c r="AD334" s="170">
        <v>309.97000000000003</v>
      </c>
    </row>
    <row r="335" spans="28:30">
      <c r="AB335" s="169">
        <v>589347</v>
      </c>
      <c r="AC335" s="169">
        <v>-4231.942</v>
      </c>
      <c r="AD335" s="170">
        <v>180.125</v>
      </c>
    </row>
    <row r="336" spans="28:30">
      <c r="AB336" s="169">
        <v>616135.5</v>
      </c>
      <c r="AC336" s="169">
        <v>-4231.942</v>
      </c>
      <c r="AD336" s="170">
        <v>122.51</v>
      </c>
    </row>
    <row r="337" spans="28:30">
      <c r="AB337" s="169">
        <v>642924</v>
      </c>
      <c r="AC337" s="169">
        <v>-4231.942</v>
      </c>
      <c r="AD337" s="170">
        <v>88.07</v>
      </c>
    </row>
    <row r="338" spans="28:30">
      <c r="AB338" s="169">
        <v>669712.5</v>
      </c>
      <c r="AC338" s="169">
        <v>-4231.942</v>
      </c>
      <c r="AD338" s="170">
        <v>66.010000000000005</v>
      </c>
    </row>
    <row r="339" spans="28:30">
      <c r="AB339" s="169">
        <v>696501</v>
      </c>
      <c r="AC339" s="169">
        <v>-4231.942</v>
      </c>
      <c r="AD339" s="170">
        <v>45.33</v>
      </c>
    </row>
    <row r="340" spans="28:30">
      <c r="AB340" s="169">
        <v>723289.5</v>
      </c>
      <c r="AC340" s="169">
        <v>-4231.942</v>
      </c>
      <c r="AD340" s="170">
        <v>34.340000000000003</v>
      </c>
    </row>
    <row r="341" spans="28:30">
      <c r="AB341" s="169">
        <v>750078</v>
      </c>
      <c r="AC341" s="169">
        <v>-4231.942</v>
      </c>
      <c r="AD341" s="170">
        <v>22.945</v>
      </c>
    </row>
    <row r="342" spans="28:30">
      <c r="AB342" s="169">
        <v>776866.5</v>
      </c>
      <c r="AC342" s="169">
        <v>-4231.942</v>
      </c>
      <c r="AD342" s="170">
        <v>20.51</v>
      </c>
    </row>
    <row r="343" spans="28:30">
      <c r="AB343" s="169">
        <v>803655</v>
      </c>
      <c r="AC343" s="169">
        <v>-4231.942</v>
      </c>
      <c r="AD343" s="170">
        <v>17.7</v>
      </c>
    </row>
    <row r="344" spans="28:30">
      <c r="AB344" s="169">
        <v>830443.5</v>
      </c>
      <c r="AC344" s="169">
        <v>-4231.942</v>
      </c>
      <c r="AD344" s="170">
        <v>8.6199999999999992</v>
      </c>
    </row>
    <row r="345" spans="28:30">
      <c r="AB345" s="169">
        <v>857232</v>
      </c>
      <c r="AC345" s="169">
        <v>-4231.942</v>
      </c>
      <c r="AD345" s="170">
        <v>6.46</v>
      </c>
    </row>
    <row r="346" spans="28:30">
      <c r="AB346" s="169">
        <v>884019</v>
      </c>
      <c r="AC346" s="169">
        <v>-4231.942</v>
      </c>
      <c r="AD346" s="170">
        <v>2.2999999999999998</v>
      </c>
    </row>
    <row r="347" spans="28:30">
      <c r="AB347" s="169">
        <v>910807.5</v>
      </c>
      <c r="AC347" s="169">
        <v>-4231.942</v>
      </c>
      <c r="AD347" s="170">
        <v>1.625</v>
      </c>
    </row>
    <row r="348" spans="28:30">
      <c r="AB348" s="169">
        <v>937596</v>
      </c>
      <c r="AC348" s="169">
        <v>-4231.942</v>
      </c>
      <c r="AD348" s="170">
        <v>4.5199999999999996</v>
      </c>
    </row>
    <row r="349" spans="28:30">
      <c r="AB349" s="169">
        <v>964384.5</v>
      </c>
      <c r="AC349" s="169">
        <v>-4231.942</v>
      </c>
      <c r="AD349" s="170">
        <v>1.9350000000000001</v>
      </c>
    </row>
    <row r="350" spans="28:30">
      <c r="AB350" s="169">
        <v>991173</v>
      </c>
      <c r="AC350" s="169">
        <v>-4231.942</v>
      </c>
      <c r="AD350" s="170">
        <v>0.93</v>
      </c>
    </row>
    <row r="351" spans="28:30">
      <c r="AB351" s="169">
        <v>1017961.5</v>
      </c>
      <c r="AC351" s="169">
        <v>-4231.942</v>
      </c>
      <c r="AD351" s="170">
        <v>0.85499999999999998</v>
      </c>
    </row>
    <row r="352" spans="28:30">
      <c r="AB352" s="169">
        <v>1044750</v>
      </c>
      <c r="AC352" s="169">
        <v>-4231.942</v>
      </c>
      <c r="AD352" s="170">
        <v>0.87</v>
      </c>
    </row>
    <row r="353" spans="28:30">
      <c r="AB353" s="169">
        <v>1071538.5</v>
      </c>
      <c r="AC353" s="169">
        <v>-4231.942</v>
      </c>
      <c r="AD353" s="170">
        <v>0.38500000000000001</v>
      </c>
    </row>
    <row r="354" spans="28:30">
      <c r="AB354" s="169">
        <v>1098327</v>
      </c>
      <c r="AC354" s="169">
        <v>-4231.942</v>
      </c>
      <c r="AD354" s="170">
        <v>0.60499999999999998</v>
      </c>
    </row>
    <row r="355" spans="28:30">
      <c r="AB355" s="169">
        <v>1125115.5</v>
      </c>
      <c r="AC355" s="169">
        <v>-4231.942</v>
      </c>
      <c r="AD355" s="170">
        <v>1.18</v>
      </c>
    </row>
    <row r="356" spans="28:30">
      <c r="AB356" s="169">
        <v>1151904</v>
      </c>
      <c r="AC356" s="169">
        <v>-4231.942</v>
      </c>
      <c r="AD356" s="170">
        <v>0.41499999999999998</v>
      </c>
    </row>
    <row r="357" spans="28:30">
      <c r="AB357" s="169">
        <v>1178692.5</v>
      </c>
      <c r="AC357" s="169">
        <v>-4231.942</v>
      </c>
      <c r="AD357" s="170">
        <v>0.32</v>
      </c>
    </row>
    <row r="358" spans="28:30">
      <c r="AB358" s="169">
        <v>1205481</v>
      </c>
      <c r="AC358" s="169">
        <v>-4231.942</v>
      </c>
      <c r="AD358" s="170">
        <v>0.11</v>
      </c>
    </row>
    <row r="359" spans="28:30">
      <c r="AB359" s="169">
        <v>1232269.5</v>
      </c>
      <c r="AC359" s="169">
        <v>-4231.942</v>
      </c>
      <c r="AD359" s="170">
        <v>0.11</v>
      </c>
    </row>
    <row r="360" spans="28:30">
      <c r="AB360" s="169">
        <v>1259058</v>
      </c>
      <c r="AC360" s="169">
        <v>-4231.942</v>
      </c>
      <c r="AD360" s="170">
        <v>0.22500000000000001</v>
      </c>
    </row>
    <row r="361" spans="28:30">
      <c r="AB361" s="169">
        <v>1285846.5</v>
      </c>
      <c r="AC361" s="169">
        <v>-4231.942</v>
      </c>
      <c r="AD361" s="170">
        <v>0.125</v>
      </c>
    </row>
    <row r="362" spans="28:30">
      <c r="AB362" s="169">
        <v>1312635</v>
      </c>
      <c r="AC362" s="169">
        <v>-4231.942</v>
      </c>
      <c r="AD362" s="170">
        <v>0.1</v>
      </c>
    </row>
    <row r="363" spans="28:30">
      <c r="AB363" s="169">
        <v>1339423.5</v>
      </c>
      <c r="AC363" s="169">
        <v>-4231.942</v>
      </c>
      <c r="AD363" s="170">
        <v>0.05</v>
      </c>
    </row>
    <row r="364" spans="28:30">
      <c r="AB364" s="169">
        <v>0.12902715000000001</v>
      </c>
      <c r="AC364" s="169">
        <v>17082.78</v>
      </c>
      <c r="AD364" s="170">
        <v>44516900</v>
      </c>
    </row>
    <row r="365" spans="28:30">
      <c r="AB365" s="169">
        <v>26788.65</v>
      </c>
      <c r="AC365" s="169">
        <v>17082.78</v>
      </c>
      <c r="AD365" s="170">
        <v>5726790</v>
      </c>
    </row>
    <row r="366" spans="28:30">
      <c r="AB366" s="169">
        <v>53577.15</v>
      </c>
      <c r="AC366" s="169">
        <v>17082.78</v>
      </c>
      <c r="AD366" s="170">
        <v>2292780</v>
      </c>
    </row>
    <row r="367" spans="28:30">
      <c r="AB367" s="169">
        <v>80365.5</v>
      </c>
      <c r="AC367" s="169">
        <v>17082.78</v>
      </c>
      <c r="AD367" s="170">
        <v>1018800</v>
      </c>
    </row>
    <row r="368" spans="28:30">
      <c r="AB368" s="169">
        <v>107154</v>
      </c>
      <c r="AC368" s="169">
        <v>17082.78</v>
      </c>
      <c r="AD368" s="170">
        <v>496361</v>
      </c>
    </row>
    <row r="369" spans="28:30">
      <c r="AB369" s="169">
        <v>133942.5</v>
      </c>
      <c r="AC369" s="169">
        <v>17082.78</v>
      </c>
      <c r="AD369" s="170">
        <v>250378</v>
      </c>
    </row>
    <row r="370" spans="28:30">
      <c r="AB370" s="169">
        <v>160731</v>
      </c>
      <c r="AC370" s="169">
        <v>17082.78</v>
      </c>
      <c r="AD370" s="170">
        <v>129445</v>
      </c>
    </row>
    <row r="371" spans="28:30">
      <c r="AB371" s="169">
        <v>187519.5</v>
      </c>
      <c r="AC371" s="169">
        <v>17082.78</v>
      </c>
      <c r="AD371" s="170">
        <v>91542.1</v>
      </c>
    </row>
    <row r="372" spans="28:30">
      <c r="AB372" s="169">
        <v>214308</v>
      </c>
      <c r="AC372" s="169">
        <v>17082.78</v>
      </c>
      <c r="AD372" s="170">
        <v>62129.5</v>
      </c>
    </row>
    <row r="373" spans="28:30">
      <c r="AB373" s="169">
        <v>241096.5</v>
      </c>
      <c r="AC373" s="169">
        <v>17082.78</v>
      </c>
      <c r="AD373" s="170">
        <v>45865.4</v>
      </c>
    </row>
    <row r="374" spans="28:30">
      <c r="AB374" s="169">
        <v>267885</v>
      </c>
      <c r="AC374" s="169">
        <v>17082.78</v>
      </c>
      <c r="AD374" s="170">
        <v>32068.2</v>
      </c>
    </row>
    <row r="375" spans="28:30">
      <c r="AB375" s="169">
        <v>294673.5</v>
      </c>
      <c r="AC375" s="169">
        <v>17082.78</v>
      </c>
      <c r="AD375" s="170">
        <v>25712.9</v>
      </c>
    </row>
    <row r="376" spans="28:30">
      <c r="AB376" s="169">
        <v>321462</v>
      </c>
      <c r="AC376" s="169">
        <v>17082.78</v>
      </c>
      <c r="AD376" s="170">
        <v>18668.099999999999</v>
      </c>
    </row>
    <row r="377" spans="28:30">
      <c r="AB377" s="169">
        <v>348250.5</v>
      </c>
      <c r="AC377" s="169">
        <v>17082.78</v>
      </c>
      <c r="AD377" s="170">
        <v>12909.7</v>
      </c>
    </row>
    <row r="378" spans="28:30">
      <c r="AB378" s="169">
        <v>375039</v>
      </c>
      <c r="AC378" s="169">
        <v>17082.78</v>
      </c>
      <c r="AD378" s="170">
        <v>9705.42</v>
      </c>
    </row>
    <row r="379" spans="28:30">
      <c r="AB379" s="169">
        <v>401827.5</v>
      </c>
      <c r="AC379" s="169">
        <v>17082.78</v>
      </c>
      <c r="AD379" s="170">
        <v>6275.89</v>
      </c>
    </row>
    <row r="380" spans="28:30">
      <c r="AB380" s="169">
        <v>428616</v>
      </c>
      <c r="AC380" s="169">
        <v>17082.78</v>
      </c>
      <c r="AD380" s="170">
        <v>4191.3100000000004</v>
      </c>
    </row>
    <row r="381" spans="28:30">
      <c r="AB381" s="169">
        <v>455404.5</v>
      </c>
      <c r="AC381" s="169">
        <v>17082.78</v>
      </c>
      <c r="AD381" s="170">
        <v>2963.11</v>
      </c>
    </row>
    <row r="382" spans="28:30">
      <c r="AB382" s="169">
        <v>482193</v>
      </c>
      <c r="AC382" s="169">
        <v>17082.78</v>
      </c>
      <c r="AD382" s="170">
        <v>2125.96</v>
      </c>
    </row>
    <row r="383" spans="28:30">
      <c r="AB383" s="169">
        <v>508981.5</v>
      </c>
      <c r="AC383" s="169">
        <v>17082.78</v>
      </c>
      <c r="AD383" s="170">
        <v>1565.62</v>
      </c>
    </row>
    <row r="384" spans="28:30">
      <c r="AB384" s="169">
        <v>535770</v>
      </c>
      <c r="AC384" s="169">
        <v>17082.78</v>
      </c>
      <c r="AD384" s="170">
        <v>1014.58</v>
      </c>
    </row>
    <row r="385" spans="28:30">
      <c r="AB385" s="169">
        <v>562558.5</v>
      </c>
      <c r="AC385" s="169">
        <v>17082.78</v>
      </c>
      <c r="AD385" s="170">
        <v>670.20500000000004</v>
      </c>
    </row>
    <row r="386" spans="28:30">
      <c r="AB386" s="169">
        <v>589347</v>
      </c>
      <c r="AC386" s="169">
        <v>17082.78</v>
      </c>
      <c r="AD386" s="170">
        <v>495.33</v>
      </c>
    </row>
    <row r="387" spans="28:30">
      <c r="AB387" s="169">
        <v>616135.5</v>
      </c>
      <c r="AC387" s="169">
        <v>17082.78</v>
      </c>
      <c r="AD387" s="170">
        <v>462.04</v>
      </c>
    </row>
    <row r="388" spans="28:30">
      <c r="AB388" s="169">
        <v>642924</v>
      </c>
      <c r="AC388" s="169">
        <v>17082.78</v>
      </c>
      <c r="AD388" s="170">
        <v>238.94499999999999</v>
      </c>
    </row>
    <row r="389" spans="28:30">
      <c r="AB389" s="169">
        <v>669712.5</v>
      </c>
      <c r="AC389" s="169">
        <v>17082.78</v>
      </c>
      <c r="AD389" s="170">
        <v>142.24</v>
      </c>
    </row>
    <row r="390" spans="28:30">
      <c r="AB390" s="169">
        <v>696501</v>
      </c>
      <c r="AC390" s="169">
        <v>17082.78</v>
      </c>
      <c r="AD390" s="170">
        <v>119.8</v>
      </c>
    </row>
    <row r="391" spans="28:30">
      <c r="AB391" s="169">
        <v>723289.5</v>
      </c>
      <c r="AC391" s="169">
        <v>17082.78</v>
      </c>
      <c r="AD391" s="170">
        <v>57.55</v>
      </c>
    </row>
    <row r="392" spans="28:30">
      <c r="AB392" s="169">
        <v>750078</v>
      </c>
      <c r="AC392" s="169">
        <v>17082.78</v>
      </c>
      <c r="AD392" s="170">
        <v>29.215</v>
      </c>
    </row>
    <row r="393" spans="28:30">
      <c r="AB393" s="169">
        <v>776866.5</v>
      </c>
      <c r="AC393" s="169">
        <v>17082.78</v>
      </c>
      <c r="AD393" s="170">
        <v>14.765000000000001</v>
      </c>
    </row>
    <row r="394" spans="28:30">
      <c r="AB394" s="169">
        <v>803655</v>
      </c>
      <c r="AC394" s="169">
        <v>17082.78</v>
      </c>
      <c r="AD394" s="170">
        <v>14.875</v>
      </c>
    </row>
    <row r="395" spans="28:30">
      <c r="AB395" s="169">
        <v>830443.5</v>
      </c>
      <c r="AC395" s="169">
        <v>17082.78</v>
      </c>
      <c r="AD395" s="170">
        <v>7.8949999999999996</v>
      </c>
    </row>
    <row r="396" spans="28:30">
      <c r="AB396" s="169">
        <v>857232</v>
      </c>
      <c r="AC396" s="169">
        <v>17082.78</v>
      </c>
      <c r="AD396" s="170">
        <v>3.6749999999999998</v>
      </c>
    </row>
    <row r="397" spans="28:30">
      <c r="AB397" s="169">
        <v>884019</v>
      </c>
      <c r="AC397" s="169">
        <v>17082.78</v>
      </c>
      <c r="AD397" s="170">
        <v>2.835</v>
      </c>
    </row>
    <row r="398" spans="28:30">
      <c r="AB398" s="169">
        <v>910807.5</v>
      </c>
      <c r="AC398" s="169">
        <v>17082.78</v>
      </c>
      <c r="AD398" s="170">
        <v>2.3450000000000002</v>
      </c>
    </row>
    <row r="399" spans="28:30">
      <c r="AB399" s="169">
        <v>937596</v>
      </c>
      <c r="AC399" s="169">
        <v>17082.78</v>
      </c>
      <c r="AD399" s="170">
        <v>1.655</v>
      </c>
    </row>
    <row r="400" spans="28:30">
      <c r="AB400" s="169">
        <v>964384.5</v>
      </c>
      <c r="AC400" s="169">
        <v>17082.78</v>
      </c>
      <c r="AD400" s="170">
        <v>0.23</v>
      </c>
    </row>
    <row r="401" spans="28:30">
      <c r="AB401" s="169">
        <v>991173</v>
      </c>
      <c r="AC401" s="169">
        <v>17082.78</v>
      </c>
      <c r="AD401" s="170">
        <v>1.4999999999999999E-2</v>
      </c>
    </row>
    <row r="402" spans="28:30">
      <c r="AB402" s="169">
        <v>1017961.5</v>
      </c>
      <c r="AC402" s="169">
        <v>17082.78</v>
      </c>
      <c r="AD402" s="170">
        <v>0.24</v>
      </c>
    </row>
    <row r="403" spans="28:30">
      <c r="AB403" s="169">
        <v>1044750</v>
      </c>
      <c r="AC403" s="169">
        <v>17082.78</v>
      </c>
      <c r="AD403" s="170">
        <v>0.03</v>
      </c>
    </row>
    <row r="404" spans="28:30">
      <c r="AB404" s="169">
        <v>1071538.5</v>
      </c>
      <c r="AC404" s="169">
        <v>17082.78</v>
      </c>
      <c r="AD404" s="170">
        <v>0.15</v>
      </c>
    </row>
    <row r="405" spans="28:30">
      <c r="AB405" s="169">
        <v>1098327</v>
      </c>
      <c r="AC405" s="169">
        <v>17082.78</v>
      </c>
      <c r="AD405" s="170">
        <v>1.4999999999999999E-2</v>
      </c>
    </row>
    <row r="406" spans="28:30">
      <c r="AB406" s="169">
        <v>1125115.5</v>
      </c>
      <c r="AC406" s="169">
        <v>17082.78</v>
      </c>
      <c r="AD406" s="170">
        <v>0.02</v>
      </c>
    </row>
    <row r="407" spans="28:30">
      <c r="AB407" s="169">
        <v>1178692.5</v>
      </c>
      <c r="AC407" s="169">
        <v>17082.78</v>
      </c>
      <c r="AD407" s="170">
        <v>0.1</v>
      </c>
    </row>
    <row r="408" spans="28:30">
      <c r="AB408" s="169">
        <v>1205481</v>
      </c>
      <c r="AC408" s="169">
        <v>17082.78</v>
      </c>
      <c r="AD408" s="170">
        <v>0.01</v>
      </c>
    </row>
    <row r="409" spans="28:30">
      <c r="AB409" s="169">
        <v>1232269.5</v>
      </c>
      <c r="AC409" s="169">
        <v>17082.78</v>
      </c>
      <c r="AD409" s="170">
        <v>4.4999999999999998E-2</v>
      </c>
    </row>
    <row r="410" spans="28:30">
      <c r="AB410" s="169">
        <v>0.12902715000000001</v>
      </c>
      <c r="AC410" s="169">
        <v>38397.449999999997</v>
      </c>
      <c r="AD410" s="170">
        <v>36636100</v>
      </c>
    </row>
    <row r="411" spans="28:30">
      <c r="AB411" s="169">
        <v>26788.65</v>
      </c>
      <c r="AC411" s="169">
        <v>38397.449999999997</v>
      </c>
      <c r="AD411" s="170">
        <v>4508940</v>
      </c>
    </row>
    <row r="412" spans="28:30">
      <c r="AB412" s="169">
        <v>53577.15</v>
      </c>
      <c r="AC412" s="169">
        <v>38397.449999999997</v>
      </c>
      <c r="AD412" s="170">
        <v>2094400</v>
      </c>
    </row>
    <row r="413" spans="28:30">
      <c r="AB413" s="169">
        <v>80365.5</v>
      </c>
      <c r="AC413" s="169">
        <v>38397.449999999997</v>
      </c>
      <c r="AD413" s="170">
        <v>1003540</v>
      </c>
    </row>
    <row r="414" spans="28:30">
      <c r="AB414" s="169">
        <v>107154</v>
      </c>
      <c r="AC414" s="169">
        <v>38397.449999999997</v>
      </c>
      <c r="AD414" s="170">
        <v>486244</v>
      </c>
    </row>
    <row r="415" spans="28:30">
      <c r="AB415" s="169">
        <v>133942.5</v>
      </c>
      <c r="AC415" s="169">
        <v>38397.449999999997</v>
      </c>
      <c r="AD415" s="170">
        <v>236461</v>
      </c>
    </row>
    <row r="416" spans="28:30">
      <c r="AB416" s="169">
        <v>160731</v>
      </c>
      <c r="AC416" s="169">
        <v>38397.449999999997</v>
      </c>
      <c r="AD416" s="170">
        <v>142252</v>
      </c>
    </row>
    <row r="417" spans="28:30">
      <c r="AB417" s="169">
        <v>187519.5</v>
      </c>
      <c r="AC417" s="169">
        <v>38397.449999999997</v>
      </c>
      <c r="AD417" s="170">
        <v>84407.9</v>
      </c>
    </row>
    <row r="418" spans="28:30">
      <c r="AB418" s="169">
        <v>214308</v>
      </c>
      <c r="AC418" s="169">
        <v>38397.449999999997</v>
      </c>
      <c r="AD418" s="170">
        <v>56315.1</v>
      </c>
    </row>
    <row r="419" spans="28:30">
      <c r="AB419" s="169">
        <v>241096.5</v>
      </c>
      <c r="AC419" s="169">
        <v>38397.449999999997</v>
      </c>
      <c r="AD419" s="170">
        <v>43162.7</v>
      </c>
    </row>
    <row r="420" spans="28:30">
      <c r="AB420" s="169">
        <v>267885</v>
      </c>
      <c r="AC420" s="169">
        <v>38397.449999999997</v>
      </c>
      <c r="AD420" s="170">
        <v>30297.5</v>
      </c>
    </row>
    <row r="421" spans="28:30">
      <c r="AB421" s="169">
        <v>294673.5</v>
      </c>
      <c r="AC421" s="169">
        <v>38397.449999999997</v>
      </c>
      <c r="AD421" s="170">
        <v>20940.3</v>
      </c>
    </row>
    <row r="422" spans="28:30">
      <c r="AB422" s="169">
        <v>321462</v>
      </c>
      <c r="AC422" s="169">
        <v>38397.449999999997</v>
      </c>
      <c r="AD422" s="170">
        <v>13389.9</v>
      </c>
    </row>
    <row r="423" spans="28:30">
      <c r="AB423" s="169">
        <v>348250.5</v>
      </c>
      <c r="AC423" s="169">
        <v>38397.449999999997</v>
      </c>
      <c r="AD423" s="170">
        <v>10734.9</v>
      </c>
    </row>
    <row r="424" spans="28:30">
      <c r="AB424" s="169">
        <v>375039</v>
      </c>
      <c r="AC424" s="169">
        <v>38397.449999999997</v>
      </c>
      <c r="AD424" s="170">
        <v>7284.33</v>
      </c>
    </row>
    <row r="425" spans="28:30">
      <c r="AB425" s="169">
        <v>401827.5</v>
      </c>
      <c r="AC425" s="169">
        <v>38397.449999999997</v>
      </c>
      <c r="AD425" s="170">
        <v>5054.97</v>
      </c>
    </row>
    <row r="426" spans="28:30">
      <c r="AB426" s="169">
        <v>428616</v>
      </c>
      <c r="AC426" s="169">
        <v>38397.449999999997</v>
      </c>
      <c r="AD426" s="170">
        <v>3459.55</v>
      </c>
    </row>
    <row r="427" spans="28:30">
      <c r="AB427" s="169">
        <v>455404.5</v>
      </c>
      <c r="AC427" s="169">
        <v>38397.449999999997</v>
      </c>
      <c r="AD427" s="170">
        <v>2019.3</v>
      </c>
    </row>
    <row r="428" spans="28:30">
      <c r="AB428" s="169">
        <v>482193</v>
      </c>
      <c r="AC428" s="169">
        <v>38397.449999999997</v>
      </c>
      <c r="AD428" s="170">
        <v>1398.4</v>
      </c>
    </row>
    <row r="429" spans="28:30">
      <c r="AB429" s="169">
        <v>508981.5</v>
      </c>
      <c r="AC429" s="169">
        <v>38397.449999999997</v>
      </c>
      <c r="AD429" s="170">
        <v>1015.01</v>
      </c>
    </row>
    <row r="430" spans="28:30">
      <c r="AB430" s="169">
        <v>535770</v>
      </c>
      <c r="AC430" s="169">
        <v>38397.449999999997</v>
      </c>
      <c r="AD430" s="170">
        <v>1109.6600000000001</v>
      </c>
    </row>
    <row r="431" spans="28:30">
      <c r="AB431" s="169">
        <v>562558.5</v>
      </c>
      <c r="AC431" s="169">
        <v>38397.449999999997</v>
      </c>
      <c r="AD431" s="170">
        <v>598.67499999999995</v>
      </c>
    </row>
    <row r="432" spans="28:30">
      <c r="AB432" s="169">
        <v>589347</v>
      </c>
      <c r="AC432" s="169">
        <v>38397.449999999997</v>
      </c>
      <c r="AD432" s="170">
        <v>449.60500000000002</v>
      </c>
    </row>
    <row r="433" spans="28:30">
      <c r="AB433" s="169">
        <v>616135.5</v>
      </c>
      <c r="AC433" s="169">
        <v>38397.449999999997</v>
      </c>
      <c r="AD433" s="170">
        <v>229.94</v>
      </c>
    </row>
    <row r="434" spans="28:30">
      <c r="AB434" s="169">
        <v>642924</v>
      </c>
      <c r="AC434" s="169">
        <v>38397.449999999997</v>
      </c>
      <c r="AD434" s="170">
        <v>112.68</v>
      </c>
    </row>
    <row r="435" spans="28:30">
      <c r="AB435" s="169">
        <v>669712.5</v>
      </c>
      <c r="AC435" s="169">
        <v>38397.449999999997</v>
      </c>
      <c r="AD435" s="170">
        <v>139.25</v>
      </c>
    </row>
    <row r="436" spans="28:30">
      <c r="AB436" s="169">
        <v>696501</v>
      </c>
      <c r="AC436" s="169">
        <v>38397.449999999997</v>
      </c>
      <c r="AD436" s="170">
        <v>63.204999999999998</v>
      </c>
    </row>
    <row r="437" spans="28:30">
      <c r="AB437" s="169">
        <v>723289.5</v>
      </c>
      <c r="AC437" s="169">
        <v>38397.449999999997</v>
      </c>
      <c r="AD437" s="170">
        <v>26.105</v>
      </c>
    </row>
    <row r="438" spans="28:30">
      <c r="AB438" s="169">
        <v>750078</v>
      </c>
      <c r="AC438" s="169">
        <v>38397.449999999997</v>
      </c>
      <c r="AD438" s="170">
        <v>11.715</v>
      </c>
    </row>
    <row r="439" spans="28:30">
      <c r="AB439" s="169">
        <v>776866.5</v>
      </c>
      <c r="AC439" s="169">
        <v>38397.449999999997</v>
      </c>
      <c r="AD439" s="170">
        <v>8.0050000000000008</v>
      </c>
    </row>
    <row r="440" spans="28:30">
      <c r="AB440" s="169">
        <v>803655</v>
      </c>
      <c r="AC440" s="169">
        <v>38397.449999999997</v>
      </c>
      <c r="AD440" s="170">
        <v>3.49</v>
      </c>
    </row>
    <row r="441" spans="28:30">
      <c r="AB441" s="169">
        <v>830443.5</v>
      </c>
      <c r="AC441" s="169">
        <v>38397.449999999997</v>
      </c>
      <c r="AD441" s="170">
        <v>0.74</v>
      </c>
    </row>
    <row r="442" spans="28:30">
      <c r="AB442" s="169">
        <v>884019</v>
      </c>
      <c r="AC442" s="169">
        <v>38397.449999999997</v>
      </c>
      <c r="AD442" s="170">
        <v>0.02</v>
      </c>
    </row>
    <row r="443" spans="28:30">
      <c r="AB443" s="169">
        <v>910807.5</v>
      </c>
      <c r="AC443" s="169">
        <v>38397.449999999997</v>
      </c>
      <c r="AD443" s="170">
        <v>5.5E-2</v>
      </c>
    </row>
    <row r="444" spans="28:30">
      <c r="AB444" s="169">
        <v>937596</v>
      </c>
      <c r="AC444" s="169">
        <v>38397.449999999997</v>
      </c>
      <c r="AD444" s="170">
        <v>1.03</v>
      </c>
    </row>
    <row r="445" spans="28:30">
      <c r="AB445" s="169">
        <v>1044750</v>
      </c>
      <c r="AC445" s="169">
        <v>38397.449999999997</v>
      </c>
      <c r="AD445" s="170">
        <v>5.0000000000000001E-3</v>
      </c>
    </row>
    <row r="446" spans="28:30">
      <c r="AB446" s="169">
        <v>0.12902715000000001</v>
      </c>
      <c r="AC446" s="169">
        <v>59712.12</v>
      </c>
      <c r="AD446" s="170">
        <v>32978500</v>
      </c>
    </row>
    <row r="447" spans="28:30">
      <c r="AB447" s="169">
        <v>26788.65</v>
      </c>
      <c r="AC447" s="169">
        <v>59712.12</v>
      </c>
      <c r="AD447" s="170">
        <v>2604650</v>
      </c>
    </row>
    <row r="448" spans="28:30">
      <c r="AB448" s="169">
        <v>53577.15</v>
      </c>
      <c r="AC448" s="169">
        <v>59712.12</v>
      </c>
      <c r="AD448" s="170">
        <v>901599</v>
      </c>
    </row>
    <row r="449" spans="28:30">
      <c r="AB449" s="169">
        <v>80365.5</v>
      </c>
      <c r="AC449" s="169">
        <v>59712.12</v>
      </c>
      <c r="AD449" s="170">
        <v>427317</v>
      </c>
    </row>
    <row r="450" spans="28:30">
      <c r="AB450" s="169">
        <v>107154</v>
      </c>
      <c r="AC450" s="169">
        <v>59712.12</v>
      </c>
      <c r="AD450" s="170">
        <v>168079</v>
      </c>
    </row>
    <row r="451" spans="28:30">
      <c r="AB451" s="169">
        <v>133942.5</v>
      </c>
      <c r="AC451" s="169">
        <v>59712.12</v>
      </c>
      <c r="AD451" s="170">
        <v>71253.399999999994</v>
      </c>
    </row>
    <row r="452" spans="28:30">
      <c r="AB452" s="169">
        <v>160731</v>
      </c>
      <c r="AC452" s="169">
        <v>59712.12</v>
      </c>
      <c r="AD452" s="170">
        <v>30715</v>
      </c>
    </row>
    <row r="453" spans="28:30">
      <c r="AB453" s="169">
        <v>187519.5</v>
      </c>
      <c r="AC453" s="169">
        <v>59712.12</v>
      </c>
      <c r="AD453" s="170">
        <v>14567.1</v>
      </c>
    </row>
    <row r="454" spans="28:30">
      <c r="AB454" s="169">
        <v>214308</v>
      </c>
      <c r="AC454" s="169">
        <v>59712.12</v>
      </c>
      <c r="AD454" s="170">
        <v>8533.7999999999993</v>
      </c>
    </row>
    <row r="455" spans="28:30">
      <c r="AB455" s="169">
        <v>241096.5</v>
      </c>
      <c r="AC455" s="169">
        <v>59712.12</v>
      </c>
      <c r="AD455" s="170">
        <v>5169.97</v>
      </c>
    </row>
    <row r="456" spans="28:30">
      <c r="AB456" s="169">
        <v>267885</v>
      </c>
      <c r="AC456" s="169">
        <v>59712.12</v>
      </c>
      <c r="AD456" s="170">
        <v>2294.2399999999998</v>
      </c>
    </row>
    <row r="457" spans="28:30">
      <c r="AB457" s="169">
        <v>294673.5</v>
      </c>
      <c r="AC457" s="169">
        <v>59712.12</v>
      </c>
      <c r="AD457" s="170">
        <v>1667.95</v>
      </c>
    </row>
    <row r="458" spans="28:30">
      <c r="AB458" s="169">
        <v>321462</v>
      </c>
      <c r="AC458" s="169">
        <v>59712.12</v>
      </c>
      <c r="AD458" s="170">
        <v>1821.88</v>
      </c>
    </row>
    <row r="459" spans="28:30">
      <c r="AB459" s="169">
        <v>348250.5</v>
      </c>
      <c r="AC459" s="169">
        <v>59712.12</v>
      </c>
      <c r="AD459" s="170">
        <v>614.56500000000005</v>
      </c>
    </row>
    <row r="460" spans="28:30">
      <c r="AB460" s="169">
        <v>375039</v>
      </c>
      <c r="AC460" s="169">
        <v>59712.12</v>
      </c>
      <c r="AD460" s="170">
        <v>1588.56</v>
      </c>
    </row>
    <row r="461" spans="28:30">
      <c r="AB461" s="169">
        <v>401827.5</v>
      </c>
      <c r="AC461" s="169">
        <v>59712.12</v>
      </c>
      <c r="AD461" s="170">
        <v>1561.29</v>
      </c>
    </row>
    <row r="462" spans="28:30">
      <c r="AB462" s="169">
        <v>428616</v>
      </c>
      <c r="AC462" s="169">
        <v>59712.12</v>
      </c>
      <c r="AD462" s="170">
        <v>391.30500000000001</v>
      </c>
    </row>
    <row r="463" spans="28:30">
      <c r="AB463" s="169">
        <v>455404.5</v>
      </c>
      <c r="AC463" s="169">
        <v>59712.12</v>
      </c>
      <c r="AD463" s="170">
        <v>1503.52</v>
      </c>
    </row>
    <row r="464" spans="28:30">
      <c r="AB464" s="169">
        <v>482193</v>
      </c>
      <c r="AC464" s="169">
        <v>59712.12</v>
      </c>
      <c r="AD464" s="170">
        <v>1333.66</v>
      </c>
    </row>
    <row r="465" spans="28:30">
      <c r="AB465" s="169">
        <v>508981.5</v>
      </c>
      <c r="AC465" s="169">
        <v>59712.12</v>
      </c>
      <c r="AD465" s="170">
        <v>33.36</v>
      </c>
    </row>
    <row r="466" spans="28:30">
      <c r="AB466" s="169">
        <v>535770</v>
      </c>
      <c r="AC466" s="169">
        <v>59712.12</v>
      </c>
      <c r="AD466" s="170">
        <v>10.225</v>
      </c>
    </row>
    <row r="467" spans="28:30">
      <c r="AB467" s="169">
        <v>562558.5</v>
      </c>
      <c r="AC467" s="169">
        <v>59712.12</v>
      </c>
      <c r="AD467" s="170">
        <v>7.92</v>
      </c>
    </row>
    <row r="468" spans="28:30">
      <c r="AB468" s="169">
        <v>589347</v>
      </c>
      <c r="AC468" s="169">
        <v>59712.12</v>
      </c>
      <c r="AD468" s="170">
        <v>28.79</v>
      </c>
    </row>
    <row r="469" spans="28:30">
      <c r="AB469" s="169">
        <v>616135.5</v>
      </c>
      <c r="AC469" s="169">
        <v>59712.12</v>
      </c>
      <c r="AD469" s="170">
        <v>5.9550000000000001</v>
      </c>
    </row>
    <row r="470" spans="28:30">
      <c r="AB470" s="169">
        <v>642924</v>
      </c>
      <c r="AC470" s="169">
        <v>59712.12</v>
      </c>
      <c r="AD470" s="170">
        <v>5.125</v>
      </c>
    </row>
    <row r="471" spans="28:30">
      <c r="AB471" s="169">
        <v>669712.5</v>
      </c>
      <c r="AC471" s="169">
        <v>59712.12</v>
      </c>
      <c r="AD471" s="170">
        <v>8.7550000000000008</v>
      </c>
    </row>
    <row r="472" spans="28:30">
      <c r="AB472" s="169">
        <v>696501</v>
      </c>
      <c r="AC472" s="169">
        <v>59712.12</v>
      </c>
      <c r="AD472" s="170">
        <v>0.27</v>
      </c>
    </row>
    <row r="473" spans="28:30">
      <c r="AB473" s="169">
        <v>723289.5</v>
      </c>
      <c r="AC473" s="169">
        <v>59712.12</v>
      </c>
      <c r="AD473" s="170">
        <v>5.6550000000000002</v>
      </c>
    </row>
    <row r="474" spans="28:30">
      <c r="AB474" s="169">
        <v>750078</v>
      </c>
      <c r="AC474" s="169">
        <v>59712.12</v>
      </c>
      <c r="AD474" s="170">
        <v>12.824999999999999</v>
      </c>
    </row>
    <row r="475" spans="28:30">
      <c r="AB475" s="169">
        <v>803655</v>
      </c>
      <c r="AC475" s="169">
        <v>59712.12</v>
      </c>
      <c r="AD475" s="170">
        <v>2.5000000000000001E-2</v>
      </c>
    </row>
    <row r="476" spans="28:30">
      <c r="AB476" s="169">
        <v>0.12902715000000001</v>
      </c>
      <c r="AC476" s="169">
        <v>81026.789999999994</v>
      </c>
      <c r="AD476" s="170">
        <v>35226900</v>
      </c>
    </row>
    <row r="477" spans="28:30">
      <c r="AB477" s="169">
        <v>26788.65</v>
      </c>
      <c r="AC477" s="169">
        <v>81026.789999999994</v>
      </c>
      <c r="AD477" s="170">
        <v>2404700</v>
      </c>
    </row>
    <row r="478" spans="28:30">
      <c r="AB478" s="169">
        <v>53577.15</v>
      </c>
      <c r="AC478" s="169">
        <v>81026.789999999994</v>
      </c>
      <c r="AD478" s="170">
        <v>576632</v>
      </c>
    </row>
    <row r="479" spans="28:30">
      <c r="AB479" s="169">
        <v>80365.5</v>
      </c>
      <c r="AC479" s="169">
        <v>81026.789999999994</v>
      </c>
      <c r="AD479" s="170">
        <v>258917</v>
      </c>
    </row>
    <row r="480" spans="28:30">
      <c r="AB480" s="169">
        <v>107154</v>
      </c>
      <c r="AC480" s="169">
        <v>81026.789999999994</v>
      </c>
      <c r="AD480" s="170">
        <v>99099.3</v>
      </c>
    </row>
    <row r="481" spans="28:30">
      <c r="AB481" s="169">
        <v>133942.5</v>
      </c>
      <c r="AC481" s="169">
        <v>81026.789999999994</v>
      </c>
      <c r="AD481" s="170">
        <v>32145.4</v>
      </c>
    </row>
    <row r="482" spans="28:30">
      <c r="AB482" s="169">
        <v>160731</v>
      </c>
      <c r="AC482" s="169">
        <v>81026.789999999994</v>
      </c>
      <c r="AD482" s="170">
        <v>10338.700000000001</v>
      </c>
    </row>
    <row r="483" spans="28:30">
      <c r="AB483" s="169">
        <v>187519.5</v>
      </c>
      <c r="AC483" s="169">
        <v>81026.789999999994</v>
      </c>
      <c r="AD483" s="170">
        <v>5890.96</v>
      </c>
    </row>
    <row r="484" spans="28:30">
      <c r="AB484" s="169">
        <v>214308</v>
      </c>
      <c r="AC484" s="169">
        <v>81026.789999999994</v>
      </c>
      <c r="AD484" s="170">
        <v>3662.42</v>
      </c>
    </row>
    <row r="485" spans="28:30">
      <c r="AB485" s="169">
        <v>241096.5</v>
      </c>
      <c r="AC485" s="169">
        <v>81026.789999999994</v>
      </c>
      <c r="AD485" s="170">
        <v>3510.58</v>
      </c>
    </row>
    <row r="486" spans="28:30">
      <c r="AB486" s="169">
        <v>267885</v>
      </c>
      <c r="AC486" s="169">
        <v>81026.789999999994</v>
      </c>
      <c r="AD486" s="170">
        <v>1379.39</v>
      </c>
    </row>
    <row r="487" spans="28:30">
      <c r="AB487" s="169">
        <v>294673.5</v>
      </c>
      <c r="AC487" s="169">
        <v>81026.789999999994</v>
      </c>
      <c r="AD487" s="170">
        <v>1096.47</v>
      </c>
    </row>
    <row r="488" spans="28:30">
      <c r="AB488" s="169">
        <v>321462</v>
      </c>
      <c r="AC488" s="169">
        <v>81026.789999999994</v>
      </c>
      <c r="AD488" s="170">
        <v>1349.72</v>
      </c>
    </row>
    <row r="489" spans="28:30">
      <c r="AB489" s="169">
        <v>348250.5</v>
      </c>
      <c r="AC489" s="169">
        <v>81026.789999999994</v>
      </c>
      <c r="AD489" s="170">
        <v>507.64499999999998</v>
      </c>
    </row>
    <row r="490" spans="28:30">
      <c r="AB490" s="169">
        <v>375039</v>
      </c>
      <c r="AC490" s="169">
        <v>81026.789999999994</v>
      </c>
      <c r="AD490" s="170">
        <v>1004.15</v>
      </c>
    </row>
    <row r="491" spans="28:30">
      <c r="AB491" s="169">
        <v>401827.5</v>
      </c>
      <c r="AC491" s="169">
        <v>81026.789999999994</v>
      </c>
      <c r="AD491" s="170">
        <v>132.82</v>
      </c>
    </row>
    <row r="492" spans="28:30">
      <c r="AB492" s="169">
        <v>428616</v>
      </c>
      <c r="AC492" s="169">
        <v>81026.789999999994</v>
      </c>
      <c r="AD492" s="170">
        <v>80.635000000000005</v>
      </c>
    </row>
    <row r="493" spans="28:30">
      <c r="AB493" s="169">
        <v>455404.5</v>
      </c>
      <c r="AC493" s="169">
        <v>81026.789999999994</v>
      </c>
      <c r="AD493" s="170">
        <v>115.42</v>
      </c>
    </row>
    <row r="494" spans="28:30">
      <c r="AB494" s="169">
        <v>482193</v>
      </c>
      <c r="AC494" s="169">
        <v>81026.789999999994</v>
      </c>
      <c r="AD494" s="170">
        <v>21.414999999999999</v>
      </c>
    </row>
    <row r="495" spans="28:30">
      <c r="AB495" s="169">
        <v>508981.5</v>
      </c>
      <c r="AC495" s="169">
        <v>81026.789999999994</v>
      </c>
      <c r="AD495" s="170">
        <v>28.225000000000001</v>
      </c>
    </row>
    <row r="496" spans="28:30">
      <c r="AB496" s="169">
        <v>535770</v>
      </c>
      <c r="AC496" s="169">
        <v>81026.789999999994</v>
      </c>
      <c r="AD496" s="170">
        <v>86.254999999999995</v>
      </c>
    </row>
    <row r="497" spans="28:30">
      <c r="AB497" s="169">
        <v>562558.5</v>
      </c>
      <c r="AC497" s="169">
        <v>81026.789999999994</v>
      </c>
      <c r="AD497" s="170">
        <v>2.9249999999999998</v>
      </c>
    </row>
    <row r="498" spans="28:30">
      <c r="AB498" s="169">
        <v>589347</v>
      </c>
      <c r="AC498" s="169">
        <v>81026.789999999994</v>
      </c>
      <c r="AD498" s="170">
        <v>11.775</v>
      </c>
    </row>
    <row r="499" spans="28:30">
      <c r="AB499" s="169">
        <v>616135.5</v>
      </c>
      <c r="AC499" s="169">
        <v>81026.789999999994</v>
      </c>
      <c r="AD499" s="170">
        <v>0.755</v>
      </c>
    </row>
    <row r="500" spans="28:30">
      <c r="AB500" s="169">
        <v>642924</v>
      </c>
      <c r="AC500" s="169">
        <v>81026.789999999994</v>
      </c>
      <c r="AD500" s="170">
        <v>1.44</v>
      </c>
    </row>
    <row r="501" spans="28:30">
      <c r="AB501" s="169">
        <v>669712.5</v>
      </c>
      <c r="AC501" s="169">
        <v>81026.789999999994</v>
      </c>
      <c r="AD501" s="170">
        <v>1.86</v>
      </c>
    </row>
    <row r="502" spans="28:30">
      <c r="AB502" s="169">
        <v>696501</v>
      </c>
      <c r="AC502" s="169">
        <v>81026.789999999994</v>
      </c>
      <c r="AD502" s="170">
        <v>0.44</v>
      </c>
    </row>
    <row r="503" spans="28:30">
      <c r="AB503" s="169">
        <v>723289.5</v>
      </c>
      <c r="AC503" s="169">
        <v>81026.789999999994</v>
      </c>
      <c r="AD503" s="170">
        <v>3.41</v>
      </c>
    </row>
    <row r="504" spans="28:30">
      <c r="AB504" s="169">
        <v>750078</v>
      </c>
      <c r="AC504" s="169">
        <v>81026.789999999994</v>
      </c>
      <c r="AD504" s="170">
        <v>1.38</v>
      </c>
    </row>
    <row r="505" spans="28:30">
      <c r="AB505" s="169">
        <v>776866.5</v>
      </c>
      <c r="AC505" s="169">
        <v>81026.789999999994</v>
      </c>
      <c r="AD505" s="170">
        <v>2.14</v>
      </c>
    </row>
    <row r="506" spans="28:30">
      <c r="AB506" s="169">
        <v>803655</v>
      </c>
      <c r="AC506" s="169">
        <v>81026.789999999994</v>
      </c>
      <c r="AD506" s="170">
        <v>1.07</v>
      </c>
    </row>
    <row r="507" spans="28:30">
      <c r="AB507" s="169">
        <v>830443.5</v>
      </c>
      <c r="AC507" s="169">
        <v>81026.789999999994</v>
      </c>
      <c r="AD507" s="170">
        <v>3.21</v>
      </c>
    </row>
    <row r="508" spans="28:30">
      <c r="AB508" s="169">
        <v>857232</v>
      </c>
      <c r="AC508" s="169">
        <v>81026.789999999994</v>
      </c>
      <c r="AD508" s="170">
        <v>1.07</v>
      </c>
    </row>
    <row r="509" spans="28:30">
      <c r="AB509" s="169">
        <v>0.12902715000000001</v>
      </c>
      <c r="AC509" s="169">
        <v>102341.46</v>
      </c>
      <c r="AD509" s="170">
        <v>39606300</v>
      </c>
    </row>
    <row r="510" spans="28:30">
      <c r="AB510" s="169">
        <v>26788.65</v>
      </c>
      <c r="AC510" s="169">
        <v>102341.46</v>
      </c>
      <c r="AD510" s="170">
        <v>3110140</v>
      </c>
    </row>
    <row r="511" spans="28:30">
      <c r="AB511" s="169">
        <v>53577.15</v>
      </c>
      <c r="AC511" s="169">
        <v>102341.46</v>
      </c>
      <c r="AD511" s="170">
        <v>1138610</v>
      </c>
    </row>
    <row r="512" spans="28:30">
      <c r="AB512" s="169">
        <v>80365.5</v>
      </c>
      <c r="AC512" s="169">
        <v>102341.46</v>
      </c>
      <c r="AD512" s="170">
        <v>587218</v>
      </c>
    </row>
    <row r="513" spans="28:30">
      <c r="AB513" s="169">
        <v>107154</v>
      </c>
      <c r="AC513" s="169">
        <v>102341.46</v>
      </c>
      <c r="AD513" s="170">
        <v>259036</v>
      </c>
    </row>
    <row r="514" spans="28:30">
      <c r="AB514" s="169">
        <v>133942.5</v>
      </c>
      <c r="AC514" s="169">
        <v>102341.46</v>
      </c>
      <c r="AD514" s="170">
        <v>105367</v>
      </c>
    </row>
    <row r="515" spans="28:30">
      <c r="AB515" s="169">
        <v>160731</v>
      </c>
      <c r="AC515" s="169">
        <v>102341.46</v>
      </c>
      <c r="AD515" s="170">
        <v>49278.9</v>
      </c>
    </row>
    <row r="516" spans="28:30">
      <c r="AB516" s="169">
        <v>187519.5</v>
      </c>
      <c r="AC516" s="169">
        <v>102341.46</v>
      </c>
      <c r="AD516" s="170">
        <v>24956.400000000001</v>
      </c>
    </row>
    <row r="517" spans="28:30">
      <c r="AB517" s="169">
        <v>214308</v>
      </c>
      <c r="AC517" s="169">
        <v>102341.46</v>
      </c>
      <c r="AD517" s="170">
        <v>12360.3</v>
      </c>
    </row>
    <row r="518" spans="28:30">
      <c r="AB518" s="169">
        <v>241096.5</v>
      </c>
      <c r="AC518" s="169">
        <v>102341.46</v>
      </c>
      <c r="AD518" s="170">
        <v>9518.44</v>
      </c>
    </row>
    <row r="519" spans="28:30">
      <c r="AB519" s="169">
        <v>267885</v>
      </c>
      <c r="AC519" s="169">
        <v>102341.46</v>
      </c>
      <c r="AD519" s="170">
        <v>6109.4</v>
      </c>
    </row>
    <row r="520" spans="28:30">
      <c r="AB520" s="169">
        <v>294673.5</v>
      </c>
      <c r="AC520" s="169">
        <v>102341.46</v>
      </c>
      <c r="AD520" s="170">
        <v>4066.89</v>
      </c>
    </row>
    <row r="521" spans="28:30">
      <c r="AB521" s="169">
        <v>321462</v>
      </c>
      <c r="AC521" s="169">
        <v>102341.46</v>
      </c>
      <c r="AD521" s="170">
        <v>2951.38</v>
      </c>
    </row>
    <row r="522" spans="28:30">
      <c r="AB522" s="169">
        <v>348250.5</v>
      </c>
      <c r="AC522" s="169">
        <v>102341.46</v>
      </c>
      <c r="AD522" s="170">
        <v>2261.42</v>
      </c>
    </row>
    <row r="523" spans="28:30">
      <c r="AB523" s="169">
        <v>375039</v>
      </c>
      <c r="AC523" s="169">
        <v>102341.46</v>
      </c>
      <c r="AD523" s="170">
        <v>956.52</v>
      </c>
    </row>
    <row r="524" spans="28:30">
      <c r="AB524" s="169">
        <v>401827.5</v>
      </c>
      <c r="AC524" s="169">
        <v>102341.46</v>
      </c>
      <c r="AD524" s="170">
        <v>756.04</v>
      </c>
    </row>
    <row r="525" spans="28:30">
      <c r="AB525" s="169">
        <v>428616</v>
      </c>
      <c r="AC525" s="169">
        <v>102341.46</v>
      </c>
      <c r="AD525" s="170">
        <v>664.51</v>
      </c>
    </row>
    <row r="526" spans="28:30">
      <c r="AB526" s="169">
        <v>455404.5</v>
      </c>
      <c r="AC526" s="169">
        <v>102341.46</v>
      </c>
      <c r="AD526" s="170">
        <v>308.22500000000002</v>
      </c>
    </row>
    <row r="527" spans="28:30">
      <c r="AB527" s="169">
        <v>482193</v>
      </c>
      <c r="AC527" s="169">
        <v>102341.46</v>
      </c>
      <c r="AD527" s="170">
        <v>51.195</v>
      </c>
    </row>
    <row r="528" spans="28:30">
      <c r="AB528" s="169">
        <v>508981.5</v>
      </c>
      <c r="AC528" s="169">
        <v>102341.46</v>
      </c>
      <c r="AD528" s="170">
        <v>257.255</v>
      </c>
    </row>
    <row r="529" spans="28:30">
      <c r="AB529" s="169">
        <v>535770</v>
      </c>
      <c r="AC529" s="169">
        <v>102341.46</v>
      </c>
      <c r="AD529" s="170">
        <v>25.465</v>
      </c>
    </row>
    <row r="530" spans="28:30">
      <c r="AB530" s="169">
        <v>562558.5</v>
      </c>
      <c r="AC530" s="169">
        <v>102341.46</v>
      </c>
      <c r="AD530" s="170">
        <v>30.285</v>
      </c>
    </row>
    <row r="531" spans="28:30">
      <c r="AB531" s="169">
        <v>589347</v>
      </c>
      <c r="AC531" s="169">
        <v>102341.46</v>
      </c>
      <c r="AD531" s="170">
        <v>34.82</v>
      </c>
    </row>
    <row r="532" spans="28:30">
      <c r="AB532" s="169">
        <v>616135.5</v>
      </c>
      <c r="AC532" s="169">
        <v>102341.46</v>
      </c>
      <c r="AD532" s="170">
        <v>7.22</v>
      </c>
    </row>
    <row r="533" spans="28:30">
      <c r="AB533" s="169">
        <v>642924</v>
      </c>
      <c r="AC533" s="169">
        <v>102341.46</v>
      </c>
      <c r="AD533" s="170">
        <v>2.8</v>
      </c>
    </row>
    <row r="534" spans="28:30">
      <c r="AB534" s="169">
        <v>696501</v>
      </c>
      <c r="AC534" s="169">
        <v>102341.46</v>
      </c>
      <c r="AD534" s="170">
        <v>0.17</v>
      </c>
    </row>
    <row r="535" spans="28:30">
      <c r="AB535" s="169">
        <v>776866.5</v>
      </c>
      <c r="AC535" s="169">
        <v>102341.46</v>
      </c>
      <c r="AD535" s="170">
        <v>1.07</v>
      </c>
    </row>
    <row r="536" spans="28:30">
      <c r="AB536" s="169">
        <v>830443.5</v>
      </c>
      <c r="AC536" s="169">
        <v>102341.46</v>
      </c>
      <c r="AD536" s="170">
        <v>1.07</v>
      </c>
    </row>
    <row r="537" spans="28:30">
      <c r="AB537" s="169">
        <v>0.12902715000000001</v>
      </c>
      <c r="AC537" s="169">
        <v>123656.13</v>
      </c>
      <c r="AD537" s="170">
        <v>43920200</v>
      </c>
    </row>
    <row r="538" spans="28:30">
      <c r="AB538" s="169">
        <v>26788.65</v>
      </c>
      <c r="AC538" s="169">
        <v>123656.13</v>
      </c>
      <c r="AD538" s="170">
        <v>3540340</v>
      </c>
    </row>
    <row r="539" spans="28:30">
      <c r="AB539" s="169">
        <v>53577.15</v>
      </c>
      <c r="AC539" s="169">
        <v>123656.13</v>
      </c>
      <c r="AD539" s="170">
        <v>1435530</v>
      </c>
    </row>
    <row r="540" spans="28:30">
      <c r="AB540" s="169">
        <v>80365.5</v>
      </c>
      <c r="AC540" s="169">
        <v>123656.13</v>
      </c>
      <c r="AD540" s="170">
        <v>718693</v>
      </c>
    </row>
    <row r="541" spans="28:30">
      <c r="AB541" s="169">
        <v>107154</v>
      </c>
      <c r="AC541" s="169">
        <v>123656.13</v>
      </c>
      <c r="AD541" s="170">
        <v>287127</v>
      </c>
    </row>
    <row r="542" spans="28:30">
      <c r="AB542" s="169">
        <v>133942.5</v>
      </c>
      <c r="AC542" s="169">
        <v>123656.13</v>
      </c>
      <c r="AD542" s="170">
        <v>100975</v>
      </c>
    </row>
    <row r="543" spans="28:30">
      <c r="AB543" s="169">
        <v>160731</v>
      </c>
      <c r="AC543" s="169">
        <v>123656.13</v>
      </c>
      <c r="AD543" s="170">
        <v>42129.8</v>
      </c>
    </row>
    <row r="544" spans="28:30">
      <c r="AB544" s="169">
        <v>187519.5</v>
      </c>
      <c r="AC544" s="169">
        <v>123656.13</v>
      </c>
      <c r="AD544" s="170">
        <v>22705.7</v>
      </c>
    </row>
    <row r="545" spans="28:30">
      <c r="AB545" s="169">
        <v>214308</v>
      </c>
      <c r="AC545" s="169">
        <v>123656.13</v>
      </c>
      <c r="AD545" s="170">
        <v>10997.1</v>
      </c>
    </row>
    <row r="546" spans="28:30">
      <c r="AB546" s="169">
        <v>241096.5</v>
      </c>
      <c r="AC546" s="169">
        <v>123656.13</v>
      </c>
      <c r="AD546" s="170">
        <v>6777.24</v>
      </c>
    </row>
    <row r="547" spans="28:30">
      <c r="AB547" s="169">
        <v>267885</v>
      </c>
      <c r="AC547" s="169">
        <v>123656.13</v>
      </c>
      <c r="AD547" s="170">
        <v>2936.41</v>
      </c>
    </row>
    <row r="548" spans="28:30">
      <c r="AB548" s="169">
        <v>294673.5</v>
      </c>
      <c r="AC548" s="169">
        <v>123656.13</v>
      </c>
      <c r="AD548" s="170">
        <v>1445.37</v>
      </c>
    </row>
    <row r="549" spans="28:30">
      <c r="AB549" s="169">
        <v>321462</v>
      </c>
      <c r="AC549" s="169">
        <v>123656.13</v>
      </c>
      <c r="AD549" s="170">
        <v>1531.58</v>
      </c>
    </row>
    <row r="550" spans="28:30">
      <c r="AB550" s="169">
        <v>348250.5</v>
      </c>
      <c r="AC550" s="169">
        <v>123656.13</v>
      </c>
      <c r="AD550" s="170">
        <v>350.52</v>
      </c>
    </row>
    <row r="551" spans="28:30">
      <c r="AB551" s="169">
        <v>375039</v>
      </c>
      <c r="AC551" s="169">
        <v>123656.13</v>
      </c>
      <c r="AD551" s="170">
        <v>271.63499999999999</v>
      </c>
    </row>
    <row r="552" spans="28:30">
      <c r="AB552" s="169">
        <v>401827.5</v>
      </c>
      <c r="AC552" s="169">
        <v>123656.13</v>
      </c>
      <c r="AD552" s="170">
        <v>110.2</v>
      </c>
    </row>
    <row r="553" spans="28:30">
      <c r="AB553" s="169">
        <v>428616</v>
      </c>
      <c r="AC553" s="169">
        <v>123656.13</v>
      </c>
      <c r="AD553" s="170">
        <v>300.065</v>
      </c>
    </row>
    <row r="554" spans="28:30">
      <c r="AB554" s="169">
        <v>455404.5</v>
      </c>
      <c r="AC554" s="169">
        <v>123656.13</v>
      </c>
      <c r="AD554" s="170">
        <v>350.505</v>
      </c>
    </row>
    <row r="555" spans="28:30">
      <c r="AB555" s="169">
        <v>482193</v>
      </c>
      <c r="AC555" s="169">
        <v>123656.13</v>
      </c>
      <c r="AD555" s="170">
        <v>13.965</v>
      </c>
    </row>
    <row r="556" spans="28:30">
      <c r="AB556" s="169">
        <v>508981.5</v>
      </c>
      <c r="AC556" s="169">
        <v>123656.13</v>
      </c>
      <c r="AD556" s="170">
        <v>8.6549999999999994</v>
      </c>
    </row>
    <row r="557" spans="28:30">
      <c r="AB557" s="169">
        <v>535770</v>
      </c>
      <c r="AC557" s="169">
        <v>123656.13</v>
      </c>
      <c r="AD557" s="170">
        <v>2.71</v>
      </c>
    </row>
    <row r="558" spans="28:30">
      <c r="AB558" s="169">
        <v>562558.5</v>
      </c>
      <c r="AC558" s="169">
        <v>123656.13</v>
      </c>
      <c r="AD558" s="170">
        <v>6.02</v>
      </c>
    </row>
    <row r="559" spans="28:30">
      <c r="AB559" s="169">
        <v>589347</v>
      </c>
      <c r="AC559" s="169">
        <v>123656.13</v>
      </c>
      <c r="AD559" s="170">
        <v>2.0750000000000002</v>
      </c>
    </row>
    <row r="560" spans="28:30">
      <c r="AB560" s="169">
        <v>616135.5</v>
      </c>
      <c r="AC560" s="169">
        <v>123656.13</v>
      </c>
      <c r="AD560" s="170">
        <v>8.3000000000000007</v>
      </c>
    </row>
    <row r="561" spans="28:30">
      <c r="AB561" s="169">
        <v>669712.5</v>
      </c>
      <c r="AC561" s="169">
        <v>123656.13</v>
      </c>
      <c r="AD561" s="170">
        <v>1.07</v>
      </c>
    </row>
    <row r="562" spans="28:30">
      <c r="AB562" s="169">
        <v>0.12902715000000001</v>
      </c>
      <c r="AC562" s="169">
        <v>144970.79999999999</v>
      </c>
      <c r="AD562" s="170">
        <v>48280800</v>
      </c>
    </row>
    <row r="563" spans="28:30">
      <c r="AB563" s="169">
        <v>26788.65</v>
      </c>
      <c r="AC563" s="169">
        <v>144970.79999999999</v>
      </c>
      <c r="AD563" s="170">
        <v>4397940</v>
      </c>
    </row>
    <row r="564" spans="28:30">
      <c r="AB564" s="169">
        <v>53577.15</v>
      </c>
      <c r="AC564" s="169">
        <v>144970.79999999999</v>
      </c>
      <c r="AD564" s="170">
        <v>1895800</v>
      </c>
    </row>
    <row r="565" spans="28:30">
      <c r="AB565" s="169">
        <v>80365.5</v>
      </c>
      <c r="AC565" s="169">
        <v>144970.79999999999</v>
      </c>
      <c r="AD565" s="170">
        <v>948993</v>
      </c>
    </row>
    <row r="566" spans="28:30">
      <c r="AB566" s="169">
        <v>107154</v>
      </c>
      <c r="AC566" s="169">
        <v>144970.79999999999</v>
      </c>
      <c r="AD566" s="170">
        <v>373422</v>
      </c>
    </row>
    <row r="567" spans="28:30">
      <c r="AB567" s="169">
        <v>133942.5</v>
      </c>
      <c r="AC567" s="169">
        <v>144970.79999999999</v>
      </c>
      <c r="AD567" s="170">
        <v>147580</v>
      </c>
    </row>
    <row r="568" spans="28:30">
      <c r="AB568" s="169">
        <v>160731</v>
      </c>
      <c r="AC568" s="169">
        <v>144970.79999999999</v>
      </c>
      <c r="AD568" s="170">
        <v>63014.400000000001</v>
      </c>
    </row>
    <row r="569" spans="28:30">
      <c r="AB569" s="169">
        <v>187519.5</v>
      </c>
      <c r="AC569" s="169">
        <v>144970.79999999999</v>
      </c>
      <c r="AD569" s="170">
        <v>26026.799999999999</v>
      </c>
    </row>
    <row r="570" spans="28:30">
      <c r="AB570" s="169">
        <v>214308</v>
      </c>
      <c r="AC570" s="169">
        <v>144970.79999999999</v>
      </c>
      <c r="AD570" s="170">
        <v>6263.17</v>
      </c>
    </row>
    <row r="571" spans="28:30">
      <c r="AB571" s="169">
        <v>241096.5</v>
      </c>
      <c r="AC571" s="169">
        <v>144970.79999999999</v>
      </c>
      <c r="AD571" s="170">
        <v>2844.09</v>
      </c>
    </row>
    <row r="572" spans="28:30">
      <c r="AB572" s="169">
        <v>267885</v>
      </c>
      <c r="AC572" s="169">
        <v>144970.79999999999</v>
      </c>
      <c r="AD572" s="170">
        <v>1656.4</v>
      </c>
    </row>
    <row r="573" spans="28:30">
      <c r="AB573" s="169">
        <v>294673.5</v>
      </c>
      <c r="AC573" s="169">
        <v>144970.79999999999</v>
      </c>
      <c r="AD573" s="170">
        <v>605.30999999999995</v>
      </c>
    </row>
    <row r="574" spans="28:30">
      <c r="AB574" s="169">
        <v>321462</v>
      </c>
      <c r="AC574" s="169">
        <v>144970.79999999999</v>
      </c>
      <c r="AD574" s="170">
        <v>200.08500000000001</v>
      </c>
    </row>
    <row r="575" spans="28:30">
      <c r="AB575" s="169">
        <v>348250.5</v>
      </c>
      <c r="AC575" s="169">
        <v>144970.79999999999</v>
      </c>
      <c r="AD575" s="170">
        <v>97.14</v>
      </c>
    </row>
    <row r="576" spans="28:30">
      <c r="AB576" s="169">
        <v>375039</v>
      </c>
      <c r="AC576" s="169">
        <v>144970.79999999999</v>
      </c>
      <c r="AD576" s="170">
        <v>44.82</v>
      </c>
    </row>
    <row r="577" spans="28:30">
      <c r="AB577" s="169">
        <v>401827.5</v>
      </c>
      <c r="AC577" s="169">
        <v>144970.79999999999</v>
      </c>
      <c r="AD577" s="170">
        <v>32.700000000000003</v>
      </c>
    </row>
    <row r="578" spans="28:30">
      <c r="AB578" s="169">
        <v>428616</v>
      </c>
      <c r="AC578" s="169">
        <v>144970.79999999999</v>
      </c>
      <c r="AD578" s="170">
        <v>9.7200000000000006</v>
      </c>
    </row>
    <row r="579" spans="28:30">
      <c r="AB579" s="169">
        <v>455404.5</v>
      </c>
      <c r="AC579" s="169">
        <v>144970.79999999999</v>
      </c>
      <c r="AD579" s="170">
        <v>1.655</v>
      </c>
    </row>
    <row r="580" spans="28:30">
      <c r="AB580" s="169">
        <v>508981.5</v>
      </c>
      <c r="AC580" s="169">
        <v>144970.79999999999</v>
      </c>
      <c r="AD580" s="170">
        <v>77.765000000000001</v>
      </c>
    </row>
    <row r="581" spans="28:30">
      <c r="AB581" s="169">
        <v>0.12902715000000001</v>
      </c>
      <c r="AC581" s="169">
        <v>166285.6</v>
      </c>
      <c r="AD581" s="170">
        <v>46684300</v>
      </c>
    </row>
    <row r="582" spans="28:30">
      <c r="AB582" s="169">
        <v>26788.65</v>
      </c>
      <c r="AC582" s="169">
        <v>166285.6</v>
      </c>
      <c r="AD582" s="170">
        <v>3618830</v>
      </c>
    </row>
    <row r="583" spans="28:30">
      <c r="AB583" s="169">
        <v>53577.15</v>
      </c>
      <c r="AC583" s="169">
        <v>166285.6</v>
      </c>
      <c r="AD583" s="170">
        <v>1981210</v>
      </c>
    </row>
    <row r="584" spans="28:30">
      <c r="AB584" s="169">
        <v>80365.5</v>
      </c>
      <c r="AC584" s="169">
        <v>166285.6</v>
      </c>
      <c r="AD584" s="170">
        <v>983771</v>
      </c>
    </row>
    <row r="585" spans="28:30">
      <c r="AB585" s="169">
        <v>107154</v>
      </c>
      <c r="AC585" s="169">
        <v>166285.6</v>
      </c>
      <c r="AD585" s="170">
        <v>356303</v>
      </c>
    </row>
    <row r="586" spans="28:30">
      <c r="AB586" s="169">
        <v>133942.5</v>
      </c>
      <c r="AC586" s="169">
        <v>166285.6</v>
      </c>
      <c r="AD586" s="170">
        <v>131990</v>
      </c>
    </row>
    <row r="587" spans="28:30">
      <c r="AB587" s="169">
        <v>160731</v>
      </c>
      <c r="AC587" s="169">
        <v>166285.6</v>
      </c>
      <c r="AD587" s="170">
        <v>45092.5</v>
      </c>
    </row>
    <row r="588" spans="28:30">
      <c r="AB588" s="169">
        <v>187519.5</v>
      </c>
      <c r="AC588" s="169">
        <v>166285.6</v>
      </c>
      <c r="AD588" s="170">
        <v>12867.3</v>
      </c>
    </row>
    <row r="589" spans="28:30">
      <c r="AB589" s="169">
        <v>214308</v>
      </c>
      <c r="AC589" s="169">
        <v>166285.6</v>
      </c>
      <c r="AD589" s="170">
        <v>3075.67</v>
      </c>
    </row>
    <row r="590" spans="28:30">
      <c r="AB590" s="169">
        <v>241096.5</v>
      </c>
      <c r="AC590" s="169">
        <v>166285.6</v>
      </c>
      <c r="AD590" s="170">
        <v>699.17</v>
      </c>
    </row>
    <row r="591" spans="28:30">
      <c r="AB591" s="169">
        <v>267885</v>
      </c>
      <c r="AC591" s="169">
        <v>166285.6</v>
      </c>
      <c r="AD591" s="170">
        <v>364.58499999999998</v>
      </c>
    </row>
    <row r="592" spans="28:30">
      <c r="AB592" s="169">
        <v>294673.5</v>
      </c>
      <c r="AC592" s="169">
        <v>166285.6</v>
      </c>
      <c r="AD592" s="170">
        <v>159.20500000000001</v>
      </c>
    </row>
    <row r="593" spans="28:30">
      <c r="AB593" s="169">
        <v>321462</v>
      </c>
      <c r="AC593" s="169">
        <v>166285.6</v>
      </c>
      <c r="AD593" s="170">
        <v>151.79</v>
      </c>
    </row>
    <row r="594" spans="28:30">
      <c r="AB594" s="169">
        <v>348250.5</v>
      </c>
      <c r="AC594" s="169">
        <v>166285.6</v>
      </c>
      <c r="AD594" s="170">
        <v>76.58</v>
      </c>
    </row>
    <row r="595" spans="28:30">
      <c r="AB595" s="169">
        <v>375039</v>
      </c>
      <c r="AC595" s="169">
        <v>166285.6</v>
      </c>
      <c r="AD595" s="170">
        <v>35.645000000000003</v>
      </c>
    </row>
    <row r="596" spans="28:30">
      <c r="AB596" s="169">
        <v>0.12902715000000001</v>
      </c>
      <c r="AC596" s="169">
        <v>187600.4</v>
      </c>
      <c r="AD596" s="170">
        <v>43783600</v>
      </c>
    </row>
    <row r="597" spans="28:30">
      <c r="AB597" s="169">
        <v>26788.65</v>
      </c>
      <c r="AC597" s="169">
        <v>187600.4</v>
      </c>
      <c r="AD597" s="170">
        <v>3339240</v>
      </c>
    </row>
    <row r="598" spans="28:30">
      <c r="AB598" s="169">
        <v>53577.15</v>
      </c>
      <c r="AC598" s="169">
        <v>187600.4</v>
      </c>
      <c r="AD598" s="170">
        <v>1797130</v>
      </c>
    </row>
    <row r="599" spans="28:30">
      <c r="AB599" s="169">
        <v>80365.5</v>
      </c>
      <c r="AC599" s="169">
        <v>187600.4</v>
      </c>
      <c r="AD599" s="170">
        <v>745734</v>
      </c>
    </row>
    <row r="600" spans="28:30">
      <c r="AB600" s="169">
        <v>107154</v>
      </c>
      <c r="AC600" s="169">
        <v>187600.4</v>
      </c>
      <c r="AD600" s="170">
        <v>267329</v>
      </c>
    </row>
    <row r="601" spans="28:30">
      <c r="AB601" s="169">
        <v>133942.5</v>
      </c>
      <c r="AC601" s="169">
        <v>187600.4</v>
      </c>
      <c r="AD601" s="170">
        <v>81840.3</v>
      </c>
    </row>
    <row r="602" spans="28:30">
      <c r="AB602" s="169">
        <v>160731</v>
      </c>
      <c r="AC602" s="169">
        <v>187600.4</v>
      </c>
      <c r="AD602" s="170">
        <v>29969.9</v>
      </c>
    </row>
    <row r="603" spans="28:30">
      <c r="AB603" s="169">
        <v>187519.5</v>
      </c>
      <c r="AC603" s="169">
        <v>187600.4</v>
      </c>
      <c r="AD603" s="170">
        <v>7263.94</v>
      </c>
    </row>
    <row r="604" spans="28:30">
      <c r="AB604" s="169">
        <v>214308</v>
      </c>
      <c r="AC604" s="169">
        <v>187600.4</v>
      </c>
      <c r="AD604" s="170">
        <v>6742.18</v>
      </c>
    </row>
    <row r="605" spans="28:30">
      <c r="AB605" s="169">
        <v>241096.5</v>
      </c>
      <c r="AC605" s="169">
        <v>187600.4</v>
      </c>
      <c r="AD605" s="170">
        <v>619.05999999999995</v>
      </c>
    </row>
    <row r="606" spans="28:30">
      <c r="AB606" s="169">
        <v>267885</v>
      </c>
      <c r="AC606" s="169">
        <v>187600.4</v>
      </c>
      <c r="AD606" s="170">
        <v>245.67500000000001</v>
      </c>
    </row>
    <row r="607" spans="28:30">
      <c r="AB607" s="169">
        <v>294673.5</v>
      </c>
      <c r="AC607" s="169">
        <v>187600.4</v>
      </c>
      <c r="AD607" s="170">
        <v>86.844999999999999</v>
      </c>
    </row>
    <row r="608" spans="28:30">
      <c r="AB608" s="169">
        <v>321462</v>
      </c>
      <c r="AC608" s="169">
        <v>187600.4</v>
      </c>
      <c r="AD608" s="170">
        <v>132.245</v>
      </c>
    </row>
    <row r="609" spans="28:30">
      <c r="AB609" s="169">
        <v>348250.5</v>
      </c>
      <c r="AC609" s="169">
        <v>187600.4</v>
      </c>
      <c r="AD609" s="170">
        <v>35.11</v>
      </c>
    </row>
    <row r="610" spans="28:30">
      <c r="AB610" s="169">
        <v>375039</v>
      </c>
      <c r="AC610" s="169">
        <v>187600.4</v>
      </c>
      <c r="AD610" s="170">
        <v>14.76</v>
      </c>
    </row>
    <row r="611" spans="28:30">
      <c r="AB611" s="169">
        <v>0.12902715000000001</v>
      </c>
      <c r="AC611" s="169">
        <v>208915.20000000001</v>
      </c>
      <c r="AD611" s="170">
        <v>40627800</v>
      </c>
    </row>
    <row r="612" spans="28:30">
      <c r="AB612" s="169">
        <v>26788.65</v>
      </c>
      <c r="AC612" s="169">
        <v>208915.20000000001</v>
      </c>
      <c r="AD612" s="170">
        <v>2840930</v>
      </c>
    </row>
    <row r="613" spans="28:30">
      <c r="AB613" s="169">
        <v>53577.15</v>
      </c>
      <c r="AC613" s="169">
        <v>208915.20000000001</v>
      </c>
      <c r="AD613" s="170">
        <v>1427730</v>
      </c>
    </row>
    <row r="614" spans="28:30">
      <c r="AB614" s="169">
        <v>80365.5</v>
      </c>
      <c r="AC614" s="169">
        <v>208915.20000000001</v>
      </c>
      <c r="AD614" s="170">
        <v>468761</v>
      </c>
    </row>
    <row r="615" spans="28:30">
      <c r="AB615" s="169">
        <v>107154</v>
      </c>
      <c r="AC615" s="169">
        <v>208915.20000000001</v>
      </c>
      <c r="AD615" s="170">
        <v>149281</v>
      </c>
    </row>
    <row r="616" spans="28:30">
      <c r="AB616" s="169">
        <v>133942.5</v>
      </c>
      <c r="AC616" s="169">
        <v>208915.20000000001</v>
      </c>
      <c r="AD616" s="170">
        <v>64316.1</v>
      </c>
    </row>
    <row r="617" spans="28:30">
      <c r="AB617" s="169">
        <v>160731</v>
      </c>
      <c r="AC617" s="169">
        <v>208915.20000000001</v>
      </c>
      <c r="AD617" s="170">
        <v>22960.3</v>
      </c>
    </row>
    <row r="618" spans="28:30">
      <c r="AB618" s="169">
        <v>187519.5</v>
      </c>
      <c r="AC618" s="169">
        <v>208915.20000000001</v>
      </c>
      <c r="AD618" s="170">
        <v>10539.9</v>
      </c>
    </row>
    <row r="619" spans="28:30">
      <c r="AB619" s="169">
        <v>214308</v>
      </c>
      <c r="AC619" s="169">
        <v>208915.20000000001</v>
      </c>
      <c r="AD619" s="170">
        <v>2110.14</v>
      </c>
    </row>
    <row r="620" spans="28:30">
      <c r="AB620" s="169">
        <v>241096.5</v>
      </c>
      <c r="AC620" s="169">
        <v>208915.20000000001</v>
      </c>
      <c r="AD620" s="170">
        <v>1275.6199999999999</v>
      </c>
    </row>
    <row r="621" spans="28:30">
      <c r="AB621" s="169">
        <v>267885</v>
      </c>
      <c r="AC621" s="169">
        <v>208915.20000000001</v>
      </c>
      <c r="AD621" s="170">
        <v>91.944999999999993</v>
      </c>
    </row>
    <row r="622" spans="28:30">
      <c r="AB622" s="169">
        <v>294673.5</v>
      </c>
      <c r="AC622" s="169">
        <v>208915.20000000001</v>
      </c>
      <c r="AD622" s="170">
        <v>33.99</v>
      </c>
    </row>
    <row r="623" spans="28:30">
      <c r="AB623" s="169">
        <v>321462</v>
      </c>
      <c r="AC623" s="169">
        <v>208915.20000000001</v>
      </c>
      <c r="AD623" s="170">
        <v>2.355</v>
      </c>
    </row>
    <row r="624" spans="28:30">
      <c r="AB624" s="169">
        <v>348250.5</v>
      </c>
      <c r="AC624" s="169">
        <v>208915.20000000001</v>
      </c>
      <c r="AD624" s="170">
        <v>12.09</v>
      </c>
    </row>
    <row r="625" spans="28:30">
      <c r="AB625" s="169">
        <v>375039</v>
      </c>
      <c r="AC625" s="169">
        <v>208915.20000000001</v>
      </c>
      <c r="AD625" s="170">
        <v>7.98</v>
      </c>
    </row>
    <row r="626" spans="28:30">
      <c r="AB626" s="169">
        <v>401827.5</v>
      </c>
      <c r="AC626" s="169">
        <v>208915.20000000001</v>
      </c>
      <c r="AD626" s="170">
        <v>0.91500000000000004</v>
      </c>
    </row>
    <row r="627" spans="28:30">
      <c r="AB627" s="169">
        <v>0.12902715000000001</v>
      </c>
      <c r="AC627" s="169">
        <v>230230</v>
      </c>
      <c r="AD627" s="170">
        <v>35777400</v>
      </c>
    </row>
    <row r="628" spans="28:30">
      <c r="AB628" s="169">
        <v>26788.65</v>
      </c>
      <c r="AC628" s="169">
        <v>230230</v>
      </c>
      <c r="AD628" s="170">
        <v>2722360</v>
      </c>
    </row>
    <row r="629" spans="28:30">
      <c r="AB629" s="169">
        <v>53577.15</v>
      </c>
      <c r="AC629" s="169">
        <v>230230</v>
      </c>
      <c r="AD629" s="170">
        <v>1097220</v>
      </c>
    </row>
    <row r="630" spans="28:30">
      <c r="AB630" s="169">
        <v>80365.5</v>
      </c>
      <c r="AC630" s="169">
        <v>230230</v>
      </c>
      <c r="AD630" s="170">
        <v>308720</v>
      </c>
    </row>
    <row r="631" spans="28:30">
      <c r="AB631" s="169">
        <v>107154</v>
      </c>
      <c r="AC631" s="169">
        <v>230230</v>
      </c>
      <c r="AD631" s="170">
        <v>94976.7</v>
      </c>
    </row>
    <row r="632" spans="28:30">
      <c r="AB632" s="169">
        <v>133942.5</v>
      </c>
      <c r="AC632" s="169">
        <v>230230</v>
      </c>
      <c r="AD632" s="170">
        <v>62864.800000000003</v>
      </c>
    </row>
    <row r="633" spans="28:30">
      <c r="AB633" s="169">
        <v>160731</v>
      </c>
      <c r="AC633" s="169">
        <v>230230</v>
      </c>
      <c r="AD633" s="170">
        <v>29051.5</v>
      </c>
    </row>
    <row r="634" spans="28:30">
      <c r="AB634" s="169">
        <v>187519.5</v>
      </c>
      <c r="AC634" s="169">
        <v>230230</v>
      </c>
      <c r="AD634" s="170">
        <v>17863.7</v>
      </c>
    </row>
    <row r="635" spans="28:30">
      <c r="AB635" s="169">
        <v>214308</v>
      </c>
      <c r="AC635" s="169">
        <v>230230</v>
      </c>
      <c r="AD635" s="170">
        <v>2412.96</v>
      </c>
    </row>
    <row r="636" spans="28:30">
      <c r="AB636" s="169">
        <v>241096.5</v>
      </c>
      <c r="AC636" s="169">
        <v>230230</v>
      </c>
      <c r="AD636" s="170">
        <v>44.48</v>
      </c>
    </row>
    <row r="637" spans="28:30">
      <c r="AB637" s="169">
        <v>267885</v>
      </c>
      <c r="AC637" s="169">
        <v>230230</v>
      </c>
      <c r="AD637" s="170">
        <v>83.26</v>
      </c>
    </row>
    <row r="638" spans="28:30">
      <c r="AB638" s="169">
        <v>0.12902715000000001</v>
      </c>
      <c r="AC638" s="169">
        <v>251543.5</v>
      </c>
      <c r="AD638" s="170">
        <v>40055300</v>
      </c>
    </row>
    <row r="639" spans="28:30">
      <c r="AB639" s="169">
        <v>26788.65</v>
      </c>
      <c r="AC639" s="169">
        <v>251543.5</v>
      </c>
      <c r="AD639" s="170">
        <v>2986570</v>
      </c>
    </row>
    <row r="640" spans="28:30">
      <c r="AB640" s="169">
        <v>53577.15</v>
      </c>
      <c r="AC640" s="169">
        <v>251543.5</v>
      </c>
      <c r="AD640" s="170">
        <v>1322270</v>
      </c>
    </row>
    <row r="641" spans="28:30">
      <c r="AB641" s="169">
        <v>80365.5</v>
      </c>
      <c r="AC641" s="169">
        <v>251543.5</v>
      </c>
      <c r="AD641" s="170">
        <v>338932</v>
      </c>
    </row>
    <row r="642" spans="28:30">
      <c r="AB642" s="169">
        <v>107154</v>
      </c>
      <c r="AC642" s="169">
        <v>251543.5</v>
      </c>
      <c r="AD642" s="170">
        <v>102627</v>
      </c>
    </row>
    <row r="643" spans="28:30">
      <c r="AB643" s="169">
        <v>133942.5</v>
      </c>
      <c r="AC643" s="169">
        <v>251543.5</v>
      </c>
      <c r="AD643" s="170">
        <v>64023</v>
      </c>
    </row>
    <row r="644" spans="28:30">
      <c r="AB644" s="169">
        <v>160731</v>
      </c>
      <c r="AC644" s="169">
        <v>251543.5</v>
      </c>
      <c r="AD644" s="170">
        <v>21693.8</v>
      </c>
    </row>
    <row r="645" spans="28:30">
      <c r="AB645" s="169">
        <v>187519.5</v>
      </c>
      <c r="AC645" s="169">
        <v>251543.5</v>
      </c>
      <c r="AD645" s="170">
        <v>14335.1</v>
      </c>
    </row>
    <row r="646" spans="28:30">
      <c r="AB646" s="169">
        <v>214308</v>
      </c>
      <c r="AC646" s="169">
        <v>251543.5</v>
      </c>
      <c r="AD646" s="170">
        <v>3870.37</v>
      </c>
    </row>
    <row r="647" spans="28:30">
      <c r="AB647" s="169">
        <v>241096.5</v>
      </c>
      <c r="AC647" s="169">
        <v>251543.5</v>
      </c>
      <c r="AD647" s="170">
        <v>188.92</v>
      </c>
    </row>
    <row r="648" spans="28:30">
      <c r="AB648" s="169">
        <v>267885</v>
      </c>
      <c r="AC648" s="169">
        <v>251543.5</v>
      </c>
      <c r="AD648" s="170">
        <v>34.005000000000003</v>
      </c>
    </row>
    <row r="649" spans="28:30">
      <c r="AB649" s="169">
        <v>0.12902715000000001</v>
      </c>
      <c r="AC649" s="169">
        <v>272858.3</v>
      </c>
      <c r="AD649" s="170">
        <v>35465200</v>
      </c>
    </row>
    <row r="650" spans="28:30">
      <c r="AB650" s="169">
        <v>26788.65</v>
      </c>
      <c r="AC650" s="169">
        <v>272858.3</v>
      </c>
      <c r="AD650" s="170">
        <v>2800300</v>
      </c>
    </row>
    <row r="651" spans="28:30">
      <c r="AB651" s="169">
        <v>53577.15</v>
      </c>
      <c r="AC651" s="169">
        <v>272858.3</v>
      </c>
      <c r="AD651" s="170">
        <v>1360230</v>
      </c>
    </row>
    <row r="652" spans="28:30">
      <c r="AB652" s="169">
        <v>80365.5</v>
      </c>
      <c r="AC652" s="169">
        <v>272858.3</v>
      </c>
      <c r="AD652" s="170">
        <v>307601</v>
      </c>
    </row>
    <row r="653" spans="28:30">
      <c r="AB653" s="169">
        <v>107154</v>
      </c>
      <c r="AC653" s="169">
        <v>272858.3</v>
      </c>
      <c r="AD653" s="170">
        <v>60947.8</v>
      </c>
    </row>
    <row r="654" spans="28:30">
      <c r="AB654" s="169">
        <v>133942.5</v>
      </c>
      <c r="AC654" s="169">
        <v>272858.3</v>
      </c>
      <c r="AD654" s="170">
        <v>39878.9</v>
      </c>
    </row>
    <row r="655" spans="28:30">
      <c r="AB655" s="169">
        <v>160731</v>
      </c>
      <c r="AC655" s="169">
        <v>272858.3</v>
      </c>
      <c r="AD655" s="170">
        <v>21098.400000000001</v>
      </c>
    </row>
    <row r="656" spans="28:30">
      <c r="AB656" s="169">
        <v>187519.5</v>
      </c>
      <c r="AC656" s="169">
        <v>272858.3</v>
      </c>
      <c r="AD656" s="170">
        <v>4778.6899999999996</v>
      </c>
    </row>
    <row r="657" spans="28:30">
      <c r="AB657" s="169">
        <v>214308</v>
      </c>
      <c r="AC657" s="169">
        <v>272858.3</v>
      </c>
      <c r="AD657" s="170">
        <v>383.435</v>
      </c>
    </row>
    <row r="658" spans="28:30">
      <c r="AB658" s="169">
        <v>241096.5</v>
      </c>
      <c r="AC658" s="169">
        <v>272858.3</v>
      </c>
      <c r="AD658" s="170">
        <v>25.88</v>
      </c>
    </row>
    <row r="659" spans="28:30">
      <c r="AB659" s="169">
        <v>267885</v>
      </c>
      <c r="AC659" s="169">
        <v>272858.3</v>
      </c>
      <c r="AD659" s="170">
        <v>0.88500000000000001</v>
      </c>
    </row>
    <row r="660" spans="28:30">
      <c r="AB660" s="169">
        <v>0.12902715000000001</v>
      </c>
      <c r="AC660" s="169">
        <v>294173.09999999998</v>
      </c>
      <c r="AD660" s="170">
        <v>24300700</v>
      </c>
    </row>
    <row r="661" spans="28:30">
      <c r="AB661" s="169">
        <v>26788.65</v>
      </c>
      <c r="AC661" s="169">
        <v>294173.09999999998</v>
      </c>
      <c r="AD661" s="170">
        <v>2100900</v>
      </c>
    </row>
    <row r="662" spans="28:30">
      <c r="AB662" s="169">
        <v>53577.15</v>
      </c>
      <c r="AC662" s="169">
        <v>294173.09999999998</v>
      </c>
      <c r="AD662" s="170">
        <v>811211</v>
      </c>
    </row>
    <row r="663" spans="28:30">
      <c r="AB663" s="169">
        <v>80365.5</v>
      </c>
      <c r="AC663" s="169">
        <v>294173.09999999998</v>
      </c>
      <c r="AD663" s="170">
        <v>163029</v>
      </c>
    </row>
    <row r="664" spans="28:30">
      <c r="AB664" s="169">
        <v>107154</v>
      </c>
      <c r="AC664" s="169">
        <v>294173.09999999998</v>
      </c>
      <c r="AD664" s="170">
        <v>37947.599999999999</v>
      </c>
    </row>
    <row r="665" spans="28:30">
      <c r="AB665" s="169">
        <v>133942.5</v>
      </c>
      <c r="AC665" s="169">
        <v>294173.09999999998</v>
      </c>
      <c r="AD665" s="170">
        <v>10170.799999999999</v>
      </c>
    </row>
    <row r="666" spans="28:30">
      <c r="AB666" s="169">
        <v>160731</v>
      </c>
      <c r="AC666" s="169">
        <v>294173.09999999998</v>
      </c>
      <c r="AD666" s="170">
        <v>1811.69</v>
      </c>
    </row>
    <row r="667" spans="28:30">
      <c r="AB667" s="169">
        <v>187519.5</v>
      </c>
      <c r="AC667" s="169">
        <v>294173.09999999998</v>
      </c>
      <c r="AD667" s="170">
        <v>33.475000000000001</v>
      </c>
    </row>
    <row r="668" spans="28:30">
      <c r="AB668" s="169">
        <v>214308</v>
      </c>
      <c r="AC668" s="169">
        <v>294173.09999999998</v>
      </c>
      <c r="AD668" s="170">
        <v>2.9649999999999999</v>
      </c>
    </row>
    <row r="669" spans="28:30">
      <c r="AB669" s="169">
        <v>241096.5</v>
      </c>
      <c r="AC669" s="169">
        <v>294173.09999999998</v>
      </c>
      <c r="AD669" s="170">
        <v>3.7</v>
      </c>
    </row>
    <row r="670" spans="28:30">
      <c r="AB670" s="169">
        <v>0.12902715000000001</v>
      </c>
      <c r="AC670" s="169">
        <v>315487.90000000002</v>
      </c>
      <c r="AD670" s="170">
        <v>9542830</v>
      </c>
    </row>
    <row r="671" spans="28:30">
      <c r="AB671" s="169">
        <v>26788.65</v>
      </c>
      <c r="AC671" s="169">
        <v>315487.90000000002</v>
      </c>
      <c r="AD671" s="170">
        <v>686830</v>
      </c>
    </row>
    <row r="672" spans="28:30">
      <c r="AB672" s="169">
        <v>53577.15</v>
      </c>
      <c r="AC672" s="169">
        <v>315487.90000000002</v>
      </c>
      <c r="AD672" s="170">
        <v>201361</v>
      </c>
    </row>
    <row r="673" spans="28:30">
      <c r="AB673" s="169">
        <v>80365.5</v>
      </c>
      <c r="AC673" s="169">
        <v>315487.90000000002</v>
      </c>
      <c r="AD673" s="170">
        <v>18592</v>
      </c>
    </row>
    <row r="674" spans="28:30">
      <c r="AB674" s="169">
        <v>107154</v>
      </c>
      <c r="AC674" s="169">
        <v>315487.90000000002</v>
      </c>
      <c r="AD674" s="170">
        <v>2353.5</v>
      </c>
    </row>
    <row r="675" spans="28:30">
      <c r="AB675" s="169">
        <v>133942.5</v>
      </c>
      <c r="AC675" s="169">
        <v>315487.90000000002</v>
      </c>
      <c r="AD675" s="170">
        <v>27.72</v>
      </c>
    </row>
    <row r="676" spans="28:30">
      <c r="AB676" s="169">
        <v>160731</v>
      </c>
      <c r="AC676" s="169">
        <v>315487.90000000002</v>
      </c>
      <c r="AD676" s="170">
        <v>0.73499999999999999</v>
      </c>
    </row>
    <row r="677" spans="28:30">
      <c r="AB677" s="169">
        <v>187519.5</v>
      </c>
      <c r="AC677" s="169">
        <v>315487.90000000002</v>
      </c>
      <c r="AD677" s="170">
        <v>0.73499999999999999</v>
      </c>
    </row>
    <row r="678" spans="28:30">
      <c r="AB678" s="169">
        <v>0.12902715000000001</v>
      </c>
      <c r="AC678" s="169">
        <v>336802.7</v>
      </c>
      <c r="AD678" s="170">
        <v>643371</v>
      </c>
    </row>
    <row r="679" spans="28:30">
      <c r="AB679" s="169">
        <v>26788.65</v>
      </c>
      <c r="AC679" s="169">
        <v>336802.7</v>
      </c>
      <c r="AD679" s="170">
        <v>2587.0500000000002</v>
      </c>
    </row>
    <row r="680" spans="28:30">
      <c r="AB680" s="169">
        <v>80365.5</v>
      </c>
      <c r="AC680" s="169">
        <v>336802.7</v>
      </c>
      <c r="AD680" s="170">
        <v>3.5550000000000002</v>
      </c>
    </row>
    <row r="681" spans="28:30">
      <c r="AB681" s="169">
        <v>0.12902715000000001</v>
      </c>
      <c r="AC681" s="169">
        <v>358117.5</v>
      </c>
      <c r="AD681" s="170">
        <v>616.04</v>
      </c>
    </row>
    <row r="682" spans="28:30">
      <c r="AB682" s="169">
        <v>0.12902715000000001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4">
    <cfRule type="cellIs" dxfId="9" priority="19" operator="notBetween">
      <formula>-0.001</formula>
      <formula>0.001</formula>
    </cfRule>
  </conditionalFormatting>
  <conditionalFormatting sqref="G86:G92">
    <cfRule type="cellIs" dxfId="8" priority="7" operator="notBetween">
      <formula>-0.001</formula>
      <formula>0.001</formula>
    </cfRule>
  </conditionalFormatting>
  <conditionalFormatting sqref="G94:G95">
    <cfRule type="cellIs" dxfId="7" priority="17" operator="notBetween">
      <formula>-0.001</formula>
      <formula>0.001</formula>
    </cfRule>
  </conditionalFormatting>
  <conditionalFormatting sqref="G97:G101">
    <cfRule type="cellIs" dxfId="6" priority="16" operator="notBetween">
      <formula>-0.001</formula>
      <formula>0.001</formula>
    </cfRule>
  </conditionalFormatting>
  <conditionalFormatting sqref="G104">
    <cfRule type="cellIs" dxfId="5" priority="15" operator="notBetween">
      <formula>-0.001</formula>
      <formula>0.001</formula>
    </cfRule>
  </conditionalFormatting>
  <conditionalFormatting sqref="G106:G108">
    <cfRule type="cellIs" dxfId="4" priority="14" operator="notBetween">
      <formula>-0.001</formula>
      <formula>0.001</formula>
    </cfRule>
  </conditionalFormatting>
  <conditionalFormatting sqref="G110">
    <cfRule type="cellIs" dxfId="3" priority="3" operator="notBetween">
      <formula>-0.001</formula>
      <formula>0.001</formula>
    </cfRule>
  </conditionalFormatting>
  <conditionalFormatting sqref="G112:G113">
    <cfRule type="cellIs" dxfId="2" priority="13" operator="notBetween">
      <formula>-0.001</formula>
      <formula>0.001</formula>
    </cfRule>
  </conditionalFormatting>
  <conditionalFormatting sqref="G117:G133">
    <cfRule type="cellIs" dxfId="1" priority="4" operator="notBetween">
      <formula>-0.001</formula>
      <formula>0.001</formula>
    </cfRule>
  </conditionalFormatting>
  <conditionalFormatting sqref="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375</vt:i4>
      </vt:variant>
    </vt:vector>
  </HeadingPairs>
  <TitlesOfParts>
    <vt:vector size="38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