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58DC8B4A-742D-400A-9FFF-A14AA9760E61}" xr6:coauthVersionLast="47" xr6:coauthVersionMax="47" xr10:uidLastSave="{00000000-0000-0000-0000-000000000000}"/>
  <bookViews>
    <workbookView xWindow="-108" yWindow="-108" windowWidth="23256" windowHeight="12456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29" i="16" a="1"/>
  <c r="F51" i="16" a="1"/>
  <c r="F72" i="16" a="1"/>
  <c r="F30" i="16" a="1"/>
  <c r="F101" i="16" a="1"/>
  <c r="F68" i="16" a="1"/>
  <c r="F100" i="16" a="1"/>
  <c r="F84" i="16" a="1"/>
  <c r="F53" i="16" a="1"/>
  <c r="F88" i="16" a="1"/>
  <c r="F37" i="16" a="1"/>
  <c r="F86" i="16" a="1"/>
  <c r="F83" i="16" a="1"/>
  <c r="F108" i="16" a="1"/>
  <c r="F69" i="16" a="1"/>
  <c r="F99" i="16" a="1"/>
  <c r="F79" i="16" a="1"/>
  <c r="F113" i="16" a="1"/>
  <c r="F70" i="16" a="1"/>
  <c r="F97" i="16" a="1"/>
  <c r="F71" i="16" a="1"/>
  <c r="F52" i="16" a="1"/>
  <c r="F77" i="16" a="1"/>
  <c r="F76" i="16" a="1"/>
  <c r="F107" i="16" a="1"/>
  <c r="F61" i="16" a="1"/>
  <c r="F38" i="16" a="1"/>
  <c r="F117" i="16" a="1"/>
  <c r="F87" i="16" a="1"/>
  <c r="F82" i="16" a="1"/>
  <c r="F60" i="16" a="1"/>
  <c r="F67" i="16" a="1"/>
  <c r="F95" i="16" a="1"/>
  <c r="F78" i="16" a="1"/>
  <c r="F119" i="16" a="1"/>
  <c r="F50" i="16" a="1"/>
  <c r="F89" i="16" a="1"/>
  <c r="F49" i="16" a="1"/>
  <c r="F31" i="16" a="1"/>
  <c r="F48" i="16" a="1"/>
  <c r="F36" i="16" a="1"/>
  <c r="F81" i="16" a="1"/>
  <c r="F112" i="16" a="1"/>
  <c r="F106" i="16" a="1"/>
  <c r="F104" i="16" a="1"/>
  <c r="F36" i="16" l="1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J128" i="15"/>
  <c r="J128" i="14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J129" i="2"/>
  <c r="S153" i="2"/>
  <c r="S154" i="2"/>
  <c r="D16" i="2"/>
  <c r="G119" i="16" l="1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<sst xmlns="http://schemas.openxmlformats.org/spreadsheetml/2006/main" count="1558" uniqueCount="330">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</sst>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5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" fontId="6" fillId="8" borderId="32" xfId="1" applyNumberFormat="1" applyFont="1" applyFill="1" applyBorder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164" fontId="6" fillId="8" borderId="30" xfId="1" applyNumberFormat="1" applyFont="1" applyFill="1" applyBorder="1" applyAlignment="1">
      <alignment horizontal="center" vertical="center"/>
    </xf>
    <xf numFmtId="164" fontId="6" fillId="8" borderId="31" xfId="1" applyNumberFormat="1" applyFont="1" applyFill="1" applyBorder="1" applyAlignment="1">
      <alignment horizontal="center" vertical="center"/>
    </xf>
    <xf numFmtId="170" fontId="6" fillId="8" borderId="30" xfId="1" applyNumberFormat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8" fillId="3" borderId="1" xfId="2" quotePrefix="1" applyFont="1" applyFill="1" applyBorder="1" applyAlignment="1">
      <alignment horizontal="left" vertical="center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-1392.8857791677328</c:v>
                </c:pt>
                <c:pt idx="1">
                  <c:v>-1357.0844195195891</c:v>
                </c:pt>
                <c:pt idx="2">
                  <c:v>-1321.2830598714449</c:v>
                </c:pt>
                <c:pt idx="3">
                  <c:v>-1285.481700223301</c:v>
                </c:pt>
                <c:pt idx="4">
                  <c:v>-1249.6803405751573</c:v>
                </c:pt>
                <c:pt idx="5">
                  <c:v>-1213.8789809270133</c:v>
                </c:pt>
                <c:pt idx="6">
                  <c:v>-1178.0776212788692</c:v>
                </c:pt>
                <c:pt idx="7">
                  <c:v>-1142.2762616307255</c:v>
                </c:pt>
                <c:pt idx="8">
                  <c:v>-1106.4749019825813</c:v>
                </c:pt>
                <c:pt idx="9">
                  <c:v>-1070.6735423344373</c:v>
                </c:pt>
                <c:pt idx="10">
                  <c:v>-1034.8721826862934</c:v>
                </c:pt>
                <c:pt idx="11">
                  <c:v>-999.07082303814946</c:v>
                </c:pt>
                <c:pt idx="12">
                  <c:v>-963.26946339000551</c:v>
                </c:pt>
                <c:pt idx="13">
                  <c:v>-927.46810374186168</c:v>
                </c:pt>
                <c:pt idx="14">
                  <c:v>-891.66674409371763</c:v>
                </c:pt>
                <c:pt idx="15">
                  <c:v>-855.8653844455738</c:v>
                </c:pt>
                <c:pt idx="16">
                  <c:v>-820.06402479742985</c:v>
                </c:pt>
                <c:pt idx="17">
                  <c:v>-784.26266514928579</c:v>
                </c:pt>
                <c:pt idx="18">
                  <c:v>-748.46130550114196</c:v>
                </c:pt>
                <c:pt idx="19">
                  <c:v>-712.65994585299791</c:v>
                </c:pt>
                <c:pt idx="20">
                  <c:v>-676.85858620485408</c:v>
                </c:pt>
                <c:pt idx="21">
                  <c:v>-641.05722655671013</c:v>
                </c:pt>
                <c:pt idx="22">
                  <c:v>-605.25586690856608</c:v>
                </c:pt>
                <c:pt idx="23">
                  <c:v>-569.45450726042225</c:v>
                </c:pt>
                <c:pt idx="24">
                  <c:v>-533.65314761227819</c:v>
                </c:pt>
                <c:pt idx="25">
                  <c:v>-497.85178796413425</c:v>
                </c:pt>
                <c:pt idx="26">
                  <c:v>-462.05042831599036</c:v>
                </c:pt>
                <c:pt idx="27">
                  <c:v>-426.24906866784636</c:v>
                </c:pt>
                <c:pt idx="28">
                  <c:v>-390.44770901970242</c:v>
                </c:pt>
                <c:pt idx="29">
                  <c:v>-354.64634937155853</c:v>
                </c:pt>
                <c:pt idx="30">
                  <c:v>-318.84498972341464</c:v>
                </c:pt>
                <c:pt idx="31">
                  <c:v>-283.04363007527053</c:v>
                </c:pt>
                <c:pt idx="32">
                  <c:v>-247.24227042712667</c:v>
                </c:pt>
                <c:pt idx="33">
                  <c:v>-211.44091077898281</c:v>
                </c:pt>
                <c:pt idx="34">
                  <c:v>-175.6395511308387</c:v>
                </c:pt>
                <c:pt idx="35">
                  <c:v>-139.83819148269481</c:v>
                </c:pt>
                <c:pt idx="36">
                  <c:v>-104.03683183455095</c:v>
                </c:pt>
                <c:pt idx="37">
                  <c:v>-68.235472186406838</c:v>
                </c:pt>
                <c:pt idx="38">
                  <c:v>-32.434112538262966</c:v>
                </c:pt>
                <c:pt idx="39">
                  <c:v>3.3672471098809038</c:v>
                </c:pt>
                <c:pt idx="40">
                  <c:v>39.168606758024779</c:v>
                </c:pt>
                <c:pt idx="41">
                  <c:v>74.969966406168879</c:v>
                </c:pt>
                <c:pt idx="42">
                  <c:v>110.77132605431275</c:v>
                </c:pt>
                <c:pt idx="43">
                  <c:v>146.57268570245662</c:v>
                </c:pt>
                <c:pt idx="44">
                  <c:v>182.37404535060074</c:v>
                </c:pt>
                <c:pt idx="45">
                  <c:v>218.1754049987446</c:v>
                </c:pt>
                <c:pt idx="46">
                  <c:v>253.97676464688848</c:v>
                </c:pt>
                <c:pt idx="47">
                  <c:v>289.77812429503257</c:v>
                </c:pt>
                <c:pt idx="48">
                  <c:v>325.57948394317646</c:v>
                </c:pt>
                <c:pt idx="49">
                  <c:v>361.38084359132034</c:v>
                </c:pt>
                <c:pt idx="50">
                  <c:v>397.18220323946446</c:v>
                </c:pt>
                <c:pt idx="51">
                  <c:v>432.98356288760829</c:v>
                </c:pt>
                <c:pt idx="52">
                  <c:v>468.78492253575217</c:v>
                </c:pt>
                <c:pt idx="53">
                  <c:v>504.58628218389629</c:v>
                </c:pt>
                <c:pt idx="54">
                  <c:v>540.38764183204012</c:v>
                </c:pt>
                <c:pt idx="55">
                  <c:v>576.18900148018406</c:v>
                </c:pt>
                <c:pt idx="56">
                  <c:v>611.99036112832812</c:v>
                </c:pt>
                <c:pt idx="57">
                  <c:v>647.79172077647206</c:v>
                </c:pt>
                <c:pt idx="58">
                  <c:v>683.59308042461589</c:v>
                </c:pt>
                <c:pt idx="59">
                  <c:v>719.39444007275972</c:v>
                </c:pt>
                <c:pt idx="60">
                  <c:v>755.19579972090366</c:v>
                </c:pt>
                <c:pt idx="61">
                  <c:v>790.99715936904795</c:v>
                </c:pt>
                <c:pt idx="62">
                  <c:v>826.79851901719189</c:v>
                </c:pt>
                <c:pt idx="63">
                  <c:v>862.59987866533572</c:v>
                </c:pt>
                <c:pt idx="64">
                  <c:v>898.40123831347955</c:v>
                </c:pt>
                <c:pt idx="65">
                  <c:v>934.2025979616235</c:v>
                </c:pt>
                <c:pt idx="66">
                  <c:v>970.00395760976733</c:v>
                </c:pt>
                <c:pt idx="67">
                  <c:v>1005.8053172579112</c:v>
                </c:pt>
                <c:pt idx="68">
                  <c:v>1041.6066769060556</c:v>
                </c:pt>
                <c:pt idx="69">
                  <c:v>1077.4080365541995</c:v>
                </c:pt>
                <c:pt idx="70">
                  <c:v>1113.2093962023432</c:v>
                </c:pt>
                <c:pt idx="71">
                  <c:v>1149.0107558504872</c:v>
                </c:pt>
                <c:pt idx="72">
                  <c:v>1184.8121154986311</c:v>
                </c:pt>
                <c:pt idx="73">
                  <c:v>1220.6134751467748</c:v>
                </c:pt>
                <c:pt idx="74">
                  <c:v>1256.4148347949192</c:v>
                </c:pt>
                <c:pt idx="75">
                  <c:v>1292.2161944430632</c:v>
                </c:pt>
                <c:pt idx="76">
                  <c:v>1328.0175540912069</c:v>
                </c:pt>
                <c:pt idx="77">
                  <c:v>1363.8189137393508</c:v>
                </c:pt>
                <c:pt idx="78">
                  <c:v>1399.6202733874948</c:v>
                </c:pt>
                <c:pt idx="79">
                  <c:v>1435.4216330356387</c:v>
                </c:pt>
                <c:pt idx="80">
                  <c:v>1471.2229926837824</c:v>
                </c:pt>
                <c:pt idx="81">
                  <c:v>1507.0243523319268</c:v>
                </c:pt>
                <c:pt idx="82">
                  <c:v>1542.8257119800708</c:v>
                </c:pt>
                <c:pt idx="83">
                  <c:v>1578.6270716282145</c:v>
                </c:pt>
                <c:pt idx="84">
                  <c:v>1614.4284312763584</c:v>
                </c:pt>
                <c:pt idx="85">
                  <c:v>1650.2297909245024</c:v>
                </c:pt>
                <c:pt idx="86">
                  <c:v>1686.0311505726461</c:v>
                </c:pt>
                <c:pt idx="87">
                  <c:v>1721.8325102207905</c:v>
                </c:pt>
                <c:pt idx="88">
                  <c:v>1757.6338698689344</c:v>
                </c:pt>
                <c:pt idx="89">
                  <c:v>1793.4352295170784</c:v>
                </c:pt>
                <c:pt idx="90">
                  <c:v>1829.2365891652221</c:v>
                </c:pt>
                <c:pt idx="91">
                  <c:v>1865.037948813366</c:v>
                </c:pt>
                <c:pt idx="92">
                  <c:v>1900.83930846151</c:v>
                </c:pt>
                <c:pt idx="93">
                  <c:v>1936.6406681096541</c:v>
                </c:pt>
                <c:pt idx="94">
                  <c:v>1972.4420277577981</c:v>
                </c:pt>
                <c:pt idx="95">
                  <c:v>2008.243387405942</c:v>
                </c:pt>
                <c:pt idx="96">
                  <c:v>2044.0447470540857</c:v>
                </c:pt>
                <c:pt idx="97">
                  <c:v>2079.8461067022299</c:v>
                </c:pt>
                <c:pt idx="98">
                  <c:v>2115.6474663503736</c:v>
                </c:pt>
                <c:pt idx="99">
                  <c:v>2151.4488259985178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-283.00076594487155</c:v>
                </c:pt>
                <c:pt idx="1">
                  <c:v>-283.00076594487155</c:v>
                </c:pt>
                <c:pt idx="2">
                  <c:v>-282.99561673790697</c:v>
                </c:pt>
                <c:pt idx="3">
                  <c:v>-282.68851452348554</c:v>
                </c:pt>
                <c:pt idx="4">
                  <c:v>-281.90700293214303</c:v>
                </c:pt>
                <c:pt idx="5">
                  <c:v>-280.65108196387922</c:v>
                </c:pt>
                <c:pt idx="6">
                  <c:v>-278.92075161869417</c:v>
                </c:pt>
                <c:pt idx="7">
                  <c:v>-276.71601189658799</c:v>
                </c:pt>
                <c:pt idx="8">
                  <c:v>-274.03686279756056</c:v>
                </c:pt>
                <c:pt idx="9">
                  <c:v>-270.88330432161189</c:v>
                </c:pt>
                <c:pt idx="10">
                  <c:v>-267.25533646874203</c:v>
                </c:pt>
                <c:pt idx="11">
                  <c:v>-263.15295923895087</c:v>
                </c:pt>
                <c:pt idx="12">
                  <c:v>-258.57617263223864</c:v>
                </c:pt>
                <c:pt idx="13">
                  <c:v>-253.52497664860505</c:v>
                </c:pt>
                <c:pt idx="14">
                  <c:v>-247.99937128805033</c:v>
                </c:pt>
                <c:pt idx="15">
                  <c:v>-241.99935655057436</c:v>
                </c:pt>
                <c:pt idx="16">
                  <c:v>-235.52493243617715</c:v>
                </c:pt>
                <c:pt idx="17">
                  <c:v>-228.57609894485881</c:v>
                </c:pt>
                <c:pt idx="18">
                  <c:v>-221.15285607661917</c:v>
                </c:pt>
                <c:pt idx="19">
                  <c:v>-213.25520383145835</c:v>
                </c:pt>
                <c:pt idx="20">
                  <c:v>-204.88314220937627</c:v>
                </c:pt>
                <c:pt idx="21">
                  <c:v>-196.03667121037302</c:v>
                </c:pt>
                <c:pt idx="22">
                  <c:v>-186.71579083444851</c:v>
                </c:pt>
                <c:pt idx="23">
                  <c:v>-176.92050108160288</c:v>
                </c:pt>
                <c:pt idx="24">
                  <c:v>-166.65080195183594</c:v>
                </c:pt>
                <c:pt idx="25">
                  <c:v>-155.90669344514777</c:v>
                </c:pt>
                <c:pt idx="26">
                  <c:v>-144.68817556153846</c:v>
                </c:pt>
                <c:pt idx="27">
                  <c:v>-132.9952483010079</c:v>
                </c:pt>
                <c:pt idx="28">
                  <c:v>-120.82791166355609</c:v>
                </c:pt>
                <c:pt idx="29">
                  <c:v>-108.18616564918314</c:v>
                </c:pt>
                <c:pt idx="30">
                  <c:v>-95.070010257888939</c:v>
                </c:pt>
                <c:pt idx="31">
                  <c:v>-81.479445489673452</c:v>
                </c:pt>
                <c:pt idx="32">
                  <c:v>-67.414471344536821</c:v>
                </c:pt>
                <c:pt idx="33">
                  <c:v>-52.875087822478989</c:v>
                </c:pt>
                <c:pt idx="34">
                  <c:v>-37.861294923499855</c:v>
                </c:pt>
                <c:pt idx="35">
                  <c:v>-22.373092647599577</c:v>
                </c:pt>
                <c:pt idx="36">
                  <c:v>-6.3583137052700351</c:v>
                </c:pt>
                <c:pt idx="37">
                  <c:v>10.453051839819842</c:v>
                </c:pt>
                <c:pt idx="38">
                  <c:v>28.099528066879731</c:v>
                </c:pt>
                <c:pt idx="39">
                  <c:v>46.581114975909742</c:v>
                </c:pt>
                <c:pt idx="40">
                  <c:v>65.897812566909863</c:v>
                </c:pt>
                <c:pt idx="41">
                  <c:v>86.049620839880234</c:v>
                </c:pt>
                <c:pt idx="42">
                  <c:v>107.0365397948206</c:v>
                </c:pt>
                <c:pt idx="43">
                  <c:v>128.8585694317311</c:v>
                </c:pt>
                <c:pt idx="44">
                  <c:v>151.51570975061185</c:v>
                </c:pt>
                <c:pt idx="45">
                  <c:v>175.00796075146255</c:v>
                </c:pt>
                <c:pt idx="46">
                  <c:v>199.3353224342834</c:v>
                </c:pt>
                <c:pt idx="47">
                  <c:v>224.49779479907451</c:v>
                </c:pt>
                <c:pt idx="48">
                  <c:v>250.49537784583558</c:v>
                </c:pt>
                <c:pt idx="49">
                  <c:v>277.32807157456676</c:v>
                </c:pt>
                <c:pt idx="50">
                  <c:v>304.9958759852683</c:v>
                </c:pt>
                <c:pt idx="51">
                  <c:v>333.4987910779397</c:v>
                </c:pt>
                <c:pt idx="52">
                  <c:v>362.83681685258131</c:v>
                </c:pt>
                <c:pt idx="53">
                  <c:v>393.00995330919318</c:v>
                </c:pt>
                <c:pt idx="54">
                  <c:v>424.01820044777492</c:v>
                </c:pt>
                <c:pt idx="55">
                  <c:v>455.86155826832686</c:v>
                </c:pt>
                <c:pt idx="56">
                  <c:v>488.54002677084907</c:v>
                </c:pt>
                <c:pt idx="57">
                  <c:v>522.05360595534114</c:v>
                </c:pt>
                <c:pt idx="58">
                  <c:v>556.40229582180348</c:v>
                </c:pt>
                <c:pt idx="59">
                  <c:v>591.58609637023596</c:v>
                </c:pt>
                <c:pt idx="60">
                  <c:v>627.60500760063837</c:v>
                </c:pt>
                <c:pt idx="61">
                  <c:v>664.4590295130115</c:v>
                </c:pt>
                <c:pt idx="62">
                  <c:v>702.14816210735421</c:v>
                </c:pt>
                <c:pt idx="63">
                  <c:v>740.67240538366707</c:v>
                </c:pt>
                <c:pt idx="64">
                  <c:v>780.03175934195008</c:v>
                </c:pt>
                <c:pt idx="65">
                  <c:v>820.22622398220312</c:v>
                </c:pt>
                <c:pt idx="66">
                  <c:v>861.25579930442643</c:v>
                </c:pt>
                <c:pt idx="67">
                  <c:v>903.12048530861978</c:v>
                </c:pt>
                <c:pt idx="68">
                  <c:v>945.82028199478384</c:v>
                </c:pt>
                <c:pt idx="69">
                  <c:v>989.35518936291726</c:v>
                </c:pt>
                <c:pt idx="70">
                  <c:v>1033.7252074130211</c:v>
                </c:pt>
                <c:pt idx="71">
                  <c:v>1078.9303361450948</c:v>
                </c:pt>
                <c:pt idx="72">
                  <c:v>1124.9705755591385</c:v>
                </c:pt>
                <c:pt idx="73">
                  <c:v>1171.8459256551528</c:v>
                </c:pt>
                <c:pt idx="74">
                  <c:v>1219.5563864331375</c:v>
                </c:pt>
                <c:pt idx="75">
                  <c:v>1268.1019578930918</c:v>
                </c:pt>
                <c:pt idx="76">
                  <c:v>1317.4826400350162</c:v>
                </c:pt>
                <c:pt idx="77">
                  <c:v>1367.6984328589108</c:v>
                </c:pt>
                <c:pt idx="78">
                  <c:v>1418.7493363647754</c:v>
                </c:pt>
                <c:pt idx="79">
                  <c:v>1470.6353505526101</c:v>
                </c:pt>
                <c:pt idx="80">
                  <c:v>1523.3564754224151</c:v>
                </c:pt>
                <c:pt idx="81">
                  <c:v>1576.9127109741908</c:v>
                </c:pt>
                <c:pt idx="82">
                  <c:v>1631.3040572079356</c:v>
                </c:pt>
                <c:pt idx="83">
                  <c:v>1686.5305141236511</c:v>
                </c:pt>
                <c:pt idx="84">
                  <c:v>1742.5920817213364</c:v>
                </c:pt>
                <c:pt idx="85">
                  <c:v>1799.488760000992</c:v>
                </c:pt>
                <c:pt idx="86">
                  <c:v>1857.2205489626174</c:v>
                </c:pt>
                <c:pt idx="87">
                  <c:v>1915.7874486062142</c:v>
                </c:pt>
                <c:pt idx="88">
                  <c:v>1975.1894589317799</c:v>
                </c:pt>
                <c:pt idx="89">
                  <c:v>2035.4265799393156</c:v>
                </c:pt>
                <c:pt idx="90">
                  <c:v>2096.4988116288218</c:v>
                </c:pt>
                <c:pt idx="91">
                  <c:v>2158.4061540002981</c:v>
                </c:pt>
                <c:pt idx="92">
                  <c:v>2221.1486070537444</c:v>
                </c:pt>
                <c:pt idx="93">
                  <c:v>2284.7261707891616</c:v>
                </c:pt>
                <c:pt idx="94">
                  <c:v>2349.1388452065485</c:v>
                </c:pt>
                <c:pt idx="95">
                  <c:v>2414.3866303059049</c:v>
                </c:pt>
                <c:pt idx="96">
                  <c:v>2480.4695260872313</c:v>
                </c:pt>
                <c:pt idx="97">
                  <c:v>2547.3875325505282</c:v>
                </c:pt>
                <c:pt idx="98">
                  <c:v>2615.1406496957961</c:v>
                </c:pt>
                <c:pt idx="99">
                  <c:v>2683.7288775230331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-1392.8857791677328</c:v>
                </c:pt>
                <c:pt idx="1">
                  <c:v>-1357.0844195195891</c:v>
                </c:pt>
                <c:pt idx="2">
                  <c:v>-1321.2830598714449</c:v>
                </c:pt>
                <c:pt idx="3">
                  <c:v>-1285.481700223301</c:v>
                </c:pt>
                <c:pt idx="4">
                  <c:v>-1249.6803405751573</c:v>
                </c:pt>
                <c:pt idx="5">
                  <c:v>-1213.8789809270133</c:v>
                </c:pt>
                <c:pt idx="6">
                  <c:v>-1178.0776212788692</c:v>
                </c:pt>
                <c:pt idx="7">
                  <c:v>-1142.2762616307255</c:v>
                </c:pt>
                <c:pt idx="8">
                  <c:v>-1106.4749019825813</c:v>
                </c:pt>
                <c:pt idx="9">
                  <c:v>-1070.6735423344373</c:v>
                </c:pt>
                <c:pt idx="10">
                  <c:v>-1034.8721826862934</c:v>
                </c:pt>
                <c:pt idx="11">
                  <c:v>-999.07082303814946</c:v>
                </c:pt>
                <c:pt idx="12">
                  <c:v>-963.26946339000551</c:v>
                </c:pt>
                <c:pt idx="13">
                  <c:v>-927.46810374186168</c:v>
                </c:pt>
                <c:pt idx="14">
                  <c:v>-891.66674409371763</c:v>
                </c:pt>
                <c:pt idx="15">
                  <c:v>-855.8653844455738</c:v>
                </c:pt>
                <c:pt idx="16">
                  <c:v>-820.06402479742985</c:v>
                </c:pt>
                <c:pt idx="17">
                  <c:v>-784.26266514928579</c:v>
                </c:pt>
                <c:pt idx="18">
                  <c:v>-748.46130550114196</c:v>
                </c:pt>
                <c:pt idx="19">
                  <c:v>-712.65994585299791</c:v>
                </c:pt>
                <c:pt idx="20">
                  <c:v>-676.85858620485408</c:v>
                </c:pt>
                <c:pt idx="21">
                  <c:v>-641.05722655671013</c:v>
                </c:pt>
                <c:pt idx="22">
                  <c:v>-605.25586690856608</c:v>
                </c:pt>
                <c:pt idx="23">
                  <c:v>-569.45450726042225</c:v>
                </c:pt>
                <c:pt idx="24">
                  <c:v>-533.65314761227819</c:v>
                </c:pt>
                <c:pt idx="25">
                  <c:v>-497.85178796413425</c:v>
                </c:pt>
                <c:pt idx="26">
                  <c:v>-462.05042831599036</c:v>
                </c:pt>
                <c:pt idx="27">
                  <c:v>-426.24906866784636</c:v>
                </c:pt>
                <c:pt idx="28">
                  <c:v>-390.44770901970242</c:v>
                </c:pt>
                <c:pt idx="29">
                  <c:v>-354.64634937155853</c:v>
                </c:pt>
                <c:pt idx="30">
                  <c:v>-318.84498972341464</c:v>
                </c:pt>
                <c:pt idx="31">
                  <c:v>-283.04363007527053</c:v>
                </c:pt>
                <c:pt idx="32">
                  <c:v>-247.24227042712667</c:v>
                </c:pt>
                <c:pt idx="33">
                  <c:v>-211.44091077898281</c:v>
                </c:pt>
                <c:pt idx="34">
                  <c:v>-175.6395511308387</c:v>
                </c:pt>
                <c:pt idx="35">
                  <c:v>-139.83819148269481</c:v>
                </c:pt>
                <c:pt idx="36">
                  <c:v>-104.03683183455095</c:v>
                </c:pt>
                <c:pt idx="37">
                  <c:v>-68.235472186406838</c:v>
                </c:pt>
                <c:pt idx="38">
                  <c:v>-32.434112538262966</c:v>
                </c:pt>
                <c:pt idx="39">
                  <c:v>3.3672471098809038</c:v>
                </c:pt>
                <c:pt idx="40">
                  <c:v>39.168606758024779</c:v>
                </c:pt>
                <c:pt idx="41">
                  <c:v>74.969966406168879</c:v>
                </c:pt>
                <c:pt idx="42">
                  <c:v>110.77132605431275</c:v>
                </c:pt>
                <c:pt idx="43">
                  <c:v>146.57268570245662</c:v>
                </c:pt>
                <c:pt idx="44">
                  <c:v>182.37404535060074</c:v>
                </c:pt>
                <c:pt idx="45">
                  <c:v>218.1754049987446</c:v>
                </c:pt>
                <c:pt idx="46">
                  <c:v>253.97676464688848</c:v>
                </c:pt>
                <c:pt idx="47">
                  <c:v>289.77812429503257</c:v>
                </c:pt>
                <c:pt idx="48">
                  <c:v>325.57948394317646</c:v>
                </c:pt>
                <c:pt idx="49">
                  <c:v>361.38084359132034</c:v>
                </c:pt>
                <c:pt idx="50">
                  <c:v>397.18220323946446</c:v>
                </c:pt>
                <c:pt idx="51">
                  <c:v>432.98356288760829</c:v>
                </c:pt>
                <c:pt idx="52">
                  <c:v>468.78492253575217</c:v>
                </c:pt>
                <c:pt idx="53">
                  <c:v>504.58628218389629</c:v>
                </c:pt>
                <c:pt idx="54">
                  <c:v>540.38764183204012</c:v>
                </c:pt>
                <c:pt idx="55">
                  <c:v>576.18900148018406</c:v>
                </c:pt>
                <c:pt idx="56">
                  <c:v>611.99036112832812</c:v>
                </c:pt>
                <c:pt idx="57">
                  <c:v>647.79172077647206</c:v>
                </c:pt>
                <c:pt idx="58">
                  <c:v>683.59308042461589</c:v>
                </c:pt>
                <c:pt idx="59">
                  <c:v>719.39444007275972</c:v>
                </c:pt>
                <c:pt idx="60">
                  <c:v>755.19579972090366</c:v>
                </c:pt>
                <c:pt idx="61">
                  <c:v>790.99715936904795</c:v>
                </c:pt>
                <c:pt idx="62">
                  <c:v>826.79851901719189</c:v>
                </c:pt>
                <c:pt idx="63">
                  <c:v>862.59987866533572</c:v>
                </c:pt>
                <c:pt idx="64">
                  <c:v>898.40123831347955</c:v>
                </c:pt>
                <c:pt idx="65">
                  <c:v>934.2025979616235</c:v>
                </c:pt>
                <c:pt idx="66">
                  <c:v>970.00395760976733</c:v>
                </c:pt>
                <c:pt idx="67">
                  <c:v>1005.8053172579112</c:v>
                </c:pt>
                <c:pt idx="68">
                  <c:v>1041.6066769060556</c:v>
                </c:pt>
                <c:pt idx="69">
                  <c:v>1077.4080365541995</c:v>
                </c:pt>
                <c:pt idx="70">
                  <c:v>1113.2093962023432</c:v>
                </c:pt>
                <c:pt idx="71">
                  <c:v>1149.0107558504872</c:v>
                </c:pt>
                <c:pt idx="72">
                  <c:v>1184.8121154986311</c:v>
                </c:pt>
                <c:pt idx="73">
                  <c:v>1220.6134751467748</c:v>
                </c:pt>
                <c:pt idx="74">
                  <c:v>1256.4148347949192</c:v>
                </c:pt>
                <c:pt idx="75">
                  <c:v>1292.2161944430632</c:v>
                </c:pt>
                <c:pt idx="76">
                  <c:v>1328.0175540912069</c:v>
                </c:pt>
                <c:pt idx="77">
                  <c:v>1363.8189137393508</c:v>
                </c:pt>
                <c:pt idx="78">
                  <c:v>1399.6202733874948</c:v>
                </c:pt>
                <c:pt idx="79">
                  <c:v>1435.4216330356387</c:v>
                </c:pt>
                <c:pt idx="80">
                  <c:v>1471.2229926837824</c:v>
                </c:pt>
                <c:pt idx="81">
                  <c:v>1507.0243523319268</c:v>
                </c:pt>
                <c:pt idx="82">
                  <c:v>1542.8257119800708</c:v>
                </c:pt>
                <c:pt idx="83">
                  <c:v>1578.6270716282145</c:v>
                </c:pt>
                <c:pt idx="84">
                  <c:v>1614.4284312763584</c:v>
                </c:pt>
                <c:pt idx="85">
                  <c:v>1650.2297909245024</c:v>
                </c:pt>
                <c:pt idx="86">
                  <c:v>1686.0311505726461</c:v>
                </c:pt>
                <c:pt idx="87">
                  <c:v>1721.8325102207905</c:v>
                </c:pt>
                <c:pt idx="88">
                  <c:v>1757.6338698689344</c:v>
                </c:pt>
                <c:pt idx="89">
                  <c:v>1793.4352295170784</c:v>
                </c:pt>
                <c:pt idx="90">
                  <c:v>1829.2365891652221</c:v>
                </c:pt>
                <c:pt idx="91">
                  <c:v>1865.037948813366</c:v>
                </c:pt>
                <c:pt idx="92">
                  <c:v>1900.83930846151</c:v>
                </c:pt>
                <c:pt idx="93">
                  <c:v>1936.6406681096541</c:v>
                </c:pt>
                <c:pt idx="94">
                  <c:v>1972.4420277577981</c:v>
                </c:pt>
                <c:pt idx="95">
                  <c:v>2008.243387405942</c:v>
                </c:pt>
                <c:pt idx="96">
                  <c:v>2044.0447470540857</c:v>
                </c:pt>
                <c:pt idx="97">
                  <c:v>2079.8461067022299</c:v>
                </c:pt>
                <c:pt idx="98">
                  <c:v>2115.6474663503736</c:v>
                </c:pt>
                <c:pt idx="99">
                  <c:v>2151.4488259985178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2813.5598453621478</c:v>
                </c:pt>
                <c:pt idx="1">
                  <c:v>2813.5598453621478</c:v>
                </c:pt>
                <c:pt idx="2">
                  <c:v>2813.5610452941655</c:v>
                </c:pt>
                <c:pt idx="3">
                  <c:v>2813.6326100579104</c:v>
                </c:pt>
                <c:pt idx="4">
                  <c:v>2813.8147275737474</c:v>
                </c:pt>
                <c:pt idx="5">
                  <c:v>2814.1073978416757</c:v>
                </c:pt>
                <c:pt idx="6">
                  <c:v>2814.5106208616962</c:v>
                </c:pt>
                <c:pt idx="7">
                  <c:v>2815.0243966338085</c:v>
                </c:pt>
                <c:pt idx="8">
                  <c:v>2815.6487251580124</c:v>
                </c:pt>
                <c:pt idx="9">
                  <c:v>2816.3836064343081</c:v>
                </c:pt>
                <c:pt idx="10">
                  <c:v>2817.2290404626956</c:v>
                </c:pt>
                <c:pt idx="11">
                  <c:v>2818.1850272431748</c:v>
                </c:pt>
                <c:pt idx="12">
                  <c:v>2819.2515667757457</c:v>
                </c:pt>
                <c:pt idx="13">
                  <c:v>2820.4286590604088</c:v>
                </c:pt>
                <c:pt idx="14">
                  <c:v>2821.7163040971636</c:v>
                </c:pt>
                <c:pt idx="15">
                  <c:v>2823.1145018860097</c:v>
                </c:pt>
                <c:pt idx="16">
                  <c:v>2824.6232524269481</c:v>
                </c:pt>
                <c:pt idx="17">
                  <c:v>2826.2425557199781</c:v>
                </c:pt>
                <c:pt idx="18">
                  <c:v>2827.9724117650999</c:v>
                </c:pt>
                <c:pt idx="19">
                  <c:v>2829.8128205623134</c:v>
                </c:pt>
                <c:pt idx="20">
                  <c:v>2831.7637821116186</c:v>
                </c:pt>
                <c:pt idx="21">
                  <c:v>2833.8252964130161</c:v>
                </c:pt>
                <c:pt idx="22">
                  <c:v>2835.9973634665048</c:v>
                </c:pt>
                <c:pt idx="23">
                  <c:v>2838.2799832720857</c:v>
                </c:pt>
                <c:pt idx="24">
                  <c:v>2840.6731558297583</c:v>
                </c:pt>
                <c:pt idx="25">
                  <c:v>2843.1768811395227</c:v>
                </c:pt>
                <c:pt idx="26">
                  <c:v>2845.7911592013788</c:v>
                </c:pt>
                <c:pt idx="27">
                  <c:v>2848.5159900153271</c:v>
                </c:pt>
                <c:pt idx="28">
                  <c:v>2851.3513735813667</c:v>
                </c:pt>
                <c:pt idx="29">
                  <c:v>2854.2973098994976</c:v>
                </c:pt>
                <c:pt idx="30">
                  <c:v>2857.3537989697215</c:v>
                </c:pt>
                <c:pt idx="31">
                  <c:v>2860.5208407920363</c:v>
                </c:pt>
                <c:pt idx="32">
                  <c:v>2863.7984353664433</c:v>
                </c:pt>
                <c:pt idx="33">
                  <c:v>2867.186582692942</c:v>
                </c:pt>
                <c:pt idx="34">
                  <c:v>2870.6852827715325</c:v>
                </c:pt>
                <c:pt idx="35">
                  <c:v>2874.2945356022146</c:v>
                </c:pt>
                <c:pt idx="36">
                  <c:v>2878.0371292963605</c:v>
                </c:pt>
                <c:pt idx="37">
                  <c:v>2882.0310116438354</c:v>
                </c:pt>
                <c:pt idx="38">
                  <c:v>2886.293011025331</c:v>
                </c:pt>
                <c:pt idx="39">
                  <c:v>2890.8231274408477</c:v>
                </c:pt>
                <c:pt idx="40">
                  <c:v>2895.6213608903854</c:v>
                </c:pt>
                <c:pt idx="41">
                  <c:v>2900.6877113739442</c:v>
                </c:pt>
                <c:pt idx="42">
                  <c:v>2906.0221788915237</c:v>
                </c:pt>
                <c:pt idx="43">
                  <c:v>2911.6247634431243</c:v>
                </c:pt>
                <c:pt idx="44">
                  <c:v>2917.4954650287464</c:v>
                </c:pt>
                <c:pt idx="45">
                  <c:v>2923.6342836483896</c:v>
                </c:pt>
                <c:pt idx="46">
                  <c:v>2930.0412193020534</c:v>
                </c:pt>
                <c:pt idx="47">
                  <c:v>2936.7162719897387</c:v>
                </c:pt>
                <c:pt idx="48">
                  <c:v>2943.6594417114443</c:v>
                </c:pt>
                <c:pt idx="49">
                  <c:v>2950.8707284671714</c:v>
                </c:pt>
                <c:pt idx="50">
                  <c:v>2958.35013225692</c:v>
                </c:pt>
                <c:pt idx="51">
                  <c:v>2966.0976530806888</c:v>
                </c:pt>
                <c:pt idx="52">
                  <c:v>2974.1132909384787</c:v>
                </c:pt>
                <c:pt idx="53">
                  <c:v>2982.3970458302902</c:v>
                </c:pt>
                <c:pt idx="54">
                  <c:v>2990.9489177561227</c:v>
                </c:pt>
                <c:pt idx="55">
                  <c:v>2999.7689067159763</c:v>
                </c:pt>
                <c:pt idx="56">
                  <c:v>3008.8570127098506</c:v>
                </c:pt>
                <c:pt idx="57">
                  <c:v>3018.2132357377454</c:v>
                </c:pt>
                <c:pt idx="58">
                  <c:v>3027.8375757996623</c:v>
                </c:pt>
                <c:pt idx="59">
                  <c:v>3037.7300328955994</c:v>
                </c:pt>
                <c:pt idx="60">
                  <c:v>3047.890607025558</c:v>
                </c:pt>
                <c:pt idx="61">
                  <c:v>3058.3192981895381</c:v>
                </c:pt>
                <c:pt idx="62">
                  <c:v>3069.0161063875385</c:v>
                </c:pt>
                <c:pt idx="63">
                  <c:v>3079.9810316195599</c:v>
                </c:pt>
                <c:pt idx="64">
                  <c:v>3091.2140738856028</c:v>
                </c:pt>
                <c:pt idx="65">
                  <c:v>3102.7152331856664</c:v>
                </c:pt>
                <c:pt idx="66">
                  <c:v>3114.4845095197511</c:v>
                </c:pt>
                <c:pt idx="67">
                  <c:v>3126.5219028878569</c:v>
                </c:pt>
                <c:pt idx="68">
                  <c:v>3138.8274132899842</c:v>
                </c:pt>
                <c:pt idx="69">
                  <c:v>3151.4010407261321</c:v>
                </c:pt>
                <c:pt idx="70">
                  <c:v>3164.2427851963012</c:v>
                </c:pt>
                <c:pt idx="71">
                  <c:v>3177.3526467004908</c:v>
                </c:pt>
                <c:pt idx="72">
                  <c:v>3190.7306252387016</c:v>
                </c:pt>
                <c:pt idx="73">
                  <c:v>3204.3767208109339</c:v>
                </c:pt>
                <c:pt idx="74">
                  <c:v>3218.2909334171873</c:v>
                </c:pt>
                <c:pt idx="75">
                  <c:v>3232.4732630574613</c:v>
                </c:pt>
                <c:pt idx="76">
                  <c:v>3246.9237097317568</c:v>
                </c:pt>
                <c:pt idx="77">
                  <c:v>3261.6422734400726</c:v>
                </c:pt>
                <c:pt idx="78">
                  <c:v>3276.6289541824103</c:v>
                </c:pt>
                <c:pt idx="79">
                  <c:v>3291.8837519587682</c:v>
                </c:pt>
                <c:pt idx="80">
                  <c:v>3307.4066667691477</c:v>
                </c:pt>
                <c:pt idx="81">
                  <c:v>3323.1976986135483</c:v>
                </c:pt>
                <c:pt idx="82">
                  <c:v>3339.2568474919699</c:v>
                </c:pt>
                <c:pt idx="83">
                  <c:v>3355.5841134044122</c:v>
                </c:pt>
                <c:pt idx="84">
                  <c:v>3372.1794963508755</c:v>
                </c:pt>
                <c:pt idx="85">
                  <c:v>3389.04299633136</c:v>
                </c:pt>
                <c:pt idx="86">
                  <c:v>3406.1746133458655</c:v>
                </c:pt>
                <c:pt idx="87">
                  <c:v>3423.574347394393</c:v>
                </c:pt>
                <c:pt idx="88">
                  <c:v>3441.2421984769403</c:v>
                </c:pt>
                <c:pt idx="89">
                  <c:v>3459.1781665935086</c:v>
                </c:pt>
                <c:pt idx="90">
                  <c:v>3477.382251744099</c:v>
                </c:pt>
                <c:pt idx="91">
                  <c:v>3495.8544539287095</c:v>
                </c:pt>
                <c:pt idx="92">
                  <c:v>3514.5947731473411</c:v>
                </c:pt>
                <c:pt idx="93">
                  <c:v>3533.6032093999943</c:v>
                </c:pt>
                <c:pt idx="94">
                  <c:v>3552.8797626866685</c:v>
                </c:pt>
                <c:pt idx="95">
                  <c:v>3572.4244330073634</c:v>
                </c:pt>
                <c:pt idx="96">
                  <c:v>3592.2372203620794</c:v>
                </c:pt>
                <c:pt idx="97">
                  <c:v>3612.3181247508164</c:v>
                </c:pt>
                <c:pt idx="98">
                  <c:v>3632.6671461735746</c:v>
                </c:pt>
                <c:pt idx="99">
                  <c:v>3653.2842846303533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-933.25589214962508</c:v>
                </c:pt>
                <c:pt idx="1">
                  <c:v>-905.37497810496654</c:v>
                </c:pt>
                <c:pt idx="2">
                  <c:v>-877.49406406030812</c:v>
                </c:pt>
                <c:pt idx="3">
                  <c:v>-849.61315001564958</c:v>
                </c:pt>
                <c:pt idx="4">
                  <c:v>-821.73223597099104</c:v>
                </c:pt>
                <c:pt idx="5">
                  <c:v>-793.85132192633262</c:v>
                </c:pt>
                <c:pt idx="6">
                  <c:v>-765.97040788167408</c:v>
                </c:pt>
                <c:pt idx="7">
                  <c:v>-738.08949383701565</c:v>
                </c:pt>
                <c:pt idx="8">
                  <c:v>-710.20857979235711</c:v>
                </c:pt>
                <c:pt idx="9">
                  <c:v>-682.32766574769857</c:v>
                </c:pt>
                <c:pt idx="10">
                  <c:v>-654.44675170304026</c:v>
                </c:pt>
                <c:pt idx="11">
                  <c:v>-626.56583765838172</c:v>
                </c:pt>
                <c:pt idx="12">
                  <c:v>-598.68492361372319</c:v>
                </c:pt>
                <c:pt idx="13">
                  <c:v>-570.80400956906476</c:v>
                </c:pt>
                <c:pt idx="14">
                  <c:v>-542.92309552440622</c:v>
                </c:pt>
                <c:pt idx="15">
                  <c:v>-515.04218147974768</c:v>
                </c:pt>
                <c:pt idx="16">
                  <c:v>-487.16126743508914</c:v>
                </c:pt>
                <c:pt idx="17">
                  <c:v>-459.28035339043066</c:v>
                </c:pt>
                <c:pt idx="18">
                  <c:v>-431.39943934577212</c:v>
                </c:pt>
                <c:pt idx="19">
                  <c:v>-403.5185253011137</c:v>
                </c:pt>
                <c:pt idx="20">
                  <c:v>-375.63761125645522</c:v>
                </c:pt>
                <c:pt idx="21">
                  <c:v>-347.75669721179668</c:v>
                </c:pt>
                <c:pt idx="22">
                  <c:v>-319.87578316713825</c:v>
                </c:pt>
                <c:pt idx="23">
                  <c:v>-291.99486912247971</c:v>
                </c:pt>
                <c:pt idx="24">
                  <c:v>-264.11395507782117</c:v>
                </c:pt>
                <c:pt idx="25">
                  <c:v>-236.23304103316275</c:v>
                </c:pt>
                <c:pt idx="26">
                  <c:v>-208.35212698850421</c:v>
                </c:pt>
                <c:pt idx="27">
                  <c:v>-180.47121294384567</c:v>
                </c:pt>
                <c:pt idx="28">
                  <c:v>-152.59029889918725</c:v>
                </c:pt>
                <c:pt idx="29">
                  <c:v>-124.70938485452871</c:v>
                </c:pt>
                <c:pt idx="30">
                  <c:v>-96.828470809870169</c:v>
                </c:pt>
                <c:pt idx="31">
                  <c:v>-68.947556765211743</c:v>
                </c:pt>
                <c:pt idx="32">
                  <c:v>-41.066642720553212</c:v>
                </c:pt>
                <c:pt idx="33">
                  <c:v>-13.185728675894673</c:v>
                </c:pt>
                <c:pt idx="34">
                  <c:v>14.695185368763749</c:v>
                </c:pt>
                <c:pt idx="35">
                  <c:v>42.576099413422284</c:v>
                </c:pt>
                <c:pt idx="36">
                  <c:v>70.457013458080823</c:v>
                </c:pt>
                <c:pt idx="37">
                  <c:v>98.337927502739248</c:v>
                </c:pt>
                <c:pt idx="38">
                  <c:v>126.21884154739766</c:v>
                </c:pt>
                <c:pt idx="39">
                  <c:v>154.09975559205631</c:v>
                </c:pt>
                <c:pt idx="40">
                  <c:v>181.98066963671474</c:v>
                </c:pt>
                <c:pt idx="41">
                  <c:v>209.86158368137316</c:v>
                </c:pt>
                <c:pt idx="42">
                  <c:v>237.74249772603181</c:v>
                </c:pt>
                <c:pt idx="43">
                  <c:v>265.62341177069021</c:v>
                </c:pt>
                <c:pt idx="44">
                  <c:v>293.50432581534864</c:v>
                </c:pt>
                <c:pt idx="45">
                  <c:v>321.38523986000729</c:v>
                </c:pt>
                <c:pt idx="46">
                  <c:v>349.26615390466571</c:v>
                </c:pt>
                <c:pt idx="47">
                  <c:v>377.14706794932414</c:v>
                </c:pt>
                <c:pt idx="48">
                  <c:v>405.02798199398279</c:v>
                </c:pt>
                <c:pt idx="49">
                  <c:v>432.90889603864122</c:v>
                </c:pt>
                <c:pt idx="50">
                  <c:v>460.78981008329964</c:v>
                </c:pt>
                <c:pt idx="51">
                  <c:v>488.67072412795829</c:v>
                </c:pt>
                <c:pt idx="52">
                  <c:v>516.55163817261666</c:v>
                </c:pt>
                <c:pt idx="53">
                  <c:v>544.43255221727509</c:v>
                </c:pt>
                <c:pt idx="54">
                  <c:v>572.31346626193374</c:v>
                </c:pt>
                <c:pt idx="55">
                  <c:v>600.19438030659217</c:v>
                </c:pt>
                <c:pt idx="56">
                  <c:v>628.07529435125059</c:v>
                </c:pt>
                <c:pt idx="57">
                  <c:v>655.95620839590924</c:v>
                </c:pt>
                <c:pt idx="58">
                  <c:v>683.83712244056767</c:v>
                </c:pt>
                <c:pt idx="59">
                  <c:v>711.71803648522609</c:v>
                </c:pt>
                <c:pt idx="60">
                  <c:v>739.59895052988475</c:v>
                </c:pt>
                <c:pt idx="61">
                  <c:v>767.47986457454317</c:v>
                </c:pt>
                <c:pt idx="62">
                  <c:v>795.3607786192016</c:v>
                </c:pt>
                <c:pt idx="63">
                  <c:v>823.24169266386025</c:v>
                </c:pt>
                <c:pt idx="64">
                  <c:v>851.12260670851867</c:v>
                </c:pt>
                <c:pt idx="65">
                  <c:v>879.0035207531771</c:v>
                </c:pt>
                <c:pt idx="66">
                  <c:v>906.88443479783575</c:v>
                </c:pt>
                <c:pt idx="67">
                  <c:v>934.76534884249418</c:v>
                </c:pt>
                <c:pt idx="68">
                  <c:v>962.6462628871526</c:v>
                </c:pt>
                <c:pt idx="69">
                  <c:v>990.52717693181125</c:v>
                </c:pt>
                <c:pt idx="70">
                  <c:v>1018.4080909764697</c:v>
                </c:pt>
                <c:pt idx="71">
                  <c:v>1046.2890050211281</c:v>
                </c:pt>
                <c:pt idx="72">
                  <c:v>1074.1699190657869</c:v>
                </c:pt>
                <c:pt idx="73">
                  <c:v>1102.0508331104452</c:v>
                </c:pt>
                <c:pt idx="74">
                  <c:v>1129.9317471551035</c:v>
                </c:pt>
                <c:pt idx="75">
                  <c:v>1157.8126611997623</c:v>
                </c:pt>
                <c:pt idx="76">
                  <c:v>1185.6935752444203</c:v>
                </c:pt>
                <c:pt idx="77">
                  <c:v>1213.5744892890791</c:v>
                </c:pt>
                <c:pt idx="78">
                  <c:v>1241.4554033337376</c:v>
                </c:pt>
                <c:pt idx="79">
                  <c:v>1269.336317378396</c:v>
                </c:pt>
                <c:pt idx="80">
                  <c:v>1297.2172314230545</c:v>
                </c:pt>
                <c:pt idx="81">
                  <c:v>1325.0981454677133</c:v>
                </c:pt>
                <c:pt idx="82">
                  <c:v>1352.9790595123714</c:v>
                </c:pt>
                <c:pt idx="83">
                  <c:v>1380.8599735570301</c:v>
                </c:pt>
                <c:pt idx="84">
                  <c:v>1408.7408876016887</c:v>
                </c:pt>
                <c:pt idx="85">
                  <c:v>1436.621801646347</c:v>
                </c:pt>
                <c:pt idx="86">
                  <c:v>1464.5027156910055</c:v>
                </c:pt>
                <c:pt idx="87">
                  <c:v>1492.3836297356643</c:v>
                </c:pt>
                <c:pt idx="88">
                  <c:v>1520.2645437803224</c:v>
                </c:pt>
                <c:pt idx="89">
                  <c:v>1548.1454578249811</c:v>
                </c:pt>
                <c:pt idx="90">
                  <c:v>1576.0263718696397</c:v>
                </c:pt>
                <c:pt idx="91">
                  <c:v>1603.907285914298</c:v>
                </c:pt>
                <c:pt idx="92">
                  <c:v>1631.7881999589565</c:v>
                </c:pt>
                <c:pt idx="93">
                  <c:v>1659.6691140036153</c:v>
                </c:pt>
                <c:pt idx="94">
                  <c:v>1687.5500280482734</c:v>
                </c:pt>
                <c:pt idx="95">
                  <c:v>1715.4309420929321</c:v>
                </c:pt>
                <c:pt idx="96">
                  <c:v>1743.3118561375907</c:v>
                </c:pt>
                <c:pt idx="97">
                  <c:v>1771.192770182249</c:v>
                </c:pt>
                <c:pt idx="98">
                  <c:v>1799.0736842269075</c:v>
                </c:pt>
                <c:pt idx="99">
                  <c:v>1826.9545982715663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-231.85060986627064</c:v>
                </c:pt>
                <c:pt idx="1">
                  <c:v>-231.85060986627064</c:v>
                </c:pt>
                <c:pt idx="2">
                  <c:v>-231.80574252437748</c:v>
                </c:pt>
                <c:pt idx="3">
                  <c:v>-231.31262332295967</c:v>
                </c:pt>
                <c:pt idx="4">
                  <c:v>-230.27525304211258</c:v>
                </c:pt>
                <c:pt idx="5">
                  <c:v>-228.69363168183628</c:v>
                </c:pt>
                <c:pt idx="6">
                  <c:v>-226.56775924213076</c:v>
                </c:pt>
                <c:pt idx="7">
                  <c:v>-223.89763572299603</c:v>
                </c:pt>
                <c:pt idx="8">
                  <c:v>-220.68326112443202</c:v>
                </c:pt>
                <c:pt idx="9">
                  <c:v>-216.92463544643886</c:v>
                </c:pt>
                <c:pt idx="10">
                  <c:v>-212.62175868901642</c:v>
                </c:pt>
                <c:pt idx="11">
                  <c:v>-207.77463085216473</c:v>
                </c:pt>
                <c:pt idx="12">
                  <c:v>-202.38325193588381</c:v>
                </c:pt>
                <c:pt idx="13">
                  <c:v>-196.44762194017369</c:v>
                </c:pt>
                <c:pt idx="14">
                  <c:v>-189.9677408650343</c:v>
                </c:pt>
                <c:pt idx="15">
                  <c:v>-182.94360871046572</c:v>
                </c:pt>
                <c:pt idx="16">
                  <c:v>-175.37522547646788</c:v>
                </c:pt>
                <c:pt idx="17">
                  <c:v>-167.26259116304087</c:v>
                </c:pt>
                <c:pt idx="18">
                  <c:v>-158.60570577018456</c:v>
                </c:pt>
                <c:pt idx="19">
                  <c:v>-149.40456929789909</c:v>
                </c:pt>
                <c:pt idx="20">
                  <c:v>-139.65918174618429</c:v>
                </c:pt>
                <c:pt idx="21">
                  <c:v>-129.36954311504033</c:v>
                </c:pt>
                <c:pt idx="22">
                  <c:v>-118.53565340446713</c:v>
                </c:pt>
                <c:pt idx="23">
                  <c:v>-107.15751261446471</c:v>
                </c:pt>
                <c:pt idx="24">
                  <c:v>-95.235120745033015</c:v>
                </c:pt>
                <c:pt idx="25">
                  <c:v>-82.768477796172164</c:v>
                </c:pt>
                <c:pt idx="26">
                  <c:v>-69.757583767882039</c:v>
                </c:pt>
                <c:pt idx="27">
                  <c:v>-56.202438660162635</c:v>
                </c:pt>
                <c:pt idx="28">
                  <c:v>-42.103042473014078</c:v>
                </c:pt>
                <c:pt idx="29">
                  <c:v>-27.459395206436248</c:v>
                </c:pt>
                <c:pt idx="30">
                  <c:v>-12.184959194483447</c:v>
                </c:pt>
                <c:pt idx="31">
                  <c:v>3.8255959996178461</c:v>
                </c:pt>
                <c:pt idx="32">
                  <c:v>20.572518746599716</c:v>
                </c:pt>
                <c:pt idx="33">
                  <c:v>38.055809046462109</c:v>
                </c:pt>
                <c:pt idx="34">
                  <c:v>56.275466899204943</c:v>
                </c:pt>
                <c:pt idx="35">
                  <c:v>75.231492304828365</c:v>
                </c:pt>
                <c:pt idx="36">
                  <c:v>94.923885263332323</c:v>
                </c:pt>
                <c:pt idx="37">
                  <c:v>115.35264577471669</c:v>
                </c:pt>
                <c:pt idx="38">
                  <c:v>136.51777383898158</c:v>
                </c:pt>
                <c:pt idx="39">
                  <c:v>158.41926945612718</c:v>
                </c:pt>
                <c:pt idx="40">
                  <c:v>181.05713262615308</c:v>
                </c:pt>
                <c:pt idx="41">
                  <c:v>204.4313633490595</c:v>
                </c:pt>
                <c:pt idx="42">
                  <c:v>228.54196162484669</c:v>
                </c:pt>
                <c:pt idx="43">
                  <c:v>253.3889274535141</c:v>
                </c:pt>
                <c:pt idx="44">
                  <c:v>278.97226083506212</c:v>
                </c:pt>
                <c:pt idx="45">
                  <c:v>305.2919617694908</c:v>
                </c:pt>
                <c:pt idx="46">
                  <c:v>332.3480302567998</c:v>
                </c:pt>
                <c:pt idx="47">
                  <c:v>360.1404662969893</c:v>
                </c:pt>
                <c:pt idx="48">
                  <c:v>388.66926989005958</c:v>
                </c:pt>
                <c:pt idx="49">
                  <c:v>417.93444103601013</c:v>
                </c:pt>
                <c:pt idx="50">
                  <c:v>447.93597973484117</c:v>
                </c:pt>
                <c:pt idx="51">
                  <c:v>478.67388598655299</c:v>
                </c:pt>
                <c:pt idx="52">
                  <c:v>510.14815979114513</c:v>
                </c:pt>
                <c:pt idx="53">
                  <c:v>542.35880114861777</c:v>
                </c:pt>
                <c:pt idx="54">
                  <c:v>575.30581005897113</c:v>
                </c:pt>
                <c:pt idx="55">
                  <c:v>608.98918652220482</c:v>
                </c:pt>
                <c:pt idx="56">
                  <c:v>643.40893053831894</c:v>
                </c:pt>
                <c:pt idx="57">
                  <c:v>678.56504210731384</c:v>
                </c:pt>
                <c:pt idx="58">
                  <c:v>714.45752122918907</c:v>
                </c:pt>
                <c:pt idx="59">
                  <c:v>751.08636790394473</c:v>
                </c:pt>
                <c:pt idx="60">
                  <c:v>788.45158213158129</c:v>
                </c:pt>
                <c:pt idx="61">
                  <c:v>826.55316391209806</c:v>
                </c:pt>
                <c:pt idx="62">
                  <c:v>865.39111324549526</c:v>
                </c:pt>
                <c:pt idx="63">
                  <c:v>904.96543013177336</c:v>
                </c:pt>
                <c:pt idx="64">
                  <c:v>945.27611457093167</c:v>
                </c:pt>
                <c:pt idx="65">
                  <c:v>986.3231665629703</c:v>
                </c:pt>
                <c:pt idx="66">
                  <c:v>1028.1065861078901</c:v>
                </c:pt>
                <c:pt idx="67">
                  <c:v>1070.6263732056896</c:v>
                </c:pt>
                <c:pt idx="68">
                  <c:v>1113.88252785637</c:v>
                </c:pt>
                <c:pt idx="69">
                  <c:v>1157.8750500599313</c:v>
                </c:pt>
                <c:pt idx="70">
                  <c:v>1202.6039398163725</c:v>
                </c:pt>
                <c:pt idx="71">
                  <c:v>1248.0691971256945</c:v>
                </c:pt>
                <c:pt idx="72">
                  <c:v>1294.2708219878973</c:v>
                </c:pt>
                <c:pt idx="73">
                  <c:v>1341.2088144029801</c:v>
                </c:pt>
                <c:pt idx="74">
                  <c:v>1388.8831743709434</c:v>
                </c:pt>
                <c:pt idx="75">
                  <c:v>1437.293901891788</c:v>
                </c:pt>
                <c:pt idx="76">
                  <c:v>1486.4409969655119</c:v>
                </c:pt>
                <c:pt idx="77">
                  <c:v>1536.3244595921171</c:v>
                </c:pt>
                <c:pt idx="78">
                  <c:v>1586.9442897716031</c:v>
                </c:pt>
                <c:pt idx="79">
                  <c:v>1638.3004875039685</c:v>
                </c:pt>
                <c:pt idx="80">
                  <c:v>1690.3930527892157</c:v>
                </c:pt>
                <c:pt idx="81">
                  <c:v>1743.2219856273427</c:v>
                </c:pt>
                <c:pt idx="82">
                  <c:v>1796.7872860183502</c:v>
                </c:pt>
                <c:pt idx="83">
                  <c:v>1851.0889539622385</c:v>
                </c:pt>
                <c:pt idx="84">
                  <c:v>1906.1269894590077</c:v>
                </c:pt>
                <c:pt idx="85">
                  <c:v>1961.9013925086563</c:v>
                </c:pt>
                <c:pt idx="86">
                  <c:v>2018.4121631111861</c:v>
                </c:pt>
                <c:pt idx="87">
                  <c:v>2075.6593012665967</c:v>
                </c:pt>
                <c:pt idx="88">
                  <c:v>2133.6428069748868</c:v>
                </c:pt>
                <c:pt idx="89">
                  <c:v>2192.3626802360586</c:v>
                </c:pt>
                <c:pt idx="90">
                  <c:v>2251.8189210501105</c:v>
                </c:pt>
                <c:pt idx="91">
                  <c:v>2312.0115294170423</c:v>
                </c:pt>
                <c:pt idx="92">
                  <c:v>2372.9405053368555</c:v>
                </c:pt>
                <c:pt idx="93">
                  <c:v>2434.6058488095496</c:v>
                </c:pt>
                <c:pt idx="94">
                  <c:v>2497.0075598351223</c:v>
                </c:pt>
                <c:pt idx="95">
                  <c:v>2560.1456384135768</c:v>
                </c:pt>
                <c:pt idx="96">
                  <c:v>2624.0200845449122</c:v>
                </c:pt>
                <c:pt idx="97">
                  <c:v>2688.6308982291271</c:v>
                </c:pt>
                <c:pt idx="98">
                  <c:v>2753.9780794662233</c:v>
                </c:pt>
                <c:pt idx="99">
                  <c:v>2820.0616282562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-933.25589214962508</c:v>
                </c:pt>
                <c:pt idx="1">
                  <c:v>-905.37497810496654</c:v>
                </c:pt>
                <c:pt idx="2">
                  <c:v>-877.49406406030812</c:v>
                </c:pt>
                <c:pt idx="3">
                  <c:v>-849.61315001564958</c:v>
                </c:pt>
                <c:pt idx="4">
                  <c:v>-821.73223597099104</c:v>
                </c:pt>
                <c:pt idx="5">
                  <c:v>-793.85132192633262</c:v>
                </c:pt>
                <c:pt idx="6">
                  <c:v>-765.97040788167408</c:v>
                </c:pt>
                <c:pt idx="7">
                  <c:v>-738.08949383701565</c:v>
                </c:pt>
                <c:pt idx="8">
                  <c:v>-710.20857979235711</c:v>
                </c:pt>
                <c:pt idx="9">
                  <c:v>-682.32766574769857</c:v>
                </c:pt>
                <c:pt idx="10">
                  <c:v>-654.44675170304026</c:v>
                </c:pt>
                <c:pt idx="11">
                  <c:v>-626.56583765838172</c:v>
                </c:pt>
                <c:pt idx="12">
                  <c:v>-598.68492361372319</c:v>
                </c:pt>
                <c:pt idx="13">
                  <c:v>-570.80400956906476</c:v>
                </c:pt>
                <c:pt idx="14">
                  <c:v>-542.92309552440622</c:v>
                </c:pt>
                <c:pt idx="15">
                  <c:v>-515.04218147974768</c:v>
                </c:pt>
                <c:pt idx="16">
                  <c:v>-487.16126743508914</c:v>
                </c:pt>
                <c:pt idx="17">
                  <c:v>-459.28035339043066</c:v>
                </c:pt>
                <c:pt idx="18">
                  <c:v>-431.39943934577212</c:v>
                </c:pt>
                <c:pt idx="19">
                  <c:v>-403.5185253011137</c:v>
                </c:pt>
                <c:pt idx="20">
                  <c:v>-375.63761125645522</c:v>
                </c:pt>
                <c:pt idx="21">
                  <c:v>-347.75669721179668</c:v>
                </c:pt>
                <c:pt idx="22">
                  <c:v>-319.87578316713825</c:v>
                </c:pt>
                <c:pt idx="23">
                  <c:v>-291.99486912247971</c:v>
                </c:pt>
                <c:pt idx="24">
                  <c:v>-264.11395507782117</c:v>
                </c:pt>
                <c:pt idx="25">
                  <c:v>-236.23304103316275</c:v>
                </c:pt>
                <c:pt idx="26">
                  <c:v>-208.35212698850421</c:v>
                </c:pt>
                <c:pt idx="27">
                  <c:v>-180.47121294384567</c:v>
                </c:pt>
                <c:pt idx="28">
                  <c:v>-152.59029889918725</c:v>
                </c:pt>
                <c:pt idx="29">
                  <c:v>-124.70938485452871</c:v>
                </c:pt>
                <c:pt idx="30">
                  <c:v>-96.828470809870169</c:v>
                </c:pt>
                <c:pt idx="31">
                  <c:v>-68.947556765211743</c:v>
                </c:pt>
                <c:pt idx="32">
                  <c:v>-41.066642720553212</c:v>
                </c:pt>
                <c:pt idx="33">
                  <c:v>-13.185728675894673</c:v>
                </c:pt>
                <c:pt idx="34">
                  <c:v>14.695185368763749</c:v>
                </c:pt>
                <c:pt idx="35">
                  <c:v>42.576099413422284</c:v>
                </c:pt>
                <c:pt idx="36">
                  <c:v>70.457013458080823</c:v>
                </c:pt>
                <c:pt idx="37">
                  <c:v>98.337927502739248</c:v>
                </c:pt>
                <c:pt idx="38">
                  <c:v>126.21884154739766</c:v>
                </c:pt>
                <c:pt idx="39">
                  <c:v>154.09975559205631</c:v>
                </c:pt>
                <c:pt idx="40">
                  <c:v>181.98066963671474</c:v>
                </c:pt>
                <c:pt idx="41">
                  <c:v>209.86158368137316</c:v>
                </c:pt>
                <c:pt idx="42">
                  <c:v>237.74249772603181</c:v>
                </c:pt>
                <c:pt idx="43">
                  <c:v>265.62341177069021</c:v>
                </c:pt>
                <c:pt idx="44">
                  <c:v>293.50432581534864</c:v>
                </c:pt>
                <c:pt idx="45">
                  <c:v>321.38523986000729</c:v>
                </c:pt>
                <c:pt idx="46">
                  <c:v>349.26615390466571</c:v>
                </c:pt>
                <c:pt idx="47">
                  <c:v>377.14706794932414</c:v>
                </c:pt>
                <c:pt idx="48">
                  <c:v>405.02798199398279</c:v>
                </c:pt>
                <c:pt idx="49">
                  <c:v>432.90889603864122</c:v>
                </c:pt>
                <c:pt idx="50">
                  <c:v>460.78981008329964</c:v>
                </c:pt>
                <c:pt idx="51">
                  <c:v>488.67072412795829</c:v>
                </c:pt>
                <c:pt idx="52">
                  <c:v>516.55163817261666</c:v>
                </c:pt>
                <c:pt idx="53">
                  <c:v>544.43255221727509</c:v>
                </c:pt>
                <c:pt idx="54">
                  <c:v>572.31346626193374</c:v>
                </c:pt>
                <c:pt idx="55">
                  <c:v>600.19438030659217</c:v>
                </c:pt>
                <c:pt idx="56">
                  <c:v>628.07529435125059</c:v>
                </c:pt>
                <c:pt idx="57">
                  <c:v>655.95620839590924</c:v>
                </c:pt>
                <c:pt idx="58">
                  <c:v>683.83712244056767</c:v>
                </c:pt>
                <c:pt idx="59">
                  <c:v>711.71803648522609</c:v>
                </c:pt>
                <c:pt idx="60">
                  <c:v>739.59895052988475</c:v>
                </c:pt>
                <c:pt idx="61">
                  <c:v>767.47986457454317</c:v>
                </c:pt>
                <c:pt idx="62">
                  <c:v>795.3607786192016</c:v>
                </c:pt>
                <c:pt idx="63">
                  <c:v>823.24169266386025</c:v>
                </c:pt>
                <c:pt idx="64">
                  <c:v>851.12260670851867</c:v>
                </c:pt>
                <c:pt idx="65">
                  <c:v>879.0035207531771</c:v>
                </c:pt>
                <c:pt idx="66">
                  <c:v>906.88443479783575</c:v>
                </c:pt>
                <c:pt idx="67">
                  <c:v>934.76534884249418</c:v>
                </c:pt>
                <c:pt idx="68">
                  <c:v>962.6462628871526</c:v>
                </c:pt>
                <c:pt idx="69">
                  <c:v>990.52717693181125</c:v>
                </c:pt>
                <c:pt idx="70">
                  <c:v>1018.4080909764697</c:v>
                </c:pt>
                <c:pt idx="71">
                  <c:v>1046.2890050211281</c:v>
                </c:pt>
                <c:pt idx="72">
                  <c:v>1074.1699190657869</c:v>
                </c:pt>
                <c:pt idx="73">
                  <c:v>1102.0508331104452</c:v>
                </c:pt>
                <c:pt idx="74">
                  <c:v>1129.9317471551035</c:v>
                </c:pt>
                <c:pt idx="75">
                  <c:v>1157.8126611997623</c:v>
                </c:pt>
                <c:pt idx="76">
                  <c:v>1185.6935752444203</c:v>
                </c:pt>
                <c:pt idx="77">
                  <c:v>1213.5744892890791</c:v>
                </c:pt>
                <c:pt idx="78">
                  <c:v>1241.4554033337376</c:v>
                </c:pt>
                <c:pt idx="79">
                  <c:v>1269.336317378396</c:v>
                </c:pt>
                <c:pt idx="80">
                  <c:v>1297.2172314230545</c:v>
                </c:pt>
                <c:pt idx="81">
                  <c:v>1325.0981454677133</c:v>
                </c:pt>
                <c:pt idx="82">
                  <c:v>1352.9790595123714</c:v>
                </c:pt>
                <c:pt idx="83">
                  <c:v>1380.8599735570301</c:v>
                </c:pt>
                <c:pt idx="84">
                  <c:v>1408.7408876016887</c:v>
                </c:pt>
                <c:pt idx="85">
                  <c:v>1436.621801646347</c:v>
                </c:pt>
                <c:pt idx="86">
                  <c:v>1464.5027156910055</c:v>
                </c:pt>
                <c:pt idx="87">
                  <c:v>1492.3836297356643</c:v>
                </c:pt>
                <c:pt idx="88">
                  <c:v>1520.2645437803224</c:v>
                </c:pt>
                <c:pt idx="89">
                  <c:v>1548.1454578249811</c:v>
                </c:pt>
                <c:pt idx="90">
                  <c:v>1576.0263718696397</c:v>
                </c:pt>
                <c:pt idx="91">
                  <c:v>1603.907285914298</c:v>
                </c:pt>
                <c:pt idx="92">
                  <c:v>1631.7881999589565</c:v>
                </c:pt>
                <c:pt idx="93">
                  <c:v>1659.6691140036153</c:v>
                </c:pt>
                <c:pt idx="94">
                  <c:v>1687.5500280482734</c:v>
                </c:pt>
                <c:pt idx="95">
                  <c:v>1715.4309420929321</c:v>
                </c:pt>
                <c:pt idx="96">
                  <c:v>1743.3118561375907</c:v>
                </c:pt>
                <c:pt idx="97">
                  <c:v>1771.192770182249</c:v>
                </c:pt>
                <c:pt idx="98">
                  <c:v>1799.0736842269075</c:v>
                </c:pt>
                <c:pt idx="99">
                  <c:v>1826.9545982715663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2836.7480900178002</c:v>
                </c:pt>
                <c:pt idx="1">
                  <c:v>2836.7480900178002</c:v>
                </c:pt>
                <c:pt idx="2">
                  <c:v>2836.7566745933696</c:v>
                </c:pt>
                <c:pt idx="3">
                  <c:v>2836.8510242666653</c:v>
                </c:pt>
                <c:pt idx="4">
                  <c:v>2837.0495067974675</c:v>
                </c:pt>
                <c:pt idx="5">
                  <c:v>2837.3521221857759</c:v>
                </c:pt>
                <c:pt idx="6">
                  <c:v>2837.7588704315908</c:v>
                </c:pt>
                <c:pt idx="7">
                  <c:v>2838.2697515349123</c:v>
                </c:pt>
                <c:pt idx="8">
                  <c:v>2838.8847654957403</c:v>
                </c:pt>
                <c:pt idx="9">
                  <c:v>2839.6039123140745</c:v>
                </c:pt>
                <c:pt idx="10">
                  <c:v>2840.4271919899156</c:v>
                </c:pt>
                <c:pt idx="11">
                  <c:v>2841.3546045232624</c:v>
                </c:pt>
                <c:pt idx="12">
                  <c:v>2842.3861499141167</c:v>
                </c:pt>
                <c:pt idx="13">
                  <c:v>2843.5218281624766</c:v>
                </c:pt>
                <c:pt idx="14">
                  <c:v>2844.7616392683435</c:v>
                </c:pt>
                <c:pt idx="15">
                  <c:v>2846.1055832317165</c:v>
                </c:pt>
                <c:pt idx="16">
                  <c:v>2847.5536600525961</c:v>
                </c:pt>
                <c:pt idx="17">
                  <c:v>2849.1058697309818</c:v>
                </c:pt>
                <c:pt idx="18">
                  <c:v>2850.7622122668745</c:v>
                </c:pt>
                <c:pt idx="19">
                  <c:v>2852.5226876602733</c:v>
                </c:pt>
                <c:pt idx="20">
                  <c:v>2854.3872959111786</c:v>
                </c:pt>
                <c:pt idx="21">
                  <c:v>2856.3560370195905</c:v>
                </c:pt>
                <c:pt idx="22">
                  <c:v>2858.428910985509</c:v>
                </c:pt>
                <c:pt idx="23">
                  <c:v>2860.6059178089336</c:v>
                </c:pt>
                <c:pt idx="24">
                  <c:v>2862.8870574898647</c:v>
                </c:pt>
                <c:pt idx="25">
                  <c:v>2865.2723300283023</c:v>
                </c:pt>
                <c:pt idx="26">
                  <c:v>2867.7617354242466</c:v>
                </c:pt>
                <c:pt idx="27">
                  <c:v>2870.3552736776969</c:v>
                </c:pt>
                <c:pt idx="28">
                  <c:v>2873.0529447886538</c:v>
                </c:pt>
                <c:pt idx="29">
                  <c:v>2875.8547487571172</c:v>
                </c:pt>
                <c:pt idx="30">
                  <c:v>2878.8202712441162</c:v>
                </c:pt>
                <c:pt idx="31">
                  <c:v>2882.0220377058517</c:v>
                </c:pt>
                <c:pt idx="32">
                  <c:v>2885.4602191584263</c:v>
                </c:pt>
                <c:pt idx="33">
                  <c:v>2889.1348156018407</c:v>
                </c:pt>
                <c:pt idx="34">
                  <c:v>2893.0458270360937</c:v>
                </c:pt>
                <c:pt idx="35">
                  <c:v>2897.193253461186</c:v>
                </c:pt>
                <c:pt idx="36">
                  <c:v>2901.5770948771174</c:v>
                </c:pt>
                <c:pt idx="37">
                  <c:v>2906.1973512838881</c:v>
                </c:pt>
                <c:pt idx="38">
                  <c:v>2911.0540226814978</c:v>
                </c:pt>
                <c:pt idx="39">
                  <c:v>2916.147109069947</c:v>
                </c:pt>
                <c:pt idx="40">
                  <c:v>2921.4766104492355</c:v>
                </c:pt>
                <c:pt idx="41">
                  <c:v>2927.0425268193626</c:v>
                </c:pt>
                <c:pt idx="42">
                  <c:v>2932.8448581803291</c:v>
                </c:pt>
                <c:pt idx="43">
                  <c:v>2938.8836045321345</c:v>
                </c:pt>
                <c:pt idx="44">
                  <c:v>2945.1587658747799</c:v>
                </c:pt>
                <c:pt idx="45">
                  <c:v>2951.6703422082633</c:v>
                </c:pt>
                <c:pt idx="46">
                  <c:v>2958.4183335325865</c:v>
                </c:pt>
                <c:pt idx="47">
                  <c:v>2965.4027398477492</c:v>
                </c:pt>
                <c:pt idx="48">
                  <c:v>2972.6235611537509</c:v>
                </c:pt>
                <c:pt idx="49">
                  <c:v>2980.0807974505915</c:v>
                </c:pt>
                <c:pt idx="50">
                  <c:v>2987.7744487382715</c:v>
                </c:pt>
                <c:pt idx="51">
                  <c:v>2995.7045150167901</c:v>
                </c:pt>
                <c:pt idx="52">
                  <c:v>3003.8709962861481</c:v>
                </c:pt>
                <c:pt idx="53">
                  <c:v>3012.2738925463455</c:v>
                </c:pt>
                <c:pt idx="54">
                  <c:v>3020.9132037973823</c:v>
                </c:pt>
                <c:pt idx="55">
                  <c:v>3029.7889300392576</c:v>
                </c:pt>
                <c:pt idx="56">
                  <c:v>3038.9010712719728</c:v>
                </c:pt>
                <c:pt idx="57">
                  <c:v>3048.249627495527</c:v>
                </c:pt>
                <c:pt idx="58">
                  <c:v>3057.8345987099201</c:v>
                </c:pt>
                <c:pt idx="59">
                  <c:v>3067.6559849151522</c:v>
                </c:pt>
                <c:pt idx="60">
                  <c:v>3077.7137861112242</c:v>
                </c:pt>
                <c:pt idx="61">
                  <c:v>3088.0080022981342</c:v>
                </c:pt>
                <c:pt idx="62">
                  <c:v>3098.5386334758841</c:v>
                </c:pt>
                <c:pt idx="63">
                  <c:v>3109.3056796444735</c:v>
                </c:pt>
                <c:pt idx="64">
                  <c:v>3120.3091408039013</c:v>
                </c:pt>
                <c:pt idx="65">
                  <c:v>3131.5490169541686</c:v>
                </c:pt>
                <c:pt idx="66">
                  <c:v>3143.0253080952752</c:v>
                </c:pt>
                <c:pt idx="67">
                  <c:v>3154.7380142272214</c:v>
                </c:pt>
                <c:pt idx="68">
                  <c:v>3166.6871353500055</c:v>
                </c:pt>
                <c:pt idx="69">
                  <c:v>3178.87267146363</c:v>
                </c:pt>
                <c:pt idx="70">
                  <c:v>3191.294622568093</c:v>
                </c:pt>
                <c:pt idx="71">
                  <c:v>3203.9529886633954</c:v>
                </c:pt>
                <c:pt idx="72">
                  <c:v>3216.8477697495373</c:v>
                </c:pt>
                <c:pt idx="73">
                  <c:v>3229.9789658265181</c:v>
                </c:pt>
                <c:pt idx="74">
                  <c:v>3243.3465768943379</c:v>
                </c:pt>
                <c:pt idx="75">
                  <c:v>3256.9506029529966</c:v>
                </c:pt>
                <c:pt idx="76">
                  <c:v>3270.7910440024948</c:v>
                </c:pt>
                <c:pt idx="77">
                  <c:v>3284.8679000428319</c:v>
                </c:pt>
                <c:pt idx="78">
                  <c:v>3299.1811710740085</c:v>
                </c:pt>
                <c:pt idx="79">
                  <c:v>3313.7308570960245</c:v>
                </c:pt>
                <c:pt idx="80">
                  <c:v>3328.516958108879</c:v>
                </c:pt>
                <c:pt idx="81">
                  <c:v>3343.5394741125729</c:v>
                </c:pt>
                <c:pt idx="82">
                  <c:v>3358.7984051071062</c:v>
                </c:pt>
                <c:pt idx="83">
                  <c:v>3374.2937510924785</c:v>
                </c:pt>
                <c:pt idx="84">
                  <c:v>3390.0255120686902</c:v>
                </c:pt>
                <c:pt idx="85">
                  <c:v>3405.9936880357409</c:v>
                </c:pt>
                <c:pt idx="86">
                  <c:v>3422.198278993631</c:v>
                </c:pt>
                <c:pt idx="87">
                  <c:v>3438.6392849423596</c:v>
                </c:pt>
                <c:pt idx="88">
                  <c:v>3455.3167058819281</c:v>
                </c:pt>
                <c:pt idx="89">
                  <c:v>3472.2305418123351</c:v>
                </c:pt>
                <c:pt idx="90">
                  <c:v>3489.3807927335815</c:v>
                </c:pt>
                <c:pt idx="91">
                  <c:v>3506.7674586456674</c:v>
                </c:pt>
                <c:pt idx="92">
                  <c:v>3524.3905395485926</c:v>
                </c:pt>
                <c:pt idx="93">
                  <c:v>3542.2500354423564</c:v>
                </c:pt>
                <c:pt idx="94">
                  <c:v>3560.3459463269596</c:v>
                </c:pt>
                <c:pt idx="95">
                  <c:v>3578.6782722024018</c:v>
                </c:pt>
                <c:pt idx="96">
                  <c:v>3597.2470130686834</c:v>
                </c:pt>
                <c:pt idx="97">
                  <c:v>3616.0521689258039</c:v>
                </c:pt>
                <c:pt idx="98">
                  <c:v>3635.0937397737644</c:v>
                </c:pt>
                <c:pt idx="99">
                  <c:v>3654.3717256125633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-834.61463964128211</c:v>
                </c:pt>
                <c:pt idx="1">
                  <c:v>-808.81546881299005</c:v>
                </c:pt>
                <c:pt idx="2">
                  <c:v>-783.01629798469799</c:v>
                </c:pt>
                <c:pt idx="3">
                  <c:v>-757.21712715640581</c:v>
                </c:pt>
                <c:pt idx="4">
                  <c:v>-731.41795632811363</c:v>
                </c:pt>
                <c:pt idx="5">
                  <c:v>-705.61878549982168</c:v>
                </c:pt>
                <c:pt idx="6">
                  <c:v>-679.81961467152951</c:v>
                </c:pt>
                <c:pt idx="7">
                  <c:v>-654.02044384323733</c:v>
                </c:pt>
                <c:pt idx="8">
                  <c:v>-628.22127301494515</c:v>
                </c:pt>
                <c:pt idx="9">
                  <c:v>-602.42210218665321</c:v>
                </c:pt>
                <c:pt idx="10">
                  <c:v>-576.62293135836103</c:v>
                </c:pt>
                <c:pt idx="11">
                  <c:v>-550.82376053006897</c:v>
                </c:pt>
                <c:pt idx="12">
                  <c:v>-525.0245897017769</c:v>
                </c:pt>
                <c:pt idx="13">
                  <c:v>-499.22541887348473</c:v>
                </c:pt>
                <c:pt idx="14">
                  <c:v>-473.42624804519261</c:v>
                </c:pt>
                <c:pt idx="15">
                  <c:v>-447.62707721690049</c:v>
                </c:pt>
                <c:pt idx="16">
                  <c:v>-421.82790638860837</c:v>
                </c:pt>
                <c:pt idx="17">
                  <c:v>-396.02873556031631</c:v>
                </c:pt>
                <c:pt idx="18">
                  <c:v>-370.22956473202413</c:v>
                </c:pt>
                <c:pt idx="19">
                  <c:v>-344.43039390373207</c:v>
                </c:pt>
                <c:pt idx="20">
                  <c:v>-318.63122307543995</c:v>
                </c:pt>
                <c:pt idx="21">
                  <c:v>-292.83205224714789</c:v>
                </c:pt>
                <c:pt idx="22">
                  <c:v>-267.03288141885577</c:v>
                </c:pt>
                <c:pt idx="23">
                  <c:v>-241.23371059056359</c:v>
                </c:pt>
                <c:pt idx="24">
                  <c:v>-215.43453976227156</c:v>
                </c:pt>
                <c:pt idx="25">
                  <c:v>-189.63536893397944</c:v>
                </c:pt>
                <c:pt idx="26">
                  <c:v>-163.83619810568729</c:v>
                </c:pt>
                <c:pt idx="27">
                  <c:v>-138.03702727739514</c:v>
                </c:pt>
                <c:pt idx="28">
                  <c:v>-112.23785644910311</c:v>
                </c:pt>
                <c:pt idx="29">
                  <c:v>-86.438685620810958</c:v>
                </c:pt>
                <c:pt idx="30">
                  <c:v>-60.63951479251881</c:v>
                </c:pt>
                <c:pt idx="31">
                  <c:v>-34.840343964226776</c:v>
                </c:pt>
                <c:pt idx="32">
                  <c:v>-9.0411731359346312</c:v>
                </c:pt>
                <c:pt idx="33">
                  <c:v>16.757997692357517</c:v>
                </c:pt>
                <c:pt idx="34">
                  <c:v>42.557168520649547</c:v>
                </c:pt>
                <c:pt idx="35">
                  <c:v>68.356339348941688</c:v>
                </c:pt>
                <c:pt idx="36">
                  <c:v>94.155510177233836</c:v>
                </c:pt>
                <c:pt idx="37">
                  <c:v>119.95468100552587</c:v>
                </c:pt>
                <c:pt idx="38">
                  <c:v>145.753851833818</c:v>
                </c:pt>
                <c:pt idx="39">
                  <c:v>171.55302266211015</c:v>
                </c:pt>
                <c:pt idx="40">
                  <c:v>197.3521934904023</c:v>
                </c:pt>
                <c:pt idx="41">
                  <c:v>223.15136431869445</c:v>
                </c:pt>
                <c:pt idx="42">
                  <c:v>248.95053514698637</c:v>
                </c:pt>
                <c:pt idx="43">
                  <c:v>274.74970597527852</c:v>
                </c:pt>
                <c:pt idx="44">
                  <c:v>300.54887680357064</c:v>
                </c:pt>
                <c:pt idx="45">
                  <c:v>326.34804763186281</c:v>
                </c:pt>
                <c:pt idx="46">
                  <c:v>352.14721846015493</c:v>
                </c:pt>
                <c:pt idx="47">
                  <c:v>377.94638928844711</c:v>
                </c:pt>
                <c:pt idx="48">
                  <c:v>403.745560116739</c:v>
                </c:pt>
                <c:pt idx="49">
                  <c:v>429.54473094503118</c:v>
                </c:pt>
                <c:pt idx="50">
                  <c:v>455.3439017733233</c:v>
                </c:pt>
                <c:pt idx="51">
                  <c:v>481.14307260161547</c:v>
                </c:pt>
                <c:pt idx="52">
                  <c:v>506.94224342990759</c:v>
                </c:pt>
                <c:pt idx="53">
                  <c:v>532.74141425819971</c:v>
                </c:pt>
                <c:pt idx="54">
                  <c:v>558.54058508649189</c:v>
                </c:pt>
                <c:pt idx="55">
                  <c:v>584.33975591478384</c:v>
                </c:pt>
                <c:pt idx="56">
                  <c:v>610.1389267430759</c:v>
                </c:pt>
                <c:pt idx="57">
                  <c:v>635.93809757136808</c:v>
                </c:pt>
                <c:pt idx="58">
                  <c:v>661.73726839966025</c:v>
                </c:pt>
                <c:pt idx="59">
                  <c:v>687.53643922795243</c:v>
                </c:pt>
                <c:pt idx="60">
                  <c:v>713.33561005624449</c:v>
                </c:pt>
                <c:pt idx="61">
                  <c:v>739.13478088453644</c:v>
                </c:pt>
                <c:pt idx="62">
                  <c:v>764.93395171282862</c:v>
                </c:pt>
                <c:pt idx="63">
                  <c:v>790.73312254112079</c:v>
                </c:pt>
                <c:pt idx="64">
                  <c:v>816.53229336941286</c:v>
                </c:pt>
                <c:pt idx="65">
                  <c:v>842.33146419770503</c:v>
                </c:pt>
                <c:pt idx="66">
                  <c:v>868.13063502599721</c:v>
                </c:pt>
                <c:pt idx="67">
                  <c:v>893.92980585428927</c:v>
                </c:pt>
                <c:pt idx="68">
                  <c:v>919.72897668258122</c:v>
                </c:pt>
                <c:pt idx="69">
                  <c:v>945.5281475108734</c:v>
                </c:pt>
                <c:pt idx="70">
                  <c:v>971.32731833916557</c:v>
                </c:pt>
                <c:pt idx="71">
                  <c:v>997.12648916745763</c:v>
                </c:pt>
                <c:pt idx="72">
                  <c:v>1022.9256599957498</c:v>
                </c:pt>
                <c:pt idx="73">
                  <c:v>1048.7248308240419</c:v>
                </c:pt>
                <c:pt idx="74">
                  <c:v>1074.5240016523339</c:v>
                </c:pt>
                <c:pt idx="75">
                  <c:v>1100.323172480626</c:v>
                </c:pt>
                <c:pt idx="76">
                  <c:v>1126.1223433089183</c:v>
                </c:pt>
                <c:pt idx="77">
                  <c:v>1151.9215141372104</c:v>
                </c:pt>
                <c:pt idx="78">
                  <c:v>1177.7206849655024</c:v>
                </c:pt>
                <c:pt idx="79">
                  <c:v>1203.5198557937947</c:v>
                </c:pt>
                <c:pt idx="80">
                  <c:v>1229.3190266220868</c:v>
                </c:pt>
                <c:pt idx="81">
                  <c:v>1255.1181974503786</c:v>
                </c:pt>
                <c:pt idx="82">
                  <c:v>1280.9173682786711</c:v>
                </c:pt>
                <c:pt idx="83">
                  <c:v>1306.7165391069632</c:v>
                </c:pt>
                <c:pt idx="84">
                  <c:v>1332.5157099352548</c:v>
                </c:pt>
                <c:pt idx="85">
                  <c:v>1358.3148807635471</c:v>
                </c:pt>
                <c:pt idx="86">
                  <c:v>1384.1140515918391</c:v>
                </c:pt>
                <c:pt idx="87">
                  <c:v>1409.9132224201314</c:v>
                </c:pt>
                <c:pt idx="88">
                  <c:v>1435.7123932484235</c:v>
                </c:pt>
                <c:pt idx="89">
                  <c:v>1461.5115640767156</c:v>
                </c:pt>
                <c:pt idx="90">
                  <c:v>1487.3107349050078</c:v>
                </c:pt>
                <c:pt idx="91">
                  <c:v>1513.1099057332999</c:v>
                </c:pt>
                <c:pt idx="92">
                  <c:v>1538.909076561592</c:v>
                </c:pt>
                <c:pt idx="93">
                  <c:v>1564.7082473898843</c:v>
                </c:pt>
                <c:pt idx="94">
                  <c:v>1590.5074182181763</c:v>
                </c:pt>
                <c:pt idx="95">
                  <c:v>1616.3065890464684</c:v>
                </c:pt>
                <c:pt idx="96">
                  <c:v>1642.1057598747602</c:v>
                </c:pt>
                <c:pt idx="97">
                  <c:v>1667.9049307030523</c:v>
                </c:pt>
                <c:pt idx="98">
                  <c:v>1693.7041015313446</c:v>
                </c:pt>
                <c:pt idx="99">
                  <c:v>1719.5032723596364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-217.21297501345629</c:v>
                </c:pt>
                <c:pt idx="1">
                  <c:v>-217.21297501345629</c:v>
                </c:pt>
                <c:pt idx="2">
                  <c:v>-217.15476923171019</c:v>
                </c:pt>
                <c:pt idx="3">
                  <c:v>-216.62575633637482</c:v>
                </c:pt>
                <c:pt idx="4">
                  <c:v>-215.54540270757633</c:v>
                </c:pt>
                <c:pt idx="5">
                  <c:v>-213.91370834531477</c:v>
                </c:pt>
                <c:pt idx="6">
                  <c:v>-211.73067324959015</c:v>
                </c:pt>
                <c:pt idx="7">
                  <c:v>-208.99629742040244</c:v>
                </c:pt>
                <c:pt idx="8">
                  <c:v>-205.71058085775167</c:v>
                </c:pt>
                <c:pt idx="9">
                  <c:v>-201.8735235616378</c:v>
                </c:pt>
                <c:pt idx="10">
                  <c:v>-197.48512553206086</c:v>
                </c:pt>
                <c:pt idx="11">
                  <c:v>-192.54538676902084</c:v>
                </c:pt>
                <c:pt idx="12">
                  <c:v>-187.05430727251772</c:v>
                </c:pt>
                <c:pt idx="13">
                  <c:v>-181.01188704255154</c:v>
                </c:pt>
                <c:pt idx="14">
                  <c:v>-174.41812607912226</c:v>
                </c:pt>
                <c:pt idx="15">
                  <c:v>-167.27302438222989</c:v>
                </c:pt>
                <c:pt idx="16">
                  <c:v>-159.57658195187449</c:v>
                </c:pt>
                <c:pt idx="17">
                  <c:v>-151.32879878805599</c:v>
                </c:pt>
                <c:pt idx="18">
                  <c:v>-142.52967489077437</c:v>
                </c:pt>
                <c:pt idx="19">
                  <c:v>-133.17921026002972</c:v>
                </c:pt>
                <c:pt idx="20">
                  <c:v>-123.27740489582195</c:v>
                </c:pt>
                <c:pt idx="21">
                  <c:v>-112.82425879815116</c:v>
                </c:pt>
                <c:pt idx="22">
                  <c:v>-101.81977196701723</c:v>
                </c:pt>
                <c:pt idx="23">
                  <c:v>-90.263944402420236</c:v>
                </c:pt>
                <c:pt idx="24">
                  <c:v>-78.156776104360205</c:v>
                </c:pt>
                <c:pt idx="25">
                  <c:v>-65.498267072837024</c:v>
                </c:pt>
                <c:pt idx="26">
                  <c:v>-52.288417307850786</c:v>
                </c:pt>
                <c:pt idx="27">
                  <c:v>-38.527226809401476</c:v>
                </c:pt>
                <c:pt idx="28">
                  <c:v>-24.198538587155042</c:v>
                </c:pt>
                <c:pt idx="29">
                  <c:v>-9.1712337963586634</c:v>
                </c:pt>
                <c:pt idx="30">
                  <c:v>6.5834381855610573</c:v>
                </c:pt>
                <c:pt idx="31">
                  <c:v>23.065477358604028</c:v>
                </c:pt>
                <c:pt idx="32">
                  <c:v>40.274883722770397</c:v>
                </c:pt>
                <c:pt idx="33">
                  <c:v>58.211657278060095</c:v>
                </c:pt>
                <c:pt idx="34">
                  <c:v>76.875798024473028</c:v>
                </c:pt>
                <c:pt idx="35">
                  <c:v>96.267305962009374</c:v>
                </c:pt>
                <c:pt idx="36">
                  <c:v>116.38618109066906</c:v>
                </c:pt>
                <c:pt idx="37">
                  <c:v>137.23242341045199</c:v>
                </c:pt>
                <c:pt idx="38">
                  <c:v>158.80603292135828</c:v>
                </c:pt>
                <c:pt idx="39">
                  <c:v>181.10700962338797</c:v>
                </c:pt>
                <c:pt idx="40">
                  <c:v>204.13535351654093</c:v>
                </c:pt>
                <c:pt idx="41">
                  <c:v>227.89106460081723</c:v>
                </c:pt>
                <c:pt idx="42">
                  <c:v>252.37414287621664</c:v>
                </c:pt>
                <c:pt idx="43">
                  <c:v>277.58458834273961</c:v>
                </c:pt>
                <c:pt idx="44">
                  <c:v>303.52240100038591</c:v>
                </c:pt>
                <c:pt idx="45">
                  <c:v>330.18758084915555</c:v>
                </c:pt>
                <c:pt idx="46">
                  <c:v>357.58012788904847</c:v>
                </c:pt>
                <c:pt idx="47">
                  <c:v>385.70004212006478</c:v>
                </c:pt>
                <c:pt idx="48">
                  <c:v>414.54732354220408</c:v>
                </c:pt>
                <c:pt idx="49">
                  <c:v>444.12197215546701</c:v>
                </c:pt>
                <c:pt idx="50">
                  <c:v>474.42398795985326</c:v>
                </c:pt>
                <c:pt idx="51">
                  <c:v>505.4533709553628</c:v>
                </c:pt>
                <c:pt idx="52">
                  <c:v>537.21012114199573</c:v>
                </c:pt>
                <c:pt idx="53">
                  <c:v>569.69423851975193</c:v>
                </c:pt>
                <c:pt idx="54">
                  <c:v>602.90572308863148</c:v>
                </c:pt>
                <c:pt idx="55">
                  <c:v>636.84457484863401</c:v>
                </c:pt>
                <c:pt idx="56">
                  <c:v>671.51079379976034</c:v>
                </c:pt>
                <c:pt idx="57">
                  <c:v>706.90437994200965</c:v>
                </c:pt>
                <c:pt idx="58">
                  <c:v>743.02533327538265</c:v>
                </c:pt>
                <c:pt idx="59">
                  <c:v>779.87365379987887</c:v>
                </c:pt>
                <c:pt idx="60">
                  <c:v>817.44934151549842</c:v>
                </c:pt>
                <c:pt idx="61">
                  <c:v>855.75239642224074</c:v>
                </c:pt>
                <c:pt idx="62">
                  <c:v>894.78281852010707</c:v>
                </c:pt>
                <c:pt idx="63">
                  <c:v>934.5406078090964</c:v>
                </c:pt>
                <c:pt idx="64">
                  <c:v>975.02576428920941</c:v>
                </c:pt>
                <c:pt idx="65">
                  <c:v>1016.2382879604455</c:v>
                </c:pt>
                <c:pt idx="66">
                  <c:v>1058.178178822805</c:v>
                </c:pt>
                <c:pt idx="67">
                  <c:v>1100.845436876288</c:v>
                </c:pt>
                <c:pt idx="68">
                  <c:v>1144.2400621208938</c:v>
                </c:pt>
                <c:pt idx="69">
                  <c:v>1188.362054556623</c:v>
                </c:pt>
                <c:pt idx="70">
                  <c:v>1233.2114141834759</c:v>
                </c:pt>
                <c:pt idx="71">
                  <c:v>1278.788141001452</c:v>
                </c:pt>
                <c:pt idx="72">
                  <c:v>1325.0922350105513</c:v>
                </c:pt>
                <c:pt idx="73">
                  <c:v>1372.1236962107741</c:v>
                </c:pt>
                <c:pt idx="74">
                  <c:v>1419.8825246021199</c:v>
                </c:pt>
                <c:pt idx="75">
                  <c:v>1468.3687201845892</c:v>
                </c:pt>
                <c:pt idx="76">
                  <c:v>1517.5822829581821</c:v>
                </c:pt>
                <c:pt idx="77">
                  <c:v>1567.523212922898</c:v>
                </c:pt>
                <c:pt idx="78">
                  <c:v>1618.1915100787373</c:v>
                </c:pt>
                <c:pt idx="79">
                  <c:v>1669.5871744257001</c:v>
                </c:pt>
                <c:pt idx="80">
                  <c:v>1721.7102059637862</c:v>
                </c:pt>
                <c:pt idx="81">
                  <c:v>1774.560604692995</c:v>
                </c:pt>
                <c:pt idx="82">
                  <c:v>1828.1383706133281</c:v>
                </c:pt>
                <c:pt idx="83">
                  <c:v>1882.4435037247845</c:v>
                </c:pt>
                <c:pt idx="84">
                  <c:v>1937.4760040273629</c:v>
                </c:pt>
                <c:pt idx="85">
                  <c:v>1993.2358715210653</c:v>
                </c:pt>
                <c:pt idx="86">
                  <c:v>2049.7231062058913</c:v>
                </c:pt>
                <c:pt idx="87">
                  <c:v>2106.9377080818404</c:v>
                </c:pt>
                <c:pt idx="88">
                  <c:v>2164.8796771489133</c:v>
                </c:pt>
                <c:pt idx="89">
                  <c:v>2223.5490134071092</c:v>
                </c:pt>
                <c:pt idx="90">
                  <c:v>2282.9457168564286</c:v>
                </c:pt>
                <c:pt idx="91">
                  <c:v>2343.069787496871</c:v>
                </c:pt>
                <c:pt idx="92">
                  <c:v>2403.9212253284368</c:v>
                </c:pt>
                <c:pt idx="93">
                  <c:v>2465.500030351126</c:v>
                </c:pt>
                <c:pt idx="94">
                  <c:v>2527.8062025649388</c:v>
                </c:pt>
                <c:pt idx="95">
                  <c:v>2590.8397419698749</c:v>
                </c:pt>
                <c:pt idx="96">
                  <c:v>2654.6006485659332</c:v>
                </c:pt>
                <c:pt idx="97">
                  <c:v>2719.0889223531153</c:v>
                </c:pt>
                <c:pt idx="98">
                  <c:v>2784.3045633314218</c:v>
                </c:pt>
                <c:pt idx="99">
                  <c:v>2850.24757150085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-834.61463964128211</c:v>
                </c:pt>
                <c:pt idx="1">
                  <c:v>-808.81546881299005</c:v>
                </c:pt>
                <c:pt idx="2">
                  <c:v>-783.01629798469799</c:v>
                </c:pt>
                <c:pt idx="3">
                  <c:v>-757.21712715640581</c:v>
                </c:pt>
                <c:pt idx="4">
                  <c:v>-731.41795632811363</c:v>
                </c:pt>
                <c:pt idx="5">
                  <c:v>-705.61878549982168</c:v>
                </c:pt>
                <c:pt idx="6">
                  <c:v>-679.81961467152951</c:v>
                </c:pt>
                <c:pt idx="7">
                  <c:v>-654.02044384323733</c:v>
                </c:pt>
                <c:pt idx="8">
                  <c:v>-628.22127301494515</c:v>
                </c:pt>
                <c:pt idx="9">
                  <c:v>-602.42210218665321</c:v>
                </c:pt>
                <c:pt idx="10">
                  <c:v>-576.62293135836103</c:v>
                </c:pt>
                <c:pt idx="11">
                  <c:v>-550.82376053006897</c:v>
                </c:pt>
                <c:pt idx="12">
                  <c:v>-525.0245897017769</c:v>
                </c:pt>
                <c:pt idx="13">
                  <c:v>-499.22541887348473</c:v>
                </c:pt>
                <c:pt idx="14">
                  <c:v>-473.42624804519261</c:v>
                </c:pt>
                <c:pt idx="15">
                  <c:v>-447.62707721690049</c:v>
                </c:pt>
                <c:pt idx="16">
                  <c:v>-421.82790638860837</c:v>
                </c:pt>
                <c:pt idx="17">
                  <c:v>-396.02873556031631</c:v>
                </c:pt>
                <c:pt idx="18">
                  <c:v>-370.22956473202413</c:v>
                </c:pt>
                <c:pt idx="19">
                  <c:v>-344.43039390373207</c:v>
                </c:pt>
                <c:pt idx="20">
                  <c:v>-318.63122307543995</c:v>
                </c:pt>
                <c:pt idx="21">
                  <c:v>-292.83205224714789</c:v>
                </c:pt>
                <c:pt idx="22">
                  <c:v>-267.03288141885577</c:v>
                </c:pt>
                <c:pt idx="23">
                  <c:v>-241.23371059056359</c:v>
                </c:pt>
                <c:pt idx="24">
                  <c:v>-215.43453976227156</c:v>
                </c:pt>
                <c:pt idx="25">
                  <c:v>-189.63536893397944</c:v>
                </c:pt>
                <c:pt idx="26">
                  <c:v>-163.83619810568729</c:v>
                </c:pt>
                <c:pt idx="27">
                  <c:v>-138.03702727739514</c:v>
                </c:pt>
                <c:pt idx="28">
                  <c:v>-112.23785644910311</c:v>
                </c:pt>
                <c:pt idx="29">
                  <c:v>-86.438685620810958</c:v>
                </c:pt>
                <c:pt idx="30">
                  <c:v>-60.63951479251881</c:v>
                </c:pt>
                <c:pt idx="31">
                  <c:v>-34.840343964226776</c:v>
                </c:pt>
                <c:pt idx="32">
                  <c:v>-9.0411731359346312</c:v>
                </c:pt>
                <c:pt idx="33">
                  <c:v>16.757997692357517</c:v>
                </c:pt>
                <c:pt idx="34">
                  <c:v>42.557168520649547</c:v>
                </c:pt>
                <c:pt idx="35">
                  <c:v>68.356339348941688</c:v>
                </c:pt>
                <c:pt idx="36">
                  <c:v>94.155510177233836</c:v>
                </c:pt>
                <c:pt idx="37">
                  <c:v>119.95468100552587</c:v>
                </c:pt>
                <c:pt idx="38">
                  <c:v>145.753851833818</c:v>
                </c:pt>
                <c:pt idx="39">
                  <c:v>171.55302266211015</c:v>
                </c:pt>
                <c:pt idx="40">
                  <c:v>197.3521934904023</c:v>
                </c:pt>
                <c:pt idx="41">
                  <c:v>223.15136431869445</c:v>
                </c:pt>
                <c:pt idx="42">
                  <c:v>248.95053514698637</c:v>
                </c:pt>
                <c:pt idx="43">
                  <c:v>274.74970597527852</c:v>
                </c:pt>
                <c:pt idx="44">
                  <c:v>300.54887680357064</c:v>
                </c:pt>
                <c:pt idx="45">
                  <c:v>326.34804763186281</c:v>
                </c:pt>
                <c:pt idx="46">
                  <c:v>352.14721846015493</c:v>
                </c:pt>
                <c:pt idx="47">
                  <c:v>377.94638928844711</c:v>
                </c:pt>
                <c:pt idx="48">
                  <c:v>403.745560116739</c:v>
                </c:pt>
                <c:pt idx="49">
                  <c:v>429.54473094503118</c:v>
                </c:pt>
                <c:pt idx="50">
                  <c:v>455.3439017733233</c:v>
                </c:pt>
                <c:pt idx="51">
                  <c:v>481.14307260161547</c:v>
                </c:pt>
                <c:pt idx="52">
                  <c:v>506.94224342990759</c:v>
                </c:pt>
                <c:pt idx="53">
                  <c:v>532.74141425819971</c:v>
                </c:pt>
                <c:pt idx="54">
                  <c:v>558.54058508649189</c:v>
                </c:pt>
                <c:pt idx="55">
                  <c:v>584.33975591478384</c:v>
                </c:pt>
                <c:pt idx="56">
                  <c:v>610.1389267430759</c:v>
                </c:pt>
                <c:pt idx="57">
                  <c:v>635.93809757136808</c:v>
                </c:pt>
                <c:pt idx="58">
                  <c:v>661.73726839966025</c:v>
                </c:pt>
                <c:pt idx="59">
                  <c:v>687.53643922795243</c:v>
                </c:pt>
                <c:pt idx="60">
                  <c:v>713.33561005624449</c:v>
                </c:pt>
                <c:pt idx="61">
                  <c:v>739.13478088453644</c:v>
                </c:pt>
                <c:pt idx="62">
                  <c:v>764.93395171282862</c:v>
                </c:pt>
                <c:pt idx="63">
                  <c:v>790.73312254112079</c:v>
                </c:pt>
                <c:pt idx="64">
                  <c:v>816.53229336941286</c:v>
                </c:pt>
                <c:pt idx="65">
                  <c:v>842.33146419770503</c:v>
                </c:pt>
                <c:pt idx="66">
                  <c:v>868.13063502599721</c:v>
                </c:pt>
                <c:pt idx="67">
                  <c:v>893.92980585428927</c:v>
                </c:pt>
                <c:pt idx="68">
                  <c:v>919.72897668258122</c:v>
                </c:pt>
                <c:pt idx="69">
                  <c:v>945.5281475108734</c:v>
                </c:pt>
                <c:pt idx="70">
                  <c:v>971.32731833916557</c:v>
                </c:pt>
                <c:pt idx="71">
                  <c:v>997.12648916745763</c:v>
                </c:pt>
                <c:pt idx="72">
                  <c:v>1022.9256599957498</c:v>
                </c:pt>
                <c:pt idx="73">
                  <c:v>1048.7248308240419</c:v>
                </c:pt>
                <c:pt idx="74">
                  <c:v>1074.5240016523339</c:v>
                </c:pt>
                <c:pt idx="75">
                  <c:v>1100.323172480626</c:v>
                </c:pt>
                <c:pt idx="76">
                  <c:v>1126.1223433089183</c:v>
                </c:pt>
                <c:pt idx="77">
                  <c:v>1151.9215141372104</c:v>
                </c:pt>
                <c:pt idx="78">
                  <c:v>1177.7206849655024</c:v>
                </c:pt>
                <c:pt idx="79">
                  <c:v>1203.5198557937947</c:v>
                </c:pt>
                <c:pt idx="80">
                  <c:v>1229.3190266220868</c:v>
                </c:pt>
                <c:pt idx="81">
                  <c:v>1255.1181974503786</c:v>
                </c:pt>
                <c:pt idx="82">
                  <c:v>1280.9173682786711</c:v>
                </c:pt>
                <c:pt idx="83">
                  <c:v>1306.7165391069632</c:v>
                </c:pt>
                <c:pt idx="84">
                  <c:v>1332.5157099352548</c:v>
                </c:pt>
                <c:pt idx="85">
                  <c:v>1358.3148807635471</c:v>
                </c:pt>
                <c:pt idx="86">
                  <c:v>1384.1140515918391</c:v>
                </c:pt>
                <c:pt idx="87">
                  <c:v>1409.9132224201314</c:v>
                </c:pt>
                <c:pt idx="88">
                  <c:v>1435.7123932484235</c:v>
                </c:pt>
                <c:pt idx="89">
                  <c:v>1461.5115640767156</c:v>
                </c:pt>
                <c:pt idx="90">
                  <c:v>1487.3107349050078</c:v>
                </c:pt>
                <c:pt idx="91">
                  <c:v>1513.1099057332999</c:v>
                </c:pt>
                <c:pt idx="92">
                  <c:v>1538.909076561592</c:v>
                </c:pt>
                <c:pt idx="93">
                  <c:v>1564.7082473898843</c:v>
                </c:pt>
                <c:pt idx="94">
                  <c:v>1590.5074182181763</c:v>
                </c:pt>
                <c:pt idx="95">
                  <c:v>1616.3065890464684</c:v>
                </c:pt>
                <c:pt idx="96">
                  <c:v>1642.1057598747602</c:v>
                </c:pt>
                <c:pt idx="97">
                  <c:v>1667.9049307030523</c:v>
                </c:pt>
                <c:pt idx="98">
                  <c:v>1693.7041015313446</c:v>
                </c:pt>
                <c:pt idx="99">
                  <c:v>1719.5032723596364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2842.6219543838624</c:v>
                </c:pt>
                <c:pt idx="1">
                  <c:v>2842.6219543838624</c:v>
                </c:pt>
                <c:pt idx="2">
                  <c:v>2842.6323548711202</c:v>
                </c:pt>
                <c:pt idx="3">
                  <c:v>2842.7268814235035</c:v>
                </c:pt>
                <c:pt idx="4">
                  <c:v>2842.9199241730958</c:v>
                </c:pt>
                <c:pt idx="5">
                  <c:v>2843.2114831198965</c:v>
                </c:pt>
                <c:pt idx="6">
                  <c:v>2843.6015582639061</c:v>
                </c:pt>
                <c:pt idx="7">
                  <c:v>2844.0901496051247</c:v>
                </c:pt>
                <c:pt idx="8">
                  <c:v>2844.6772571435513</c:v>
                </c:pt>
                <c:pt idx="9">
                  <c:v>2845.3628808791873</c:v>
                </c:pt>
                <c:pt idx="10">
                  <c:v>2846.1470208120322</c:v>
                </c:pt>
                <c:pt idx="11">
                  <c:v>2847.0296769420852</c:v>
                </c:pt>
                <c:pt idx="12">
                  <c:v>2848.0108492693471</c:v>
                </c:pt>
                <c:pt idx="13">
                  <c:v>2849.0905377938179</c:v>
                </c:pt>
                <c:pt idx="14">
                  <c:v>2850.2687425154977</c:v>
                </c:pt>
                <c:pt idx="15">
                  <c:v>2851.545463434386</c:v>
                </c:pt>
                <c:pt idx="16">
                  <c:v>2852.9207005504827</c:v>
                </c:pt>
                <c:pt idx="17">
                  <c:v>2854.3944538637884</c:v>
                </c:pt>
                <c:pt idx="18">
                  <c:v>2855.966723374303</c:v>
                </c:pt>
                <c:pt idx="19">
                  <c:v>2857.6375090820256</c:v>
                </c:pt>
                <c:pt idx="20">
                  <c:v>2859.4068109869581</c:v>
                </c:pt>
                <c:pt idx="21">
                  <c:v>2861.2746290890982</c:v>
                </c:pt>
                <c:pt idx="22">
                  <c:v>2863.2409633884477</c:v>
                </c:pt>
                <c:pt idx="23">
                  <c:v>2865.3058138850056</c:v>
                </c:pt>
                <c:pt idx="24">
                  <c:v>2867.4691805787725</c:v>
                </c:pt>
                <c:pt idx="25">
                  <c:v>2869.7310634697478</c:v>
                </c:pt>
                <c:pt idx="26">
                  <c:v>2872.0914625579326</c:v>
                </c:pt>
                <c:pt idx="27">
                  <c:v>2874.5503778433254</c:v>
                </c:pt>
                <c:pt idx="28">
                  <c:v>2877.1202014514374</c:v>
                </c:pt>
                <c:pt idx="29">
                  <c:v>2879.9014992146031</c:v>
                </c:pt>
                <c:pt idx="30">
                  <c:v>2882.9163223512778</c:v>
                </c:pt>
                <c:pt idx="31">
                  <c:v>2886.1646708614608</c:v>
                </c:pt>
                <c:pt idx="32">
                  <c:v>2889.6465447451528</c:v>
                </c:pt>
                <c:pt idx="33">
                  <c:v>2893.3619440023535</c:v>
                </c:pt>
                <c:pt idx="34">
                  <c:v>2897.3108686330629</c:v>
                </c:pt>
                <c:pt idx="35">
                  <c:v>2901.4933186372814</c:v>
                </c:pt>
                <c:pt idx="36">
                  <c:v>2905.9092940150081</c:v>
                </c:pt>
                <c:pt idx="37">
                  <c:v>2910.5587947662434</c:v>
                </c:pt>
                <c:pt idx="38">
                  <c:v>2915.4418208909879</c:v>
                </c:pt>
                <c:pt idx="39">
                  <c:v>2920.558372389241</c:v>
                </c:pt>
                <c:pt idx="40">
                  <c:v>2925.9084492610027</c:v>
                </c:pt>
                <c:pt idx="41">
                  <c:v>2931.4920515062736</c:v>
                </c:pt>
                <c:pt idx="42">
                  <c:v>2937.3091791250522</c:v>
                </c:pt>
                <c:pt idx="43">
                  <c:v>2943.3598321173404</c:v>
                </c:pt>
                <c:pt idx="44">
                  <c:v>2949.6440104831372</c:v>
                </c:pt>
                <c:pt idx="45">
                  <c:v>2956.1617142224422</c:v>
                </c:pt>
                <c:pt idx="46">
                  <c:v>2962.9129433352564</c:v>
                </c:pt>
                <c:pt idx="47">
                  <c:v>2969.8976978215792</c:v>
                </c:pt>
                <c:pt idx="48">
                  <c:v>2977.1159776814111</c:v>
                </c:pt>
                <c:pt idx="49">
                  <c:v>2984.5677829147517</c:v>
                </c:pt>
                <c:pt idx="50">
                  <c:v>2992.2531135216004</c:v>
                </c:pt>
                <c:pt idx="51">
                  <c:v>3000.1719695019583</c:v>
                </c:pt>
                <c:pt idx="52">
                  <c:v>3008.3243508558248</c:v>
                </c:pt>
                <c:pt idx="53">
                  <c:v>3016.7102575832</c:v>
                </c:pt>
                <c:pt idx="54">
                  <c:v>3025.3296896840843</c:v>
                </c:pt>
                <c:pt idx="55">
                  <c:v>3034.1826471584764</c:v>
                </c:pt>
                <c:pt idx="56">
                  <c:v>3043.269130006378</c:v>
                </c:pt>
                <c:pt idx="57">
                  <c:v>3052.5891382277882</c:v>
                </c:pt>
                <c:pt idx="58">
                  <c:v>3062.1426718227071</c:v>
                </c:pt>
                <c:pt idx="59">
                  <c:v>3071.9297307911347</c:v>
                </c:pt>
                <c:pt idx="60">
                  <c:v>3081.9503151330709</c:v>
                </c:pt>
                <c:pt idx="61">
                  <c:v>3092.2044248485158</c:v>
                </c:pt>
                <c:pt idx="62">
                  <c:v>3102.6920599374703</c:v>
                </c:pt>
                <c:pt idx="63">
                  <c:v>3113.4132203999325</c:v>
                </c:pt>
                <c:pt idx="64">
                  <c:v>3124.3679062359038</c:v>
                </c:pt>
                <c:pt idx="65">
                  <c:v>3135.5561174453837</c:v>
                </c:pt>
                <c:pt idx="66">
                  <c:v>3146.9778540283723</c:v>
                </c:pt>
                <c:pt idx="67">
                  <c:v>3158.6331159848701</c:v>
                </c:pt>
                <c:pt idx="68">
                  <c:v>3170.521903314876</c:v>
                </c:pt>
                <c:pt idx="69">
                  <c:v>3182.644216018391</c:v>
                </c:pt>
                <c:pt idx="70">
                  <c:v>3195.0000540954143</c:v>
                </c:pt>
                <c:pt idx="71">
                  <c:v>3207.5894175459466</c:v>
                </c:pt>
                <c:pt idx="72">
                  <c:v>3220.4123063699876</c:v>
                </c:pt>
                <c:pt idx="73">
                  <c:v>3233.4687205675373</c:v>
                </c:pt>
                <c:pt idx="74">
                  <c:v>3246.7586601385965</c:v>
                </c:pt>
                <c:pt idx="75">
                  <c:v>3260.2821250831635</c:v>
                </c:pt>
                <c:pt idx="76">
                  <c:v>3274.0391154012395</c:v>
                </c:pt>
                <c:pt idx="77">
                  <c:v>3288.0296310928238</c:v>
                </c:pt>
                <c:pt idx="78">
                  <c:v>3302.2536721579177</c:v>
                </c:pt>
                <c:pt idx="79">
                  <c:v>3316.7112385965197</c:v>
                </c:pt>
                <c:pt idx="80">
                  <c:v>3331.4023304086309</c:v>
                </c:pt>
                <c:pt idx="81">
                  <c:v>3346.3269475942502</c:v>
                </c:pt>
                <c:pt idx="82">
                  <c:v>3361.4850901533787</c:v>
                </c:pt>
                <c:pt idx="83">
                  <c:v>3376.8767580860153</c:v>
                </c:pt>
                <c:pt idx="84">
                  <c:v>3392.5019513921611</c:v>
                </c:pt>
                <c:pt idx="85">
                  <c:v>3408.3606700718155</c:v>
                </c:pt>
                <c:pt idx="86">
                  <c:v>3424.4529141249791</c:v>
                </c:pt>
                <c:pt idx="87">
                  <c:v>3440.7786835516508</c:v>
                </c:pt>
                <c:pt idx="88">
                  <c:v>3457.3379783518317</c:v>
                </c:pt>
                <c:pt idx="89">
                  <c:v>3474.1307985255216</c:v>
                </c:pt>
                <c:pt idx="90">
                  <c:v>3491.1571440727193</c:v>
                </c:pt>
                <c:pt idx="91">
                  <c:v>3508.4170149934262</c:v>
                </c:pt>
                <c:pt idx="92">
                  <c:v>3525.9104112876421</c:v>
                </c:pt>
                <c:pt idx="93">
                  <c:v>3543.6373329553667</c:v>
                </c:pt>
                <c:pt idx="94">
                  <c:v>3561.5977799965995</c:v>
                </c:pt>
                <c:pt idx="95">
                  <c:v>3579.7917524113413</c:v>
                </c:pt>
                <c:pt idx="96">
                  <c:v>3598.2192501995919</c:v>
                </c:pt>
                <c:pt idx="97">
                  <c:v>3616.8802733613511</c:v>
                </c:pt>
                <c:pt idx="98">
                  <c:v>3635.7748218966185</c:v>
                </c:pt>
                <c:pt idx="99">
                  <c:v>3654.902895805395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-801.7014457847514</c:v>
                </c:pt>
                <c:pt idx="1">
                  <c:v>-776.81256207802846</c:v>
                </c:pt>
                <c:pt idx="2">
                  <c:v>-751.9236783713053</c:v>
                </c:pt>
                <c:pt idx="3">
                  <c:v>-727.03479466458225</c:v>
                </c:pt>
                <c:pt idx="4">
                  <c:v>-702.1459109578592</c:v>
                </c:pt>
                <c:pt idx="5">
                  <c:v>-677.25702725113626</c:v>
                </c:pt>
                <c:pt idx="6">
                  <c:v>-652.3681435444131</c:v>
                </c:pt>
                <c:pt idx="7">
                  <c:v>-627.47925983769005</c:v>
                </c:pt>
                <c:pt idx="8">
                  <c:v>-602.590376130967</c:v>
                </c:pt>
                <c:pt idx="9">
                  <c:v>-577.70149242424407</c:v>
                </c:pt>
                <c:pt idx="10">
                  <c:v>-552.8126087175209</c:v>
                </c:pt>
                <c:pt idx="11">
                  <c:v>-527.92372501079785</c:v>
                </c:pt>
                <c:pt idx="12">
                  <c:v>-503.03484130407486</c:v>
                </c:pt>
                <c:pt idx="13">
                  <c:v>-478.14595759735181</c:v>
                </c:pt>
                <c:pt idx="14">
                  <c:v>-453.25707389062876</c:v>
                </c:pt>
                <c:pt idx="15">
                  <c:v>-428.36819018390571</c:v>
                </c:pt>
                <c:pt idx="16">
                  <c:v>-403.47930647718266</c:v>
                </c:pt>
                <c:pt idx="17">
                  <c:v>-378.59042277045961</c:v>
                </c:pt>
                <c:pt idx="18">
                  <c:v>-353.70153906373656</c:v>
                </c:pt>
                <c:pt idx="19">
                  <c:v>-328.81265535701351</c:v>
                </c:pt>
                <c:pt idx="20">
                  <c:v>-303.92377165029046</c:v>
                </c:pt>
                <c:pt idx="21">
                  <c:v>-279.03488794356741</c:v>
                </c:pt>
                <c:pt idx="22">
                  <c:v>-254.14600423684436</c:v>
                </c:pt>
                <c:pt idx="23">
                  <c:v>-229.25712053012137</c:v>
                </c:pt>
                <c:pt idx="24">
                  <c:v>-204.36823682339826</c:v>
                </c:pt>
                <c:pt idx="25">
                  <c:v>-179.47935311667516</c:v>
                </c:pt>
                <c:pt idx="26">
                  <c:v>-154.59046940995216</c:v>
                </c:pt>
                <c:pt idx="27">
                  <c:v>-129.70158570322917</c:v>
                </c:pt>
                <c:pt idx="28">
                  <c:v>-104.81270199650608</c:v>
                </c:pt>
                <c:pt idx="29">
                  <c:v>-79.923818289782972</c:v>
                </c:pt>
                <c:pt idx="30">
                  <c:v>-55.034934583059979</c:v>
                </c:pt>
                <c:pt idx="31">
                  <c:v>-30.146050876336986</c:v>
                </c:pt>
                <c:pt idx="32">
                  <c:v>-5.2571671696138802</c:v>
                </c:pt>
                <c:pt idx="33">
                  <c:v>19.631716537109227</c:v>
                </c:pt>
                <c:pt idx="34">
                  <c:v>44.52060024383222</c:v>
                </c:pt>
                <c:pt idx="35">
                  <c:v>69.409483950555213</c:v>
                </c:pt>
                <c:pt idx="36">
                  <c:v>94.29836765727832</c:v>
                </c:pt>
                <c:pt idx="37">
                  <c:v>119.18725136400143</c:v>
                </c:pt>
                <c:pt idx="38">
                  <c:v>144.0761350707244</c:v>
                </c:pt>
                <c:pt idx="39">
                  <c:v>168.9650187774474</c:v>
                </c:pt>
                <c:pt idx="40">
                  <c:v>193.8539024841705</c:v>
                </c:pt>
                <c:pt idx="41">
                  <c:v>218.74278619089361</c:v>
                </c:pt>
                <c:pt idx="42">
                  <c:v>243.6316698976166</c:v>
                </c:pt>
                <c:pt idx="43">
                  <c:v>268.52055360433963</c:v>
                </c:pt>
                <c:pt idx="44">
                  <c:v>293.40943731106273</c:v>
                </c:pt>
                <c:pt idx="45">
                  <c:v>318.29832101778584</c:v>
                </c:pt>
                <c:pt idx="46">
                  <c:v>343.18720472450866</c:v>
                </c:pt>
                <c:pt idx="47">
                  <c:v>368.07608843123177</c:v>
                </c:pt>
                <c:pt idx="48">
                  <c:v>392.96497213795487</c:v>
                </c:pt>
                <c:pt idx="49">
                  <c:v>417.85385584467798</c:v>
                </c:pt>
                <c:pt idx="50">
                  <c:v>442.74273955140109</c:v>
                </c:pt>
                <c:pt idx="51">
                  <c:v>467.63162325812397</c:v>
                </c:pt>
                <c:pt idx="52">
                  <c:v>492.52050696484707</c:v>
                </c:pt>
                <c:pt idx="53">
                  <c:v>517.40939067157024</c:v>
                </c:pt>
                <c:pt idx="54">
                  <c:v>542.29827437829306</c:v>
                </c:pt>
                <c:pt idx="55">
                  <c:v>567.18715808501622</c:v>
                </c:pt>
                <c:pt idx="56">
                  <c:v>592.07604179173927</c:v>
                </c:pt>
                <c:pt idx="57">
                  <c:v>616.96492549846243</c:v>
                </c:pt>
                <c:pt idx="58">
                  <c:v>641.85380920518548</c:v>
                </c:pt>
                <c:pt idx="59">
                  <c:v>666.74269291190842</c:v>
                </c:pt>
                <c:pt idx="60">
                  <c:v>691.63157661863147</c:v>
                </c:pt>
                <c:pt idx="61">
                  <c:v>716.52046032535463</c:v>
                </c:pt>
                <c:pt idx="62">
                  <c:v>741.40934403207746</c:v>
                </c:pt>
                <c:pt idx="63">
                  <c:v>766.29822773880062</c:v>
                </c:pt>
                <c:pt idx="64">
                  <c:v>791.18711144552367</c:v>
                </c:pt>
                <c:pt idx="65">
                  <c:v>816.07599515224683</c:v>
                </c:pt>
                <c:pt idx="66">
                  <c:v>840.96487885896988</c:v>
                </c:pt>
                <c:pt idx="67">
                  <c:v>865.85376256569282</c:v>
                </c:pt>
                <c:pt idx="68">
                  <c:v>890.74264627241587</c:v>
                </c:pt>
                <c:pt idx="69">
                  <c:v>915.63152997913903</c:v>
                </c:pt>
                <c:pt idx="70">
                  <c:v>940.52041368586185</c:v>
                </c:pt>
                <c:pt idx="71">
                  <c:v>965.40929739258502</c:v>
                </c:pt>
                <c:pt idx="72">
                  <c:v>990.29818109930807</c:v>
                </c:pt>
                <c:pt idx="73">
                  <c:v>1015.1870648060312</c:v>
                </c:pt>
                <c:pt idx="74">
                  <c:v>1040.0759485127544</c:v>
                </c:pt>
                <c:pt idx="75">
                  <c:v>1064.9648322194773</c:v>
                </c:pt>
                <c:pt idx="76">
                  <c:v>1089.8537159262</c:v>
                </c:pt>
                <c:pt idx="77">
                  <c:v>1114.7425996329234</c:v>
                </c:pt>
                <c:pt idx="78">
                  <c:v>1139.6314833396464</c:v>
                </c:pt>
                <c:pt idx="79">
                  <c:v>1164.5203670463693</c:v>
                </c:pt>
                <c:pt idx="80">
                  <c:v>1189.4092507530927</c:v>
                </c:pt>
                <c:pt idx="81">
                  <c:v>1214.2981344598154</c:v>
                </c:pt>
                <c:pt idx="82">
                  <c:v>1239.1870181665388</c:v>
                </c:pt>
                <c:pt idx="83">
                  <c:v>1264.0759018732617</c:v>
                </c:pt>
                <c:pt idx="84">
                  <c:v>1288.9647855799844</c:v>
                </c:pt>
                <c:pt idx="85">
                  <c:v>1313.8536692867078</c:v>
                </c:pt>
                <c:pt idx="86">
                  <c:v>1338.7425529934308</c:v>
                </c:pt>
                <c:pt idx="87">
                  <c:v>1363.6314367001542</c:v>
                </c:pt>
                <c:pt idx="88">
                  <c:v>1388.5203204068769</c:v>
                </c:pt>
                <c:pt idx="89">
                  <c:v>1413.4092041135998</c:v>
                </c:pt>
                <c:pt idx="90">
                  <c:v>1438.2980878203232</c:v>
                </c:pt>
                <c:pt idx="91">
                  <c:v>1463.1869715270461</c:v>
                </c:pt>
                <c:pt idx="92">
                  <c:v>1488.0758552337688</c:v>
                </c:pt>
                <c:pt idx="93">
                  <c:v>1512.9647389404922</c:v>
                </c:pt>
                <c:pt idx="94">
                  <c:v>1537.8536226472152</c:v>
                </c:pt>
                <c:pt idx="95">
                  <c:v>1562.7425063539386</c:v>
                </c:pt>
                <c:pt idx="96">
                  <c:v>1587.6313900606613</c:v>
                </c:pt>
                <c:pt idx="97">
                  <c:v>1612.5202737673842</c:v>
                </c:pt>
                <c:pt idx="98">
                  <c:v>1637.4091574741076</c:v>
                </c:pt>
                <c:pt idx="99">
                  <c:v>1662.2980411808305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-212.49061821811833</c:v>
                </c:pt>
                <c:pt idx="1">
                  <c:v>-212.49061821811833</c:v>
                </c:pt>
                <c:pt idx="2">
                  <c:v>-212.43140698659241</c:v>
                </c:pt>
                <c:pt idx="3">
                  <c:v>-211.90484130326965</c:v>
                </c:pt>
                <c:pt idx="4">
                  <c:v>-210.83325111116915</c:v>
                </c:pt>
                <c:pt idx="5">
                  <c:v>-209.21663641029096</c:v>
                </c:pt>
                <c:pt idx="6">
                  <c:v>-207.05499720063503</c:v>
                </c:pt>
                <c:pt idx="7">
                  <c:v>-204.34833348220141</c:v>
                </c:pt>
                <c:pt idx="8">
                  <c:v>-201.09664525499008</c:v>
                </c:pt>
                <c:pt idx="9">
                  <c:v>-197.29993251900103</c:v>
                </c:pt>
                <c:pt idx="10">
                  <c:v>-192.95819527423421</c:v>
                </c:pt>
                <c:pt idx="11">
                  <c:v>-188.07143352068974</c:v>
                </c:pt>
                <c:pt idx="12">
                  <c:v>-182.63964725836757</c:v>
                </c:pt>
                <c:pt idx="13">
                  <c:v>-176.66283648726767</c:v>
                </c:pt>
                <c:pt idx="14">
                  <c:v>-170.14100120739005</c:v>
                </c:pt>
                <c:pt idx="15">
                  <c:v>-163.07414141873471</c:v>
                </c:pt>
                <c:pt idx="16">
                  <c:v>-155.46225712130169</c:v>
                </c:pt>
                <c:pt idx="17">
                  <c:v>-147.30534831509095</c:v>
                </c:pt>
                <c:pt idx="18">
                  <c:v>-138.60341500010244</c:v>
                </c:pt>
                <c:pt idx="19">
                  <c:v>-129.35645717633628</c:v>
                </c:pt>
                <c:pt idx="20">
                  <c:v>-119.5644748437924</c:v>
                </c:pt>
                <c:pt idx="21">
                  <c:v>-109.22746800247077</c:v>
                </c:pt>
                <c:pt idx="22">
                  <c:v>-98.345436652371461</c:v>
                </c:pt>
                <c:pt idx="23">
                  <c:v>-86.918380793494464</c:v>
                </c:pt>
                <c:pt idx="24">
                  <c:v>-74.946300425839695</c:v>
                </c:pt>
                <c:pt idx="25">
                  <c:v>-62.429195549407204</c:v>
                </c:pt>
                <c:pt idx="26">
                  <c:v>-49.367066164197048</c:v>
                </c:pt>
                <c:pt idx="27">
                  <c:v>-35.759912270209206</c:v>
                </c:pt>
                <c:pt idx="28">
                  <c:v>-21.555849361075282</c:v>
                </c:pt>
                <c:pt idx="29">
                  <c:v>-6.6247599452782566</c:v>
                </c:pt>
                <c:pt idx="30">
                  <c:v>9.039598893404218</c:v>
                </c:pt>
                <c:pt idx="31">
                  <c:v>25.437227154972216</c:v>
                </c:pt>
                <c:pt idx="32">
                  <c:v>42.568124839425835</c:v>
                </c:pt>
                <c:pt idx="33">
                  <c:v>60.432291946764984</c:v>
                </c:pt>
                <c:pt idx="34">
                  <c:v>79.02972847698959</c:v>
                </c:pt>
                <c:pt idx="35">
                  <c:v>98.360434430099701</c:v>
                </c:pt>
                <c:pt idx="36">
                  <c:v>118.42440980609547</c:v>
                </c:pt>
                <c:pt idx="37">
                  <c:v>139.22165460497675</c:v>
                </c:pt>
                <c:pt idx="38">
                  <c:v>160.75216882674349</c:v>
                </c:pt>
                <c:pt idx="39">
                  <c:v>183.01595247139574</c:v>
                </c:pt>
                <c:pt idx="40">
                  <c:v>206.01300553893364</c:v>
                </c:pt>
                <c:pt idx="41">
                  <c:v>229.74332802935709</c:v>
                </c:pt>
                <c:pt idx="42">
                  <c:v>254.20691994266593</c:v>
                </c:pt>
                <c:pt idx="43">
                  <c:v>279.40378127886027</c:v>
                </c:pt>
                <c:pt idx="44">
                  <c:v>305.33391203794037</c:v>
                </c:pt>
                <c:pt idx="45">
                  <c:v>331.99731221990589</c:v>
                </c:pt>
                <c:pt idx="46">
                  <c:v>359.39398182475674</c:v>
                </c:pt>
                <c:pt idx="47">
                  <c:v>387.5239208524934</c:v>
                </c:pt>
                <c:pt idx="48">
                  <c:v>416.38712930311556</c:v>
                </c:pt>
                <c:pt idx="49">
                  <c:v>445.98360717662331</c:v>
                </c:pt>
                <c:pt idx="50">
                  <c:v>476.31335447301649</c:v>
                </c:pt>
                <c:pt idx="51">
                  <c:v>507.37637119229504</c:v>
                </c:pt>
                <c:pt idx="52">
                  <c:v>539.17265733445925</c:v>
                </c:pt>
                <c:pt idx="53">
                  <c:v>571.70221289950916</c:v>
                </c:pt>
                <c:pt idx="54">
                  <c:v>604.96503788744417</c:v>
                </c:pt>
                <c:pt idx="55">
                  <c:v>638.96113229826506</c:v>
                </c:pt>
                <c:pt idx="56">
                  <c:v>673.69049613197149</c:v>
                </c:pt>
                <c:pt idx="57">
                  <c:v>709.15312938856357</c:v>
                </c:pt>
                <c:pt idx="58">
                  <c:v>745.34903206804108</c:v>
                </c:pt>
                <c:pt idx="59">
                  <c:v>782.2782041704038</c:v>
                </c:pt>
                <c:pt idx="60">
                  <c:v>819.94064569565228</c:v>
                </c:pt>
                <c:pt idx="61">
                  <c:v>858.33635664378642</c:v>
                </c:pt>
                <c:pt idx="62">
                  <c:v>897.46533701480575</c:v>
                </c:pt>
                <c:pt idx="63">
                  <c:v>937.32758680871086</c:v>
                </c:pt>
                <c:pt idx="64">
                  <c:v>977.92310602550174</c:v>
                </c:pt>
                <c:pt idx="65">
                  <c:v>1019.251894665178</c:v>
                </c:pt>
                <c:pt idx="66">
                  <c:v>1061.3139527277399</c:v>
                </c:pt>
                <c:pt idx="67">
                  <c:v>1104.1092802131868</c:v>
                </c:pt>
                <c:pt idx="68">
                  <c:v>1147.6378771215198</c:v>
                </c:pt>
                <c:pt idx="69">
                  <c:v>1191.899743452738</c:v>
                </c:pt>
                <c:pt idx="70">
                  <c:v>1236.8948792068416</c:v>
                </c:pt>
                <c:pt idx="71">
                  <c:v>1282.6232843838309</c:v>
                </c:pt>
                <c:pt idx="72">
                  <c:v>1329.0849589837062</c:v>
                </c:pt>
                <c:pt idx="73">
                  <c:v>1376.2799030064666</c:v>
                </c:pt>
                <c:pt idx="74">
                  <c:v>1424.2081164521128</c:v>
                </c:pt>
                <c:pt idx="75">
                  <c:v>1472.8695993206441</c:v>
                </c:pt>
                <c:pt idx="76">
                  <c:v>1522.2643516120609</c:v>
                </c:pt>
                <c:pt idx="77">
                  <c:v>1572.3923733263639</c:v>
                </c:pt>
                <c:pt idx="78">
                  <c:v>1623.2536644635516</c:v>
                </c:pt>
                <c:pt idx="79">
                  <c:v>1674.848225023625</c:v>
                </c:pt>
                <c:pt idx="80">
                  <c:v>1727.1760550065846</c:v>
                </c:pt>
                <c:pt idx="81">
                  <c:v>1780.2371544124287</c:v>
                </c:pt>
                <c:pt idx="82">
                  <c:v>1834.0315232411599</c:v>
                </c:pt>
                <c:pt idx="83">
                  <c:v>1888.5591614927755</c:v>
                </c:pt>
                <c:pt idx="84">
                  <c:v>1943.8200691672764</c:v>
                </c:pt>
                <c:pt idx="85">
                  <c:v>1999.8142462646636</c:v>
                </c:pt>
                <c:pt idx="86">
                  <c:v>2056.5416927849355</c:v>
                </c:pt>
                <c:pt idx="87">
                  <c:v>2114.002408728094</c:v>
                </c:pt>
                <c:pt idx="88">
                  <c:v>2172.1963940941373</c:v>
                </c:pt>
                <c:pt idx="89">
                  <c:v>2231.1236488830655</c:v>
                </c:pt>
                <c:pt idx="90">
                  <c:v>2290.7841730948812</c:v>
                </c:pt>
                <c:pt idx="91">
                  <c:v>2351.1779667295809</c:v>
                </c:pt>
                <c:pt idx="92">
                  <c:v>2412.3050297871655</c:v>
                </c:pt>
                <c:pt idx="93">
                  <c:v>2474.1653622676376</c:v>
                </c:pt>
                <c:pt idx="94">
                  <c:v>2536.7589641709937</c:v>
                </c:pt>
                <c:pt idx="95">
                  <c:v>2600.0858354972365</c:v>
                </c:pt>
                <c:pt idx="96">
                  <c:v>2664.1459762463637</c:v>
                </c:pt>
                <c:pt idx="97">
                  <c:v>2728.9393864183767</c:v>
                </c:pt>
                <c:pt idx="98">
                  <c:v>2794.4660660132763</c:v>
                </c:pt>
                <c:pt idx="99">
                  <c:v>2860.7260150310603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-801.7014457847514</c:v>
                </c:pt>
                <c:pt idx="1">
                  <c:v>-776.81256207802846</c:v>
                </c:pt>
                <c:pt idx="2">
                  <c:v>-751.9236783713053</c:v>
                </c:pt>
                <c:pt idx="3">
                  <c:v>-727.03479466458225</c:v>
                </c:pt>
                <c:pt idx="4">
                  <c:v>-702.1459109578592</c:v>
                </c:pt>
                <c:pt idx="5">
                  <c:v>-677.25702725113626</c:v>
                </c:pt>
                <c:pt idx="6">
                  <c:v>-652.3681435444131</c:v>
                </c:pt>
                <c:pt idx="7">
                  <c:v>-627.47925983769005</c:v>
                </c:pt>
                <c:pt idx="8">
                  <c:v>-602.590376130967</c:v>
                </c:pt>
                <c:pt idx="9">
                  <c:v>-577.70149242424407</c:v>
                </c:pt>
                <c:pt idx="10">
                  <c:v>-552.8126087175209</c:v>
                </c:pt>
                <c:pt idx="11">
                  <c:v>-527.92372501079785</c:v>
                </c:pt>
                <c:pt idx="12">
                  <c:v>-503.03484130407486</c:v>
                </c:pt>
                <c:pt idx="13">
                  <c:v>-478.14595759735181</c:v>
                </c:pt>
                <c:pt idx="14">
                  <c:v>-453.25707389062876</c:v>
                </c:pt>
                <c:pt idx="15">
                  <c:v>-428.36819018390571</c:v>
                </c:pt>
                <c:pt idx="16">
                  <c:v>-403.47930647718266</c:v>
                </c:pt>
                <c:pt idx="17">
                  <c:v>-378.59042277045961</c:v>
                </c:pt>
                <c:pt idx="18">
                  <c:v>-353.70153906373656</c:v>
                </c:pt>
                <c:pt idx="19">
                  <c:v>-328.81265535701351</c:v>
                </c:pt>
                <c:pt idx="20">
                  <c:v>-303.92377165029046</c:v>
                </c:pt>
                <c:pt idx="21">
                  <c:v>-279.03488794356741</c:v>
                </c:pt>
                <c:pt idx="22">
                  <c:v>-254.14600423684436</c:v>
                </c:pt>
                <c:pt idx="23">
                  <c:v>-229.25712053012137</c:v>
                </c:pt>
                <c:pt idx="24">
                  <c:v>-204.36823682339826</c:v>
                </c:pt>
                <c:pt idx="25">
                  <c:v>-179.47935311667516</c:v>
                </c:pt>
                <c:pt idx="26">
                  <c:v>-154.59046940995216</c:v>
                </c:pt>
                <c:pt idx="27">
                  <c:v>-129.70158570322917</c:v>
                </c:pt>
                <c:pt idx="28">
                  <c:v>-104.81270199650608</c:v>
                </c:pt>
                <c:pt idx="29">
                  <c:v>-79.923818289782972</c:v>
                </c:pt>
                <c:pt idx="30">
                  <c:v>-55.034934583059979</c:v>
                </c:pt>
                <c:pt idx="31">
                  <c:v>-30.146050876336986</c:v>
                </c:pt>
                <c:pt idx="32">
                  <c:v>-5.2571671696138802</c:v>
                </c:pt>
                <c:pt idx="33">
                  <c:v>19.631716537109227</c:v>
                </c:pt>
                <c:pt idx="34">
                  <c:v>44.52060024383222</c:v>
                </c:pt>
                <c:pt idx="35">
                  <c:v>69.409483950555213</c:v>
                </c:pt>
                <c:pt idx="36">
                  <c:v>94.29836765727832</c:v>
                </c:pt>
                <c:pt idx="37">
                  <c:v>119.18725136400143</c:v>
                </c:pt>
                <c:pt idx="38">
                  <c:v>144.0761350707244</c:v>
                </c:pt>
                <c:pt idx="39">
                  <c:v>168.9650187774474</c:v>
                </c:pt>
                <c:pt idx="40">
                  <c:v>193.8539024841705</c:v>
                </c:pt>
                <c:pt idx="41">
                  <c:v>218.74278619089361</c:v>
                </c:pt>
                <c:pt idx="42">
                  <c:v>243.6316698976166</c:v>
                </c:pt>
                <c:pt idx="43">
                  <c:v>268.52055360433963</c:v>
                </c:pt>
                <c:pt idx="44">
                  <c:v>293.40943731106273</c:v>
                </c:pt>
                <c:pt idx="45">
                  <c:v>318.29832101778584</c:v>
                </c:pt>
                <c:pt idx="46">
                  <c:v>343.18720472450866</c:v>
                </c:pt>
                <c:pt idx="47">
                  <c:v>368.07608843123177</c:v>
                </c:pt>
                <c:pt idx="48">
                  <c:v>392.96497213795487</c:v>
                </c:pt>
                <c:pt idx="49">
                  <c:v>417.85385584467798</c:v>
                </c:pt>
                <c:pt idx="50">
                  <c:v>442.74273955140109</c:v>
                </c:pt>
                <c:pt idx="51">
                  <c:v>467.63162325812397</c:v>
                </c:pt>
                <c:pt idx="52">
                  <c:v>492.52050696484707</c:v>
                </c:pt>
                <c:pt idx="53">
                  <c:v>517.40939067157024</c:v>
                </c:pt>
                <c:pt idx="54">
                  <c:v>542.29827437829306</c:v>
                </c:pt>
                <c:pt idx="55">
                  <c:v>567.18715808501622</c:v>
                </c:pt>
                <c:pt idx="56">
                  <c:v>592.07604179173927</c:v>
                </c:pt>
                <c:pt idx="57">
                  <c:v>616.96492549846243</c:v>
                </c:pt>
                <c:pt idx="58">
                  <c:v>641.85380920518548</c:v>
                </c:pt>
                <c:pt idx="59">
                  <c:v>666.74269291190842</c:v>
                </c:pt>
                <c:pt idx="60">
                  <c:v>691.63157661863147</c:v>
                </c:pt>
                <c:pt idx="61">
                  <c:v>716.52046032535463</c:v>
                </c:pt>
                <c:pt idx="62">
                  <c:v>741.40934403207746</c:v>
                </c:pt>
                <c:pt idx="63">
                  <c:v>766.29822773880062</c:v>
                </c:pt>
                <c:pt idx="64">
                  <c:v>791.18711144552367</c:v>
                </c:pt>
                <c:pt idx="65">
                  <c:v>816.07599515224683</c:v>
                </c:pt>
                <c:pt idx="66">
                  <c:v>840.96487885896988</c:v>
                </c:pt>
                <c:pt idx="67">
                  <c:v>865.85376256569282</c:v>
                </c:pt>
                <c:pt idx="68">
                  <c:v>890.74264627241587</c:v>
                </c:pt>
                <c:pt idx="69">
                  <c:v>915.63152997913903</c:v>
                </c:pt>
                <c:pt idx="70">
                  <c:v>940.52041368586185</c:v>
                </c:pt>
                <c:pt idx="71">
                  <c:v>965.40929739258502</c:v>
                </c:pt>
                <c:pt idx="72">
                  <c:v>990.29818109930807</c:v>
                </c:pt>
                <c:pt idx="73">
                  <c:v>1015.1870648060312</c:v>
                </c:pt>
                <c:pt idx="74">
                  <c:v>1040.0759485127544</c:v>
                </c:pt>
                <c:pt idx="75">
                  <c:v>1064.9648322194773</c:v>
                </c:pt>
                <c:pt idx="76">
                  <c:v>1089.8537159262</c:v>
                </c:pt>
                <c:pt idx="77">
                  <c:v>1114.7425996329234</c:v>
                </c:pt>
                <c:pt idx="78">
                  <c:v>1139.6314833396464</c:v>
                </c:pt>
                <c:pt idx="79">
                  <c:v>1164.5203670463693</c:v>
                </c:pt>
                <c:pt idx="80">
                  <c:v>1189.4092507530927</c:v>
                </c:pt>
                <c:pt idx="81">
                  <c:v>1214.2981344598154</c:v>
                </c:pt>
                <c:pt idx="82">
                  <c:v>1239.1870181665388</c:v>
                </c:pt>
                <c:pt idx="83">
                  <c:v>1264.0759018732617</c:v>
                </c:pt>
                <c:pt idx="84">
                  <c:v>1288.9647855799844</c:v>
                </c:pt>
                <c:pt idx="85">
                  <c:v>1313.8536692867078</c:v>
                </c:pt>
                <c:pt idx="86">
                  <c:v>1338.7425529934308</c:v>
                </c:pt>
                <c:pt idx="87">
                  <c:v>1363.6314367001542</c:v>
                </c:pt>
                <c:pt idx="88">
                  <c:v>1388.5203204068769</c:v>
                </c:pt>
                <c:pt idx="89">
                  <c:v>1413.4092041135998</c:v>
                </c:pt>
                <c:pt idx="90">
                  <c:v>1438.2980878203232</c:v>
                </c:pt>
                <c:pt idx="91">
                  <c:v>1463.1869715270461</c:v>
                </c:pt>
                <c:pt idx="92">
                  <c:v>1488.0758552337688</c:v>
                </c:pt>
                <c:pt idx="93">
                  <c:v>1512.9647389404922</c:v>
                </c:pt>
                <c:pt idx="94">
                  <c:v>1537.8536226472152</c:v>
                </c:pt>
                <c:pt idx="95">
                  <c:v>1562.7425063539386</c:v>
                </c:pt>
                <c:pt idx="96">
                  <c:v>1587.6313900606613</c:v>
                </c:pt>
                <c:pt idx="97">
                  <c:v>1612.5202737673842</c:v>
                </c:pt>
                <c:pt idx="98">
                  <c:v>1637.4091574741076</c:v>
                </c:pt>
                <c:pt idx="99">
                  <c:v>1662.2980411808305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2844.9206107095238</c:v>
                </c:pt>
                <c:pt idx="1">
                  <c:v>2844.9206107095238</c:v>
                </c:pt>
                <c:pt idx="2">
                  <c:v>2844.9308159808211</c:v>
                </c:pt>
                <c:pt idx="3">
                  <c:v>2845.021571493171</c:v>
                </c:pt>
                <c:pt idx="4">
                  <c:v>2845.2062639636338</c:v>
                </c:pt>
                <c:pt idx="5">
                  <c:v>2845.484893392209</c:v>
                </c:pt>
                <c:pt idx="6">
                  <c:v>2845.8574597788961</c:v>
                </c:pt>
                <c:pt idx="7">
                  <c:v>2846.3239631236956</c:v>
                </c:pt>
                <c:pt idx="8">
                  <c:v>2846.8844034266072</c:v>
                </c:pt>
                <c:pt idx="9">
                  <c:v>2847.5387806876306</c:v>
                </c:pt>
                <c:pt idx="10">
                  <c:v>2848.2870949067669</c:v>
                </c:pt>
                <c:pt idx="11">
                  <c:v>2849.1293460840157</c:v>
                </c:pt>
                <c:pt idx="12">
                  <c:v>2850.0655342193763</c:v>
                </c:pt>
                <c:pt idx="13">
                  <c:v>2851.095659312849</c:v>
                </c:pt>
                <c:pt idx="14">
                  <c:v>2852.2197213644345</c:v>
                </c:pt>
                <c:pt idx="15">
                  <c:v>2853.4377203741315</c:v>
                </c:pt>
                <c:pt idx="16">
                  <c:v>2854.7496563419413</c:v>
                </c:pt>
                <c:pt idx="17">
                  <c:v>2856.1555292678636</c:v>
                </c:pt>
                <c:pt idx="18">
                  <c:v>2857.6553391518974</c:v>
                </c:pt>
                <c:pt idx="19">
                  <c:v>2859.249085994044</c:v>
                </c:pt>
                <c:pt idx="20">
                  <c:v>2860.9367697943026</c:v>
                </c:pt>
                <c:pt idx="21">
                  <c:v>2862.7183905526736</c:v>
                </c:pt>
                <c:pt idx="22">
                  <c:v>2864.593948269157</c:v>
                </c:pt>
                <c:pt idx="23">
                  <c:v>2866.5634429437523</c:v>
                </c:pt>
                <c:pt idx="24">
                  <c:v>2868.6268745764596</c:v>
                </c:pt>
                <c:pt idx="25">
                  <c:v>2870.7842431672798</c:v>
                </c:pt>
                <c:pt idx="26">
                  <c:v>2873.0355487162124</c:v>
                </c:pt>
                <c:pt idx="27">
                  <c:v>2875.3807912232564</c:v>
                </c:pt>
                <c:pt idx="28">
                  <c:v>2877.8589666652888</c:v>
                </c:pt>
                <c:pt idx="29">
                  <c:v>2880.5678703003805</c:v>
                </c:pt>
                <c:pt idx="30">
                  <c:v>2883.5121942540559</c:v>
                </c:pt>
                <c:pt idx="31">
                  <c:v>2886.6919385263159</c:v>
                </c:pt>
                <c:pt idx="32">
                  <c:v>2890.10710311716</c:v>
                </c:pt>
                <c:pt idx="33">
                  <c:v>2893.7576880265883</c:v>
                </c:pt>
                <c:pt idx="34">
                  <c:v>2897.6436932546003</c:v>
                </c:pt>
                <c:pt idx="35">
                  <c:v>2901.7651188011964</c:v>
                </c:pt>
                <c:pt idx="36">
                  <c:v>2906.1219646663772</c:v>
                </c:pt>
                <c:pt idx="37">
                  <c:v>2910.7142308501416</c:v>
                </c:pt>
                <c:pt idx="38">
                  <c:v>2915.5419173524901</c:v>
                </c:pt>
                <c:pt idx="39">
                  <c:v>2920.6050241734233</c:v>
                </c:pt>
                <c:pt idx="40">
                  <c:v>2925.9035513129397</c:v>
                </c:pt>
                <c:pt idx="41">
                  <c:v>2931.4374987710407</c:v>
                </c:pt>
                <c:pt idx="42">
                  <c:v>2937.2068665477254</c:v>
                </c:pt>
                <c:pt idx="43">
                  <c:v>2943.2116546429952</c:v>
                </c:pt>
                <c:pt idx="44">
                  <c:v>2949.4518630568477</c:v>
                </c:pt>
                <c:pt idx="45">
                  <c:v>2955.9274917892853</c:v>
                </c:pt>
                <c:pt idx="46">
                  <c:v>2962.6385408403066</c:v>
                </c:pt>
                <c:pt idx="47">
                  <c:v>2969.5850102099125</c:v>
                </c:pt>
                <c:pt idx="48">
                  <c:v>2976.7668998981021</c:v>
                </c:pt>
                <c:pt idx="49">
                  <c:v>2984.1842099048754</c:v>
                </c:pt>
                <c:pt idx="50">
                  <c:v>2991.8369402302337</c:v>
                </c:pt>
                <c:pt idx="51">
                  <c:v>2999.7250908741757</c:v>
                </c:pt>
                <c:pt idx="52">
                  <c:v>3007.8486618367015</c:v>
                </c:pt>
                <c:pt idx="53">
                  <c:v>3016.2076531178113</c:v>
                </c:pt>
                <c:pt idx="54">
                  <c:v>3024.8020647175058</c:v>
                </c:pt>
                <c:pt idx="55">
                  <c:v>3033.631896635784</c:v>
                </c:pt>
                <c:pt idx="56">
                  <c:v>3042.6971488726467</c:v>
                </c:pt>
                <c:pt idx="57">
                  <c:v>3051.9978214280932</c:v>
                </c:pt>
                <c:pt idx="58">
                  <c:v>3061.5339143021238</c:v>
                </c:pt>
                <c:pt idx="59">
                  <c:v>3071.3054274947381</c:v>
                </c:pt>
                <c:pt idx="60">
                  <c:v>3081.3123610059374</c:v>
                </c:pt>
                <c:pt idx="61">
                  <c:v>3091.55471483572</c:v>
                </c:pt>
                <c:pt idx="62">
                  <c:v>3102.0324889840872</c:v>
                </c:pt>
                <c:pt idx="63">
                  <c:v>3112.7456834510385</c:v>
                </c:pt>
                <c:pt idx="64">
                  <c:v>3123.6942982365736</c:v>
                </c:pt>
                <c:pt idx="65">
                  <c:v>3134.8783333406927</c:v>
                </c:pt>
                <c:pt idx="66">
                  <c:v>3146.2977887633965</c:v>
                </c:pt>
                <c:pt idx="67">
                  <c:v>3157.9526645046835</c:v>
                </c:pt>
                <c:pt idx="68">
                  <c:v>3169.8429605645556</c:v>
                </c:pt>
                <c:pt idx="69">
                  <c:v>3181.9686769430109</c:v>
                </c:pt>
                <c:pt idx="70">
                  <c:v>3194.3298136400513</c:v>
                </c:pt>
                <c:pt idx="71">
                  <c:v>3206.9263706556749</c:v>
                </c:pt>
                <c:pt idx="72">
                  <c:v>3219.7583479898831</c:v>
                </c:pt>
                <c:pt idx="73">
                  <c:v>3232.825745642675</c:v>
                </c:pt>
                <c:pt idx="74">
                  <c:v>3246.1285636140515</c:v>
                </c:pt>
                <c:pt idx="75">
                  <c:v>3259.6668019040121</c:v>
                </c:pt>
                <c:pt idx="76">
                  <c:v>3273.440460512556</c:v>
                </c:pt>
                <c:pt idx="77">
                  <c:v>3287.4495394396845</c:v>
                </c:pt>
                <c:pt idx="78">
                  <c:v>3301.6940386853971</c:v>
                </c:pt>
                <c:pt idx="79">
                  <c:v>3316.1739582496944</c:v>
                </c:pt>
                <c:pt idx="80">
                  <c:v>3330.8892981325753</c:v>
                </c:pt>
                <c:pt idx="81">
                  <c:v>3345.8400583340399</c:v>
                </c:pt>
                <c:pt idx="82">
                  <c:v>3361.0262388540891</c:v>
                </c:pt>
                <c:pt idx="83">
                  <c:v>3376.447839692722</c:v>
                </c:pt>
                <c:pt idx="84">
                  <c:v>3392.1048608499391</c:v>
                </c:pt>
                <c:pt idx="85">
                  <c:v>3407.9973023257407</c:v>
                </c:pt>
                <c:pt idx="86">
                  <c:v>3424.1251641201266</c:v>
                </c:pt>
                <c:pt idx="87">
                  <c:v>3440.4884462330961</c:v>
                </c:pt>
                <c:pt idx="88">
                  <c:v>3457.0871486646497</c:v>
                </c:pt>
                <c:pt idx="89">
                  <c:v>3473.9212714147875</c:v>
                </c:pt>
                <c:pt idx="90">
                  <c:v>3490.9908144835094</c:v>
                </c:pt>
                <c:pt idx="91">
                  <c:v>3508.2957778708151</c:v>
                </c:pt>
                <c:pt idx="92">
                  <c:v>3525.8361615767049</c:v>
                </c:pt>
                <c:pt idx="93">
                  <c:v>3543.6119656011797</c:v>
                </c:pt>
                <c:pt idx="94">
                  <c:v>3561.6231899442373</c:v>
                </c:pt>
                <c:pt idx="95">
                  <c:v>3579.86983460588</c:v>
                </c:pt>
                <c:pt idx="96">
                  <c:v>3598.3518995861068</c:v>
                </c:pt>
                <c:pt idx="97">
                  <c:v>3617.0693848849173</c:v>
                </c:pt>
                <c:pt idx="98">
                  <c:v>3636.0222905023115</c:v>
                </c:pt>
                <c:pt idx="99">
                  <c:v>3655.2106164382903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B12" sqref="B1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15</v>
      </c>
      <c r="B4" s="167" t="s">
        <v>14</v>
      </c>
      <c r="C4" s="167"/>
      <c r="D4" s="167"/>
      <c r="E4" s="167"/>
      <c r="F4" s="167"/>
      <c r="G4" s="167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100</v>
      </c>
      <c r="C13" s="171"/>
      <c r="D13" s="173" t="s">
        <v>101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99</v>
      </c>
      <c r="C14" s="171"/>
      <c r="D14" s="173" t="s">
        <v>103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98</v>
      </c>
      <c r="C15" s="171"/>
      <c r="D15" s="173" t="s">
        <v>102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97</v>
      </c>
      <c r="C16" s="171"/>
      <c r="D16" s="173" t="str">
        <f>Title</f>
        <v>Flange Segment Analytical Model for 30° gap size and tilt 1 deg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96</v>
      </c>
      <c r="C17" s="171"/>
      <c r="D17" s="174" t="s">
        <v>321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95</v>
      </c>
      <c r="C18" s="171"/>
      <c r="D18" s="172"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-1392.8857791677328</v>
      </c>
      <c r="P66" s="71">
        <v>-1357.0844195195891</v>
      </c>
      <c r="Q66" s="71">
        <v>-1321.2830598714449</v>
      </c>
      <c r="R66" s="71">
        <v>-1285.481700223301</v>
      </c>
      <c r="S66" s="71">
        <v>-1249.6803405751573</v>
      </c>
      <c r="T66" s="71">
        <v>-1213.8789809270133</v>
      </c>
      <c r="U66" s="71">
        <v>-1178.0776212788692</v>
      </c>
      <c r="V66" s="71">
        <v>-1142.2762616307255</v>
      </c>
      <c r="W66" s="71">
        <v>-1106.4749019825813</v>
      </c>
      <c r="X66" s="71">
        <v>-1070.6735423344373</v>
      </c>
      <c r="Y66" s="71">
        <v>-1034.8721826862934</v>
      </c>
      <c r="Z66" s="71">
        <v>-999.07082303814946</v>
      </c>
      <c r="AA66" s="71">
        <v>-963.26946339000551</v>
      </c>
      <c r="AB66" s="71">
        <v>-927.46810374186168</v>
      </c>
      <c r="AC66" s="71">
        <v>-891.66674409371763</v>
      </c>
      <c r="AD66" s="71">
        <v>-855.8653844455738</v>
      </c>
      <c r="AE66" s="71">
        <v>-820.06402479742985</v>
      </c>
      <c r="AF66" s="71">
        <v>-784.26266514928579</v>
      </c>
      <c r="AG66" s="71">
        <v>-748.46130550114196</v>
      </c>
      <c r="AH66" s="71">
        <v>-712.65994585299791</v>
      </c>
      <c r="AI66" s="71">
        <v>-676.85858620485408</v>
      </c>
      <c r="AJ66" s="71">
        <v>-641.05722655671013</v>
      </c>
      <c r="AK66" s="71">
        <v>-605.25586690856608</v>
      </c>
      <c r="AL66" s="71">
        <v>-569.45450726042225</v>
      </c>
      <c r="AM66" s="71">
        <v>-533.65314761227819</v>
      </c>
      <c r="AN66" s="71">
        <v>-497.85178796413425</v>
      </c>
      <c r="AO66" s="71">
        <v>-462.05042831599036</v>
      </c>
      <c r="AP66" s="71">
        <v>-426.24906866784636</v>
      </c>
      <c r="AQ66" s="71">
        <v>-390.44770901970242</v>
      </c>
      <c r="AR66" s="71">
        <v>-354.64634937155853</v>
      </c>
      <c r="AS66" s="71">
        <v>-318.84498972341464</v>
      </c>
      <c r="AT66" s="71">
        <v>-283.04363007527053</v>
      </c>
      <c r="AU66" s="71">
        <v>-247.24227042712667</v>
      </c>
      <c r="AV66" s="71">
        <v>-211.44091077898281</v>
      </c>
      <c r="AW66" s="71">
        <v>-175.6395511308387</v>
      </c>
      <c r="AX66" s="71">
        <v>-139.83819148269481</v>
      </c>
      <c r="AY66" s="71">
        <v>-104.03683183455095</v>
      </c>
      <c r="AZ66" s="71">
        <v>-68.235472186406838</v>
      </c>
      <c r="BA66" s="71">
        <v>-32.434112538262966</v>
      </c>
      <c r="BB66" s="71">
        <v>3.3672471098809038</v>
      </c>
      <c r="BC66" s="71">
        <v>39.168606758024779</v>
      </c>
      <c r="BD66" s="71">
        <v>74.969966406168879</v>
      </c>
      <c r="BE66" s="71">
        <v>110.77132605431275</v>
      </c>
      <c r="BF66" s="71">
        <v>146.57268570245662</v>
      </c>
      <c r="BG66" s="71">
        <v>182.37404535060074</v>
      </c>
      <c r="BH66" s="71">
        <v>218.1754049987446</v>
      </c>
      <c r="BI66" s="71">
        <v>253.97676464688848</v>
      </c>
      <c r="BJ66" s="71">
        <v>289.77812429503257</v>
      </c>
      <c r="BK66" s="71">
        <v>325.57948394317646</v>
      </c>
      <c r="BL66" s="71">
        <v>361.38084359132034</v>
      </c>
      <c r="BM66" s="71">
        <v>397.18220323946446</v>
      </c>
      <c r="BN66" s="71">
        <v>432.98356288760829</v>
      </c>
      <c r="BO66" s="71">
        <v>468.78492253575217</v>
      </c>
      <c r="BP66" s="71">
        <v>504.58628218389629</v>
      </c>
      <c r="BQ66" s="71">
        <v>540.38764183204012</v>
      </c>
      <c r="BR66" s="71">
        <v>576.18900148018406</v>
      </c>
      <c r="BS66" s="71">
        <v>611.99036112832812</v>
      </c>
      <c r="BT66" s="71">
        <v>647.79172077647206</v>
      </c>
      <c r="BU66" s="71">
        <v>683.59308042461589</v>
      </c>
      <c r="BV66" s="71">
        <v>719.39444007275972</v>
      </c>
      <c r="BW66" s="71">
        <v>755.19579972090366</v>
      </c>
      <c r="BX66" s="71">
        <v>790.99715936904795</v>
      </c>
      <c r="BY66" s="71">
        <v>826.79851901719189</v>
      </c>
      <c r="BZ66" s="71">
        <v>862.59987866533572</v>
      </c>
      <c r="CA66" s="71">
        <v>898.40123831347955</v>
      </c>
      <c r="CB66" s="71">
        <v>934.2025979616235</v>
      </c>
      <c r="CC66" s="71">
        <v>970.00395760976733</v>
      </c>
      <c r="CD66" s="71">
        <v>1005.8053172579112</v>
      </c>
      <c r="CE66" s="71">
        <v>1041.6066769060556</v>
      </c>
      <c r="CF66" s="71">
        <v>1077.4080365541995</v>
      </c>
      <c r="CG66" s="71">
        <v>1113.2093962023432</v>
      </c>
      <c r="CH66" s="71">
        <v>1149.0107558504872</v>
      </c>
      <c r="CI66" s="71">
        <v>1184.8121154986311</v>
      </c>
      <c r="CJ66" s="71">
        <v>1220.6134751467748</v>
      </c>
      <c r="CK66" s="71">
        <v>1256.4148347949192</v>
      </c>
      <c r="CL66" s="71">
        <v>1292.2161944430632</v>
      </c>
      <c r="CM66" s="71">
        <v>1328.0175540912069</v>
      </c>
      <c r="CN66" s="71">
        <v>1363.8189137393508</v>
      </c>
      <c r="CO66" s="71">
        <v>1399.6202733874948</v>
      </c>
      <c r="CP66" s="71">
        <v>1435.4216330356387</v>
      </c>
      <c r="CQ66" s="71">
        <v>1471.2229926837824</v>
      </c>
      <c r="CR66" s="71">
        <v>1507.0243523319268</v>
      </c>
      <c r="CS66" s="71">
        <v>1542.8257119800708</v>
      </c>
      <c r="CT66" s="71">
        <v>1578.6270716282145</v>
      </c>
      <c r="CU66" s="71">
        <v>1614.4284312763584</v>
      </c>
      <c r="CV66" s="71">
        <v>1650.2297909245024</v>
      </c>
      <c r="CW66" s="71">
        <v>1686.0311505726461</v>
      </c>
      <c r="CX66" s="71">
        <v>1721.8325102207905</v>
      </c>
      <c r="CY66" s="71">
        <v>1757.6338698689344</v>
      </c>
      <c r="CZ66" s="71">
        <v>1793.4352295170784</v>
      </c>
      <c r="DA66" s="71">
        <v>1829.2365891652221</v>
      </c>
      <c r="DB66" s="71">
        <v>1865.037948813366</v>
      </c>
      <c r="DC66" s="71">
        <v>1900.83930846151</v>
      </c>
      <c r="DD66" s="71">
        <v>1936.6406681096541</v>
      </c>
      <c r="DE66" s="71">
        <v>1972.4420277577981</v>
      </c>
      <c r="DF66" s="71">
        <v>2008.243387405942</v>
      </c>
      <c r="DG66" s="71">
        <v>2044.0447470540857</v>
      </c>
      <c r="DH66" s="71">
        <v>2079.8461067022299</v>
      </c>
      <c r="DI66" s="71">
        <v>2115.6474663503736</v>
      </c>
      <c r="DJ66" s="71">
        <v>2151.4488259985178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2813.5598453621478</v>
      </c>
      <c r="P67" s="71">
        <v>2813.5598453621478</v>
      </c>
      <c r="Q67" s="71">
        <v>2813.5610452941655</v>
      </c>
      <c r="R67" s="71">
        <v>2813.6326100579104</v>
      </c>
      <c r="S67" s="71">
        <v>2813.8147275737474</v>
      </c>
      <c r="T67" s="71">
        <v>2814.1073978416757</v>
      </c>
      <c r="U67" s="71">
        <v>2814.5106208616962</v>
      </c>
      <c r="V67" s="71">
        <v>2815.0243966338085</v>
      </c>
      <c r="W67" s="71">
        <v>2815.6487251580124</v>
      </c>
      <c r="X67" s="71">
        <v>2816.3836064343081</v>
      </c>
      <c r="Y67" s="71">
        <v>2817.2290404626956</v>
      </c>
      <c r="Z67" s="71">
        <v>2818.1850272431748</v>
      </c>
      <c r="AA67" s="71">
        <v>2819.2515667757457</v>
      </c>
      <c r="AB67" s="71">
        <v>2820.4286590604088</v>
      </c>
      <c r="AC67" s="71">
        <v>2821.7163040971636</v>
      </c>
      <c r="AD67" s="71">
        <v>2823.1145018860097</v>
      </c>
      <c r="AE67" s="71">
        <v>2824.6232524269481</v>
      </c>
      <c r="AF67" s="71">
        <v>2826.2425557199781</v>
      </c>
      <c r="AG67" s="71">
        <v>2827.9724117650999</v>
      </c>
      <c r="AH67" s="71">
        <v>2829.8128205623134</v>
      </c>
      <c r="AI67" s="71">
        <v>2831.7637821116186</v>
      </c>
      <c r="AJ67" s="71">
        <v>2833.8252964130161</v>
      </c>
      <c r="AK67" s="71">
        <v>2835.9973634665048</v>
      </c>
      <c r="AL67" s="71">
        <v>2838.2799832720857</v>
      </c>
      <c r="AM67" s="71">
        <v>2840.6731558297583</v>
      </c>
      <c r="AN67" s="71">
        <v>2843.1768811395227</v>
      </c>
      <c r="AO67" s="71">
        <v>2845.7911592013788</v>
      </c>
      <c r="AP67" s="71">
        <v>2848.5159900153271</v>
      </c>
      <c r="AQ67" s="71">
        <v>2851.3513735813667</v>
      </c>
      <c r="AR67" s="71">
        <v>2854.2973098994976</v>
      </c>
      <c r="AS67" s="71">
        <v>2857.3537989697215</v>
      </c>
      <c r="AT67" s="71">
        <v>2860.5208407920363</v>
      </c>
      <c r="AU67" s="71">
        <v>2863.7984353664433</v>
      </c>
      <c r="AV67" s="71">
        <v>2867.186582692942</v>
      </c>
      <c r="AW67" s="71">
        <v>2870.6852827715325</v>
      </c>
      <c r="AX67" s="71">
        <v>2874.2945356022146</v>
      </c>
      <c r="AY67" s="71">
        <v>2878.0371292963605</v>
      </c>
      <c r="AZ67" s="71">
        <v>2882.0310116438354</v>
      </c>
      <c r="BA67" s="71">
        <v>2886.293011025331</v>
      </c>
      <c r="BB67" s="71">
        <v>2890.8231274408477</v>
      </c>
      <c r="BC67" s="71">
        <v>2895.6213608903854</v>
      </c>
      <c r="BD67" s="71">
        <v>2900.6877113739442</v>
      </c>
      <c r="BE67" s="71">
        <v>2906.0221788915237</v>
      </c>
      <c r="BF67" s="71">
        <v>2911.6247634431243</v>
      </c>
      <c r="BG67" s="71">
        <v>2917.4954650287464</v>
      </c>
      <c r="BH67" s="71">
        <v>2923.6342836483896</v>
      </c>
      <c r="BI67" s="71">
        <v>2930.0412193020534</v>
      </c>
      <c r="BJ67" s="71">
        <v>2936.7162719897387</v>
      </c>
      <c r="BK67" s="71">
        <v>2943.6594417114443</v>
      </c>
      <c r="BL67" s="71">
        <v>2950.8707284671714</v>
      </c>
      <c r="BM67" s="71">
        <v>2958.35013225692</v>
      </c>
      <c r="BN67" s="71">
        <v>2966.0976530806888</v>
      </c>
      <c r="BO67" s="71">
        <v>2974.1132909384787</v>
      </c>
      <c r="BP67" s="71">
        <v>2982.3970458302902</v>
      </c>
      <c r="BQ67" s="71">
        <v>2990.9489177561227</v>
      </c>
      <c r="BR67" s="71">
        <v>2999.7689067159763</v>
      </c>
      <c r="BS67" s="71">
        <v>3008.8570127098506</v>
      </c>
      <c r="BT67" s="71">
        <v>3018.2132357377454</v>
      </c>
      <c r="BU67" s="71">
        <v>3027.8375757996623</v>
      </c>
      <c r="BV67" s="71">
        <v>3037.7300328955994</v>
      </c>
      <c r="BW67" s="71">
        <v>3047.890607025558</v>
      </c>
      <c r="BX67" s="71">
        <v>3058.3192981895381</v>
      </c>
      <c r="BY67" s="71">
        <v>3069.0161063875385</v>
      </c>
      <c r="BZ67" s="71">
        <v>3079.9810316195599</v>
      </c>
      <c r="CA67" s="71">
        <v>3091.2140738856028</v>
      </c>
      <c r="CB67" s="71">
        <v>3102.7152331856664</v>
      </c>
      <c r="CC67" s="71">
        <v>3114.4845095197511</v>
      </c>
      <c r="CD67" s="71">
        <v>3126.5219028878569</v>
      </c>
      <c r="CE67" s="71">
        <v>3138.8274132899842</v>
      </c>
      <c r="CF67" s="71">
        <v>3151.4010407261321</v>
      </c>
      <c r="CG67" s="71">
        <v>3164.2427851963012</v>
      </c>
      <c r="CH67" s="71">
        <v>3177.3526467004908</v>
      </c>
      <c r="CI67" s="71">
        <v>3190.7306252387016</v>
      </c>
      <c r="CJ67" s="71">
        <v>3204.3767208109339</v>
      </c>
      <c r="CK67" s="71">
        <v>3218.2909334171873</v>
      </c>
      <c r="CL67" s="71">
        <v>3232.4732630574613</v>
      </c>
      <c r="CM67" s="71">
        <v>3246.9237097317568</v>
      </c>
      <c r="CN67" s="71">
        <v>3261.6422734400726</v>
      </c>
      <c r="CO67" s="71">
        <v>3276.6289541824103</v>
      </c>
      <c r="CP67" s="71">
        <v>3291.8837519587682</v>
      </c>
      <c r="CQ67" s="71">
        <v>3307.4066667691477</v>
      </c>
      <c r="CR67" s="71">
        <v>3323.1976986135483</v>
      </c>
      <c r="CS67" s="71">
        <v>3339.2568474919699</v>
      </c>
      <c r="CT67" s="71">
        <v>3355.5841134044122</v>
      </c>
      <c r="CU67" s="71">
        <v>3372.1794963508755</v>
      </c>
      <c r="CV67" s="71">
        <v>3389.04299633136</v>
      </c>
      <c r="CW67" s="71">
        <v>3406.1746133458655</v>
      </c>
      <c r="CX67" s="71">
        <v>3423.574347394393</v>
      </c>
      <c r="CY67" s="71">
        <v>3441.2421984769403</v>
      </c>
      <c r="CZ67" s="71">
        <v>3459.1781665935086</v>
      </c>
      <c r="DA67" s="71">
        <v>3477.382251744099</v>
      </c>
      <c r="DB67" s="71">
        <v>3495.8544539287095</v>
      </c>
      <c r="DC67" s="71">
        <v>3514.5947731473411</v>
      </c>
      <c r="DD67" s="71">
        <v>3533.6032093999943</v>
      </c>
      <c r="DE67" s="71">
        <v>3552.8797626866685</v>
      </c>
      <c r="DF67" s="71">
        <v>3572.4244330073634</v>
      </c>
      <c r="DG67" s="71">
        <v>3592.2372203620794</v>
      </c>
      <c r="DH67" s="71">
        <v>3612.3181247508164</v>
      </c>
      <c r="DI67" s="71">
        <v>3632.6671461735746</v>
      </c>
      <c r="DJ67" s="71">
        <v>3653.2842846303533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-283.00076594487155</v>
      </c>
      <c r="P68" s="71">
        <v>-283.00076594487155</v>
      </c>
      <c r="Q68" s="71">
        <v>-282.99561673790697</v>
      </c>
      <c r="R68" s="71">
        <v>-282.68851452348554</v>
      </c>
      <c r="S68" s="71">
        <v>-281.90700293214303</v>
      </c>
      <c r="T68" s="71">
        <v>-280.65108196387922</v>
      </c>
      <c r="U68" s="71">
        <v>-278.92075161869417</v>
      </c>
      <c r="V68" s="71">
        <v>-276.71601189658799</v>
      </c>
      <c r="W68" s="71">
        <v>-274.03686279756056</v>
      </c>
      <c r="X68" s="71">
        <v>-270.88330432161189</v>
      </c>
      <c r="Y68" s="71">
        <v>-267.25533646874203</v>
      </c>
      <c r="Z68" s="71">
        <v>-263.15295923895087</v>
      </c>
      <c r="AA68" s="71">
        <v>-258.57617263223864</v>
      </c>
      <c r="AB68" s="71">
        <v>-253.52497664860505</v>
      </c>
      <c r="AC68" s="71">
        <v>-247.99937128805033</v>
      </c>
      <c r="AD68" s="71">
        <v>-241.99935655057436</v>
      </c>
      <c r="AE68" s="71">
        <v>-235.52493243617715</v>
      </c>
      <c r="AF68" s="71">
        <v>-228.57609894485881</v>
      </c>
      <c r="AG68" s="71">
        <v>-221.15285607661917</v>
      </c>
      <c r="AH68" s="71">
        <v>-213.25520383145835</v>
      </c>
      <c r="AI68" s="71">
        <v>-204.88314220937627</v>
      </c>
      <c r="AJ68" s="71">
        <v>-196.03667121037302</v>
      </c>
      <c r="AK68" s="71">
        <v>-186.71579083444851</v>
      </c>
      <c r="AL68" s="71">
        <v>-176.92050108160288</v>
      </c>
      <c r="AM68" s="71">
        <v>-166.65080195183594</v>
      </c>
      <c r="AN68" s="71">
        <v>-155.90669344514777</v>
      </c>
      <c r="AO68" s="71">
        <v>-144.68817556153846</v>
      </c>
      <c r="AP68" s="71">
        <v>-132.9952483010079</v>
      </c>
      <c r="AQ68" s="71">
        <v>-120.82791166355609</v>
      </c>
      <c r="AR68" s="71">
        <v>-108.18616564918314</v>
      </c>
      <c r="AS68" s="71">
        <v>-95.070010257888939</v>
      </c>
      <c r="AT68" s="71">
        <v>-81.479445489673452</v>
      </c>
      <c r="AU68" s="71">
        <v>-67.414471344536821</v>
      </c>
      <c r="AV68" s="71">
        <v>-52.875087822478989</v>
      </c>
      <c r="AW68" s="71">
        <v>-37.861294923499855</v>
      </c>
      <c r="AX68" s="71">
        <v>-22.373092647599577</v>
      </c>
      <c r="AY68" s="71">
        <v>-6.3583137052700351</v>
      </c>
      <c r="AZ68" s="71">
        <v>10.453051839819842</v>
      </c>
      <c r="BA68" s="71">
        <v>28.099528066879731</v>
      </c>
      <c r="BB68" s="71">
        <v>46.581114975909742</v>
      </c>
      <c r="BC68" s="71">
        <v>65.897812566909863</v>
      </c>
      <c r="BD68" s="71">
        <v>86.049620839880234</v>
      </c>
      <c r="BE68" s="71">
        <v>107.0365397948206</v>
      </c>
      <c r="BF68" s="71">
        <v>128.8585694317311</v>
      </c>
      <c r="BG68" s="71">
        <v>151.51570975061185</v>
      </c>
      <c r="BH68" s="71">
        <v>175.00796075146255</v>
      </c>
      <c r="BI68" s="71">
        <v>199.3353224342834</v>
      </c>
      <c r="BJ68" s="71">
        <v>224.49779479907451</v>
      </c>
      <c r="BK68" s="71">
        <v>250.49537784583558</v>
      </c>
      <c r="BL68" s="71">
        <v>277.32807157456676</v>
      </c>
      <c r="BM68" s="71">
        <v>304.9958759852683</v>
      </c>
      <c r="BN68" s="71">
        <v>333.4987910779397</v>
      </c>
      <c r="BO68" s="71">
        <v>362.83681685258131</v>
      </c>
      <c r="BP68" s="71">
        <v>393.00995330919318</v>
      </c>
      <c r="BQ68" s="71">
        <v>424.01820044777492</v>
      </c>
      <c r="BR68" s="71">
        <v>455.86155826832686</v>
      </c>
      <c r="BS68" s="71">
        <v>488.54002677084907</v>
      </c>
      <c r="BT68" s="71">
        <v>522.05360595534114</v>
      </c>
      <c r="BU68" s="71">
        <v>556.40229582180348</v>
      </c>
      <c r="BV68" s="71">
        <v>591.58609637023596</v>
      </c>
      <c r="BW68" s="71">
        <v>627.60500760063837</v>
      </c>
      <c r="BX68" s="71">
        <v>664.4590295130115</v>
      </c>
      <c r="BY68" s="71">
        <v>702.14816210735421</v>
      </c>
      <c r="BZ68" s="71">
        <v>740.67240538366707</v>
      </c>
      <c r="CA68" s="71">
        <v>780.03175934195008</v>
      </c>
      <c r="CB68" s="71">
        <v>820.22622398220312</v>
      </c>
      <c r="CC68" s="71">
        <v>861.25579930442643</v>
      </c>
      <c r="CD68" s="71">
        <v>903.12048530861978</v>
      </c>
      <c r="CE68" s="71">
        <v>945.82028199478384</v>
      </c>
      <c r="CF68" s="71">
        <v>989.35518936291726</v>
      </c>
      <c r="CG68" s="71">
        <v>1033.7252074130211</v>
      </c>
      <c r="CH68" s="71">
        <v>1078.9303361450948</v>
      </c>
      <c r="CI68" s="71">
        <v>1124.9705755591385</v>
      </c>
      <c r="CJ68" s="71">
        <v>1171.8459256551528</v>
      </c>
      <c r="CK68" s="71">
        <v>1219.5563864331375</v>
      </c>
      <c r="CL68" s="71">
        <v>1268.1019578930918</v>
      </c>
      <c r="CM68" s="71">
        <v>1317.4826400350162</v>
      </c>
      <c r="CN68" s="71">
        <v>1367.6984328589108</v>
      </c>
      <c r="CO68" s="71">
        <v>1418.7493363647754</v>
      </c>
      <c r="CP68" s="71">
        <v>1470.6353505526101</v>
      </c>
      <c r="CQ68" s="71">
        <v>1523.3564754224151</v>
      </c>
      <c r="CR68" s="71">
        <v>1576.9127109741908</v>
      </c>
      <c r="CS68" s="71">
        <v>1631.3040572079356</v>
      </c>
      <c r="CT68" s="71">
        <v>1686.5305141236511</v>
      </c>
      <c r="CU68" s="71">
        <v>1742.5920817213364</v>
      </c>
      <c r="CV68" s="71">
        <v>1799.488760000992</v>
      </c>
      <c r="CW68" s="71">
        <v>1857.2205489626174</v>
      </c>
      <c r="CX68" s="71">
        <v>1915.7874486062142</v>
      </c>
      <c r="CY68" s="71">
        <v>1975.1894589317799</v>
      </c>
      <c r="CZ68" s="71">
        <v>2035.4265799393156</v>
      </c>
      <c r="DA68" s="71">
        <v>2096.4988116288218</v>
      </c>
      <c r="DB68" s="71">
        <v>2158.4061540002981</v>
      </c>
      <c r="DC68" s="71">
        <v>2221.1486070537444</v>
      </c>
      <c r="DD68" s="71">
        <v>2284.7261707891616</v>
      </c>
      <c r="DE68" s="71">
        <v>2349.1388452065485</v>
      </c>
      <c r="DF68" s="71">
        <v>2414.3866303059049</v>
      </c>
      <c r="DG68" s="71">
        <v>2480.4695260872313</v>
      </c>
      <c r="DH68" s="71">
        <v>2547.3875325505282</v>
      </c>
      <c r="DI68" s="71">
        <v>2615.1406496957961</v>
      </c>
      <c r="DJ68" s="71">
        <v>2683.7288775230331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2048.9988819033501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244.96622127578857</v>
      </c>
      <c r="K85" s="79">
        <v>2928.4034631957948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-1326.5578849216504</v>
      </c>
      <c r="K86" s="79">
        <v>2813.5598453621478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2890385.6308443747</v>
      </c>
      <c r="J89" s="80">
        <v>0.12957489892077173</v>
      </c>
      <c r="K89" s="80">
        <v>1.0459125399813971E-7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2889451.309683538</v>
      </c>
      <c r="J90" s="80">
        <v>0.1144186245983119</v>
      </c>
      <c r="K90" s="80">
        <v>4.3126133393368557E-8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2813559.8453621478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48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48">
        <f>R111/2/(J113-J116)</f>
        <v>1.8699103871319718E-4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-15.0545204094078</v>
      </c>
      <c r="L113" s="3"/>
      <c r="Q113" s="70" t="s">
        <v>299</v>
      </c>
      <c r="R113" s="1">
        <f>R111-2*R112*J113</f>
        <v>0.49610887362936257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2048.9988819033501</v>
      </c>
      <c r="K114" s="79">
        <v>2489.67974767431</v>
      </c>
      <c r="L114" s="3"/>
      <c r="Q114" s="70" t="s">
        <v>300</v>
      </c>
      <c r="R114" s="1">
        <f>point1.Ms-R113*J113-R112*J113^2</f>
        <v>43.269149529535611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244.96622127578857</v>
      </c>
      <c r="K115" s="79">
        <v>193.13393166950783</v>
      </c>
      <c r="L115" s="3"/>
      <c r="Q115" s="1" t="s">
        <v>301</v>
      </c>
      <c r="R115" s="1">
        <f>R114+R113*J116+R112*J116^2</f>
        <v>-285.78941951677905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-1326.5578849216504</v>
      </c>
      <c r="K116" s="79">
        <v>-283.00076594487155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44.807276154163553</v>
      </c>
      <c r="J119" s="80">
        <v>5.2569503674665809E-4</v>
      </c>
      <c r="K119" s="80">
        <v>3.25772936335115E-10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42.668397609342676</v>
      </c>
      <c r="J120" s="80">
        <v>4.9099879810137197E-4</v>
      </c>
      <c r="K120" s="80">
        <v>1.8506497292063946E-10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-283.00076594487155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0">
        <v>0.28799999999999998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f>1216/1000</f>
        <v>1.216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2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5169.21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1483.8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0.41399999999999998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10244.9653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2.3688237069815328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864.98580534483142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-1203.2662182549836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I.4.4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I.4.5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I.4.6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29.999999999999996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4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5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0.10378443887239711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0.44536486019535759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B12" sqref="B1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15</v>
      </c>
      <c r="B4" s="167" t="s">
        <v>14</v>
      </c>
      <c r="C4" s="167"/>
      <c r="D4" s="167"/>
      <c r="E4" s="167"/>
      <c r="F4" s="167"/>
      <c r="G4" s="167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100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99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98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97</v>
      </c>
      <c r="C16" s="171"/>
      <c r="D16" s="173" t="str">
        <f>Title</f>
        <v>Flange Segment Analytical Model for 60° gap size and tilt 1 deg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96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95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-933.25589214962508</v>
      </c>
      <c r="P66" s="71">
        <v>-905.37497810496654</v>
      </c>
      <c r="Q66" s="71">
        <v>-877.49406406030812</v>
      </c>
      <c r="R66" s="71">
        <v>-849.61315001564958</v>
      </c>
      <c r="S66" s="71">
        <v>-821.73223597099104</v>
      </c>
      <c r="T66" s="71">
        <v>-793.85132192633262</v>
      </c>
      <c r="U66" s="71">
        <v>-765.97040788167408</v>
      </c>
      <c r="V66" s="71">
        <v>-738.08949383701565</v>
      </c>
      <c r="W66" s="71">
        <v>-710.20857979235711</v>
      </c>
      <c r="X66" s="71">
        <v>-682.32766574769857</v>
      </c>
      <c r="Y66" s="71">
        <v>-654.44675170304026</v>
      </c>
      <c r="Z66" s="71">
        <v>-626.56583765838172</v>
      </c>
      <c r="AA66" s="71">
        <v>-598.68492361372319</v>
      </c>
      <c r="AB66" s="71">
        <v>-570.80400956906476</v>
      </c>
      <c r="AC66" s="71">
        <v>-542.92309552440622</v>
      </c>
      <c r="AD66" s="71">
        <v>-515.04218147974768</v>
      </c>
      <c r="AE66" s="71">
        <v>-487.16126743508914</v>
      </c>
      <c r="AF66" s="71">
        <v>-459.28035339043066</v>
      </c>
      <c r="AG66" s="71">
        <v>-431.39943934577212</v>
      </c>
      <c r="AH66" s="71">
        <v>-403.5185253011137</v>
      </c>
      <c r="AI66" s="71">
        <v>-375.63761125645522</v>
      </c>
      <c r="AJ66" s="71">
        <v>-347.75669721179668</v>
      </c>
      <c r="AK66" s="71">
        <v>-319.87578316713825</v>
      </c>
      <c r="AL66" s="71">
        <v>-291.99486912247971</v>
      </c>
      <c r="AM66" s="71">
        <v>-264.11395507782117</v>
      </c>
      <c r="AN66" s="71">
        <v>-236.23304103316275</v>
      </c>
      <c r="AO66" s="71">
        <v>-208.35212698850421</v>
      </c>
      <c r="AP66" s="71">
        <v>-180.47121294384567</v>
      </c>
      <c r="AQ66" s="71">
        <v>-152.59029889918725</v>
      </c>
      <c r="AR66" s="71">
        <v>-124.70938485452871</v>
      </c>
      <c r="AS66" s="71">
        <v>-96.828470809870169</v>
      </c>
      <c r="AT66" s="71">
        <v>-68.947556765211743</v>
      </c>
      <c r="AU66" s="71">
        <v>-41.066642720553212</v>
      </c>
      <c r="AV66" s="71">
        <v>-13.185728675894673</v>
      </c>
      <c r="AW66" s="71">
        <v>14.695185368763749</v>
      </c>
      <c r="AX66" s="71">
        <v>42.576099413422284</v>
      </c>
      <c r="AY66" s="71">
        <v>70.457013458080823</v>
      </c>
      <c r="AZ66" s="71">
        <v>98.337927502739248</v>
      </c>
      <c r="BA66" s="71">
        <v>126.21884154739766</v>
      </c>
      <c r="BB66" s="71">
        <v>154.09975559205631</v>
      </c>
      <c r="BC66" s="71">
        <v>181.98066963671474</v>
      </c>
      <c r="BD66" s="71">
        <v>209.86158368137316</v>
      </c>
      <c r="BE66" s="71">
        <v>237.74249772603181</v>
      </c>
      <c r="BF66" s="71">
        <v>265.62341177069021</v>
      </c>
      <c r="BG66" s="71">
        <v>293.50432581534864</v>
      </c>
      <c r="BH66" s="71">
        <v>321.38523986000729</v>
      </c>
      <c r="BI66" s="71">
        <v>349.26615390466571</v>
      </c>
      <c r="BJ66" s="71">
        <v>377.14706794932414</v>
      </c>
      <c r="BK66" s="71">
        <v>405.02798199398279</v>
      </c>
      <c r="BL66" s="71">
        <v>432.90889603864122</v>
      </c>
      <c r="BM66" s="71">
        <v>460.78981008329964</v>
      </c>
      <c r="BN66" s="71">
        <v>488.67072412795829</v>
      </c>
      <c r="BO66" s="71">
        <v>516.55163817261666</v>
      </c>
      <c r="BP66" s="71">
        <v>544.43255221727509</v>
      </c>
      <c r="BQ66" s="71">
        <v>572.31346626193374</v>
      </c>
      <c r="BR66" s="71">
        <v>600.19438030659217</v>
      </c>
      <c r="BS66" s="71">
        <v>628.07529435125059</v>
      </c>
      <c r="BT66" s="71">
        <v>655.95620839590924</v>
      </c>
      <c r="BU66" s="71">
        <v>683.83712244056767</v>
      </c>
      <c r="BV66" s="71">
        <v>711.71803648522609</v>
      </c>
      <c r="BW66" s="71">
        <v>739.59895052988475</v>
      </c>
      <c r="BX66" s="71">
        <v>767.47986457454317</v>
      </c>
      <c r="BY66" s="71">
        <v>795.3607786192016</v>
      </c>
      <c r="BZ66" s="71">
        <v>823.24169266386025</v>
      </c>
      <c r="CA66" s="71">
        <v>851.12260670851867</v>
      </c>
      <c r="CB66" s="71">
        <v>879.0035207531771</v>
      </c>
      <c r="CC66" s="71">
        <v>906.88443479783575</v>
      </c>
      <c r="CD66" s="71">
        <v>934.76534884249418</v>
      </c>
      <c r="CE66" s="71">
        <v>962.6462628871526</v>
      </c>
      <c r="CF66" s="71">
        <v>990.52717693181125</v>
      </c>
      <c r="CG66" s="71">
        <v>1018.4080909764697</v>
      </c>
      <c r="CH66" s="71">
        <v>1046.2890050211281</v>
      </c>
      <c r="CI66" s="71">
        <v>1074.1699190657869</v>
      </c>
      <c r="CJ66" s="71">
        <v>1102.0508331104452</v>
      </c>
      <c r="CK66" s="71">
        <v>1129.9317471551035</v>
      </c>
      <c r="CL66" s="71">
        <v>1157.8126611997623</v>
      </c>
      <c r="CM66" s="71">
        <v>1185.6935752444203</v>
      </c>
      <c r="CN66" s="71">
        <v>1213.5744892890791</v>
      </c>
      <c r="CO66" s="71">
        <v>1241.4554033337376</v>
      </c>
      <c r="CP66" s="71">
        <v>1269.336317378396</v>
      </c>
      <c r="CQ66" s="71">
        <v>1297.2172314230545</v>
      </c>
      <c r="CR66" s="71">
        <v>1325.0981454677133</v>
      </c>
      <c r="CS66" s="71">
        <v>1352.9790595123714</v>
      </c>
      <c r="CT66" s="71">
        <v>1380.8599735570301</v>
      </c>
      <c r="CU66" s="71">
        <v>1408.7408876016887</v>
      </c>
      <c r="CV66" s="71">
        <v>1436.621801646347</v>
      </c>
      <c r="CW66" s="71">
        <v>1464.5027156910055</v>
      </c>
      <c r="CX66" s="71">
        <v>1492.3836297356643</v>
      </c>
      <c r="CY66" s="71">
        <v>1520.2645437803224</v>
      </c>
      <c r="CZ66" s="71">
        <v>1548.1454578249811</v>
      </c>
      <c r="DA66" s="71">
        <v>1576.0263718696397</v>
      </c>
      <c r="DB66" s="71">
        <v>1603.907285914298</v>
      </c>
      <c r="DC66" s="71">
        <v>1631.7881999589565</v>
      </c>
      <c r="DD66" s="71">
        <v>1659.6691140036153</v>
      </c>
      <c r="DE66" s="71">
        <v>1687.5500280482734</v>
      </c>
      <c r="DF66" s="71">
        <v>1715.4309420929321</v>
      </c>
      <c r="DG66" s="71">
        <v>1743.3118561375907</v>
      </c>
      <c r="DH66" s="71">
        <v>1771.192770182249</v>
      </c>
      <c r="DI66" s="71">
        <v>1799.0736842269075</v>
      </c>
      <c r="DJ66" s="71">
        <v>1826.9545982715663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2836.7480900178002</v>
      </c>
      <c r="P67" s="71">
        <v>2836.7480900178002</v>
      </c>
      <c r="Q67" s="71">
        <v>2836.7566745933696</v>
      </c>
      <c r="R67" s="71">
        <v>2836.8510242666653</v>
      </c>
      <c r="S67" s="71">
        <v>2837.0495067974675</v>
      </c>
      <c r="T67" s="71">
        <v>2837.3521221857759</v>
      </c>
      <c r="U67" s="71">
        <v>2837.7588704315908</v>
      </c>
      <c r="V67" s="71">
        <v>2838.2697515349123</v>
      </c>
      <c r="W67" s="71">
        <v>2838.8847654957403</v>
      </c>
      <c r="X67" s="71">
        <v>2839.6039123140745</v>
      </c>
      <c r="Y67" s="71">
        <v>2840.4271919899156</v>
      </c>
      <c r="Z67" s="71">
        <v>2841.3546045232624</v>
      </c>
      <c r="AA67" s="71">
        <v>2842.3861499141167</v>
      </c>
      <c r="AB67" s="71">
        <v>2843.5218281624766</v>
      </c>
      <c r="AC67" s="71">
        <v>2844.7616392683435</v>
      </c>
      <c r="AD67" s="71">
        <v>2846.1055832317165</v>
      </c>
      <c r="AE67" s="71">
        <v>2847.5536600525961</v>
      </c>
      <c r="AF67" s="71">
        <v>2849.1058697309818</v>
      </c>
      <c r="AG67" s="71">
        <v>2850.7622122668745</v>
      </c>
      <c r="AH67" s="71">
        <v>2852.5226876602733</v>
      </c>
      <c r="AI67" s="71">
        <v>2854.3872959111786</v>
      </c>
      <c r="AJ67" s="71">
        <v>2856.3560370195905</v>
      </c>
      <c r="AK67" s="71">
        <v>2858.428910985509</v>
      </c>
      <c r="AL67" s="71">
        <v>2860.6059178089336</v>
      </c>
      <c r="AM67" s="71">
        <v>2862.8870574898647</v>
      </c>
      <c r="AN67" s="71">
        <v>2865.2723300283023</v>
      </c>
      <c r="AO67" s="71">
        <v>2867.7617354242466</v>
      </c>
      <c r="AP67" s="71">
        <v>2870.3552736776969</v>
      </c>
      <c r="AQ67" s="71">
        <v>2873.0529447886538</v>
      </c>
      <c r="AR67" s="71">
        <v>2875.8547487571172</v>
      </c>
      <c r="AS67" s="71">
        <v>2878.8202712441162</v>
      </c>
      <c r="AT67" s="71">
        <v>2882.0220377058517</v>
      </c>
      <c r="AU67" s="71">
        <v>2885.4602191584263</v>
      </c>
      <c r="AV67" s="71">
        <v>2889.1348156018407</v>
      </c>
      <c r="AW67" s="71">
        <v>2893.0458270360937</v>
      </c>
      <c r="AX67" s="71">
        <v>2897.193253461186</v>
      </c>
      <c r="AY67" s="71">
        <v>2901.5770948771174</v>
      </c>
      <c r="AZ67" s="71">
        <v>2906.1973512838881</v>
      </c>
      <c r="BA67" s="71">
        <v>2911.0540226814978</v>
      </c>
      <c r="BB67" s="71">
        <v>2916.147109069947</v>
      </c>
      <c r="BC67" s="71">
        <v>2921.4766104492355</v>
      </c>
      <c r="BD67" s="71">
        <v>2927.0425268193626</v>
      </c>
      <c r="BE67" s="71">
        <v>2932.8448581803291</v>
      </c>
      <c r="BF67" s="71">
        <v>2938.8836045321345</v>
      </c>
      <c r="BG67" s="71">
        <v>2945.1587658747799</v>
      </c>
      <c r="BH67" s="71">
        <v>2951.6703422082633</v>
      </c>
      <c r="BI67" s="71">
        <v>2958.4183335325865</v>
      </c>
      <c r="BJ67" s="71">
        <v>2965.4027398477492</v>
      </c>
      <c r="BK67" s="71">
        <v>2972.6235611537509</v>
      </c>
      <c r="BL67" s="71">
        <v>2980.0807974505915</v>
      </c>
      <c r="BM67" s="71">
        <v>2987.7744487382715</v>
      </c>
      <c r="BN67" s="71">
        <v>2995.7045150167901</v>
      </c>
      <c r="BO67" s="71">
        <v>3003.8709962861481</v>
      </c>
      <c r="BP67" s="71">
        <v>3012.2738925463455</v>
      </c>
      <c r="BQ67" s="71">
        <v>3020.9132037973823</v>
      </c>
      <c r="BR67" s="71">
        <v>3029.7889300392576</v>
      </c>
      <c r="BS67" s="71">
        <v>3038.9010712719728</v>
      </c>
      <c r="BT67" s="71">
        <v>3048.249627495527</v>
      </c>
      <c r="BU67" s="71">
        <v>3057.8345987099201</v>
      </c>
      <c r="BV67" s="71">
        <v>3067.6559849151522</v>
      </c>
      <c r="BW67" s="71">
        <v>3077.7137861112242</v>
      </c>
      <c r="BX67" s="71">
        <v>3088.0080022981342</v>
      </c>
      <c r="BY67" s="71">
        <v>3098.5386334758841</v>
      </c>
      <c r="BZ67" s="71">
        <v>3109.3056796444735</v>
      </c>
      <c r="CA67" s="71">
        <v>3120.3091408039013</v>
      </c>
      <c r="CB67" s="71">
        <v>3131.5490169541686</v>
      </c>
      <c r="CC67" s="71">
        <v>3143.0253080952752</v>
      </c>
      <c r="CD67" s="71">
        <v>3154.7380142272214</v>
      </c>
      <c r="CE67" s="71">
        <v>3166.6871353500055</v>
      </c>
      <c r="CF67" s="71">
        <v>3178.87267146363</v>
      </c>
      <c r="CG67" s="71">
        <v>3191.294622568093</v>
      </c>
      <c r="CH67" s="71">
        <v>3203.9529886633954</v>
      </c>
      <c r="CI67" s="71">
        <v>3216.8477697495373</v>
      </c>
      <c r="CJ67" s="71">
        <v>3229.9789658265181</v>
      </c>
      <c r="CK67" s="71">
        <v>3243.3465768943379</v>
      </c>
      <c r="CL67" s="71">
        <v>3256.9506029529966</v>
      </c>
      <c r="CM67" s="71">
        <v>3270.7910440024948</v>
      </c>
      <c r="CN67" s="71">
        <v>3284.8679000428319</v>
      </c>
      <c r="CO67" s="71">
        <v>3299.1811710740085</v>
      </c>
      <c r="CP67" s="71">
        <v>3313.7308570960245</v>
      </c>
      <c r="CQ67" s="71">
        <v>3328.516958108879</v>
      </c>
      <c r="CR67" s="71">
        <v>3343.5394741125729</v>
      </c>
      <c r="CS67" s="71">
        <v>3358.7984051071062</v>
      </c>
      <c r="CT67" s="71">
        <v>3374.2937510924785</v>
      </c>
      <c r="CU67" s="71">
        <v>3390.0255120686902</v>
      </c>
      <c r="CV67" s="71">
        <v>3405.9936880357409</v>
      </c>
      <c r="CW67" s="71">
        <v>3422.198278993631</v>
      </c>
      <c r="CX67" s="71">
        <v>3438.6392849423596</v>
      </c>
      <c r="CY67" s="71">
        <v>3455.3167058819281</v>
      </c>
      <c r="CZ67" s="71">
        <v>3472.2305418123351</v>
      </c>
      <c r="DA67" s="71">
        <v>3489.3807927335815</v>
      </c>
      <c r="DB67" s="71">
        <v>3506.7674586456674</v>
      </c>
      <c r="DC67" s="71">
        <v>3524.3905395485926</v>
      </c>
      <c r="DD67" s="71">
        <v>3542.2500354423564</v>
      </c>
      <c r="DE67" s="71">
        <v>3560.3459463269596</v>
      </c>
      <c r="DF67" s="71">
        <v>3578.6782722024018</v>
      </c>
      <c r="DG67" s="71">
        <v>3597.2470130686834</v>
      </c>
      <c r="DH67" s="71">
        <v>3616.0521689258039</v>
      </c>
      <c r="DI67" s="71">
        <v>3635.0937397737644</v>
      </c>
      <c r="DJ67" s="71">
        <v>3654.3717256125633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-231.85060986627064</v>
      </c>
      <c r="P68" s="71">
        <v>-231.85060986627064</v>
      </c>
      <c r="Q68" s="71">
        <v>-231.80574252437748</v>
      </c>
      <c r="R68" s="71">
        <v>-231.31262332295967</v>
      </c>
      <c r="S68" s="71">
        <v>-230.27525304211258</v>
      </c>
      <c r="T68" s="71">
        <v>-228.69363168183628</v>
      </c>
      <c r="U68" s="71">
        <v>-226.56775924213076</v>
      </c>
      <c r="V68" s="71">
        <v>-223.89763572299603</v>
      </c>
      <c r="W68" s="71">
        <v>-220.68326112443202</v>
      </c>
      <c r="X68" s="71">
        <v>-216.92463544643886</v>
      </c>
      <c r="Y68" s="71">
        <v>-212.62175868901642</v>
      </c>
      <c r="Z68" s="71">
        <v>-207.77463085216473</v>
      </c>
      <c r="AA68" s="71">
        <v>-202.38325193588381</v>
      </c>
      <c r="AB68" s="71">
        <v>-196.44762194017369</v>
      </c>
      <c r="AC68" s="71">
        <v>-189.9677408650343</v>
      </c>
      <c r="AD68" s="71">
        <v>-182.94360871046572</v>
      </c>
      <c r="AE68" s="71">
        <v>-175.37522547646788</v>
      </c>
      <c r="AF68" s="71">
        <v>-167.26259116304087</v>
      </c>
      <c r="AG68" s="71">
        <v>-158.60570577018456</v>
      </c>
      <c r="AH68" s="71">
        <v>-149.40456929789909</v>
      </c>
      <c r="AI68" s="71">
        <v>-139.65918174618429</v>
      </c>
      <c r="AJ68" s="71">
        <v>-129.36954311504033</v>
      </c>
      <c r="AK68" s="71">
        <v>-118.53565340446713</v>
      </c>
      <c r="AL68" s="71">
        <v>-107.15751261446471</v>
      </c>
      <c r="AM68" s="71">
        <v>-95.235120745033015</v>
      </c>
      <c r="AN68" s="71">
        <v>-82.768477796172164</v>
      </c>
      <c r="AO68" s="71">
        <v>-69.757583767882039</v>
      </c>
      <c r="AP68" s="71">
        <v>-56.202438660162635</v>
      </c>
      <c r="AQ68" s="71">
        <v>-42.103042473014078</v>
      </c>
      <c r="AR68" s="71">
        <v>-27.459395206436248</v>
      </c>
      <c r="AS68" s="71">
        <v>-12.184959194483447</v>
      </c>
      <c r="AT68" s="71">
        <v>3.8255959996178461</v>
      </c>
      <c r="AU68" s="71">
        <v>20.572518746599716</v>
      </c>
      <c r="AV68" s="71">
        <v>38.055809046462109</v>
      </c>
      <c r="AW68" s="71">
        <v>56.275466899204943</v>
      </c>
      <c r="AX68" s="71">
        <v>75.231492304828365</v>
      </c>
      <c r="AY68" s="71">
        <v>94.923885263332323</v>
      </c>
      <c r="AZ68" s="71">
        <v>115.35264577471669</v>
      </c>
      <c r="BA68" s="71">
        <v>136.51777383898158</v>
      </c>
      <c r="BB68" s="71">
        <v>158.41926945612718</v>
      </c>
      <c r="BC68" s="71">
        <v>181.05713262615308</v>
      </c>
      <c r="BD68" s="71">
        <v>204.4313633490595</v>
      </c>
      <c r="BE68" s="71">
        <v>228.54196162484669</v>
      </c>
      <c r="BF68" s="71">
        <v>253.3889274535141</v>
      </c>
      <c r="BG68" s="71">
        <v>278.97226083506212</v>
      </c>
      <c r="BH68" s="71">
        <v>305.2919617694908</v>
      </c>
      <c r="BI68" s="71">
        <v>332.3480302567998</v>
      </c>
      <c r="BJ68" s="71">
        <v>360.1404662969893</v>
      </c>
      <c r="BK68" s="71">
        <v>388.66926989005958</v>
      </c>
      <c r="BL68" s="71">
        <v>417.93444103601013</v>
      </c>
      <c r="BM68" s="71">
        <v>447.93597973484117</v>
      </c>
      <c r="BN68" s="71">
        <v>478.67388598655299</v>
      </c>
      <c r="BO68" s="71">
        <v>510.14815979114513</v>
      </c>
      <c r="BP68" s="71">
        <v>542.35880114861777</v>
      </c>
      <c r="BQ68" s="71">
        <v>575.30581005897113</v>
      </c>
      <c r="BR68" s="71">
        <v>608.98918652220482</v>
      </c>
      <c r="BS68" s="71">
        <v>643.40893053831894</v>
      </c>
      <c r="BT68" s="71">
        <v>678.56504210731384</v>
      </c>
      <c r="BU68" s="71">
        <v>714.45752122918907</v>
      </c>
      <c r="BV68" s="71">
        <v>751.08636790394473</v>
      </c>
      <c r="BW68" s="71">
        <v>788.45158213158129</v>
      </c>
      <c r="BX68" s="71">
        <v>826.55316391209806</v>
      </c>
      <c r="BY68" s="71">
        <v>865.39111324549526</v>
      </c>
      <c r="BZ68" s="71">
        <v>904.96543013177336</v>
      </c>
      <c r="CA68" s="71">
        <v>945.27611457093167</v>
      </c>
      <c r="CB68" s="71">
        <v>986.3231665629703</v>
      </c>
      <c r="CC68" s="71">
        <v>1028.1065861078901</v>
      </c>
      <c r="CD68" s="71">
        <v>1070.6263732056896</v>
      </c>
      <c r="CE68" s="71">
        <v>1113.88252785637</v>
      </c>
      <c r="CF68" s="71">
        <v>1157.8750500599313</v>
      </c>
      <c r="CG68" s="71">
        <v>1202.6039398163725</v>
      </c>
      <c r="CH68" s="71">
        <v>1248.0691971256945</v>
      </c>
      <c r="CI68" s="71">
        <v>1294.2708219878973</v>
      </c>
      <c r="CJ68" s="71">
        <v>1341.2088144029801</v>
      </c>
      <c r="CK68" s="71">
        <v>1388.8831743709434</v>
      </c>
      <c r="CL68" s="71">
        <v>1437.293901891788</v>
      </c>
      <c r="CM68" s="71">
        <v>1486.4409969655119</v>
      </c>
      <c r="CN68" s="71">
        <v>1536.3244595921171</v>
      </c>
      <c r="CO68" s="71">
        <v>1586.9442897716031</v>
      </c>
      <c r="CP68" s="71">
        <v>1638.3004875039685</v>
      </c>
      <c r="CQ68" s="71">
        <v>1690.3930527892157</v>
      </c>
      <c r="CR68" s="71">
        <v>1743.2219856273427</v>
      </c>
      <c r="CS68" s="71">
        <v>1796.7872860183502</v>
      </c>
      <c r="CT68" s="71">
        <v>1851.0889539622385</v>
      </c>
      <c r="CU68" s="71">
        <v>1906.1269894590077</v>
      </c>
      <c r="CV68" s="71">
        <v>1961.9013925086563</v>
      </c>
      <c r="CW68" s="71">
        <v>2018.4121631111861</v>
      </c>
      <c r="CX68" s="71">
        <v>2075.6593012665967</v>
      </c>
      <c r="CY68" s="71">
        <v>2133.6428069748868</v>
      </c>
      <c r="CZ68" s="71">
        <v>2192.3626802360586</v>
      </c>
      <c r="DA68" s="71">
        <v>2251.8189210501105</v>
      </c>
      <c r="DB68" s="71">
        <v>2312.0115294170423</v>
      </c>
      <c r="DC68" s="71">
        <v>2372.9405053368555</v>
      </c>
      <c r="DD68" s="71">
        <v>2434.6058488095496</v>
      </c>
      <c r="DE68" s="71">
        <v>2497.0075598351223</v>
      </c>
      <c r="DF68" s="71">
        <v>2560.1456384135768</v>
      </c>
      <c r="DG68" s="71">
        <v>2624.0200845449122</v>
      </c>
      <c r="DH68" s="71">
        <v>2688.6308982291271</v>
      </c>
      <c r="DI68" s="71">
        <v>2753.9780794662233</v>
      </c>
      <c r="DJ68" s="71">
        <v>2820.0616282562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1739.9567602586344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138.12045022289112</v>
      </c>
      <c r="K85" s="79">
        <v>2913.1992038592734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-888.81513538059539</v>
      </c>
      <c r="K86" s="79">
        <v>2836.7480900178002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2890954.9861061685</v>
      </c>
      <c r="J89" s="80">
        <v>0.14004604519080838</v>
      </c>
      <c r="K89" s="80">
        <v>1.5206560724603063E-7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2889661.6106167845</v>
      </c>
      <c r="J90" s="80">
        <v>0.11906530051679733</v>
      </c>
      <c r="K90" s="80">
        <v>6.6979789034427797E-8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2836748.0900178002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-26.700238609565925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1739.9567602586344</v>
      </c>
      <c r="K114" s="79">
        <v>2616.2946731174875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138.12045022289112</v>
      </c>
      <c r="K115" s="79">
        <v>145.77685333342399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-888.81513538059539</v>
      </c>
      <c r="K116" s="79">
        <v>-231.85060986627064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46.580660910174245</v>
      </c>
      <c r="J119" s="80">
        <v>6.5276642527352141E-4</v>
      </c>
      <c r="K119" s="80">
        <v>4.7364246525816395E-10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44.702261071825028</v>
      </c>
      <c r="J120" s="80">
        <v>6.2229559315430489E-4</v>
      </c>
      <c r="K120" s="80">
        <v>3.5007031742761366E-10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-231.85060986627064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0">
        <v>0.74299999999999999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v>0.63600000000000001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44">
        <v>2.1031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2212.11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100.21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14760.496965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1.3356249494439365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1302.7285548858863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-765.52346871392876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J.4.4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J.4.5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J.4.6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59.999999999999993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2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6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0.10254920087072467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0.53597408738194585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B12" sqref="B1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15</v>
      </c>
      <c r="B4" s="167" t="s">
        <v>14</v>
      </c>
      <c r="C4" s="167"/>
      <c r="D4" s="167"/>
      <c r="E4" s="167"/>
      <c r="F4" s="167"/>
      <c r="G4" s="167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326</v>
      </c>
      <c r="B11" s="37" t="s">
        <v>327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100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99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98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97</v>
      </c>
      <c r="C16" s="171"/>
      <c r="D16" s="173" t="str">
        <f>Title</f>
        <v>Flange Segment Analytical Model for 90° gap size and tilt 1 deg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96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95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-834.61463964128211</v>
      </c>
      <c r="P66" s="71">
        <v>-808.81546881299005</v>
      </c>
      <c r="Q66" s="71">
        <v>-783.01629798469799</v>
      </c>
      <c r="R66" s="71">
        <v>-757.21712715640581</v>
      </c>
      <c r="S66" s="71">
        <v>-731.41795632811363</v>
      </c>
      <c r="T66" s="71">
        <v>-705.61878549982168</v>
      </c>
      <c r="U66" s="71">
        <v>-679.81961467152951</v>
      </c>
      <c r="V66" s="71">
        <v>-654.02044384323733</v>
      </c>
      <c r="W66" s="71">
        <v>-628.22127301494515</v>
      </c>
      <c r="X66" s="71">
        <v>-602.42210218665321</v>
      </c>
      <c r="Y66" s="71">
        <v>-576.62293135836103</v>
      </c>
      <c r="Z66" s="71">
        <v>-550.82376053006897</v>
      </c>
      <c r="AA66" s="71">
        <v>-525.0245897017769</v>
      </c>
      <c r="AB66" s="71">
        <v>-499.22541887348473</v>
      </c>
      <c r="AC66" s="71">
        <v>-473.42624804519261</v>
      </c>
      <c r="AD66" s="71">
        <v>-447.62707721690049</v>
      </c>
      <c r="AE66" s="71">
        <v>-421.82790638860837</v>
      </c>
      <c r="AF66" s="71">
        <v>-396.02873556031631</v>
      </c>
      <c r="AG66" s="71">
        <v>-370.22956473202413</v>
      </c>
      <c r="AH66" s="71">
        <v>-344.43039390373207</v>
      </c>
      <c r="AI66" s="71">
        <v>-318.63122307543995</v>
      </c>
      <c r="AJ66" s="71">
        <v>-292.83205224714789</v>
      </c>
      <c r="AK66" s="71">
        <v>-267.03288141885577</v>
      </c>
      <c r="AL66" s="71">
        <v>-241.23371059056359</v>
      </c>
      <c r="AM66" s="71">
        <v>-215.43453976227156</v>
      </c>
      <c r="AN66" s="71">
        <v>-189.63536893397944</v>
      </c>
      <c r="AO66" s="71">
        <v>-163.83619810568729</v>
      </c>
      <c r="AP66" s="71">
        <v>-138.03702727739514</v>
      </c>
      <c r="AQ66" s="71">
        <v>-112.23785644910311</v>
      </c>
      <c r="AR66" s="71">
        <v>-86.438685620810958</v>
      </c>
      <c r="AS66" s="71">
        <v>-60.63951479251881</v>
      </c>
      <c r="AT66" s="71">
        <v>-34.840343964226776</v>
      </c>
      <c r="AU66" s="71">
        <v>-9.0411731359346312</v>
      </c>
      <c r="AV66" s="71">
        <v>16.757997692357517</v>
      </c>
      <c r="AW66" s="71">
        <v>42.557168520649547</v>
      </c>
      <c r="AX66" s="71">
        <v>68.356339348941688</v>
      </c>
      <c r="AY66" s="71">
        <v>94.155510177233836</v>
      </c>
      <c r="AZ66" s="71">
        <v>119.95468100552587</v>
      </c>
      <c r="BA66" s="71">
        <v>145.753851833818</v>
      </c>
      <c r="BB66" s="71">
        <v>171.55302266211015</v>
      </c>
      <c r="BC66" s="71">
        <v>197.3521934904023</v>
      </c>
      <c r="BD66" s="71">
        <v>223.15136431869445</v>
      </c>
      <c r="BE66" s="71">
        <v>248.95053514698637</v>
      </c>
      <c r="BF66" s="71">
        <v>274.74970597527852</v>
      </c>
      <c r="BG66" s="71">
        <v>300.54887680357064</v>
      </c>
      <c r="BH66" s="71">
        <v>326.34804763186281</v>
      </c>
      <c r="BI66" s="71">
        <v>352.14721846015493</v>
      </c>
      <c r="BJ66" s="71">
        <v>377.94638928844711</v>
      </c>
      <c r="BK66" s="71">
        <v>403.745560116739</v>
      </c>
      <c r="BL66" s="71">
        <v>429.54473094503118</v>
      </c>
      <c r="BM66" s="71">
        <v>455.3439017733233</v>
      </c>
      <c r="BN66" s="71">
        <v>481.14307260161547</v>
      </c>
      <c r="BO66" s="71">
        <v>506.94224342990759</v>
      </c>
      <c r="BP66" s="71">
        <v>532.74141425819971</v>
      </c>
      <c r="BQ66" s="71">
        <v>558.54058508649189</v>
      </c>
      <c r="BR66" s="71">
        <v>584.33975591478384</v>
      </c>
      <c r="BS66" s="71">
        <v>610.1389267430759</v>
      </c>
      <c r="BT66" s="71">
        <v>635.93809757136808</v>
      </c>
      <c r="BU66" s="71">
        <v>661.73726839966025</v>
      </c>
      <c r="BV66" s="71">
        <v>687.53643922795243</v>
      </c>
      <c r="BW66" s="71">
        <v>713.33561005624449</v>
      </c>
      <c r="BX66" s="71">
        <v>739.13478088453644</v>
      </c>
      <c r="BY66" s="71">
        <v>764.93395171282862</v>
      </c>
      <c r="BZ66" s="71">
        <v>790.73312254112079</v>
      </c>
      <c r="CA66" s="71">
        <v>816.53229336941286</v>
      </c>
      <c r="CB66" s="71">
        <v>842.33146419770503</v>
      </c>
      <c r="CC66" s="71">
        <v>868.13063502599721</v>
      </c>
      <c r="CD66" s="71">
        <v>893.92980585428927</v>
      </c>
      <c r="CE66" s="71">
        <v>919.72897668258122</v>
      </c>
      <c r="CF66" s="71">
        <v>945.5281475108734</v>
      </c>
      <c r="CG66" s="71">
        <v>971.32731833916557</v>
      </c>
      <c r="CH66" s="71">
        <v>997.12648916745763</v>
      </c>
      <c r="CI66" s="71">
        <v>1022.9256599957498</v>
      </c>
      <c r="CJ66" s="71">
        <v>1048.7248308240419</v>
      </c>
      <c r="CK66" s="71">
        <v>1074.5240016523339</v>
      </c>
      <c r="CL66" s="71">
        <v>1100.323172480626</v>
      </c>
      <c r="CM66" s="71">
        <v>1126.1223433089183</v>
      </c>
      <c r="CN66" s="71">
        <v>1151.9215141372104</v>
      </c>
      <c r="CO66" s="71">
        <v>1177.7206849655024</v>
      </c>
      <c r="CP66" s="71">
        <v>1203.5198557937947</v>
      </c>
      <c r="CQ66" s="71">
        <v>1229.3190266220868</v>
      </c>
      <c r="CR66" s="71">
        <v>1255.1181974503786</v>
      </c>
      <c r="CS66" s="71">
        <v>1280.9173682786711</v>
      </c>
      <c r="CT66" s="71">
        <v>1306.7165391069632</v>
      </c>
      <c r="CU66" s="71">
        <v>1332.5157099352548</v>
      </c>
      <c r="CV66" s="71">
        <v>1358.3148807635471</v>
      </c>
      <c r="CW66" s="71">
        <v>1384.1140515918391</v>
      </c>
      <c r="CX66" s="71">
        <v>1409.9132224201314</v>
      </c>
      <c r="CY66" s="71">
        <v>1435.7123932484235</v>
      </c>
      <c r="CZ66" s="71">
        <v>1461.5115640767156</v>
      </c>
      <c r="DA66" s="71">
        <v>1487.3107349050078</v>
      </c>
      <c r="DB66" s="71">
        <v>1513.1099057332999</v>
      </c>
      <c r="DC66" s="71">
        <v>1538.909076561592</v>
      </c>
      <c r="DD66" s="71">
        <v>1564.7082473898843</v>
      </c>
      <c r="DE66" s="71">
        <v>1590.5074182181763</v>
      </c>
      <c r="DF66" s="71">
        <v>1616.3065890464684</v>
      </c>
      <c r="DG66" s="71">
        <v>1642.1057598747602</v>
      </c>
      <c r="DH66" s="71">
        <v>1667.9049307030523</v>
      </c>
      <c r="DI66" s="71">
        <v>1693.7041015313446</v>
      </c>
      <c r="DJ66" s="71">
        <v>1719.5032723596364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2842.6219543838624</v>
      </c>
      <c r="P67" s="71">
        <v>2842.6219543838624</v>
      </c>
      <c r="Q67" s="71">
        <v>2842.6323548711202</v>
      </c>
      <c r="R67" s="71">
        <v>2842.7268814235035</v>
      </c>
      <c r="S67" s="71">
        <v>2842.9199241730958</v>
      </c>
      <c r="T67" s="71">
        <v>2843.2114831198965</v>
      </c>
      <c r="U67" s="71">
        <v>2843.6015582639061</v>
      </c>
      <c r="V67" s="71">
        <v>2844.0901496051247</v>
      </c>
      <c r="W67" s="71">
        <v>2844.6772571435513</v>
      </c>
      <c r="X67" s="71">
        <v>2845.3628808791873</v>
      </c>
      <c r="Y67" s="71">
        <v>2846.1470208120322</v>
      </c>
      <c r="Z67" s="71">
        <v>2847.0296769420852</v>
      </c>
      <c r="AA67" s="71">
        <v>2848.0108492693471</v>
      </c>
      <c r="AB67" s="71">
        <v>2849.0905377938179</v>
      </c>
      <c r="AC67" s="71">
        <v>2850.2687425154977</v>
      </c>
      <c r="AD67" s="71">
        <v>2851.545463434386</v>
      </c>
      <c r="AE67" s="71">
        <v>2852.9207005504827</v>
      </c>
      <c r="AF67" s="71">
        <v>2854.3944538637884</v>
      </c>
      <c r="AG67" s="71">
        <v>2855.966723374303</v>
      </c>
      <c r="AH67" s="71">
        <v>2857.6375090820256</v>
      </c>
      <c r="AI67" s="71">
        <v>2859.4068109869581</v>
      </c>
      <c r="AJ67" s="71">
        <v>2861.2746290890982</v>
      </c>
      <c r="AK67" s="71">
        <v>2863.2409633884477</v>
      </c>
      <c r="AL67" s="71">
        <v>2865.3058138850056</v>
      </c>
      <c r="AM67" s="71">
        <v>2867.4691805787725</v>
      </c>
      <c r="AN67" s="71">
        <v>2869.7310634697478</v>
      </c>
      <c r="AO67" s="71">
        <v>2872.0914625579326</v>
      </c>
      <c r="AP67" s="71">
        <v>2874.5503778433254</v>
      </c>
      <c r="AQ67" s="71">
        <v>2877.1202014514374</v>
      </c>
      <c r="AR67" s="71">
        <v>2879.9014992146031</v>
      </c>
      <c r="AS67" s="71">
        <v>2882.9163223512778</v>
      </c>
      <c r="AT67" s="71">
        <v>2886.1646708614608</v>
      </c>
      <c r="AU67" s="71">
        <v>2889.6465447451528</v>
      </c>
      <c r="AV67" s="71">
        <v>2893.3619440023535</v>
      </c>
      <c r="AW67" s="71">
        <v>2897.3108686330629</v>
      </c>
      <c r="AX67" s="71">
        <v>2901.4933186372814</v>
      </c>
      <c r="AY67" s="71">
        <v>2905.9092940150081</v>
      </c>
      <c r="AZ67" s="71">
        <v>2910.5587947662434</v>
      </c>
      <c r="BA67" s="71">
        <v>2915.4418208909879</v>
      </c>
      <c r="BB67" s="71">
        <v>2920.558372389241</v>
      </c>
      <c r="BC67" s="71">
        <v>2925.9084492610027</v>
      </c>
      <c r="BD67" s="71">
        <v>2931.4920515062736</v>
      </c>
      <c r="BE67" s="71">
        <v>2937.3091791250522</v>
      </c>
      <c r="BF67" s="71">
        <v>2943.3598321173404</v>
      </c>
      <c r="BG67" s="71">
        <v>2949.6440104831372</v>
      </c>
      <c r="BH67" s="71">
        <v>2956.1617142224422</v>
      </c>
      <c r="BI67" s="71">
        <v>2962.9129433352564</v>
      </c>
      <c r="BJ67" s="71">
        <v>2969.8976978215792</v>
      </c>
      <c r="BK67" s="71">
        <v>2977.1159776814111</v>
      </c>
      <c r="BL67" s="71">
        <v>2984.5677829147517</v>
      </c>
      <c r="BM67" s="71">
        <v>2992.2531135216004</v>
      </c>
      <c r="BN67" s="71">
        <v>3000.1719695019583</v>
      </c>
      <c r="BO67" s="71">
        <v>3008.3243508558248</v>
      </c>
      <c r="BP67" s="71">
        <v>3016.7102575832</v>
      </c>
      <c r="BQ67" s="71">
        <v>3025.3296896840843</v>
      </c>
      <c r="BR67" s="71">
        <v>3034.1826471584764</v>
      </c>
      <c r="BS67" s="71">
        <v>3043.269130006378</v>
      </c>
      <c r="BT67" s="71">
        <v>3052.5891382277882</v>
      </c>
      <c r="BU67" s="71">
        <v>3062.1426718227071</v>
      </c>
      <c r="BV67" s="71">
        <v>3071.9297307911347</v>
      </c>
      <c r="BW67" s="71">
        <v>3081.9503151330709</v>
      </c>
      <c r="BX67" s="71">
        <v>3092.2044248485158</v>
      </c>
      <c r="BY67" s="71">
        <v>3102.6920599374703</v>
      </c>
      <c r="BZ67" s="71">
        <v>3113.4132203999325</v>
      </c>
      <c r="CA67" s="71">
        <v>3124.3679062359038</v>
      </c>
      <c r="CB67" s="71">
        <v>3135.5561174453837</v>
      </c>
      <c r="CC67" s="71">
        <v>3146.9778540283723</v>
      </c>
      <c r="CD67" s="71">
        <v>3158.6331159848701</v>
      </c>
      <c r="CE67" s="71">
        <v>3170.521903314876</v>
      </c>
      <c r="CF67" s="71">
        <v>3182.644216018391</v>
      </c>
      <c r="CG67" s="71">
        <v>3195.0000540954143</v>
      </c>
      <c r="CH67" s="71">
        <v>3207.5894175459466</v>
      </c>
      <c r="CI67" s="71">
        <v>3220.4123063699876</v>
      </c>
      <c r="CJ67" s="71">
        <v>3233.4687205675373</v>
      </c>
      <c r="CK67" s="71">
        <v>3246.7586601385965</v>
      </c>
      <c r="CL67" s="71">
        <v>3260.2821250831635</v>
      </c>
      <c r="CM67" s="71">
        <v>3274.0391154012395</v>
      </c>
      <c r="CN67" s="71">
        <v>3288.0296310928238</v>
      </c>
      <c r="CO67" s="71">
        <v>3302.2536721579177</v>
      </c>
      <c r="CP67" s="71">
        <v>3316.7112385965197</v>
      </c>
      <c r="CQ67" s="71">
        <v>3331.4023304086309</v>
      </c>
      <c r="CR67" s="71">
        <v>3346.3269475942502</v>
      </c>
      <c r="CS67" s="71">
        <v>3361.4850901533787</v>
      </c>
      <c r="CT67" s="71">
        <v>3376.8767580860153</v>
      </c>
      <c r="CU67" s="71">
        <v>3392.5019513921611</v>
      </c>
      <c r="CV67" s="71">
        <v>3408.3606700718155</v>
      </c>
      <c r="CW67" s="71">
        <v>3424.4529141249791</v>
      </c>
      <c r="CX67" s="71">
        <v>3440.7786835516508</v>
      </c>
      <c r="CY67" s="71">
        <v>3457.3379783518317</v>
      </c>
      <c r="CZ67" s="71">
        <v>3474.1307985255216</v>
      </c>
      <c r="DA67" s="71">
        <v>3491.1571440727193</v>
      </c>
      <c r="DB67" s="71">
        <v>3508.4170149934262</v>
      </c>
      <c r="DC67" s="71">
        <v>3525.9104112876421</v>
      </c>
      <c r="DD67" s="71">
        <v>3543.6373329553667</v>
      </c>
      <c r="DE67" s="71">
        <v>3561.5977799965995</v>
      </c>
      <c r="DF67" s="71">
        <v>3579.7917524113413</v>
      </c>
      <c r="DG67" s="71">
        <v>3598.2192501995919</v>
      </c>
      <c r="DH67" s="71">
        <v>3616.8802733613511</v>
      </c>
      <c r="DI67" s="71">
        <v>3635.7748218966185</v>
      </c>
      <c r="DJ67" s="71">
        <v>3654.902895805395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-217.21297501345629</v>
      </c>
      <c r="P68" s="71">
        <v>-217.21297501345629</v>
      </c>
      <c r="Q68" s="71">
        <v>-217.15476923171019</v>
      </c>
      <c r="R68" s="71">
        <v>-216.62575633637482</v>
      </c>
      <c r="S68" s="71">
        <v>-215.54540270757633</v>
      </c>
      <c r="T68" s="71">
        <v>-213.91370834531477</v>
      </c>
      <c r="U68" s="71">
        <v>-211.73067324959015</v>
      </c>
      <c r="V68" s="71">
        <v>-208.99629742040244</v>
      </c>
      <c r="W68" s="71">
        <v>-205.71058085775167</v>
      </c>
      <c r="X68" s="71">
        <v>-201.8735235616378</v>
      </c>
      <c r="Y68" s="71">
        <v>-197.48512553206086</v>
      </c>
      <c r="Z68" s="71">
        <v>-192.54538676902084</v>
      </c>
      <c r="AA68" s="71">
        <v>-187.05430727251772</v>
      </c>
      <c r="AB68" s="71">
        <v>-181.01188704255154</v>
      </c>
      <c r="AC68" s="71">
        <v>-174.41812607912226</v>
      </c>
      <c r="AD68" s="71">
        <v>-167.27302438222989</v>
      </c>
      <c r="AE68" s="71">
        <v>-159.57658195187449</v>
      </c>
      <c r="AF68" s="71">
        <v>-151.32879878805599</v>
      </c>
      <c r="AG68" s="71">
        <v>-142.52967489077437</v>
      </c>
      <c r="AH68" s="71">
        <v>-133.17921026002972</v>
      </c>
      <c r="AI68" s="71">
        <v>-123.27740489582195</v>
      </c>
      <c r="AJ68" s="71">
        <v>-112.82425879815116</v>
      </c>
      <c r="AK68" s="71">
        <v>-101.81977196701723</v>
      </c>
      <c r="AL68" s="71">
        <v>-90.263944402420236</v>
      </c>
      <c r="AM68" s="71">
        <v>-78.156776104360205</v>
      </c>
      <c r="AN68" s="71">
        <v>-65.498267072837024</v>
      </c>
      <c r="AO68" s="71">
        <v>-52.288417307850786</v>
      </c>
      <c r="AP68" s="71">
        <v>-38.527226809401476</v>
      </c>
      <c r="AQ68" s="71">
        <v>-24.198538587155042</v>
      </c>
      <c r="AR68" s="71">
        <v>-9.1712337963586634</v>
      </c>
      <c r="AS68" s="71">
        <v>6.5834381855610573</v>
      </c>
      <c r="AT68" s="71">
        <v>23.065477358604028</v>
      </c>
      <c r="AU68" s="71">
        <v>40.274883722770397</v>
      </c>
      <c r="AV68" s="71">
        <v>58.211657278060095</v>
      </c>
      <c r="AW68" s="71">
        <v>76.875798024473028</v>
      </c>
      <c r="AX68" s="71">
        <v>96.267305962009374</v>
      </c>
      <c r="AY68" s="71">
        <v>116.38618109066906</v>
      </c>
      <c r="AZ68" s="71">
        <v>137.23242341045199</v>
      </c>
      <c r="BA68" s="71">
        <v>158.80603292135828</v>
      </c>
      <c r="BB68" s="71">
        <v>181.10700962338797</v>
      </c>
      <c r="BC68" s="71">
        <v>204.13535351654093</v>
      </c>
      <c r="BD68" s="71">
        <v>227.89106460081723</v>
      </c>
      <c r="BE68" s="71">
        <v>252.37414287621664</v>
      </c>
      <c r="BF68" s="71">
        <v>277.58458834273961</v>
      </c>
      <c r="BG68" s="71">
        <v>303.52240100038591</v>
      </c>
      <c r="BH68" s="71">
        <v>330.18758084915555</v>
      </c>
      <c r="BI68" s="71">
        <v>357.58012788904847</v>
      </c>
      <c r="BJ68" s="71">
        <v>385.70004212006478</v>
      </c>
      <c r="BK68" s="71">
        <v>414.54732354220408</v>
      </c>
      <c r="BL68" s="71">
        <v>444.12197215546701</v>
      </c>
      <c r="BM68" s="71">
        <v>474.42398795985326</v>
      </c>
      <c r="BN68" s="71">
        <v>505.4533709553628</v>
      </c>
      <c r="BO68" s="71">
        <v>537.21012114199573</v>
      </c>
      <c r="BP68" s="71">
        <v>569.69423851975193</v>
      </c>
      <c r="BQ68" s="71">
        <v>602.90572308863148</v>
      </c>
      <c r="BR68" s="71">
        <v>636.84457484863401</v>
      </c>
      <c r="BS68" s="71">
        <v>671.51079379976034</v>
      </c>
      <c r="BT68" s="71">
        <v>706.90437994200965</v>
      </c>
      <c r="BU68" s="71">
        <v>743.02533327538265</v>
      </c>
      <c r="BV68" s="71">
        <v>779.87365379987887</v>
      </c>
      <c r="BW68" s="71">
        <v>817.44934151549842</v>
      </c>
      <c r="BX68" s="71">
        <v>855.75239642224074</v>
      </c>
      <c r="BY68" s="71">
        <v>894.78281852010707</v>
      </c>
      <c r="BZ68" s="71">
        <v>934.5406078090964</v>
      </c>
      <c r="CA68" s="71">
        <v>975.02576428920941</v>
      </c>
      <c r="CB68" s="71">
        <v>1016.2382879604455</v>
      </c>
      <c r="CC68" s="71">
        <v>1058.178178822805</v>
      </c>
      <c r="CD68" s="71">
        <v>1100.845436876288</v>
      </c>
      <c r="CE68" s="71">
        <v>1144.2400621208938</v>
      </c>
      <c r="CF68" s="71">
        <v>1188.362054556623</v>
      </c>
      <c r="CG68" s="71">
        <v>1233.2114141834759</v>
      </c>
      <c r="CH68" s="71">
        <v>1278.788141001452</v>
      </c>
      <c r="CI68" s="71">
        <v>1325.0922350105513</v>
      </c>
      <c r="CJ68" s="71">
        <v>1372.1236962107741</v>
      </c>
      <c r="CK68" s="71">
        <v>1419.8825246021199</v>
      </c>
      <c r="CL68" s="71">
        <v>1468.3687201845892</v>
      </c>
      <c r="CM68" s="71">
        <v>1517.5822829581821</v>
      </c>
      <c r="CN68" s="71">
        <v>1567.523212922898</v>
      </c>
      <c r="CO68" s="71">
        <v>1618.1915100787373</v>
      </c>
      <c r="CP68" s="71">
        <v>1669.5871744257001</v>
      </c>
      <c r="CQ68" s="71">
        <v>1721.7102059637862</v>
      </c>
      <c r="CR68" s="71">
        <v>1774.560604692995</v>
      </c>
      <c r="CS68" s="71">
        <v>1828.1383706133281</v>
      </c>
      <c r="CT68" s="71">
        <v>1882.4435037247845</v>
      </c>
      <c r="CU68" s="71">
        <v>1937.4760040273629</v>
      </c>
      <c r="CV68" s="71">
        <v>1993.2358715210653</v>
      </c>
      <c r="CW68" s="71">
        <v>2049.7231062058913</v>
      </c>
      <c r="CX68" s="71">
        <v>2106.9377080818404</v>
      </c>
      <c r="CY68" s="71">
        <v>2164.8796771489133</v>
      </c>
      <c r="CZ68" s="71">
        <v>2223.5490134071092</v>
      </c>
      <c r="DA68" s="71">
        <v>2282.9457168564286</v>
      </c>
      <c r="DB68" s="71">
        <v>2343.069787496871</v>
      </c>
      <c r="DC68" s="71">
        <v>2403.9212253284368</v>
      </c>
      <c r="DD68" s="71">
        <v>2465.500030351126</v>
      </c>
      <c r="DE68" s="71">
        <v>2527.8062025649388</v>
      </c>
      <c r="DF68" s="71">
        <v>2590.8397419698749</v>
      </c>
      <c r="DG68" s="71">
        <v>2654.6006485659332</v>
      </c>
      <c r="DH68" s="71">
        <v>2719.0889223531153</v>
      </c>
      <c r="DI68" s="71">
        <v>2784.3045633314218</v>
      </c>
      <c r="DJ68" s="71">
        <v>2850.24757150085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1637.6221641520347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121.25301745847652</v>
      </c>
      <c r="K85" s="79">
        <v>2910.7989514247192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-794.87108537264965</v>
      </c>
      <c r="K86" s="79">
        <v>2842.6219543838624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2890922.0062960568</v>
      </c>
      <c r="J89" s="80">
        <v>0.14265862410863323</v>
      </c>
      <c r="K89" s="80">
        <v>1.7542544356858099E-7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2889380.3440307784</v>
      </c>
      <c r="J90" s="80">
        <v>0.11765024670634512</v>
      </c>
      <c r="K90" s="80">
        <v>7.4005866404857712E-8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2842621.9543838622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-30.414492398713143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1637.6221641520347</v>
      </c>
      <c r="K114" s="79">
        <v>2643.4675249809552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121.25301745847652</v>
      </c>
      <c r="K115" s="79">
        <v>138.30072838358751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-794.87108537264965</v>
      </c>
      <c r="K116" s="79">
        <v>-217.21297501345629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46.477937889184133</v>
      </c>
      <c r="J119" s="80">
        <v>6.9102963759391203E-4</v>
      </c>
      <c r="K119" s="80">
        <v>5.4640191865606194E-10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44.46790157237519</v>
      </c>
      <c r="J120" s="80">
        <v>6.5842343847027939E-4</v>
      </c>
      <c r="K120" s="80">
        <v>4.1416995194988056E-10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-217.21297501345629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1">
        <f>1364/1000</f>
        <v>1.3640000000000001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v>0.499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44">
        <v>2.5046499999999998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1238.31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20.09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0.44600000000000001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15660.843568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1.1725168507021144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1396.6726048938319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-671.57941870598302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K.4.4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K.4.5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K.4.6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90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2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5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6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9.940163348201396E-2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0.55629603115197135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B12" sqref="B1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15</v>
      </c>
      <c r="B4" s="167" t="s">
        <v>14</v>
      </c>
      <c r="C4" s="167"/>
      <c r="D4" s="167"/>
      <c r="E4" s="167"/>
      <c r="F4" s="167"/>
      <c r="G4" s="167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328</v>
      </c>
      <c r="B11" s="37" t="s">
        <v>329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100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99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98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97</v>
      </c>
      <c r="C16" s="171"/>
      <c r="D16" s="173" t="str">
        <f>Title</f>
        <v>Flange Segment Analytical Model for 120° gap size and tilt 1 deg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96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95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-801.7014457847514</v>
      </c>
      <c r="P66" s="71">
        <v>-776.81256207802846</v>
      </c>
      <c r="Q66" s="71">
        <v>-751.9236783713053</v>
      </c>
      <c r="R66" s="71">
        <v>-727.03479466458225</v>
      </c>
      <c r="S66" s="71">
        <v>-702.1459109578592</v>
      </c>
      <c r="T66" s="71">
        <v>-677.25702725113626</v>
      </c>
      <c r="U66" s="71">
        <v>-652.3681435444131</v>
      </c>
      <c r="V66" s="71">
        <v>-627.47925983769005</v>
      </c>
      <c r="W66" s="71">
        <v>-602.590376130967</v>
      </c>
      <c r="X66" s="71">
        <v>-577.70149242424407</v>
      </c>
      <c r="Y66" s="71">
        <v>-552.8126087175209</v>
      </c>
      <c r="Z66" s="71">
        <v>-527.92372501079785</v>
      </c>
      <c r="AA66" s="71">
        <v>-503.03484130407486</v>
      </c>
      <c r="AB66" s="71">
        <v>-478.14595759735181</v>
      </c>
      <c r="AC66" s="71">
        <v>-453.25707389062876</v>
      </c>
      <c r="AD66" s="71">
        <v>-428.36819018390571</v>
      </c>
      <c r="AE66" s="71">
        <v>-403.47930647718266</v>
      </c>
      <c r="AF66" s="71">
        <v>-378.59042277045961</v>
      </c>
      <c r="AG66" s="71">
        <v>-353.70153906373656</v>
      </c>
      <c r="AH66" s="71">
        <v>-328.81265535701351</v>
      </c>
      <c r="AI66" s="71">
        <v>-303.92377165029046</v>
      </c>
      <c r="AJ66" s="71">
        <v>-279.03488794356741</v>
      </c>
      <c r="AK66" s="71">
        <v>-254.14600423684436</v>
      </c>
      <c r="AL66" s="71">
        <v>-229.25712053012137</v>
      </c>
      <c r="AM66" s="71">
        <v>-204.36823682339826</v>
      </c>
      <c r="AN66" s="71">
        <v>-179.47935311667516</v>
      </c>
      <c r="AO66" s="71">
        <v>-154.59046940995216</v>
      </c>
      <c r="AP66" s="71">
        <v>-129.70158570322917</v>
      </c>
      <c r="AQ66" s="71">
        <v>-104.81270199650608</v>
      </c>
      <c r="AR66" s="71">
        <v>-79.923818289782972</v>
      </c>
      <c r="AS66" s="71">
        <v>-55.034934583059979</v>
      </c>
      <c r="AT66" s="71">
        <v>-30.146050876336986</v>
      </c>
      <c r="AU66" s="71">
        <v>-5.2571671696138802</v>
      </c>
      <c r="AV66" s="71">
        <v>19.631716537109227</v>
      </c>
      <c r="AW66" s="71">
        <v>44.52060024383222</v>
      </c>
      <c r="AX66" s="71">
        <v>69.409483950555213</v>
      </c>
      <c r="AY66" s="71">
        <v>94.29836765727832</v>
      </c>
      <c r="AZ66" s="71">
        <v>119.18725136400143</v>
      </c>
      <c r="BA66" s="71">
        <v>144.0761350707244</v>
      </c>
      <c r="BB66" s="71">
        <v>168.9650187774474</v>
      </c>
      <c r="BC66" s="71">
        <v>193.8539024841705</v>
      </c>
      <c r="BD66" s="71">
        <v>218.74278619089361</v>
      </c>
      <c r="BE66" s="71">
        <v>243.6316698976166</v>
      </c>
      <c r="BF66" s="71">
        <v>268.52055360433963</v>
      </c>
      <c r="BG66" s="71">
        <v>293.40943731106273</v>
      </c>
      <c r="BH66" s="71">
        <v>318.29832101778584</v>
      </c>
      <c r="BI66" s="71">
        <v>343.18720472450866</v>
      </c>
      <c r="BJ66" s="71">
        <v>368.07608843123177</v>
      </c>
      <c r="BK66" s="71">
        <v>392.96497213795487</v>
      </c>
      <c r="BL66" s="71">
        <v>417.85385584467798</v>
      </c>
      <c r="BM66" s="71">
        <v>442.74273955140109</v>
      </c>
      <c r="BN66" s="71">
        <v>467.63162325812397</v>
      </c>
      <c r="BO66" s="71">
        <v>492.52050696484707</v>
      </c>
      <c r="BP66" s="71">
        <v>517.40939067157024</v>
      </c>
      <c r="BQ66" s="71">
        <v>542.29827437829306</v>
      </c>
      <c r="BR66" s="71">
        <v>567.18715808501622</v>
      </c>
      <c r="BS66" s="71">
        <v>592.07604179173927</v>
      </c>
      <c r="BT66" s="71">
        <v>616.96492549846243</v>
      </c>
      <c r="BU66" s="71">
        <v>641.85380920518548</v>
      </c>
      <c r="BV66" s="71">
        <v>666.74269291190842</v>
      </c>
      <c r="BW66" s="71">
        <v>691.63157661863147</v>
      </c>
      <c r="BX66" s="71">
        <v>716.52046032535463</v>
      </c>
      <c r="BY66" s="71">
        <v>741.40934403207746</v>
      </c>
      <c r="BZ66" s="71">
        <v>766.29822773880062</v>
      </c>
      <c r="CA66" s="71">
        <v>791.18711144552367</v>
      </c>
      <c r="CB66" s="71">
        <v>816.07599515224683</v>
      </c>
      <c r="CC66" s="71">
        <v>840.96487885896988</v>
      </c>
      <c r="CD66" s="71">
        <v>865.85376256569282</v>
      </c>
      <c r="CE66" s="71">
        <v>890.74264627241587</v>
      </c>
      <c r="CF66" s="71">
        <v>915.63152997913903</v>
      </c>
      <c r="CG66" s="71">
        <v>940.52041368586185</v>
      </c>
      <c r="CH66" s="71">
        <v>965.40929739258502</v>
      </c>
      <c r="CI66" s="71">
        <v>990.29818109930807</v>
      </c>
      <c r="CJ66" s="71">
        <v>1015.1870648060312</v>
      </c>
      <c r="CK66" s="71">
        <v>1040.0759485127544</v>
      </c>
      <c r="CL66" s="71">
        <v>1064.9648322194773</v>
      </c>
      <c r="CM66" s="71">
        <v>1089.8537159262</v>
      </c>
      <c r="CN66" s="71">
        <v>1114.7425996329234</v>
      </c>
      <c r="CO66" s="71">
        <v>1139.6314833396464</v>
      </c>
      <c r="CP66" s="71">
        <v>1164.5203670463693</v>
      </c>
      <c r="CQ66" s="71">
        <v>1189.4092507530927</v>
      </c>
      <c r="CR66" s="71">
        <v>1214.2981344598154</v>
      </c>
      <c r="CS66" s="71">
        <v>1239.1870181665388</v>
      </c>
      <c r="CT66" s="71">
        <v>1264.0759018732617</v>
      </c>
      <c r="CU66" s="71">
        <v>1288.9647855799844</v>
      </c>
      <c r="CV66" s="71">
        <v>1313.8536692867078</v>
      </c>
      <c r="CW66" s="71">
        <v>1338.7425529934308</v>
      </c>
      <c r="CX66" s="71">
        <v>1363.6314367001542</v>
      </c>
      <c r="CY66" s="71">
        <v>1388.5203204068769</v>
      </c>
      <c r="CZ66" s="71">
        <v>1413.4092041135998</v>
      </c>
      <c r="DA66" s="71">
        <v>1438.2980878203232</v>
      </c>
      <c r="DB66" s="71">
        <v>1463.1869715270461</v>
      </c>
      <c r="DC66" s="71">
        <v>1488.0758552337688</v>
      </c>
      <c r="DD66" s="71">
        <v>1512.9647389404922</v>
      </c>
      <c r="DE66" s="71">
        <v>1537.8536226472152</v>
      </c>
      <c r="DF66" s="71">
        <v>1562.7425063539386</v>
      </c>
      <c r="DG66" s="71">
        <v>1587.6313900606613</v>
      </c>
      <c r="DH66" s="71">
        <v>1612.5202737673842</v>
      </c>
      <c r="DI66" s="71">
        <v>1637.4091574741076</v>
      </c>
      <c r="DJ66" s="71">
        <v>1662.2980411808305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2844.9206107095238</v>
      </c>
      <c r="P67" s="71">
        <v>2844.9206107095238</v>
      </c>
      <c r="Q67" s="71">
        <v>2844.9308159808211</v>
      </c>
      <c r="R67" s="71">
        <v>2845.021571493171</v>
      </c>
      <c r="S67" s="71">
        <v>2845.2062639636338</v>
      </c>
      <c r="T67" s="71">
        <v>2845.484893392209</v>
      </c>
      <c r="U67" s="71">
        <v>2845.8574597788961</v>
      </c>
      <c r="V67" s="71">
        <v>2846.3239631236956</v>
      </c>
      <c r="W67" s="71">
        <v>2846.8844034266072</v>
      </c>
      <c r="X67" s="71">
        <v>2847.5387806876306</v>
      </c>
      <c r="Y67" s="71">
        <v>2848.2870949067669</v>
      </c>
      <c r="Z67" s="71">
        <v>2849.1293460840157</v>
      </c>
      <c r="AA67" s="71">
        <v>2850.0655342193763</v>
      </c>
      <c r="AB67" s="71">
        <v>2851.095659312849</v>
      </c>
      <c r="AC67" s="71">
        <v>2852.2197213644345</v>
      </c>
      <c r="AD67" s="71">
        <v>2853.4377203741315</v>
      </c>
      <c r="AE67" s="71">
        <v>2854.7496563419413</v>
      </c>
      <c r="AF67" s="71">
        <v>2856.1555292678636</v>
      </c>
      <c r="AG67" s="71">
        <v>2857.6553391518974</v>
      </c>
      <c r="AH67" s="71">
        <v>2859.249085994044</v>
      </c>
      <c r="AI67" s="71">
        <v>2860.9367697943026</v>
      </c>
      <c r="AJ67" s="71">
        <v>2862.7183905526736</v>
      </c>
      <c r="AK67" s="71">
        <v>2864.593948269157</v>
      </c>
      <c r="AL67" s="71">
        <v>2866.5634429437523</v>
      </c>
      <c r="AM67" s="71">
        <v>2868.6268745764596</v>
      </c>
      <c r="AN67" s="71">
        <v>2870.7842431672798</v>
      </c>
      <c r="AO67" s="71">
        <v>2873.0355487162124</v>
      </c>
      <c r="AP67" s="71">
        <v>2875.3807912232564</v>
      </c>
      <c r="AQ67" s="71">
        <v>2877.8589666652888</v>
      </c>
      <c r="AR67" s="71">
        <v>2880.5678703003805</v>
      </c>
      <c r="AS67" s="71">
        <v>2883.5121942540559</v>
      </c>
      <c r="AT67" s="71">
        <v>2886.6919385263159</v>
      </c>
      <c r="AU67" s="71">
        <v>2890.10710311716</v>
      </c>
      <c r="AV67" s="71">
        <v>2893.7576880265883</v>
      </c>
      <c r="AW67" s="71">
        <v>2897.6436932546003</v>
      </c>
      <c r="AX67" s="71">
        <v>2901.7651188011964</v>
      </c>
      <c r="AY67" s="71">
        <v>2906.1219646663772</v>
      </c>
      <c r="AZ67" s="71">
        <v>2910.7142308501416</v>
      </c>
      <c r="BA67" s="71">
        <v>2915.5419173524901</v>
      </c>
      <c r="BB67" s="71">
        <v>2920.6050241734233</v>
      </c>
      <c r="BC67" s="71">
        <v>2925.9035513129397</v>
      </c>
      <c r="BD67" s="71">
        <v>2931.4374987710407</v>
      </c>
      <c r="BE67" s="71">
        <v>2937.2068665477254</v>
      </c>
      <c r="BF67" s="71">
        <v>2943.2116546429952</v>
      </c>
      <c r="BG67" s="71">
        <v>2949.4518630568477</v>
      </c>
      <c r="BH67" s="71">
        <v>2955.9274917892853</v>
      </c>
      <c r="BI67" s="71">
        <v>2962.6385408403066</v>
      </c>
      <c r="BJ67" s="71">
        <v>2969.5850102099125</v>
      </c>
      <c r="BK67" s="71">
        <v>2976.7668998981021</v>
      </c>
      <c r="BL67" s="71">
        <v>2984.1842099048754</v>
      </c>
      <c r="BM67" s="71">
        <v>2991.8369402302337</v>
      </c>
      <c r="BN67" s="71">
        <v>2999.7250908741757</v>
      </c>
      <c r="BO67" s="71">
        <v>3007.8486618367015</v>
      </c>
      <c r="BP67" s="71">
        <v>3016.2076531178113</v>
      </c>
      <c r="BQ67" s="71">
        <v>3024.8020647175058</v>
      </c>
      <c r="BR67" s="71">
        <v>3033.631896635784</v>
      </c>
      <c r="BS67" s="71">
        <v>3042.6971488726467</v>
      </c>
      <c r="BT67" s="71">
        <v>3051.9978214280932</v>
      </c>
      <c r="BU67" s="71">
        <v>3061.5339143021238</v>
      </c>
      <c r="BV67" s="71">
        <v>3071.3054274947381</v>
      </c>
      <c r="BW67" s="71">
        <v>3081.3123610059374</v>
      </c>
      <c r="BX67" s="71">
        <v>3091.55471483572</v>
      </c>
      <c r="BY67" s="71">
        <v>3102.0324889840872</v>
      </c>
      <c r="BZ67" s="71">
        <v>3112.7456834510385</v>
      </c>
      <c r="CA67" s="71">
        <v>3123.6942982365736</v>
      </c>
      <c r="CB67" s="71">
        <v>3134.8783333406927</v>
      </c>
      <c r="CC67" s="71">
        <v>3146.2977887633965</v>
      </c>
      <c r="CD67" s="71">
        <v>3157.9526645046835</v>
      </c>
      <c r="CE67" s="71">
        <v>3169.8429605645556</v>
      </c>
      <c r="CF67" s="71">
        <v>3181.9686769430109</v>
      </c>
      <c r="CG67" s="71">
        <v>3194.3298136400513</v>
      </c>
      <c r="CH67" s="71">
        <v>3206.9263706556749</v>
      </c>
      <c r="CI67" s="71">
        <v>3219.7583479898831</v>
      </c>
      <c r="CJ67" s="71">
        <v>3232.825745642675</v>
      </c>
      <c r="CK67" s="71">
        <v>3246.1285636140515</v>
      </c>
      <c r="CL67" s="71">
        <v>3259.6668019040121</v>
      </c>
      <c r="CM67" s="71">
        <v>3273.440460512556</v>
      </c>
      <c r="CN67" s="71">
        <v>3287.4495394396845</v>
      </c>
      <c r="CO67" s="71">
        <v>3301.6940386853971</v>
      </c>
      <c r="CP67" s="71">
        <v>3316.1739582496944</v>
      </c>
      <c r="CQ67" s="71">
        <v>3330.8892981325753</v>
      </c>
      <c r="CR67" s="71">
        <v>3345.8400583340399</v>
      </c>
      <c r="CS67" s="71">
        <v>3361.0262388540891</v>
      </c>
      <c r="CT67" s="71">
        <v>3376.447839692722</v>
      </c>
      <c r="CU67" s="71">
        <v>3392.1048608499391</v>
      </c>
      <c r="CV67" s="71">
        <v>3407.9973023257407</v>
      </c>
      <c r="CW67" s="71">
        <v>3424.1251641201266</v>
      </c>
      <c r="CX67" s="71">
        <v>3440.4884462330961</v>
      </c>
      <c r="CY67" s="71">
        <v>3457.0871486646497</v>
      </c>
      <c r="CZ67" s="71">
        <v>3473.9212714147875</v>
      </c>
      <c r="DA67" s="71">
        <v>3490.9908144835094</v>
      </c>
      <c r="DB67" s="71">
        <v>3508.2957778708151</v>
      </c>
      <c r="DC67" s="71">
        <v>3525.8361615767049</v>
      </c>
      <c r="DD67" s="71">
        <v>3543.6119656011797</v>
      </c>
      <c r="DE67" s="71">
        <v>3561.6231899442373</v>
      </c>
      <c r="DF67" s="71">
        <v>3579.86983460588</v>
      </c>
      <c r="DG67" s="71">
        <v>3598.3518995861068</v>
      </c>
      <c r="DH67" s="71">
        <v>3617.0693848849173</v>
      </c>
      <c r="DI67" s="71">
        <v>3636.0222905023115</v>
      </c>
      <c r="DJ67" s="71">
        <v>3655.2106164382903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-212.49061821811833</v>
      </c>
      <c r="P68" s="71">
        <v>-212.49061821811833</v>
      </c>
      <c r="Q68" s="71">
        <v>-212.43140698659241</v>
      </c>
      <c r="R68" s="71">
        <v>-211.90484130326965</v>
      </c>
      <c r="S68" s="71">
        <v>-210.83325111116915</v>
      </c>
      <c r="T68" s="71">
        <v>-209.21663641029096</v>
      </c>
      <c r="U68" s="71">
        <v>-207.05499720063503</v>
      </c>
      <c r="V68" s="71">
        <v>-204.34833348220141</v>
      </c>
      <c r="W68" s="71">
        <v>-201.09664525499008</v>
      </c>
      <c r="X68" s="71">
        <v>-197.29993251900103</v>
      </c>
      <c r="Y68" s="71">
        <v>-192.95819527423421</v>
      </c>
      <c r="Z68" s="71">
        <v>-188.07143352068974</v>
      </c>
      <c r="AA68" s="71">
        <v>-182.63964725836757</v>
      </c>
      <c r="AB68" s="71">
        <v>-176.66283648726767</v>
      </c>
      <c r="AC68" s="71">
        <v>-170.14100120739005</v>
      </c>
      <c r="AD68" s="71">
        <v>-163.07414141873471</v>
      </c>
      <c r="AE68" s="71">
        <v>-155.46225712130169</v>
      </c>
      <c r="AF68" s="71">
        <v>-147.30534831509095</v>
      </c>
      <c r="AG68" s="71">
        <v>-138.60341500010244</v>
      </c>
      <c r="AH68" s="71">
        <v>-129.35645717633628</v>
      </c>
      <c r="AI68" s="71">
        <v>-119.5644748437924</v>
      </c>
      <c r="AJ68" s="71">
        <v>-109.22746800247077</v>
      </c>
      <c r="AK68" s="71">
        <v>-98.345436652371461</v>
      </c>
      <c r="AL68" s="71">
        <v>-86.918380793494464</v>
      </c>
      <c r="AM68" s="71">
        <v>-74.946300425839695</v>
      </c>
      <c r="AN68" s="71">
        <v>-62.429195549407204</v>
      </c>
      <c r="AO68" s="71">
        <v>-49.367066164197048</v>
      </c>
      <c r="AP68" s="71">
        <v>-35.759912270209206</v>
      </c>
      <c r="AQ68" s="71">
        <v>-21.555849361075282</v>
      </c>
      <c r="AR68" s="71">
        <v>-6.6247599452782566</v>
      </c>
      <c r="AS68" s="71">
        <v>9.039598893404218</v>
      </c>
      <c r="AT68" s="71">
        <v>25.437227154972216</v>
      </c>
      <c r="AU68" s="71">
        <v>42.568124839425835</v>
      </c>
      <c r="AV68" s="71">
        <v>60.432291946764984</v>
      </c>
      <c r="AW68" s="71">
        <v>79.02972847698959</v>
      </c>
      <c r="AX68" s="71">
        <v>98.360434430099701</v>
      </c>
      <c r="AY68" s="71">
        <v>118.42440980609547</v>
      </c>
      <c r="AZ68" s="71">
        <v>139.22165460497675</v>
      </c>
      <c r="BA68" s="71">
        <v>160.75216882674349</v>
      </c>
      <c r="BB68" s="71">
        <v>183.01595247139574</v>
      </c>
      <c r="BC68" s="71">
        <v>206.01300553893364</v>
      </c>
      <c r="BD68" s="71">
        <v>229.74332802935709</v>
      </c>
      <c r="BE68" s="71">
        <v>254.20691994266593</v>
      </c>
      <c r="BF68" s="71">
        <v>279.40378127886027</v>
      </c>
      <c r="BG68" s="71">
        <v>305.33391203794037</v>
      </c>
      <c r="BH68" s="71">
        <v>331.99731221990589</v>
      </c>
      <c r="BI68" s="71">
        <v>359.39398182475674</v>
      </c>
      <c r="BJ68" s="71">
        <v>387.5239208524934</v>
      </c>
      <c r="BK68" s="71">
        <v>416.38712930311556</v>
      </c>
      <c r="BL68" s="71">
        <v>445.98360717662331</v>
      </c>
      <c r="BM68" s="71">
        <v>476.31335447301649</v>
      </c>
      <c r="BN68" s="71">
        <v>507.37637119229504</v>
      </c>
      <c r="BO68" s="71">
        <v>539.17265733445925</v>
      </c>
      <c r="BP68" s="71">
        <v>571.70221289950916</v>
      </c>
      <c r="BQ68" s="71">
        <v>604.96503788744417</v>
      </c>
      <c r="BR68" s="71">
        <v>638.96113229826506</v>
      </c>
      <c r="BS68" s="71">
        <v>673.69049613197149</v>
      </c>
      <c r="BT68" s="71">
        <v>709.15312938856357</v>
      </c>
      <c r="BU68" s="71">
        <v>745.34903206804108</v>
      </c>
      <c r="BV68" s="71">
        <v>782.2782041704038</v>
      </c>
      <c r="BW68" s="71">
        <v>819.94064569565228</v>
      </c>
      <c r="BX68" s="71">
        <v>858.33635664378642</v>
      </c>
      <c r="BY68" s="71">
        <v>897.46533701480575</v>
      </c>
      <c r="BZ68" s="71">
        <v>937.32758680871086</v>
      </c>
      <c r="CA68" s="71">
        <v>977.92310602550174</v>
      </c>
      <c r="CB68" s="71">
        <v>1019.251894665178</v>
      </c>
      <c r="CC68" s="71">
        <v>1061.3139527277399</v>
      </c>
      <c r="CD68" s="71">
        <v>1104.1092802131868</v>
      </c>
      <c r="CE68" s="71">
        <v>1147.6378771215198</v>
      </c>
      <c r="CF68" s="71">
        <v>1191.899743452738</v>
      </c>
      <c r="CG68" s="71">
        <v>1236.8948792068416</v>
      </c>
      <c r="CH68" s="71">
        <v>1282.6232843838309</v>
      </c>
      <c r="CI68" s="71">
        <v>1329.0849589837062</v>
      </c>
      <c r="CJ68" s="71">
        <v>1376.2799030064666</v>
      </c>
      <c r="CK68" s="71">
        <v>1424.2081164521128</v>
      </c>
      <c r="CL68" s="71">
        <v>1472.8695993206441</v>
      </c>
      <c r="CM68" s="71">
        <v>1522.2643516120609</v>
      </c>
      <c r="CN68" s="71">
        <v>1572.3923733263639</v>
      </c>
      <c r="CO68" s="71">
        <v>1623.2536644635516</v>
      </c>
      <c r="CP68" s="71">
        <v>1674.848225023625</v>
      </c>
      <c r="CQ68" s="71">
        <v>1727.1760550065846</v>
      </c>
      <c r="CR68" s="71">
        <v>1780.2371544124287</v>
      </c>
      <c r="CS68" s="71">
        <v>1834.0315232411599</v>
      </c>
      <c r="CT68" s="71">
        <v>1888.5591614927755</v>
      </c>
      <c r="CU68" s="71">
        <v>1943.8200691672764</v>
      </c>
      <c r="CV68" s="71">
        <v>1999.8142462646636</v>
      </c>
      <c r="CW68" s="71">
        <v>2056.5416927849355</v>
      </c>
      <c r="CX68" s="71">
        <v>2114.002408728094</v>
      </c>
      <c r="CY68" s="71">
        <v>2172.1963940941373</v>
      </c>
      <c r="CZ68" s="71">
        <v>2231.1236488830655</v>
      </c>
      <c r="DA68" s="71">
        <v>2290.7841730948812</v>
      </c>
      <c r="DB68" s="71">
        <v>2351.1779667295809</v>
      </c>
      <c r="DC68" s="71">
        <v>2412.3050297871655</v>
      </c>
      <c r="DD68" s="71">
        <v>2474.1653622676376</v>
      </c>
      <c r="DE68" s="71">
        <v>2536.7589641709937</v>
      </c>
      <c r="DF68" s="71">
        <v>2600.0858354972365</v>
      </c>
      <c r="DG68" s="71">
        <v>2664.1459762463637</v>
      </c>
      <c r="DH68" s="71">
        <v>2728.9393864183767</v>
      </c>
      <c r="DI68" s="71">
        <v>2794.4660660132763</v>
      </c>
      <c r="DJ68" s="71">
        <v>2860.7260150310603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1583.1409916007908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114.64608304437282</v>
      </c>
      <c r="K85" s="79">
        <v>2909.8587780958032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-763.525186461668</v>
      </c>
      <c r="K86" s="79">
        <v>2844.9206107095238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2890858.5881721317</v>
      </c>
      <c r="J89" s="80">
        <v>0.1439438413290752</v>
      </c>
      <c r="K89" s="80">
        <v>1.9002166121376541E-7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2889122.6590827401</v>
      </c>
      <c r="J90" s="80">
        <v>0.11578412646230488</v>
      </c>
      <c r="K90" s="80">
        <v>7.582207405552148E-8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2844920.6107095238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-32.167247932792563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1583.1409916007908</v>
      </c>
      <c r="K114" s="79">
        <v>2652.5341712194695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114.64608304437282</v>
      </c>
      <c r="K115" s="79">
        <v>135.37234752651892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-763.525186461668</v>
      </c>
      <c r="K116" s="79">
        <v>-212.49061821811833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46.280407907870021</v>
      </c>
      <c r="J119" s="80">
        <v>7.092490692700732E-4</v>
      </c>
      <c r="K119" s="160">
        <v>5.9186511466805045E-10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43.970738267285562</v>
      </c>
      <c r="J120" s="80">
        <v>6.7178230930114644E-4</v>
      </c>
      <c r="K120" s="80">
        <v>4.3992151222563012E-10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-212.49061821811833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1">
        <f>2153/1000</f>
        <v>2.153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v>0.44400000000000001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44">
        <v>2.9062000000000001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800.41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6.39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0.44800000000000001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15956.288200000001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1.1086277855522662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1428.0185038048137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-640.23351979500137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L.4.4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L.4.5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L.4.6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119.99999999999999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2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5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6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9.7087666701447542E-2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0.56330499641150977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tabSelected="1" zoomScale="85" zoomScaleNormal="85" workbookViewId="0">
      <selection activeCell="G94" sqref="G94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41" t="s">
        <v>289</v>
      </c>
    </row>
    <row r="21" spans="2:18" ht="18">
      <c r="G21" s="142">
        <v>60</v>
      </c>
    </row>
    <row r="22" spans="2:18">
      <c r="G22" s="143">
        <f>MATCH(gap_angle,N48:Q48,0)</f>
        <v>2</v>
      </c>
    </row>
    <row r="23" spans="2:18">
      <c r="G23" s="143" t="str">
        <f>"Gap"&amp;gap_angle&amp;"deg"</f>
        <v>Gap60deg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51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52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52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52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51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51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51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51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5">
        <f>B31+1</f>
        <v>4</v>
      </c>
      <c r="C35" s="134" t="s">
        <v>276</v>
      </c>
      <c r="D35" s="134" t="s">
        <v>127</v>
      </c>
      <c r="E35" s="133" cm="1">
        <f t="array" ref="E35">INDEX(N35:Q35,case_number)</f>
        <v>2466</v>
      </c>
      <c r="F35" s="133" t="s">
        <v>85</v>
      </c>
      <c r="G35" s="133"/>
      <c r="H35" s="136" t="s">
        <v>196</v>
      </c>
      <c r="I35" s="153"/>
      <c r="J35" s="136"/>
      <c r="K35" s="135">
        <f>K31+1</f>
        <v>4</v>
      </c>
      <c r="L35" s="134" t="s">
        <v>276</v>
      </c>
      <c r="M35" s="134" t="s">
        <v>127</v>
      </c>
      <c r="N35" s="133">
        <v>2466</v>
      </c>
      <c r="O35" s="133">
        <v>2466</v>
      </c>
      <c r="P35" s="133">
        <v>2466</v>
      </c>
      <c r="Q35" s="133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54"/>
      <c r="J36" s="155"/>
      <c r="K36" s="156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61"/>
      <c r="I37" s="154"/>
      <c r="J37" s="155"/>
      <c r="K37" s="156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61"/>
      <c r="I38" s="154"/>
      <c r="J38" s="155"/>
      <c r="K38" s="156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54"/>
      <c r="J39" s="155"/>
      <c r="K39" s="156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54"/>
      <c r="J40" s="155"/>
      <c r="K40" s="156"/>
      <c r="L40" s="105" t="s">
        <v>191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57"/>
      <c r="J41" s="155"/>
      <c r="K41" s="156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57"/>
      <c r="J42" s="155"/>
      <c r="K42" s="156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57"/>
      <c r="J43" s="155"/>
      <c r="K43" s="156">
        <f>K42+1</f>
        <v>8</v>
      </c>
      <c r="L43" s="103" t="s">
        <v>187</v>
      </c>
      <c r="M43" s="103" t="s">
        <v>183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57"/>
      <c r="J44" s="155"/>
      <c r="K44" s="156">
        <f>K43+1</f>
        <v>9</v>
      </c>
      <c r="L44" s="103" t="s">
        <v>185</v>
      </c>
      <c r="M44" s="103" t="s">
        <v>183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57"/>
      <c r="J45" s="155"/>
      <c r="K45" s="156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57"/>
      <c r="J46" s="155"/>
      <c r="K46" s="156"/>
      <c r="L46" s="103" t="s">
        <v>182</v>
      </c>
      <c r="M46" s="103" t="s">
        <v>127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57"/>
      <c r="J47" s="155"/>
      <c r="K47" s="156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54"/>
      <c r="J48" s="155"/>
      <c r="K48" s="156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1"/>
        <v>-1.1308638867425837E-16</v>
      </c>
      <c r="H49" t="s">
        <v>316</v>
      </c>
      <c r="I49" s="157"/>
      <c r="J49" s="155"/>
      <c r="K49" s="156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57"/>
      <c r="J50" s="155"/>
      <c r="K50" s="156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57"/>
      <c r="J51" s="155"/>
      <c r="K51" s="156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0.74299999999999999</v>
      </c>
      <c r="G52" s="118">
        <f t="shared" ca="1" si="1"/>
        <v>6.2720701120667997E-4</v>
      </c>
      <c r="I52" s="157"/>
      <c r="J52" s="155"/>
      <c r="K52" s="156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0.63600000000000001</v>
      </c>
      <c r="G53" s="118">
        <f t="shared" ca="1" si="1"/>
        <v>3.9141828153373603E-4</v>
      </c>
      <c r="I53" s="157"/>
      <c r="J53" s="155"/>
      <c r="K53" s="156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57"/>
      <c r="J54" s="155"/>
      <c r="K54" s="156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57"/>
      <c r="J55" s="155"/>
      <c r="K55" s="156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57"/>
      <c r="J56" s="155"/>
      <c r="K56" s="156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0.58262609700472079</v>
      </c>
      <c r="F57" s="109" t="s">
        <v>85</v>
      </c>
      <c r="G57" s="109"/>
      <c r="I57" s="154"/>
      <c r="J57" s="155"/>
      <c r="K57" s="156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-0.46741282911895099</v>
      </c>
      <c r="F58" s="109" t="s">
        <v>85</v>
      </c>
      <c r="G58" s="109"/>
      <c r="I58" s="154"/>
      <c r="J58" s="155"/>
      <c r="K58" s="156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0.49094883784411425</v>
      </c>
      <c r="F59" s="113" t="s">
        <v>85</v>
      </c>
      <c r="G59" s="109"/>
      <c r="I59" s="157"/>
      <c r="J59" s="155"/>
      <c r="K59" s="156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6.7952523976424013E-16</v>
      </c>
      <c r="I60" s="157"/>
      <c r="J60" s="155"/>
      <c r="K60" s="156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2"/>
        <v>6.7952523976424013E-16</v>
      </c>
      <c r="H61" t="s">
        <v>164</v>
      </c>
      <c r="I61" s="157"/>
      <c r="J61" s="155"/>
      <c r="K61" s="156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32"/>
      <c r="F62" s="132"/>
      <c r="G62" s="132"/>
      <c r="H62" t="s">
        <v>162</v>
      </c>
      <c r="I62" s="157"/>
      <c r="J62" s="155"/>
      <c r="K62" s="156">
        <f>K60+1</f>
        <v>20</v>
      </c>
      <c r="L62" s="103" t="s">
        <v>163</v>
      </c>
      <c r="M62" s="103"/>
      <c r="N62" s="132"/>
      <c r="O62" s="132"/>
      <c r="P62" s="132"/>
      <c r="Q62" s="132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32"/>
      <c r="F63" s="132"/>
      <c r="G63" s="132"/>
      <c r="H63" t="s">
        <v>160</v>
      </c>
      <c r="I63" s="158"/>
      <c r="J63" s="155"/>
      <c r="K63" s="156">
        <f>K62+1</f>
        <v>21</v>
      </c>
      <c r="L63" s="112" t="s">
        <v>161</v>
      </c>
      <c r="M63" s="103"/>
      <c r="N63" s="132"/>
      <c r="O63" s="132"/>
      <c r="P63" s="132"/>
      <c r="Q63" s="132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57"/>
      <c r="J64" s="155"/>
      <c r="K64" s="156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57"/>
      <c r="J65" s="155"/>
      <c r="K65" s="156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32"/>
      <c r="F66" s="132"/>
      <c r="G66" s="132"/>
      <c r="H66" t="s">
        <v>156</v>
      </c>
      <c r="I66" s="157"/>
      <c r="J66" s="155"/>
      <c r="K66" s="156">
        <f>K65+1</f>
        <v>24</v>
      </c>
      <c r="L66" s="103" t="s">
        <v>157</v>
      </c>
      <c r="M66" s="103"/>
      <c r="N66" s="132"/>
      <c r="O66" s="132"/>
      <c r="P66" s="132"/>
      <c r="Q66" s="132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1696.4363831333353</v>
      </c>
      <c r="F69" s="108" cm="1">
        <f t="array" aca="1" ref="F69" ca="1">INDIRECT(sheet_name&amp;"!Point2.Z")</f>
        <v>1739.9567602586344</v>
      </c>
      <c r="G69" s="118">
        <f t="shared" ca="1" si="4"/>
        <v>2.5653998910891377E-2</v>
      </c>
      <c r="K69" s="106"/>
      <c r="L69" s="103" t="s">
        <v>313</v>
      </c>
      <c r="M69" s="103" t="s">
        <v>127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139.05186524303502</v>
      </c>
      <c r="F71" s="107" cm="1">
        <f t="array" aca="1" ref="F71" ca="1">INDIRECT(sheet_name&amp;"!Point3.Z")</f>
        <v>138.12045022289112</v>
      </c>
      <c r="G71" s="118">
        <f t="shared" ca="1" si="4"/>
        <v>-6.6983281275369705E-3</v>
      </c>
      <c r="K71" s="106"/>
      <c r="L71" s="103" t="s">
        <v>311</v>
      </c>
      <c r="M71" s="103" t="s">
        <v>127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2913.3330351123464</v>
      </c>
      <c r="F72" s="107" cm="1">
        <f t="array" aca="1" ref="F72" ca="1">INDIRECT(sheet_name&amp;"!Point3.Fs")</f>
        <v>2913.1992038592734</v>
      </c>
      <c r="G72" s="118">
        <f t="shared" ca="1" si="4"/>
        <v>-4.5937505757130766E-5</v>
      </c>
      <c r="K72" s="106"/>
      <c r="L72" s="103" t="s">
        <v>310</v>
      </c>
      <c r="M72" s="103" t="s">
        <v>127</v>
      </c>
      <c r="N72" s="109">
        <v>2929.2851565154538</v>
      </c>
      <c r="O72" s="109">
        <v>2913.3330351123464</v>
      </c>
      <c r="P72" s="109">
        <v>2910.8627670561073</v>
      </c>
      <c r="Q72" s="109">
        <v>2909.8983215598046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743485843.40941381</v>
      </c>
      <c r="F73" s="110" t="s">
        <v>85</v>
      </c>
      <c r="G73" s="110"/>
      <c r="K73" s="106"/>
      <c r="L73" s="103" t="s">
        <v>309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120689.0282649705</v>
      </c>
      <c r="F74" s="111" t="s">
        <v>85</v>
      </c>
      <c r="G74" s="111"/>
      <c r="K74" s="106"/>
      <c r="L74" s="103" t="s">
        <v>308</v>
      </c>
      <c r="M74" s="103"/>
      <c r="N74" s="111">
        <v>156034.0590771065</v>
      </c>
      <c r="O74" s="111">
        <v>120689.0282649705</v>
      </c>
      <c r="P74" s="111">
        <v>116232.30832775075</v>
      </c>
      <c r="Q74" s="111">
        <v>114847.59567491277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103900346.66917758</v>
      </c>
      <c r="F75" s="111" t="s">
        <v>85</v>
      </c>
      <c r="G75" s="111"/>
      <c r="K75" s="106"/>
      <c r="L75" s="103" t="s">
        <v>307</v>
      </c>
      <c r="M75" s="103"/>
      <c r="N75" s="111">
        <v>178104630.72908202</v>
      </c>
      <c r="O75" s="111">
        <v>103900346.66917758</v>
      </c>
      <c r="P75" s="111">
        <v>88466595.657029569</v>
      </c>
      <c r="Q75" s="111">
        <v>81438036.502008379</v>
      </c>
    </row>
    <row r="76" spans="2:18" ht="15.6">
      <c r="B76" s="106"/>
      <c r="C76" s="105" t="s">
        <v>306</v>
      </c>
      <c r="D76" s="103"/>
      <c r="E76" s="159" cm="1">
        <f t="array" ref="E76">INDEX(N76:Q76,case_number)</f>
        <v>1.6232861638834317E-4</v>
      </c>
      <c r="F76" s="159" cm="1">
        <f t="array" aca="1" ref="F76" ca="1">INDIRECT(sheet_name&amp;"!Fs_coeff.tens.2")*1000</f>
        <v>1.5206560724603064E-4</v>
      </c>
      <c r="G76" s="118">
        <f t="shared" ref="G76:G78" ca="1" si="5">(F76-E76)/E76</f>
        <v>-6.3223659331636567E-2</v>
      </c>
      <c r="K76" s="106"/>
      <c r="L76" s="105" t="s">
        <v>306</v>
      </c>
      <c r="M76" s="103"/>
      <c r="N76" s="150">
        <v>1.12113274823377E-4</v>
      </c>
      <c r="O76" s="150">
        <v>1.6232861638834317E-4</v>
      </c>
      <c r="P76" s="150">
        <v>1.8736291722182857E-4</v>
      </c>
      <c r="Q76" s="150">
        <v>2.0308508309270604E-4</v>
      </c>
    </row>
    <row r="77" spans="2:18" ht="15.6">
      <c r="B77" s="106"/>
      <c r="C77" s="105" t="s">
        <v>305</v>
      </c>
      <c r="D77" s="103"/>
      <c r="E77" s="159" cm="1">
        <f t="array" ref="E77">INDEX(N77:Q77,case_number)</f>
        <v>0.13974757904295831</v>
      </c>
      <c r="F77" s="159" cm="1">
        <f t="array" aca="1" ref="F77" ca="1">INDIRECT(sheet_name&amp;"!Fs_coeff.tens.1")</f>
        <v>0.14004604519080838</v>
      </c>
      <c r="G77" s="118">
        <f t="shared" ca="1" si="5"/>
        <v>2.1357518312235982E-3</v>
      </c>
      <c r="K77" s="106"/>
      <c r="L77" s="105" t="s">
        <v>305</v>
      </c>
      <c r="M77" s="103"/>
      <c r="N77" s="150">
        <v>0.12797137708491083</v>
      </c>
      <c r="O77" s="150">
        <v>0.13974757904295831</v>
      </c>
      <c r="P77" s="150">
        <v>0.14260543972202608</v>
      </c>
      <c r="Q77" s="150">
        <v>0.14400693643367177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2890.762181408068</v>
      </c>
      <c r="F78" s="107" cm="1">
        <f t="array" aca="1" ref="F78" ca="1">INDIRECT(sheet_name&amp;"!Fs_coeff.tens.0")/1000</f>
        <v>2890.9549861061687</v>
      </c>
      <c r="G78" s="118">
        <f t="shared" ca="1" si="5"/>
        <v>6.669683841191353E-5</v>
      </c>
      <c r="K78" s="106"/>
      <c r="L78" s="112" t="s">
        <v>304</v>
      </c>
      <c r="M78" s="103"/>
      <c r="N78" s="108">
        <v>2890.0735889667417</v>
      </c>
      <c r="O78" s="108">
        <v>2890.762181408068</v>
      </c>
      <c r="P78" s="108">
        <v>2890.7339895362425</v>
      </c>
      <c r="Q78" s="108">
        <v>2890.6677923513116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806.61559168592612</v>
      </c>
      <c r="F79" s="107" cm="1">
        <f t="array" aca="1" ref="F79" ca="1">-INDIRECT(sheet_name&amp;"!DZ_gap")</f>
        <v>765.52346871392876</v>
      </c>
      <c r="G79" s="118">
        <f ca="1">(F79-E79)/E79</f>
        <v>-5.0943873879389992E-2</v>
      </c>
      <c r="I79" s="152"/>
      <c r="K79" s="106">
        <f>K66+1</f>
        <v>25</v>
      </c>
      <c r="L79" s="105" t="s">
        <v>155</v>
      </c>
      <c r="M79" s="103" t="s">
        <v>127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51"/>
      <c r="K80" s="106"/>
      <c r="L80" s="103" t="s">
        <v>144</v>
      </c>
      <c r="M80" s="103" t="s">
        <v>143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</v>
      </c>
      <c r="G81" s="118">
        <f t="shared" ref="G81:G83" ca="1" si="7">(F81-E81)/E81</f>
        <v>-3.4643772397634438E-9</v>
      </c>
      <c r="I81" s="151"/>
      <c r="K81" s="106"/>
      <c r="L81" s="103" t="s">
        <v>142</v>
      </c>
      <c r="M81" s="103" t="s">
        <v>273</v>
      </c>
      <c r="N81" s="149">
        <v>123831110.42899768</v>
      </c>
      <c r="O81" s="149">
        <v>123831110.42899768</v>
      </c>
      <c r="P81" s="149">
        <v>123831110.42899768</v>
      </c>
      <c r="Q81" s="149">
        <v>123831110.42899768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</v>
      </c>
      <c r="G82" s="118">
        <f t="shared" ca="1" si="7"/>
        <v>0</v>
      </c>
      <c r="I82" s="151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</v>
      </c>
      <c r="G83" s="118">
        <f t="shared" ca="1" si="7"/>
        <v>0</v>
      </c>
      <c r="I83" s="151"/>
      <c r="K83" s="106"/>
      <c r="L83" s="103" t="s">
        <v>147</v>
      </c>
      <c r="M83" s="103" t="s">
        <v>273</v>
      </c>
      <c r="N83" s="149">
        <v>290000000</v>
      </c>
      <c r="O83" s="149">
        <v>290000000</v>
      </c>
      <c r="P83" s="149">
        <v>290000000</v>
      </c>
      <c r="Q83" s="149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5087.1057121717786</v>
      </c>
      <c r="F84" s="111" cm="1">
        <f t="array" aca="1" ref="F84" ca="1">INDIRECT(sheet_name&amp;"!gap.stiffness")</f>
        <v>5087.1057854974342</v>
      </c>
      <c r="G84" s="118">
        <f ca="1">(F84-E84)/E84</f>
        <v>1.4414022392578782E-8</v>
      </c>
      <c r="I84" s="151"/>
      <c r="K84" s="106">
        <f>K79+1</f>
        <v>26</v>
      </c>
      <c r="L84" s="103" t="s">
        <v>154</v>
      </c>
      <c r="M84" s="103" t="s">
        <v>134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2010.5727094753945</v>
      </c>
      <c r="F85" s="111" t="s">
        <v>85</v>
      </c>
      <c r="G85" s="111"/>
      <c r="H85" t="s">
        <v>153</v>
      </c>
      <c r="I85" s="151"/>
      <c r="K85" s="106">
        <f>K84+1</f>
        <v>27</v>
      </c>
      <c r="L85" s="103" t="s">
        <v>151</v>
      </c>
      <c r="M85" s="103" t="s">
        <v>134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2212.1093218994611</v>
      </c>
      <c r="F86" s="111" cm="1">
        <f t="array" aca="1" ref="F86" ca="1">INDIRECT(sheet_name&amp;"!gap.k_shell")</f>
        <v>2212.11</v>
      </c>
      <c r="G86" s="118">
        <f ca="1">(F86-E86)/E86</f>
        <v>3.0654024751357306E-7</v>
      </c>
      <c r="H86" t="s">
        <v>152</v>
      </c>
      <c r="I86" s="151"/>
      <c r="K86" s="106"/>
      <c r="L86" s="103" t="s">
        <v>151</v>
      </c>
      <c r="M86" s="103" t="s">
        <v>134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2212.1093218994611</v>
      </c>
      <c r="F87" s="111" cm="1">
        <f t="array" aca="1" ref="F87" ca="1">INDIRECT(sheet_name&amp;"!gap.k_shell")</f>
        <v>2212.11</v>
      </c>
      <c r="G87" s="118">
        <f ca="1">(F87-E87)/E87</f>
        <v>3.0654024751357306E-7</v>
      </c>
      <c r="H87" t="s">
        <v>150</v>
      </c>
      <c r="I87" s="151"/>
      <c r="K87" s="106"/>
      <c r="L87" s="103" t="s">
        <v>151</v>
      </c>
      <c r="M87" s="103" t="s">
        <v>134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2.1031001583544837</v>
      </c>
      <c r="F88" s="109" cm="1">
        <f t="array" aca="1" ref="F88" ca="1">INDIRECT(sheet_name&amp;"!gap.k_fac")</f>
        <v>2.1031</v>
      </c>
      <c r="G88" s="118">
        <f ca="1">(F88-E88)/E88</f>
        <v>-7.5295740490036232E-8</v>
      </c>
      <c r="I88" s="151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100.21145636043828</v>
      </c>
      <c r="F89" s="107" cm="1">
        <f t="array" aca="1" ref="F89" ca="1">INDIRECT(sheet_name&amp;"!gap.k_fl")</f>
        <v>100.21</v>
      </c>
      <c r="G89" s="118">
        <f ca="1">(F89-E89)/E89</f>
        <v>-1.4532873697042141E-5</v>
      </c>
      <c r="I89" s="151"/>
      <c r="K89" s="106">
        <f>K88+1</f>
        <v>29</v>
      </c>
      <c r="L89" s="103" t="s">
        <v>146</v>
      </c>
      <c r="M89" s="103" t="s">
        <v>134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572.34578129959584</v>
      </c>
      <c r="F90" s="110" t="s">
        <v>85</v>
      </c>
      <c r="G90" s="104"/>
      <c r="H90" t="s">
        <v>302</v>
      </c>
      <c r="I90" s="152"/>
      <c r="K90" s="106">
        <f>K89+1</f>
        <v>30</v>
      </c>
      <c r="L90" s="105" t="s">
        <v>145</v>
      </c>
      <c r="M90" s="103" t="s">
        <v>127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330.74852994509934</v>
      </c>
      <c r="F91" s="110" t="s">
        <v>85</v>
      </c>
      <c r="G91" s="104"/>
      <c r="H91" t="s">
        <v>302</v>
      </c>
      <c r="I91" s="151"/>
      <c r="K91" s="106">
        <f>K90+1</f>
        <v>31</v>
      </c>
      <c r="L91" s="103" t="s">
        <v>141</v>
      </c>
      <c r="M91" s="103" t="s">
        <v>127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t="s">
        <v>85</v>
      </c>
      <c r="G92" s="104"/>
      <c r="H92" t="str">
        <f>"Inclination used: "&amp;E92&amp;"deg"</f>
        <v>Inclination used: 0deg</v>
      </c>
      <c r="I92" s="152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1378.9613729855218</v>
      </c>
      <c r="F93" s="107" t="s">
        <v>85</v>
      </c>
      <c r="G93" s="107"/>
      <c r="I93" s="152"/>
      <c r="K93" s="106">
        <f>K91+1</f>
        <v>32</v>
      </c>
      <c r="L93" s="105" t="s">
        <v>139</v>
      </c>
      <c r="M93" s="103" t="s">
        <v>127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51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51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51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1.3446317340090279</v>
      </c>
      <c r="F97" s="109" cm="1">
        <f t="array" aca="1" ref="F97" ca="1">INDIRECT(sheet_name&amp;"!stiffness_correction_factor")</f>
        <v>1.3356249494439365</v>
      </c>
      <c r="G97" s="118">
        <f ca="1">(F97-E97)/E97</f>
        <v>-6.6983281275369158E-3</v>
      </c>
      <c r="I97" s="152"/>
      <c r="K97" s="106">
        <f>K96+1</f>
        <v>36</v>
      </c>
      <c r="L97" s="105" t="s">
        <v>136</v>
      </c>
      <c r="M97" s="103" t="s">
        <v>122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52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14760.990385286221</v>
      </c>
      <c r="F99" s="107" cm="1">
        <f t="array" aca="1" ref="F99" ca="1">INDIRECT(sheet_name&amp;"!k_seg")</f>
        <v>14760.496965</v>
      </c>
      <c r="G99" s="118">
        <f ca="1">(F99-E99)/E99</f>
        <v>-3.3427315738403335E-5</v>
      </c>
      <c r="I99" s="151"/>
      <c r="K99" s="106">
        <f>K97+1</f>
        <v>37</v>
      </c>
      <c r="L99" s="103" t="s">
        <v>135</v>
      </c>
      <c r="M99" s="103" t="s">
        <v>134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1261.6364319138888</v>
      </c>
      <c r="F100" s="111" cm="1">
        <f t="array" aca="1" ref="F100" ca="1">ROUND(INDIRECT(sheet_name&amp;"!Z2_tilde"),0)</f>
        <v>1303</v>
      </c>
      <c r="G100" s="118">
        <f ca="1">(F100-E100)/E100</f>
        <v>3.2785648099399829E-2</v>
      </c>
      <c r="I100" s="151"/>
      <c r="K100" s="106">
        <f>K99+1</f>
        <v>38</v>
      </c>
      <c r="L100" s="103" t="s">
        <v>133</v>
      </c>
      <c r="M100" s="103" t="s">
        <v>127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0.4403495083656086</v>
      </c>
      <c r="F101" s="109" cm="1">
        <f t="array" aca="1" ref="F101" ca="1">INDIRECT(sheet_name&amp;"!u")</f>
        <v>0.44</v>
      </c>
      <c r="G101" s="118">
        <f ca="1">(F101-E101)/E101</f>
        <v>-7.9370672379270907E-4</v>
      </c>
      <c r="H101" t="s">
        <v>303</v>
      </c>
      <c r="I101" s="151"/>
      <c r="K101" s="106">
        <f>K100+1</f>
        <v>39</v>
      </c>
      <c r="L101" s="103" t="s">
        <v>0</v>
      </c>
      <c r="M101" s="103" t="s">
        <v>125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0.4403495083656086</v>
      </c>
      <c r="F102" s="104"/>
      <c r="G102" s="104"/>
      <c r="H102" t="s">
        <v>302</v>
      </c>
      <c r="I102" s="151"/>
      <c r="K102" s="106">
        <f>K101+1</f>
        <v>40</v>
      </c>
      <c r="L102" s="103" t="s">
        <v>0</v>
      </c>
      <c r="M102" s="103" t="s">
        <v>125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51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52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-929.90725835259275</v>
      </c>
      <c r="F106" s="107" cm="1">
        <f t="array" aca="1" ref="F106" ca="1">INDIRECT(sheet_name&amp;"!point4.Z")</f>
        <v>-888.81513538059539</v>
      </c>
      <c r="G106" s="118">
        <f ca="1">(F106-E106)/E106</f>
        <v>-4.4189485137254909E-2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9.9720210072952314E-2</v>
      </c>
      <c r="F107" s="113" cm="1">
        <f t="array" aca="1" ref="F107" ca="1">INDIRECT(sheet_name&amp;"!true_force_initial_slope")</f>
        <v>0.10254920087072467</v>
      </c>
      <c r="G107" s="118">
        <f ca="1">(F107-E107)/E107</f>
        <v>2.836928237217658E-2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0.10033732339252881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2835.78206187448</v>
      </c>
      <c r="F108" s="108" cm="1">
        <f t="array" aca="1" ref="F108" ca="1">INDIRECT(sheet_name&amp;"!point4.Fs")</f>
        <v>2836.7480900178002</v>
      </c>
      <c r="G108" s="118">
        <f ca="1">(F108-E108)/E108</f>
        <v>3.4065669442937322E-4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2813.5722239083361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0.1423059102718657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0.1423059102718657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32"/>
      <c r="F111" s="132"/>
      <c r="G111" s="132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32"/>
      <c r="O111" s="132"/>
      <c r="P111" s="132"/>
      <c r="Q111" s="132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112.77695050276699</v>
      </c>
      <c r="G112" s="118">
        <f ca="1">(F112-E112)/E112</f>
        <v>-7.6865186881076997E-15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32"/>
      <c r="F114" s="132"/>
      <c r="G114" s="132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32"/>
      <c r="O114" s="132"/>
      <c r="P114" s="132"/>
      <c r="Q114" s="132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32"/>
      <c r="F115" s="132"/>
      <c r="G115" s="132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32"/>
      <c r="O115" s="132"/>
      <c r="P115" s="132"/>
      <c r="Q115" s="132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32"/>
      <c r="F116" s="132"/>
      <c r="G116" s="132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32"/>
      <c r="O116" s="132"/>
      <c r="P116" s="132"/>
      <c r="Q116" s="132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0.52574076951576887</v>
      </c>
      <c r="F117" s="113" cm="1">
        <f t="array" aca="1" ref="F117" ca="1">INDIRECT(sheet_name&amp;"!true_moment_initial_slope")</f>
        <v>0.53597408738194585</v>
      </c>
      <c r="G117" s="118">
        <f ca="1">(F117-E117)/E117</f>
        <v>1.9464569726259453E-2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0.43164328507302907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9.1352017987722328E-2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09">
        <v>0.1007556163676184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-238.55882735848795</v>
      </c>
      <c r="F119" s="108" cm="1">
        <f t="array" aca="1" ref="F119" ca="1">INDIRECT(sheet_name&amp;"!point4.Ms")</f>
        <v>-231.85060986627064</v>
      </c>
      <c r="G119" s="118">
        <f ca="1">(F119-E119)/E119</f>
        <v>-2.8119762184011347E-2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-283.24443776238502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-36.842981020435509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-62.688029198949046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4" priority="16" operator="notBetween">
      <formula>-0.001</formula>
      <formula>0.001</formula>
    </cfRule>
  </conditionalFormatting>
  <conditionalFormatting sqref="G36:G38">
    <cfRule type="cellIs" dxfId="13" priority="15" operator="notBetween">
      <formula>-0.001</formula>
      <formula>0.001</formula>
    </cfRule>
  </conditionalFormatting>
  <conditionalFormatting sqref="G48:G53">
    <cfRule type="cellIs" dxfId="12" priority="14" operator="notBetween">
      <formula>-0.001</formula>
      <formula>0.001</formula>
    </cfRule>
  </conditionalFormatting>
  <conditionalFormatting sqref="G60:G61">
    <cfRule type="cellIs" dxfId="11" priority="13" operator="notBetween">
      <formula>-0.001</formula>
      <formula>0.001</formula>
    </cfRule>
  </conditionalFormatting>
  <conditionalFormatting sqref="G67:G72">
    <cfRule type="cellIs" dxfId="10" priority="2" operator="notBetween">
      <formula>-0.001</formula>
      <formula>0.001</formula>
    </cfRule>
  </conditionalFormatting>
  <conditionalFormatting sqref="G76:G79">
    <cfRule type="cellIs" dxfId="9" priority="1" operator="notBetween">
      <formula>-0.001</formula>
      <formula>0.001</formula>
    </cfRule>
  </conditionalFormatting>
  <conditionalFormatting sqref="G81:G84">
    <cfRule type="cellIs" dxfId="8" priority="11" operator="notBetween">
      <formula>-0.001</formula>
      <formula>0.001</formula>
    </cfRule>
  </conditionalFormatting>
  <conditionalFormatting sqref="G86:G89">
    <cfRule type="cellIs" dxfId="7" priority="10" operator="notBetween">
      <formula>-0.001</formula>
      <formula>0.001</formula>
    </cfRule>
  </conditionalFormatting>
  <conditionalFormatting sqref="G94:G95">
    <cfRule type="cellIs" dxfId="6" priority="9" operator="notBetween">
      <formula>-0.001</formula>
      <formula>0.001</formula>
    </cfRule>
  </conditionalFormatting>
  <conditionalFormatting sqref="G97:G101">
    <cfRule type="cellIs" dxfId="5" priority="8" operator="notBetween">
      <formula>-0.001</formula>
      <formula>0.001</formula>
    </cfRule>
  </conditionalFormatting>
  <conditionalFormatting sqref="G104">
    <cfRule type="cellIs" dxfId="4" priority="7" operator="notBetween">
      <formula>-0.001</formula>
      <formula>0.001</formula>
    </cfRule>
  </conditionalFormatting>
  <conditionalFormatting sqref="G106:G108">
    <cfRule type="cellIs" dxfId="3" priority="6" operator="notBetween">
      <formula>-0.001</formula>
      <formula>0.001</formula>
    </cfRule>
  </conditionalFormatting>
  <conditionalFormatting sqref="G112:G113">
    <cfRule type="cellIs" dxfId="2" priority="5" operator="notBetween">
      <formula>-0.001</formula>
      <formula>0.001</formula>
    </cfRule>
  </conditionalFormatting>
  <conditionalFormatting sqref="G117">
    <cfRule type="cellIs" dxfId="1" priority="4" operator="notBetween">
      <formula>-0.001</formula>
      <formula>0.001</formula>
    </cfRule>
  </conditionalFormatting>
  <conditionalFormatting sqref="G119">
    <cfRule type="cellIs" dxfId="0" priority="3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327</vt:i4>
      </vt:variant>
    </vt:vector>
  </HeadingPairs>
  <TitlesOfParts>
    <vt:vector size="332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2024-06-07T14:20:36Z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